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768" activeTab="0"/>
  </bookViews>
  <sheets>
    <sheet name="1 Försättssida" sheetId="1" r:id="rId1"/>
    <sheet name="2 Specifikation" sheetId="2" r:id="rId2"/>
    <sheet name="3 Kontraktstecknande" sheetId="3" r:id="rId3"/>
    <sheet name="Admin" sheetId="4" state="hidden" r:id="rId4"/>
  </sheets>
  <definedNames>
    <definedName name="Input0">'2 Specifikation'!$H$15</definedName>
    <definedName name="Input1">'2 Specifikation'!$P$15</definedName>
    <definedName name="Input10">'2 Specifikation'!$S$13</definedName>
    <definedName name="Input11">'2 Specifikation'!$M$15</definedName>
    <definedName name="Input13">'2 Specifikation'!$Q$11</definedName>
    <definedName name="Input14">'2 Specifikation'!$Q$147</definedName>
    <definedName name="Input15">'2 Specifikation'!$AG$176</definedName>
    <definedName name="Input16">'2 Specifikation'!$AG$70</definedName>
    <definedName name="Input17">'2 Specifikation'!$J$103</definedName>
    <definedName name="Input18">'2 Specifikation'!$J$106</definedName>
    <definedName name="Input19">'2 Specifikation'!$J$109</definedName>
    <definedName name="Input2">'2 Specifikation'!$S$15</definedName>
    <definedName name="Input20">'2 Specifikation'!$J$112</definedName>
    <definedName name="Input21">'2 Specifikation'!$J$115</definedName>
    <definedName name="Input22">'2 Specifikation'!$J$118</definedName>
    <definedName name="Input23">'2 Specifikation'!$B$106</definedName>
    <definedName name="Input24">'2 Specifikation'!$B$109</definedName>
    <definedName name="Input25">'2 Specifikation'!$B$112</definedName>
    <definedName name="Input26">'2 Specifikation'!$B$115</definedName>
    <definedName name="Input27">'2 Specifikation'!$B$118</definedName>
    <definedName name="Input3">'2 Specifikation'!$M$9</definedName>
    <definedName name="Input31">'2 Specifikation'!$T$172</definedName>
    <definedName name="Input34">'2 Specifikation'!$Q$153</definedName>
    <definedName name="Input35">'2 Specifikation'!$Q$159</definedName>
    <definedName name="Input36">'2 Specifikation'!$Q$141</definedName>
    <definedName name="Input37">'2 Specifikation'!$J$121</definedName>
    <definedName name="Input4">'2 Specifikation'!$S$9</definedName>
    <definedName name="Input60">'2 Specifikation'!$U$63</definedName>
    <definedName name="Input61">'2 Specifikation'!$X$106</definedName>
    <definedName name="Input62">'2 Specifikation'!$X$109</definedName>
    <definedName name="Input63">'2 Specifikation'!$X$112</definedName>
    <definedName name="Input64">'2 Specifikation'!$X$115</definedName>
    <definedName name="Input65">'2 Specifikation'!$X$118</definedName>
    <definedName name="Input7">'2 Specifikation'!$M$11</definedName>
    <definedName name="Input8">'2 Specifikation'!$M$13</definedName>
    <definedName name="Input9">'2 Specifikation'!$Q$13</definedName>
    <definedName name="Input90">'2 Specifikation'!$B$9</definedName>
    <definedName name="Input91">'2 Specifikation'!$H$9</definedName>
    <definedName name="Input92">'2 Specifikation'!$B$11</definedName>
    <definedName name="Input93">'2 Specifikation'!$E$11</definedName>
    <definedName name="Input94">'2 Specifikation'!$H$11</definedName>
    <definedName name="LarmStatus">'2 Specifikation'!$AF$3</definedName>
    <definedName name="ListLevNamn">'Admin'!$I$2:$I$18</definedName>
    <definedName name="ListTilldelningskriterier">'Admin'!$G$36:$G$40</definedName>
    <definedName name="ListvalNrProduktTjänst">'Admin'!$G$26:$G$44</definedName>
    <definedName name="pkey">'Admin'!$C$2</definedName>
    <definedName name="TblLeverantörer">'Admin'!$I$1:$W$18</definedName>
    <definedName name="TblSkaKrav">'Admin'!$J$26:$J$36</definedName>
    <definedName name="TblTilldelningskriterier">'Admin'!$J$39:$J$46</definedName>
    <definedName name="UKey">'Admin'!$C$1</definedName>
    <definedName name="_xlnm.Print_Area" localSheetId="1">'2 Specifikation'!$B$1:$X$190</definedName>
    <definedName name="_xlnm.Print_Titles" localSheetId="2">'3 Kontraktstecknande'!$5:$5</definedName>
    <definedName name="VerNr">'1 Försättssida'!$A$24</definedName>
    <definedName name="Wkey">'Admin'!$C$3</definedName>
    <definedName name="Välj1">'Admin'!$F$26</definedName>
    <definedName name="Välj2">'Admin'!$J$26</definedName>
    <definedName name="Välj3">'Admin'!$J$39</definedName>
    <definedName name="YColor">'Admin'!$C$4</definedName>
  </definedNames>
  <calcPr fullCalcOnLoad="1"/>
</workbook>
</file>

<file path=xl/sharedStrings.xml><?xml version="1.0" encoding="utf-8"?>
<sst xmlns="http://schemas.openxmlformats.org/spreadsheetml/2006/main" count="306" uniqueCount="210">
  <si>
    <t>     </t>
  </si>
  <si>
    <t>Kontaktperson</t>
  </si>
  <si>
    <t>Telefon</t>
  </si>
  <si>
    <t>E-post</t>
  </si>
  <si>
    <t>Adress</t>
  </si>
  <si>
    <t>Postnummer</t>
  </si>
  <si>
    <t>Avropsblankett</t>
  </si>
  <si>
    <t>Myndighet/Organisation (namn)</t>
  </si>
  <si>
    <t>Postadress</t>
  </si>
  <si>
    <t>Fax</t>
  </si>
  <si>
    <t>UKey</t>
  </si>
  <si>
    <t>pkey</t>
  </si>
  <si>
    <t>Kammarkollegiet</t>
  </si>
  <si>
    <t>Wkey</t>
  </si>
  <si>
    <t>YColor</t>
  </si>
  <si>
    <t xml:space="preserve"> </t>
  </si>
  <si>
    <t>255, 255, 153</t>
  </si>
  <si>
    <t>204, 255, 255</t>
  </si>
  <si>
    <t>150, 150, 150</t>
  </si>
  <si>
    <t>RGB</t>
  </si>
  <si>
    <t>204, 255, 204</t>
  </si>
  <si>
    <t>250, 191, 143</t>
  </si>
  <si>
    <t>Juridiskt Namn</t>
  </si>
  <si>
    <t xml:space="preserve">Förvaltningens avtalsnummer </t>
  </si>
  <si>
    <t xml:space="preserve">Kontaktperson </t>
  </si>
  <si>
    <t>Organisations-nummer</t>
  </si>
  <si>
    <t>E-post kontaktperson</t>
  </si>
  <si>
    <t>Befattning Kontaktperson</t>
  </si>
  <si>
    <t>Hemsida</t>
  </si>
  <si>
    <t>E-post Gruppbrevlåda</t>
  </si>
  <si>
    <t>Telefon Växel</t>
  </si>
  <si>
    <t>Telefon kundtjänst</t>
  </si>
  <si>
    <r>
      <rPr>
        <b/>
        <i/>
        <sz val="10"/>
        <rFont val="Arial"/>
        <family val="2"/>
      </rPr>
      <t>Instruktion till leverantör:</t>
    </r>
    <r>
      <rPr>
        <i/>
        <sz val="10"/>
        <color indexed="10"/>
        <rFont val="Arial"/>
        <family val="2"/>
      </rPr>
      <t xml:space="preserve">
</t>
    </r>
    <r>
      <rPr>
        <i/>
        <sz val="10"/>
        <rFont val="Arial"/>
        <family val="2"/>
      </rPr>
      <t>Blåmarkerade rutor fylls i av leverantören.
Läs och kontrollera obligatoriska krav.
Returnera blanketten med e-post till avropande organisation (oavsett Ja eller Nej).</t>
    </r>
  </si>
  <si>
    <t>Uppgifter om Ramavtalsleverantören</t>
  </si>
  <si>
    <t>Ramavtalsleverantörens namn</t>
  </si>
  <si>
    <t>Organisationsnummer</t>
  </si>
  <si>
    <t>Ref/diarie -num för avropet</t>
  </si>
  <si>
    <t>Ramavtalsnummer</t>
  </si>
  <si>
    <t>Offertnummer el likn för detta avropssvar</t>
  </si>
  <si>
    <t>Avropssvar lämnas Ja/Nej</t>
  </si>
  <si>
    <t>Leveransavtalets längd: t.o.m datum</t>
  </si>
  <si>
    <t>Förlängningsoption: antal månader/år</t>
  </si>
  <si>
    <t>Kravuppfyllnad</t>
  </si>
  <si>
    <t>Svar</t>
  </si>
  <si>
    <t>Övrig information</t>
  </si>
  <si>
    <t>Ange övriga specifika förutsättningar (tex ev budgetrestriktioner), förhållanden eller önskemål som kan vara viktiga för leverantören och som inte framgår på annan plats i dokumentet.</t>
  </si>
  <si>
    <t>Kravet uppfyllt?</t>
  </si>
  <si>
    <t>Kommentar</t>
  </si>
  <si>
    <t>Kravet accepteras?</t>
  </si>
  <si>
    <t>Bilagor:</t>
  </si>
  <si>
    <t>Bilagan medföljer anbudet</t>
  </si>
  <si>
    <t>Underskrift</t>
  </si>
  <si>
    <t>Om avropande organisation så begär, scannas lämpligen undertecknad sida in och bifogas elektroniskt som en pdf-fil.</t>
  </si>
  <si>
    <t>Ort, datum</t>
  </si>
  <si>
    <t>Namn, befattning (behörig företrädare för leverantören)</t>
  </si>
  <si>
    <t>Kriterievikt (ska alltid summera till 100 %)</t>
  </si>
  <si>
    <t>Eventuella bilagor till kontraktet</t>
  </si>
  <si>
    <t>Org.nr.</t>
  </si>
  <si>
    <t>Leverantör</t>
  </si>
  <si>
    <t>Avropande organisation</t>
  </si>
  <si>
    <r>
      <t xml:space="preserve">Underskriften avser ett kontraktstecknande. Efter undertecknande av bägge parter utgör denna blankett tillsammans med </t>
    </r>
    <r>
      <rPr>
        <i/>
        <sz val="10"/>
        <rFont val="Arial"/>
        <family val="2"/>
      </rPr>
      <t>ramavtalets generella och specifika avtalsvillkor</t>
    </r>
    <r>
      <rPr>
        <sz val="10"/>
        <rFont val="Arial"/>
        <family val="2"/>
      </rPr>
      <t xml:space="preserve"> enligt ovan ett kontrakt mellan parterna.
</t>
    </r>
    <r>
      <rPr>
        <b/>
        <sz val="10"/>
        <rFont val="Arial"/>
        <family val="2"/>
      </rPr>
      <t>Detta kontrakt har upprättats i två exemplar varav parterna tagit var sitt.</t>
    </r>
  </si>
  <si>
    <t>Kontraktets omfattning</t>
  </si>
  <si>
    <t>Kontrakt</t>
  </si>
  <si>
    <t>Summa kriterievikt:</t>
  </si>
  <si>
    <t>(ska alltid summera till 100 %)</t>
  </si>
  <si>
    <t>Poäng</t>
  </si>
  <si>
    <t>xxxx</t>
  </si>
  <si>
    <t>Information om avropet t ex syfte och omfattning</t>
  </si>
  <si>
    <t>Obs att tidsfristen måste vara skälig med hänsyn till avropets karaktär.</t>
  </si>
  <si>
    <t>Sista datum för frågor</t>
  </si>
  <si>
    <t>Sista dag för avropssvar</t>
  </si>
  <si>
    <t>Avropssvarets giltighetstid</t>
  </si>
  <si>
    <t>Leverantörens svar</t>
  </si>
  <si>
    <t>Enligt specifikation nedan eller bilaga</t>
  </si>
  <si>
    <t>Utvärderas</t>
  </si>
  <si>
    <t>Ange om leverantören ska underteckna avropssvaret (Ja/Nej)</t>
  </si>
  <si>
    <t>Leveransvillkor</t>
  </si>
  <si>
    <t>Leveranstid</t>
  </si>
  <si>
    <t>Leveransadress</t>
  </si>
  <si>
    <t>Fakturaadress</t>
  </si>
  <si>
    <t xml:space="preserve">Ska-krav finns på denna </t>
  </si>
  <si>
    <t>Namn, befattning 
(behörig företrädare för avropande organisation)</t>
  </si>
  <si>
    <t>Namn, befattning 
(behörig företrädare för leverantören)</t>
  </si>
  <si>
    <t>Avropande organisation har möjlighet att, vid behov, sätta olika poäng för olika bör-krav och därigenom vikta dessa inbördes.
Detta sker nedan under "Bör-krav produkt/tjänst"</t>
  </si>
  <si>
    <t>Avdelning, enhet etc</t>
  </si>
  <si>
    <t>Ort</t>
  </si>
  <si>
    <t>Fakturaref.</t>
  </si>
  <si>
    <t>Leveransadress (om annan än ovan)</t>
  </si>
  <si>
    <t>Fakturaadress (om annan än ovan)</t>
  </si>
  <si>
    <t>Välj Juridiskt Namn 2</t>
  </si>
  <si>
    <t>Förvaltningens avtalsnummer  2</t>
  </si>
  <si>
    <t>Organisations-nummer 2</t>
  </si>
  <si>
    <t>Adress 2</t>
  </si>
  <si>
    <t>Postnummer 2</t>
  </si>
  <si>
    <t>Postadress 2</t>
  </si>
  <si>
    <t>Telefon Växel 2</t>
  </si>
  <si>
    <t>Telefon kundtjänst 2</t>
  </si>
  <si>
    <t>Hemsida 2</t>
  </si>
  <si>
    <t>Kontaktperson  2</t>
  </si>
  <si>
    <t>Telefon 2</t>
  </si>
  <si>
    <t>E-post kontaktperson 2</t>
  </si>
  <si>
    <t>Befattning Kontaktperson 2</t>
  </si>
  <si>
    <t>Fax 2</t>
  </si>
  <si>
    <t>E-post Gruppbrevlåda 2</t>
  </si>
  <si>
    <t>Tilldelningskriterier</t>
  </si>
  <si>
    <t>Välj tilldelningskriterie</t>
  </si>
  <si>
    <t>Uppgifter om avropande organisation</t>
  </si>
  <si>
    <t>Pris</t>
  </si>
  <si>
    <t xml:space="preserve">Totalt pris (utvärderas): </t>
  </si>
  <si>
    <t>Enligt specifikation nedan eller referera till bilaga</t>
  </si>
  <si>
    <t>Utvärdering av avropssvar</t>
  </si>
  <si>
    <t>Avropande organisations beskrivning av den utvärderingsmodell som kommer att tillämpas</t>
  </si>
  <si>
    <t>Låsning av avropsblanketten</t>
  </si>
  <si>
    <t>Avropsförfrågan</t>
  </si>
  <si>
    <t>Avropssvar</t>
  </si>
  <si>
    <t>Detta görs genom att klicka på knappen "Lås avropsblanketten" nedan samt ange ett lösenord. Om det visat sig att man glömt fylla i någon uppgift så kan det vara bra att kunna låsa upp blanketten. Klicka då på knappen "Lås upp avropsblanketten" nedan.</t>
  </si>
  <si>
    <t>E-post för frågor (om annan än ovan)</t>
  </si>
  <si>
    <t>Välj Ska-krav</t>
  </si>
  <si>
    <t>01.</t>
  </si>
  <si>
    <t>02.</t>
  </si>
  <si>
    <t>03.</t>
  </si>
  <si>
    <t>04.</t>
  </si>
  <si>
    <t>05.</t>
  </si>
  <si>
    <t>06.</t>
  </si>
  <si>
    <t>07.</t>
  </si>
  <si>
    <t>Förslag på utvärderingsmodell vid användande av fler kriterier än pris</t>
  </si>
  <si>
    <t>Avropssvar med högsta poängsumman respektive lägsta pris erhåller betyget 10. Övriga avropssvar erhåller betyg i relation till det avropssvar som fått högsta poängsumma respektive offererat lägsta pris. Betygen för respektive kriterie (inkl pris) viktas sedan i förhållande till angiven procentsats för kriteriet. Summan av de viktade betygen utgör avropssvarets totalbetyg.                                                                                                                                                                                                                                                                                                                   Formel för betygssättning av kriterier: (avropssvarets poäng/högsta poäng*10)                                                                                                                                                                                            Formel för betygssättning av pris: (lägsta pris/avropssvarets pris*10)</t>
  </si>
  <si>
    <t>Avropande organisation kommer att använda denna modell vid utvärdering</t>
  </si>
  <si>
    <t>E-Post</t>
  </si>
  <si>
    <t>Totalpris</t>
  </si>
  <si>
    <t>(Välj2)</t>
  </si>
  <si>
    <t>(Välj3)</t>
  </si>
  <si>
    <t>Övriga uppgifter</t>
  </si>
  <si>
    <t>Sista datum för 
svar på frågor</t>
  </si>
  <si>
    <t>TblSkaKrav</t>
  </si>
  <si>
    <t>TblTilldelningskriterier</t>
  </si>
  <si>
    <t>Specifikation enligt bilaga nummer</t>
  </si>
  <si>
    <t>Typ av pris</t>
  </si>
  <si>
    <t>Pris/st alt.
Rabatt (%) 
el Påslag (%)</t>
  </si>
  <si>
    <t>Volym
(kr)</t>
  </si>
  <si>
    <t>Antal
st/tim</t>
  </si>
  <si>
    <t>Kravställning på webbshoppen</t>
  </si>
  <si>
    <t>Informationssäkerhet</t>
  </si>
  <si>
    <t>Tillgänglighet</t>
  </si>
  <si>
    <t>08.</t>
  </si>
  <si>
    <t>09.</t>
  </si>
  <si>
    <t>10.</t>
  </si>
  <si>
    <t>Totalt 
(utvärderas)</t>
  </si>
  <si>
    <t>ListTilldelningskriterier</t>
  </si>
  <si>
    <t>Leverantören har lämnat begärda prisuppgifter som gäller för offererade programvarorer/tjänster enligt ställda ska- och bör- krav och är införstådd med att samtliga lämnade uppgifter i avropssvaret är bindande.</t>
  </si>
  <si>
    <t>Obligatoriska krav (ska-krav) på programvaror/tjänster</t>
  </si>
  <si>
    <t>Specifikation av programvaror/tjänster som ska ingå i webbshoppen</t>
  </si>
  <si>
    <t>Dokumentation och hjälpfunktioner</t>
  </si>
  <si>
    <t>Faktureringsvillkor och rutiner</t>
  </si>
  <si>
    <t>Funktionalitet</t>
  </si>
  <si>
    <t>Förmåga att leverera till offentlig sektors verksamhet i utlandet</t>
  </si>
  <si>
    <t>Hårdvara</t>
  </si>
  <si>
    <t>Informationsmodell och informationsstruktur</t>
  </si>
  <si>
    <t>Infrastruktur</t>
  </si>
  <si>
    <t>Integration</t>
  </si>
  <si>
    <t>Kompetens</t>
  </si>
  <si>
    <t>Kundunik area på Ramavtalsleverantörs webbplats</t>
  </si>
  <si>
    <t>Licens</t>
  </si>
  <si>
    <t>Miljö</t>
  </si>
  <si>
    <t>Pris och prismodell</t>
  </si>
  <si>
    <t>Process</t>
  </si>
  <si>
    <t>Programmeringsspråk</t>
  </si>
  <si>
    <t>Språk</t>
  </si>
  <si>
    <t>Support</t>
  </si>
  <si>
    <t>Systemutvecklingsmetod</t>
  </si>
  <si>
    <t>Tider och genomförande</t>
  </si>
  <si>
    <t>Utbildning</t>
  </si>
  <si>
    <t>Ändringshantering</t>
  </si>
  <si>
    <t>E-faktura ska ingå i avropet (Ja/Nej)</t>
  </si>
  <si>
    <t>Programvaror</t>
  </si>
  <si>
    <t>11.</t>
  </si>
  <si>
    <t>12.</t>
  </si>
  <si>
    <t>13.</t>
  </si>
  <si>
    <t>14.</t>
  </si>
  <si>
    <t>Specificera tjänst och ange eventuella produkspecifika krav här alternativt i bilaga.</t>
  </si>
  <si>
    <t>Programvaror/tjänster</t>
  </si>
  <si>
    <t>Tjänst nr</t>
  </si>
  <si>
    <t>Programvara nr</t>
  </si>
  <si>
    <t>15.</t>
  </si>
  <si>
    <t>Leveransens omfattning och villkor kring denna framgår av detta kontrakt med tillhörande bilagor samt ramavtalet.</t>
  </si>
  <si>
    <t>Kontrakt består av:
(a) Skriftliga ändringar och tillägg till Kontrakt
(b) Kontrakt med bilagor, inklusive Allmänna villkor samt tillämpliga Särskilda villkor
(c) Standardvillkor om en skriftlig överenskommelse träffats särskilt om det och förutsatt att Allmänna villkor eller Särskilda villkor särskilt medger att sådan överenskommelse träffas
(d) Eventuellt kompletterande Avropsförfrågan
(e) Avropsförfrågan med bilagor
(f) Eventuella tillåtna kompletteringar av Avropssvar
(g) Avropssvar med bilagor
Om de handlingar som Kontrakt består av eller hänvisas till skulle visa sig vara motsägelsefulla i något avseende gäller de, om inte omständigheterna uppenbarligen föranleder annat, i den ordningsföljd som framgår av punkt 3.1. Oaktat detta ska dock följande gälla:
(a) Villkor i tecknat Säkerhetsskyddsavtal gäller vid motstridigheter före samtliga övriga regleringar i Kontrakt.
(b) Villkor i tecknat Personuppgiftsbiträdesavtal gäller, med undantag för vad som anges i punkt 3.2 (a), vid motstridigheter före samtliga övriga regleringar i Kontrakt.
Enligt Ramavtal kan Kund och Ramavtalsleverantör i Kontrakt bland annat avtala om följande:
(a) vilken eller vilka programvaror och/eller tjänster som ingår i Kontraktsföremål och om tillämpligt, specifikation avseende dessa;
(b) förutsättningar för Leverans såsom exempelvis tidplan och hur utförd Konsulttjänst ska redovisas;
(c) anpassningar eller preciseringar av villkor i Allmänna villkor och Särskilda villkor, i den utsträckning detta tillåts 
      enligt Ramavtal, Allmänna villkor och Särskilda villkor;
(d) villkor gällande pris samt fakturerings- och betalningsvillkor utöver vad som framgår av Allmänna villkor, samt;
(e) Kontraktstid inklusive eventuella förlängningsoptioner.</t>
  </si>
  <si>
    <t>Precisering av tilldelningskriteriet enligt ramavtalets beskrivning</t>
  </si>
  <si>
    <t>Avropsförfrågan - Förnyad konkurrensutsättning av en webbshop</t>
  </si>
  <si>
    <t>Om Nej, motivering</t>
  </si>
  <si>
    <t>Om programvaror på respektive rad specificeras ytterligare i bilaga skriv bilagenumret i kolumnen till höger.</t>
  </si>
  <si>
    <t>Specificera tjänst benämning nedan alternativt skriv "enligt bilaga" och bifoga en bilaga med specifikation av tjänster.
Om tjänst på respektive rad specificeras ytterligare i bilaga skriv bilagenumret i kolumnen till höger.</t>
  </si>
  <si>
    <t xml:space="preserve">Ange eventuella specifika leveransvillkor alt. hänvisa till avtalsvillkor </t>
  </si>
  <si>
    <t>Ange eventuella leveransadress/er</t>
  </si>
  <si>
    <t>Ange eventuella fakturaadress/erna</t>
  </si>
  <si>
    <t>Specificera programvara benämning nedan alternativt skriv "enligt bilaga" och bifoga en bilaga med specifikation av programvaror.
Om programvara/tjänst på respektive rad specificeras ytterligare i bilaga skriv bilagenumret i kolumnen till höger.</t>
  </si>
  <si>
    <t>från Statens inköpscentrals ramavtal</t>
  </si>
  <si>
    <t>Bilagor från avropande organisation</t>
  </si>
  <si>
    <t>Specificera bilagor som medföljer denna avropsförfrågan</t>
  </si>
  <si>
    <r>
      <t xml:space="preserve">Tilldelningskriterier som kommer att tillämpas för att utse vinnande avropssvar
</t>
    </r>
    <r>
      <rPr>
        <sz val="10"/>
        <rFont val="Arial"/>
        <family val="2"/>
      </rPr>
      <t>0% som kriterievikt innebär att kriteriet inte tillämpas vid utvärderingen
Avropande organisation har möjlighet att, vid behov, dels välja kriterivikt och dels sätta olika poäng för olika</t>
    </r>
    <r>
      <rPr>
        <b/>
        <sz val="10"/>
        <rFont val="Arial"/>
        <family val="2"/>
      </rPr>
      <t xml:space="preserve"> bör-krav</t>
    </r>
    <r>
      <rPr>
        <sz val="10"/>
        <rFont val="Arial"/>
        <family val="2"/>
      </rPr>
      <t xml:space="preserve"> och därigenom vikta dessa inbördes.</t>
    </r>
  </si>
  <si>
    <t>Specifikation och mottagare E-faktura</t>
  </si>
  <si>
    <t>Tjänster</t>
  </si>
  <si>
    <t>Specifika Kontraktsvillkor (alternativt enl igt separat bilaga)</t>
  </si>
  <si>
    <r>
      <rPr>
        <b/>
        <i/>
        <sz val="10"/>
        <rFont val="Arial"/>
        <family val="2"/>
      </rPr>
      <t>Instruktion till avropande organisation: 
Spara ned blanketten på din dator.</t>
    </r>
    <r>
      <rPr>
        <i/>
        <sz val="10"/>
        <rFont val="Arial"/>
        <family val="2"/>
      </rPr>
      <t xml:space="preserve">
Gulmarkerade rutor fylls i av avropare innan blanketten skickas.
Blanketten skickas med e-post till samtliga ramavtalsleverantörer.
Se vidare dokumenten "Vägledning vid avrop" och "Avropsregler som finns på  http://www.avropa.se/ramavtal/ramavtalsomraden/it-och-telekom/Programvaror-och-tjanster/systemutveckling/          hyperlänk namn www.avropa.se</t>
    </r>
  </si>
  <si>
    <t>Förlägn. mån/år</t>
  </si>
  <si>
    <t>Specificera programvara och ange eventuella produktspecifika krav här alternativt i bilaga.</t>
  </si>
  <si>
    <t>Support, uppgraderingar och uppdateringar till nyanskaffade eller tidigare anskaffade programvaror.</t>
  </si>
  <si>
    <t>Uppställning av krav alternativt hänvisning till bilaga.</t>
  </si>
  <si>
    <t>Ange eventuella leveranstid/er för programvarorna/tjänstererna</t>
  </si>
  <si>
    <t>96-35-2014</t>
  </si>
  <si>
    <t>Informationsförsörjning</t>
  </si>
</sst>
</file>

<file path=xl/styles.xml><?xml version="1.0" encoding="utf-8"?>
<styleSheet xmlns="http://schemas.openxmlformats.org/spreadsheetml/2006/main">
  <numFmts count="4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_\p"/>
    <numFmt numFmtId="165" formatCode="_-* #,##0\ _k_r_-;\-* #,##0\ _k_r_-;_-* &quot;-&quot;??\ _k_r_-;_-@_-"/>
    <numFmt numFmtId="166" formatCode="_-* #,##0\ _k"/>
    <numFmt numFmtId="167" formatCode="_-* #,##0.0\ _k_r_-;\-* #,##0.0\ _k_r_-;_-* &quot;-&quot;??\ _k_r_-;_-@_-"/>
    <numFmt numFmtId="168" formatCode="_-* #,##0.000\ _k_r_-;\-* #,##0.000\ _k_r_-;_-* &quot;-&quot;??\ _k_r_-;_-@_-"/>
    <numFmt numFmtId="169" formatCode="_-* #,##0.0000\ _k_r_-;\-* #,##0.0000\ _k_r_-;_-* &quot;-&quot;??\ _k_r_-;_-@_-"/>
    <numFmt numFmtId="170" formatCode="#,##0_ ;\-#,##0\ "/>
    <numFmt numFmtId="171" formatCode="[$-41D]&quot;den &quot;d\ mmmm\ yyyy"/>
    <numFmt numFmtId="172" formatCode="&quot;Yes&quot;;&quot;Yes&quot;;&quot;No&quot;"/>
    <numFmt numFmtId="173" formatCode="&quot;True&quot;;&quot;True&quot;;&quot;False&quot;"/>
    <numFmt numFmtId="174" formatCode="&quot;On&quot;;&quot;On&quot;;&quot;Off&quot;"/>
    <numFmt numFmtId="175" formatCode="[$€-2]\ #,##0.00_);[Red]\([$€-2]\ #,##0.00\)"/>
    <numFmt numFmtId="176" formatCode="_-* #,##0.0\ &quot;kr&quot;_-;\-* #,##0.0\ &quot;kr&quot;_-;_-* &quot;-&quot;??\ &quot;kr&quot;_-;_-@_-"/>
    <numFmt numFmtId="177" formatCode="_-* #,##0\ &quot;kr&quot;_-;\-* #,##0\ &quot;kr&quot;_-;_-* &quot;-&quot;??\ &quot;kr&quot;_-;_-@_-"/>
    <numFmt numFmtId="178" formatCode="#,##0_K_R"/>
    <numFmt numFmtId="179" formatCode="#,##0_k_r"/>
    <numFmt numFmtId="180" formatCode="_-* #,##0.0000\ _k_r_-;\-* #,##0.0000\ _k_r_-;_-* &quot;-&quot;????\ _k_r_-;_-@_-"/>
    <numFmt numFmtId="181" formatCode="_-* #,##0.00000\ _k_r_-;\-* #,##0.00000\ _k_r_-;_-* &quot;-&quot;??\ _k_r_-;_-@_-"/>
    <numFmt numFmtId="182" formatCode="_-* #,##0.000000\ _k_r_-;\-* #,##0.000000\ _k_r_-;_-* &quot;-&quot;??\ _k_r_-;_-@_-"/>
    <numFmt numFmtId="183" formatCode="#,##0.000"/>
    <numFmt numFmtId="184" formatCode="#,##0.0"/>
    <numFmt numFmtId="185" formatCode="&quot;Ja&quot;;&quot;Ja&quot;;&quot;Nej&quot;"/>
    <numFmt numFmtId="186" formatCode="&quot;Sant&quot;;&quot;Sant&quot;;&quot;Falskt&quot;"/>
    <numFmt numFmtId="187" formatCode="&quot;På&quot;;&quot;På&quot;;&quot;Av&quot;"/>
    <numFmt numFmtId="188" formatCode="#,##0;\-#,##0;"/>
    <numFmt numFmtId="189" formatCode="&quot;Ramavtalsupphandlingens diarienr: &quot;@"/>
    <numFmt numFmtId="190" formatCode="0.0"/>
    <numFmt numFmtId="191" formatCode="#,###&quot; SEK&quot;"/>
    <numFmt numFmtId="192" formatCode="#,##0_S;"/>
    <numFmt numFmtId="193" formatCode="#,##0_S;\-#,##0_S;"/>
    <numFmt numFmtId="194" formatCode="0;\-0;"/>
    <numFmt numFmtId="195" formatCode="#,###"/>
  </numFmts>
  <fonts count="49">
    <font>
      <sz val="10"/>
      <name val="Arial"/>
      <family val="0"/>
    </font>
    <font>
      <sz val="11"/>
      <color indexed="8"/>
      <name val="Calibri"/>
      <family val="2"/>
    </font>
    <font>
      <sz val="8"/>
      <name val="Arial"/>
      <family val="2"/>
    </font>
    <font>
      <b/>
      <sz val="10"/>
      <name val="Arial"/>
      <family val="2"/>
    </font>
    <font>
      <b/>
      <sz val="14"/>
      <name val="Arial"/>
      <family val="2"/>
    </font>
    <font>
      <b/>
      <sz val="12"/>
      <name val="Arial"/>
      <family val="2"/>
    </font>
    <font>
      <sz val="12"/>
      <name val="Arial"/>
      <family val="2"/>
    </font>
    <font>
      <sz val="20"/>
      <name val="Arial"/>
      <family val="2"/>
    </font>
    <font>
      <b/>
      <sz val="36"/>
      <name val="Arial"/>
      <family val="2"/>
    </font>
    <font>
      <sz val="14"/>
      <name val="Arial"/>
      <family val="2"/>
    </font>
    <font>
      <sz val="10"/>
      <color indexed="10"/>
      <name val="Arial"/>
      <family val="2"/>
    </font>
    <font>
      <b/>
      <sz val="16"/>
      <name val="Arial"/>
      <family val="2"/>
    </font>
    <font>
      <i/>
      <sz val="10"/>
      <name val="Arial"/>
      <family val="2"/>
    </font>
    <font>
      <sz val="10"/>
      <color indexed="17"/>
      <name val="Arial"/>
      <family val="2"/>
    </font>
    <font>
      <b/>
      <sz val="10"/>
      <color indexed="8"/>
      <name val="Arial"/>
      <family val="2"/>
    </font>
    <font>
      <i/>
      <sz val="10"/>
      <color indexed="10"/>
      <name val="Arial"/>
      <family val="2"/>
    </font>
    <font>
      <b/>
      <i/>
      <sz val="10"/>
      <name val="Arial"/>
      <family val="2"/>
    </font>
    <font>
      <u val="single"/>
      <sz val="10"/>
      <color indexed="20"/>
      <name val="Arial"/>
      <family val="2"/>
    </font>
    <font>
      <u val="single"/>
      <sz val="10"/>
      <color indexed="12"/>
      <name val="Arial"/>
      <family val="2"/>
    </font>
    <font>
      <b/>
      <sz val="10"/>
      <color indexed="10"/>
      <name val="Arial"/>
      <family val="2"/>
    </font>
    <font>
      <sz val="10"/>
      <name val="Times New Roman"/>
      <family val="1"/>
    </font>
    <font>
      <sz val="12"/>
      <color indexed="8"/>
      <name val="Times New Roman"/>
      <family val="1"/>
    </font>
    <font>
      <b/>
      <sz val="17"/>
      <color indexed="8"/>
      <name val="Arial"/>
      <family val="2"/>
    </font>
    <font>
      <b/>
      <sz val="20"/>
      <name val="Arial"/>
      <family val="2"/>
    </font>
    <font>
      <sz val="10"/>
      <color indexed="60"/>
      <name val="Arial"/>
      <family val="2"/>
    </font>
    <font>
      <sz val="10"/>
      <color indexed="40"/>
      <name val="Arial"/>
      <family val="2"/>
    </font>
    <font>
      <sz val="14"/>
      <color indexed="10"/>
      <name val="Arial"/>
      <family val="2"/>
    </font>
    <font>
      <sz val="16"/>
      <color indexed="10"/>
      <name val="Arial"/>
      <family val="2"/>
    </font>
    <font>
      <sz val="10"/>
      <color indexed="36"/>
      <name val="Arial"/>
      <family val="2"/>
    </font>
    <font>
      <b/>
      <sz val="18"/>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
      <sz val="10"/>
      <color rgb="FF00B050"/>
      <name val="Arial"/>
      <family val="2"/>
    </font>
    <font>
      <sz val="10"/>
      <color rgb="FFC00000"/>
      <name val="Arial"/>
      <family val="2"/>
    </font>
    <font>
      <sz val="10"/>
      <color rgb="FFFF0000"/>
      <name val="Arial"/>
      <family val="2"/>
    </font>
    <font>
      <sz val="10"/>
      <color rgb="FF00B0F0"/>
      <name val="Arial"/>
      <family val="2"/>
    </font>
    <font>
      <sz val="14"/>
      <color rgb="FFFF0000"/>
      <name val="Arial"/>
      <family val="2"/>
    </font>
    <font>
      <sz val="16"/>
      <color rgb="FFFF0000"/>
      <name val="Arial"/>
      <family val="2"/>
    </font>
    <font>
      <b/>
      <sz val="10"/>
      <color rgb="FFFF0000"/>
      <name val="Arial"/>
      <family val="2"/>
    </font>
    <font>
      <sz val="10"/>
      <color theme="7" tint="-0.24997000396251678"/>
      <name val="Arial"/>
      <family val="2"/>
    </font>
  </fonts>
  <fills count="18">
    <fill>
      <patternFill/>
    </fill>
    <fill>
      <patternFill patternType="gray125"/>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969696"/>
        <bgColor indexed="64"/>
      </patternFill>
    </fill>
    <fill>
      <patternFill patternType="solid">
        <fgColor rgb="FFFFFF99"/>
        <bgColor indexed="64"/>
      </patternFill>
    </fill>
    <fill>
      <patternFill patternType="solid">
        <fgColor indexed="27"/>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thin">
        <color rgb="FF969696"/>
      </left>
      <right style="thin">
        <color rgb="FF969696"/>
      </right>
      <top style="thin">
        <color rgb="FF969696"/>
      </top>
      <bottom style="thin">
        <color rgb="FF969696"/>
      </bottom>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color indexed="63"/>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style="thin">
        <color rgb="FF969696"/>
      </left>
      <right>
        <color indexed="63"/>
      </right>
      <top style="thin">
        <color rgb="FF969696"/>
      </top>
      <bottom style="thin">
        <color rgb="FF969696"/>
      </bottom>
    </border>
    <border>
      <left style="thin">
        <color rgb="FF969696"/>
      </left>
      <right style="thin">
        <color rgb="FF969696"/>
      </right>
      <top style="thin">
        <color rgb="FF969696"/>
      </top>
      <bottom>
        <color indexed="63"/>
      </bottom>
    </border>
    <border>
      <left>
        <color indexed="63"/>
      </left>
      <right>
        <color indexed="63"/>
      </right>
      <top>
        <color indexed="63"/>
      </top>
      <bottom style="thin">
        <color rgb="FF969696"/>
      </bottom>
    </border>
    <border>
      <left style="thin">
        <color rgb="FF969696"/>
      </left>
      <right>
        <color indexed="63"/>
      </right>
      <top style="thin">
        <color rgb="FF969696"/>
      </top>
      <bottom>
        <color indexed="63"/>
      </bottom>
    </border>
    <border>
      <left>
        <color indexed="63"/>
      </left>
      <right>
        <color indexed="63"/>
      </right>
      <top style="thin">
        <color rgb="FF969696"/>
      </top>
      <bottom>
        <color indexed="63"/>
      </bottom>
    </border>
    <border>
      <left>
        <color indexed="63"/>
      </left>
      <right style="thin">
        <color indexed="55"/>
      </right>
      <top style="thin">
        <color rgb="FF969696"/>
      </top>
      <bottom>
        <color indexed="63"/>
      </bottom>
    </border>
    <border>
      <left style="thin">
        <color rgb="FF969696"/>
      </left>
      <right>
        <color indexed="63"/>
      </right>
      <top>
        <color indexed="63"/>
      </top>
      <bottom style="thin">
        <color rgb="FF969696"/>
      </bottom>
    </border>
    <border>
      <left>
        <color indexed="63"/>
      </left>
      <right style="thin">
        <color indexed="55"/>
      </right>
      <top>
        <color indexed="63"/>
      </top>
      <bottom style="thin">
        <color rgb="FF969696"/>
      </bottom>
    </border>
    <border>
      <left style="thin">
        <color indexed="55"/>
      </left>
      <right>
        <color indexed="63"/>
      </right>
      <top style="thin">
        <color rgb="FF969696"/>
      </top>
      <bottom style="thin">
        <color rgb="FF969696"/>
      </bottom>
    </border>
    <border>
      <left>
        <color indexed="63"/>
      </left>
      <right>
        <color indexed="63"/>
      </right>
      <top style="thin">
        <color rgb="FF969696"/>
      </top>
      <bottom style="thin">
        <color rgb="FF969696"/>
      </bottom>
    </border>
    <border>
      <left>
        <color indexed="63"/>
      </left>
      <right style="thin">
        <color indexed="55"/>
      </right>
      <top style="thin">
        <color rgb="FF969696"/>
      </top>
      <bottom style="thin">
        <color rgb="FF969696"/>
      </bottom>
    </border>
    <border>
      <left>
        <color indexed="63"/>
      </left>
      <right style="thin">
        <color rgb="FF969696"/>
      </right>
      <top style="thin">
        <color rgb="FF969696"/>
      </top>
      <bottom style="thin">
        <color rgb="FF969696"/>
      </bottom>
    </border>
    <border>
      <left>
        <color indexed="63"/>
      </left>
      <right style="thin">
        <color rgb="FF969696"/>
      </right>
      <top style="thin">
        <color rgb="FF969696"/>
      </top>
      <bottom>
        <color indexed="63"/>
      </bottom>
    </border>
    <border>
      <left>
        <color indexed="63"/>
      </left>
      <right style="thin">
        <color rgb="FF969696"/>
      </right>
      <top>
        <color indexed="63"/>
      </top>
      <bottom>
        <color indexed="63"/>
      </bottom>
    </border>
    <border>
      <left style="thin">
        <color rgb="FF969696"/>
      </left>
      <right>
        <color indexed="63"/>
      </right>
      <top>
        <color indexed="63"/>
      </top>
      <bottom>
        <color indexed="63"/>
      </bottom>
    </border>
    <border>
      <left>
        <color indexed="63"/>
      </left>
      <right style="thin">
        <color rgb="FF969696"/>
      </right>
      <top>
        <color indexed="63"/>
      </top>
      <bottom style="thin">
        <color rgb="FF969696"/>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rgb="FF969696"/>
      </left>
      <right>
        <color indexed="63"/>
      </right>
      <top style="thin">
        <color indexed="55"/>
      </top>
      <bottom style="thin">
        <color indexed="55"/>
      </bottom>
    </border>
    <border>
      <left style="thin">
        <color indexed="55"/>
      </left>
      <right>
        <color indexed="63"/>
      </right>
      <top style="thin">
        <color indexed="55"/>
      </top>
      <bottom style="thin">
        <color rgb="FF969696"/>
      </bottom>
    </border>
    <border>
      <left>
        <color indexed="63"/>
      </left>
      <right>
        <color indexed="63"/>
      </right>
      <top style="thin">
        <color indexed="55"/>
      </top>
      <bottom style="thin">
        <color rgb="FF969696"/>
      </bottom>
    </border>
    <border>
      <left>
        <color indexed="63"/>
      </left>
      <right style="thin">
        <color rgb="FF969696"/>
      </right>
      <top style="thin">
        <color indexed="55"/>
      </top>
      <bottom style="thin">
        <color rgb="FF969696"/>
      </bottom>
    </border>
    <border>
      <left style="thin">
        <color indexed="55"/>
      </left>
      <right>
        <color indexed="63"/>
      </right>
      <top style="thin">
        <color rgb="FF969696"/>
      </top>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rgb="FF969696"/>
      </left>
      <right>
        <color indexed="63"/>
      </right>
      <top style="thin">
        <color indexed="55"/>
      </top>
      <bottom style="thin">
        <color rgb="FF969696"/>
      </bottom>
    </border>
    <border>
      <left>
        <color indexed="63"/>
      </left>
      <right style="thin">
        <color indexed="55"/>
      </right>
      <top style="thin">
        <color indexed="55"/>
      </top>
      <bottom style="thin">
        <color rgb="FF969696"/>
      </bottom>
    </border>
    <border>
      <left style="thin">
        <color indexed="55"/>
      </left>
      <right>
        <color indexed="63"/>
      </right>
      <top>
        <color indexed="63"/>
      </top>
      <bottom style="thin">
        <color rgb="FF969696"/>
      </bottom>
    </border>
  </borders>
  <cellStyleXfs count="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0" fillId="3" borderId="0" applyNumberFormat="0" applyFont="0" applyBorder="0" applyAlignment="0" applyProtection="0"/>
    <xf numFmtId="188" fontId="0" fillId="4" borderId="0" applyNumberFormat="0" applyFont="0" applyBorder="0" applyAlignment="0" applyProtection="0"/>
    <xf numFmtId="0" fontId="0" fillId="7" borderId="0" applyNumberFormat="0" applyFont="0" applyBorder="0" applyAlignment="0" applyProtection="0"/>
    <xf numFmtId="0" fontId="0" fillId="0" borderId="1" applyNumberFormat="0" applyFont="0" applyFill="0" applyAlignment="0" applyProtection="0"/>
    <xf numFmtId="0" fontId="0" fillId="5" borderId="0" applyNumberFormat="0" applyFon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0" borderId="1" applyNumberFormat="0" applyFill="0" applyAlignment="0" applyProtection="0"/>
    <xf numFmtId="0" fontId="2" fillId="0" borderId="1" applyNumberFormat="0" applyFill="0" applyAlignment="0" applyProtection="0"/>
    <xf numFmtId="0" fontId="14" fillId="0" borderId="0" applyNumberFormat="0" applyFill="0" applyProtection="0">
      <alignment/>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6">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xf>
    <xf numFmtId="0" fontId="0" fillId="0" borderId="0" xfId="0" applyFont="1" applyAlignment="1" applyProtection="1">
      <alignment/>
      <protection/>
    </xf>
    <xf numFmtId="0" fontId="0" fillId="0" borderId="0" xfId="0" applyFont="1" applyAlignment="1" applyProtection="1">
      <alignment/>
      <protection locked="0"/>
    </xf>
    <xf numFmtId="0" fontId="0" fillId="8" borderId="0" xfId="0" applyFont="1" applyFill="1" applyAlignment="1">
      <alignment/>
    </xf>
    <xf numFmtId="0" fontId="0" fillId="0" borderId="2" xfId="0" applyFont="1" applyBorder="1" applyAlignment="1">
      <alignment/>
    </xf>
    <xf numFmtId="0" fontId="0" fillId="9" borderId="0" xfId="0" applyFont="1" applyFill="1" applyBorder="1" applyAlignment="1" applyProtection="1">
      <alignment horizontal="center" vertical="center" wrapText="1"/>
      <protection locked="0"/>
    </xf>
    <xf numFmtId="0" fontId="0" fillId="10" borderId="0" xfId="0" applyFont="1" applyFill="1" applyAlignment="1">
      <alignment/>
    </xf>
    <xf numFmtId="188" fontId="0" fillId="11" borderId="0" xfId="35" applyNumberFormat="1" applyFont="1" applyFill="1" applyBorder="1" applyAlignment="1" applyProtection="1">
      <alignment/>
      <protection/>
    </xf>
    <xf numFmtId="0" fontId="0" fillId="0" borderId="3" xfId="0" applyFont="1" applyBorder="1" applyAlignment="1">
      <alignment/>
    </xf>
    <xf numFmtId="0" fontId="3" fillId="0" borderId="3" xfId="0" applyFont="1" applyBorder="1" applyAlignment="1">
      <alignment wrapText="1"/>
    </xf>
    <xf numFmtId="189" fontId="6" fillId="0" borderId="0" xfId="0" applyNumberFormat="1" applyFont="1" applyAlignment="1">
      <alignment horizontal="center"/>
    </xf>
    <xf numFmtId="0" fontId="18" fillId="0" borderId="0" xfId="22" applyAlignment="1">
      <alignment/>
    </xf>
    <xf numFmtId="0" fontId="12" fillId="0" borderId="0" xfId="23" applyNumberFormat="1" applyFont="1" applyFill="1" applyBorder="1" applyAlignment="1" applyProtection="1">
      <alignment horizontal="left" vertical="top"/>
      <protection/>
    </xf>
    <xf numFmtId="0" fontId="12" fillId="0" borderId="0" xfId="23" applyNumberFormat="1" applyFont="1" applyFill="1" applyBorder="1" applyAlignment="1" applyProtection="1">
      <alignment horizontal="left" vertical="top" wrapText="1"/>
      <protection/>
    </xf>
    <xf numFmtId="0" fontId="0" fillId="0" borderId="0" xfId="0" applyFont="1" applyBorder="1" applyAlignment="1" applyProtection="1">
      <alignment horizontal="right" vertical="top"/>
      <protection/>
    </xf>
    <xf numFmtId="0" fontId="5" fillId="0" borderId="4" xfId="0" applyFont="1" applyBorder="1" applyAlignment="1" applyProtection="1">
      <alignment vertical="center" wrapText="1"/>
      <protection/>
    </xf>
    <xf numFmtId="0" fontId="20" fillId="0" borderId="0" xfId="0" applyFont="1" applyAlignment="1" applyProtection="1">
      <alignment/>
      <protection/>
    </xf>
    <xf numFmtId="0" fontId="0" fillId="0" borderId="0" xfId="0" applyFont="1" applyBorder="1" applyAlignment="1" applyProtection="1">
      <alignment horizontal="left" vertical="top" wrapText="1"/>
      <protection/>
    </xf>
    <xf numFmtId="49" fontId="0" fillId="3" borderId="5" xfId="23" applyNumberFormat="1" applyFont="1" applyBorder="1" applyAlignment="1" applyProtection="1">
      <alignment/>
      <protection locked="0"/>
    </xf>
    <xf numFmtId="49" fontId="0" fillId="7" borderId="5" xfId="25" applyNumberFormat="1" applyFont="1" applyBorder="1" applyAlignment="1" applyProtection="1">
      <alignment/>
      <protection locked="0"/>
    </xf>
    <xf numFmtId="49" fontId="0" fillId="3" borderId="6" xfId="23" applyNumberFormat="1" applyFont="1" applyBorder="1" applyAlignment="1" applyProtection="1">
      <alignment/>
      <protection locked="0"/>
    </xf>
    <xf numFmtId="49" fontId="0" fillId="7" borderId="6" xfId="25" applyNumberFormat="1" applyFont="1" applyBorder="1" applyAlignment="1" applyProtection="1">
      <alignment/>
      <protection locked="0"/>
    </xf>
    <xf numFmtId="0" fontId="0" fillId="0" borderId="7" xfId="0" applyBorder="1" applyAlignment="1" applyProtection="1">
      <alignment wrapText="1"/>
      <protection/>
    </xf>
    <xf numFmtId="49" fontId="0" fillId="3" borderId="5" xfId="23" applyNumberFormat="1" applyFont="1" applyBorder="1" applyAlignment="1" applyProtection="1">
      <alignment vertical="center" wrapText="1"/>
      <protection locked="0"/>
    </xf>
    <xf numFmtId="49" fontId="0" fillId="7" borderId="5" xfId="25" applyNumberFormat="1"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Border="1" applyAlignment="1" applyProtection="1">
      <alignment/>
      <protection/>
    </xf>
    <xf numFmtId="188" fontId="0" fillId="3" borderId="5" xfId="23" applyNumberFormat="1" applyFont="1" applyBorder="1" applyAlignment="1" applyProtection="1">
      <alignment vertical="center" wrapText="1"/>
      <protection locked="0"/>
    </xf>
    <xf numFmtId="188" fontId="0" fillId="7" borderId="5" xfId="25" applyNumberFormat="1" applyFont="1" applyBorder="1" applyAlignment="1" applyProtection="1">
      <alignment vertical="center" wrapText="1"/>
      <protection locked="0"/>
    </xf>
    <xf numFmtId="0" fontId="2" fillId="0" borderId="6" xfId="0" applyFont="1" applyBorder="1" applyAlignment="1" applyProtection="1">
      <alignment wrapText="1"/>
      <protection/>
    </xf>
    <xf numFmtId="0" fontId="5" fillId="0" borderId="0" xfId="0" applyFont="1" applyBorder="1" applyAlignment="1" applyProtection="1">
      <alignment vertical="center" wrapText="1"/>
      <protection/>
    </xf>
    <xf numFmtId="0" fontId="0" fillId="0" borderId="0" xfId="0" applyFont="1" applyAlignment="1" applyProtection="1">
      <alignment vertical="center"/>
      <protection/>
    </xf>
    <xf numFmtId="0" fontId="4" fillId="0" borderId="0" xfId="0" applyFont="1" applyAlignment="1" applyProtection="1">
      <alignment/>
      <protection/>
    </xf>
    <xf numFmtId="0" fontId="21" fillId="0" borderId="0" xfId="0" applyFont="1" applyAlignment="1" applyProtection="1">
      <alignment vertical="center"/>
      <protection/>
    </xf>
    <xf numFmtId="0" fontId="11" fillId="0" borderId="0" xfId="0" applyFont="1" applyFill="1" applyAlignment="1" applyProtection="1">
      <alignment horizontal="left" wrapText="1"/>
      <protection/>
    </xf>
    <xf numFmtId="0" fontId="9" fillId="0" borderId="0" xfId="0" applyFont="1" applyFill="1" applyAlignment="1" applyProtection="1">
      <alignment horizontal="left"/>
      <protection/>
    </xf>
    <xf numFmtId="0" fontId="22" fillId="0" borderId="0" xfId="0" applyFont="1" applyAlignment="1" applyProtection="1">
      <alignment horizontal="left" vertical="center" indent="4"/>
      <protection/>
    </xf>
    <xf numFmtId="0" fontId="21" fillId="0" borderId="0" xfId="0" applyFont="1" applyAlignment="1" applyProtection="1">
      <alignment horizontal="left" vertical="center" indent="1"/>
      <protection/>
    </xf>
    <xf numFmtId="0" fontId="13" fillId="0" borderId="0" xfId="0" applyFont="1" applyAlignment="1" applyProtection="1">
      <alignment/>
      <protection/>
    </xf>
    <xf numFmtId="0" fontId="0" fillId="0" borderId="0" xfId="0" applyNumberFormat="1" applyFont="1" applyAlignment="1" applyProtection="1">
      <alignment horizontal="right"/>
      <protection/>
    </xf>
    <xf numFmtId="0" fontId="0" fillId="0" borderId="0" xfId="0" applyFont="1" applyFill="1" applyAlignment="1" applyProtection="1">
      <alignment/>
      <protection/>
    </xf>
    <xf numFmtId="0" fontId="41" fillId="0" borderId="0" xfId="0" applyFont="1" applyFill="1" applyAlignment="1" applyProtection="1">
      <alignment/>
      <protection/>
    </xf>
    <xf numFmtId="0" fontId="4" fillId="0" borderId="0" xfId="0" applyFont="1" applyFill="1" applyAlignment="1" applyProtection="1">
      <alignment wrapText="1"/>
      <protection/>
    </xf>
    <xf numFmtId="0" fontId="0" fillId="0" borderId="2" xfId="0" applyFont="1" applyBorder="1" applyAlignment="1" applyProtection="1">
      <alignment horizontal="center" vertical="top" wrapText="1"/>
      <protection/>
    </xf>
    <xf numFmtId="0" fontId="0" fillId="0" borderId="0" xfId="0" applyFont="1" applyAlignment="1" applyProtection="1">
      <alignment vertical="top"/>
      <protection/>
    </xf>
    <xf numFmtId="0" fontId="0" fillId="0" borderId="0" xfId="0" applyNumberFormat="1" applyFont="1" applyAlignment="1" applyProtection="1">
      <alignment vertical="top"/>
      <protection/>
    </xf>
    <xf numFmtId="0" fontId="3" fillId="0" borderId="0" xfId="0" applyNumberFormat="1" applyFont="1" applyFill="1" applyAlignment="1" applyProtection="1">
      <alignment vertical="top"/>
      <protection/>
    </xf>
    <xf numFmtId="0" fontId="3" fillId="0" borderId="0" xfId="0" applyNumberFormat="1" applyFont="1" applyFill="1" applyAlignment="1" applyProtection="1">
      <alignment vertical="top" wrapText="1"/>
      <protection/>
    </xf>
    <xf numFmtId="0" fontId="3" fillId="0" borderId="0" xfId="0" applyNumberFormat="1" applyFont="1" applyAlignment="1" applyProtection="1">
      <alignment vertical="top"/>
      <protection/>
    </xf>
    <xf numFmtId="0" fontId="3" fillId="0" borderId="0" xfId="0" applyNumberFormat="1" applyFont="1" applyFill="1" applyBorder="1" applyAlignment="1" applyProtection="1">
      <alignment horizontal="left" vertical="top" wrapText="1"/>
      <protection/>
    </xf>
    <xf numFmtId="0" fontId="13" fillId="0" borderId="0" xfId="0" applyNumberFormat="1" applyFont="1" applyAlignment="1" applyProtection="1">
      <alignment vertical="top"/>
      <protection/>
    </xf>
    <xf numFmtId="0" fontId="3" fillId="0" borderId="0" xfId="0" applyNumberFormat="1" applyFont="1" applyBorder="1" applyAlignment="1" applyProtection="1">
      <alignment vertical="top"/>
      <protection/>
    </xf>
    <xf numFmtId="0" fontId="3" fillId="0" borderId="4" xfId="0" applyNumberFormat="1" applyFont="1" applyBorder="1" applyAlignment="1" applyProtection="1">
      <alignment vertical="top"/>
      <protection/>
    </xf>
    <xf numFmtId="0" fontId="0" fillId="0" borderId="0" xfId="0" applyNumberFormat="1" applyFont="1" applyBorder="1" applyAlignment="1" applyProtection="1">
      <alignment vertical="top"/>
      <protection/>
    </xf>
    <xf numFmtId="0" fontId="3" fillId="0" borderId="0" xfId="0" applyFont="1" applyBorder="1" applyAlignment="1" applyProtection="1">
      <alignment horizontal="left" vertical="top"/>
      <protection/>
    </xf>
    <xf numFmtId="0" fontId="0" fillId="0" borderId="0" xfId="0" applyNumberFormat="1" applyFont="1" applyAlignment="1" applyProtection="1">
      <alignment vertical="top" wrapText="1"/>
      <protection/>
    </xf>
    <xf numFmtId="0" fontId="41" fillId="0" borderId="0" xfId="0" applyNumberFormat="1" applyFont="1" applyAlignment="1" applyProtection="1">
      <alignment vertical="top"/>
      <protection/>
    </xf>
    <xf numFmtId="0" fontId="0" fillId="0" borderId="0" xfId="30" applyNumberFormat="1" applyFont="1" applyBorder="1" applyAlignment="1" applyProtection="1">
      <alignment horizontal="left" vertical="top"/>
      <protection/>
    </xf>
    <xf numFmtId="0" fontId="10" fillId="0" borderId="0" xfId="0" applyNumberFormat="1" applyFont="1" applyAlignment="1" applyProtection="1">
      <alignment horizontal="center" vertical="top" wrapTex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vertical="top" wrapText="1"/>
      <protection/>
    </xf>
    <xf numFmtId="0" fontId="0" fillId="7" borderId="2" xfId="25" applyFont="1" applyBorder="1" applyAlignment="1" applyProtection="1">
      <alignment horizontal="center" vertical="top" wrapText="1"/>
      <protection locked="0"/>
    </xf>
    <xf numFmtId="0" fontId="0" fillId="3" borderId="2" xfId="23" applyFont="1" applyBorder="1" applyAlignment="1" applyProtection="1">
      <alignment horizontal="center" vertical="top" wrapText="1"/>
      <protection locked="0"/>
    </xf>
    <xf numFmtId="0" fontId="0" fillId="0" borderId="0" xfId="0" applyFont="1" applyBorder="1" applyAlignment="1" applyProtection="1">
      <alignment vertical="top"/>
      <protection/>
    </xf>
    <xf numFmtId="0" fontId="3" fillId="0" borderId="0" xfId="0" applyFont="1" applyBorder="1" applyAlignment="1" applyProtection="1">
      <alignment vertical="top"/>
      <protection/>
    </xf>
    <xf numFmtId="0" fontId="3" fillId="0" borderId="0" xfId="0" applyFont="1" applyBorder="1" applyAlignment="1" applyProtection="1">
      <alignment horizontal="right" vertical="top"/>
      <protection/>
    </xf>
    <xf numFmtId="188" fontId="0" fillId="4" borderId="2" xfId="24" applyNumberFormat="1" applyFont="1" applyBorder="1" applyAlignment="1" applyProtection="1">
      <alignment horizontal="right" vertical="top" wrapText="1"/>
      <protection/>
    </xf>
    <xf numFmtId="0" fontId="0" fillId="0" borderId="4" xfId="0" applyFont="1" applyBorder="1" applyAlignment="1" applyProtection="1">
      <alignment vertical="top"/>
      <protection/>
    </xf>
    <xf numFmtId="0" fontId="0" fillId="0" borderId="4" xfId="0" applyFont="1" applyBorder="1" applyAlignment="1" applyProtection="1">
      <alignment horizontal="center" vertical="top"/>
      <protection/>
    </xf>
    <xf numFmtId="188" fontId="0" fillId="0" borderId="0" xfId="0" applyNumberFormat="1" applyFont="1" applyBorder="1" applyAlignment="1" applyProtection="1">
      <alignment vertical="top"/>
      <protection/>
    </xf>
    <xf numFmtId="0" fontId="19" fillId="0" borderId="0" xfId="0" applyFont="1" applyBorder="1" applyAlignment="1" applyProtection="1">
      <alignment horizontal="right" vertical="top"/>
      <protection/>
    </xf>
    <xf numFmtId="0" fontId="0" fillId="12" borderId="0" xfId="0" applyFont="1" applyFill="1" applyBorder="1" applyAlignment="1" applyProtection="1">
      <alignment horizontal="left" vertical="top" wrapText="1"/>
      <protection/>
    </xf>
    <xf numFmtId="0" fontId="0" fillId="0" borderId="0" xfId="0" applyFont="1" applyFill="1" applyAlignment="1" applyProtection="1">
      <alignment vertical="top"/>
      <protection/>
    </xf>
    <xf numFmtId="0" fontId="3" fillId="0" borderId="0" xfId="0" applyFont="1" applyFill="1" applyBorder="1" applyAlignment="1" applyProtection="1">
      <alignment horizontal="right" vertical="top"/>
      <protection/>
    </xf>
    <xf numFmtId="0" fontId="0" fillId="0" borderId="2" xfId="0" applyFont="1" applyBorder="1" applyAlignment="1" applyProtection="1">
      <alignment horizontal="center" vertical="top"/>
      <protection/>
    </xf>
    <xf numFmtId="0" fontId="19" fillId="0" borderId="0" xfId="0" applyFont="1" applyAlignment="1" applyProtection="1">
      <alignment vertical="top" wrapText="1"/>
      <protection/>
    </xf>
    <xf numFmtId="0" fontId="0" fillId="0" borderId="0" xfId="0" applyFont="1" applyFill="1" applyBorder="1" applyAlignment="1" applyProtection="1">
      <alignment horizontal="left" vertical="top"/>
      <protection/>
    </xf>
    <xf numFmtId="0" fontId="20" fillId="0" borderId="0" xfId="0" applyFont="1" applyAlignment="1" applyProtection="1">
      <alignment vertical="top"/>
      <protection/>
    </xf>
    <xf numFmtId="49" fontId="0" fillId="0" borderId="0" xfId="0" applyNumberFormat="1" applyFont="1" applyFill="1" applyBorder="1" applyAlignment="1" applyProtection="1">
      <alignment vertical="top"/>
      <protection/>
    </xf>
    <xf numFmtId="0" fontId="20" fillId="0" borderId="0" xfId="0" applyFont="1" applyFill="1" applyBorder="1" applyAlignment="1" applyProtection="1">
      <alignment vertical="top"/>
      <protection/>
    </xf>
    <xf numFmtId="0" fontId="0" fillId="0" borderId="0" xfId="0" applyNumberFormat="1" applyFont="1" applyBorder="1" applyAlignment="1" applyProtection="1">
      <alignment/>
      <protection/>
    </xf>
    <xf numFmtId="0" fontId="0" fillId="12" borderId="0" xfId="0" applyNumberFormat="1" applyFont="1" applyFill="1" applyBorder="1" applyAlignment="1" applyProtection="1">
      <alignment vertical="top" wrapText="1"/>
      <protection/>
    </xf>
    <xf numFmtId="0" fontId="0" fillId="0" borderId="0" xfId="0" applyNumberFormat="1" applyFont="1" applyBorder="1" applyAlignment="1" applyProtection="1">
      <alignment vertical="top" wrapText="1"/>
      <protection/>
    </xf>
    <xf numFmtId="0" fontId="0" fillId="12" borderId="0" xfId="0" applyNumberFormat="1" applyFont="1" applyFill="1" applyBorder="1" applyAlignment="1" applyProtection="1">
      <alignment vertical="center"/>
      <protection/>
    </xf>
    <xf numFmtId="0" fontId="0" fillId="0" borderId="2" xfId="0" applyFont="1" applyFill="1" applyBorder="1" applyAlignment="1" applyProtection="1">
      <alignment horizontal="left" vertical="top" wrapText="1"/>
      <protection/>
    </xf>
    <xf numFmtId="49" fontId="0" fillId="13" borderId="0" xfId="25" applyNumberFormat="1" applyFont="1" applyFill="1" applyBorder="1" applyAlignment="1" applyProtection="1">
      <alignment vertical="top"/>
      <protection/>
    </xf>
    <xf numFmtId="0" fontId="10" fillId="0" borderId="0" xfId="0" applyNumberFormat="1" applyFont="1" applyAlignment="1" applyProtection="1">
      <alignment horizontal="center" vertical="top"/>
      <protection/>
    </xf>
    <xf numFmtId="0" fontId="10" fillId="0" borderId="0" xfId="0" applyNumberFormat="1" applyFont="1" applyAlignment="1" applyProtection="1">
      <alignment horizontal="right" vertical="top"/>
      <protection/>
    </xf>
    <xf numFmtId="0" fontId="0" fillId="0" borderId="3" xfId="0" applyNumberFormat="1" applyFont="1" applyBorder="1" applyAlignment="1" applyProtection="1">
      <alignment vertical="top"/>
      <protection/>
    </xf>
    <xf numFmtId="0" fontId="0" fillId="0" borderId="7" xfId="0" applyFont="1" applyBorder="1" applyAlignment="1" applyProtection="1">
      <alignment wrapText="1"/>
      <protection/>
    </xf>
    <xf numFmtId="0" fontId="42" fillId="0" borderId="0" xfId="0" applyFont="1" applyBorder="1" applyAlignment="1" applyProtection="1">
      <alignment vertical="top"/>
      <protection/>
    </xf>
    <xf numFmtId="195" fontId="2" fillId="7" borderId="7" xfId="25" applyNumberFormat="1" applyFont="1" applyBorder="1" applyAlignment="1" applyProtection="1">
      <alignment wrapText="1"/>
      <protection locked="0"/>
    </xf>
    <xf numFmtId="0" fontId="0" fillId="0" borderId="3" xfId="0" applyFont="1" applyBorder="1" applyAlignment="1" applyProtection="1">
      <alignment vertical="top"/>
      <protection/>
    </xf>
    <xf numFmtId="2" fontId="0" fillId="0" borderId="0" xfId="0" applyNumberFormat="1" applyFont="1" applyAlignment="1">
      <alignment horizontal="center"/>
    </xf>
    <xf numFmtId="0" fontId="43" fillId="0" borderId="0" xfId="0" applyFont="1" applyBorder="1" applyAlignment="1" applyProtection="1">
      <alignment vertical="top"/>
      <protection/>
    </xf>
    <xf numFmtId="0" fontId="43" fillId="0" borderId="0" xfId="0" applyNumberFormat="1" applyFont="1" applyAlignment="1" applyProtection="1">
      <alignment vertical="top"/>
      <protection/>
    </xf>
    <xf numFmtId="0" fontId="44" fillId="0" borderId="0" xfId="0" applyFont="1" applyAlignment="1" applyProtection="1">
      <alignment vertical="top"/>
      <protection/>
    </xf>
    <xf numFmtId="0" fontId="45" fillId="0" borderId="0" xfId="0" applyFont="1" applyAlignment="1" applyProtection="1">
      <alignment/>
      <protection/>
    </xf>
    <xf numFmtId="0" fontId="3" fillId="0" borderId="0" xfId="0" applyFont="1" applyAlignment="1" applyProtection="1">
      <alignment vertical="top"/>
      <protection/>
    </xf>
    <xf numFmtId="0" fontId="44" fillId="0" borderId="0" xfId="0" applyFont="1" applyBorder="1" applyAlignment="1" applyProtection="1">
      <alignment vertical="top"/>
      <protection/>
    </xf>
    <xf numFmtId="0" fontId="0" fillId="0" borderId="0" xfId="0" applyNumberFormat="1" applyFont="1" applyAlignment="1" applyProtection="1">
      <alignment/>
      <protection/>
    </xf>
    <xf numFmtId="0" fontId="3" fillId="0" borderId="3" xfId="0" applyFont="1" applyBorder="1" applyAlignment="1">
      <alignment/>
    </xf>
    <xf numFmtId="195" fontId="0" fillId="0" borderId="3" xfId="0" applyNumberFormat="1" applyFont="1" applyBorder="1" applyAlignment="1">
      <alignment/>
    </xf>
    <xf numFmtId="0" fontId="46" fillId="0" borderId="0" xfId="0" applyFont="1" applyBorder="1" applyAlignment="1" applyProtection="1">
      <alignment horizontal="right" vertical="top"/>
      <protection/>
    </xf>
    <xf numFmtId="0" fontId="41" fillId="0" borderId="0" xfId="0" applyFont="1" applyBorder="1" applyAlignment="1" applyProtection="1">
      <alignment horizontal="left" vertical="top"/>
      <protection/>
    </xf>
    <xf numFmtId="0" fontId="43" fillId="0" borderId="0" xfId="0" applyFont="1" applyBorder="1" applyAlignment="1" applyProtection="1">
      <alignment horizontal="left" vertical="top"/>
      <protection/>
    </xf>
    <xf numFmtId="14" fontId="0" fillId="13" borderId="0" xfId="25" applyNumberFormat="1" applyFont="1" applyFill="1" applyBorder="1" applyAlignment="1" applyProtection="1">
      <alignment horizontal="left" vertical="top" wrapText="1"/>
      <protection/>
    </xf>
    <xf numFmtId="165" fontId="0" fillId="13" borderId="0" xfId="25" applyNumberFormat="1" applyFont="1" applyFill="1" applyBorder="1" applyAlignment="1" applyProtection="1">
      <alignment horizontal="center" vertical="top" wrapText="1"/>
      <protection/>
    </xf>
    <xf numFmtId="0" fontId="0" fillId="0" borderId="8" xfId="26" applyFont="1" applyFill="1" applyBorder="1" applyAlignment="1" applyProtection="1">
      <alignment horizontal="left" vertical="top" wrapText="1"/>
      <protection/>
    </xf>
    <xf numFmtId="0" fontId="0" fillId="0" borderId="0" xfId="0" applyAlignment="1" applyProtection="1">
      <alignment/>
      <protection/>
    </xf>
    <xf numFmtId="0" fontId="0" fillId="0" borderId="0" xfId="0" applyFont="1" applyFill="1" applyBorder="1" applyAlignment="1">
      <alignment/>
    </xf>
    <xf numFmtId="0" fontId="2" fillId="0" borderId="1" xfId="26" applyFont="1" applyAlignment="1" applyProtection="1">
      <alignment horizontal="left" vertical="top" wrapText="1"/>
      <protection/>
    </xf>
    <xf numFmtId="0" fontId="0" fillId="0" borderId="0" xfId="26" applyFont="1" applyBorder="1" applyAlignment="1" applyProtection="1">
      <alignment horizontal="left" vertical="center" wrapText="1"/>
      <protection/>
    </xf>
    <xf numFmtId="49" fontId="0" fillId="0" borderId="0" xfId="26" applyNumberFormat="1" applyFont="1" applyFill="1" applyBorder="1" applyAlignment="1" applyProtection="1">
      <alignment horizontal="left" vertical="top" wrapText="1"/>
      <protection/>
    </xf>
    <xf numFmtId="0" fontId="0" fillId="10" borderId="2" xfId="0" applyFont="1" applyFill="1" applyBorder="1" applyAlignment="1" applyProtection="1">
      <alignment horizontal="left" vertical="top" wrapText="1"/>
      <protection locked="0"/>
    </xf>
    <xf numFmtId="4" fontId="0" fillId="8" borderId="2" xfId="33" applyNumberFormat="1" applyFont="1" applyFill="1" applyBorder="1" applyAlignment="1" applyProtection="1">
      <alignment vertical="top"/>
      <protection locked="0"/>
    </xf>
    <xf numFmtId="3" fontId="0" fillId="10" borderId="2" xfId="0" applyNumberFormat="1" applyFill="1" applyBorder="1" applyAlignment="1" applyProtection="1">
      <alignment vertical="top"/>
      <protection locked="0"/>
    </xf>
    <xf numFmtId="0" fontId="0" fillId="3" borderId="1" xfId="23" applyFont="1" applyBorder="1" applyAlignment="1" applyProtection="1">
      <alignment horizontal="center" vertical="top" wrapText="1"/>
      <protection locked="0"/>
    </xf>
    <xf numFmtId="0" fontId="44" fillId="0" borderId="0" xfId="0" applyNumberFormat="1" applyFont="1" applyAlignment="1" applyProtection="1">
      <alignment horizontal="center" vertical="top" wrapText="1"/>
      <protection/>
    </xf>
    <xf numFmtId="0" fontId="2" fillId="0" borderId="9" xfId="26" applyNumberFormat="1" applyFont="1" applyBorder="1" applyAlignment="1" applyProtection="1">
      <alignment vertical="top"/>
      <protection/>
    </xf>
    <xf numFmtId="0" fontId="0" fillId="7" borderId="2" xfId="25" applyFont="1" applyBorder="1" applyAlignment="1" applyProtection="1">
      <alignment horizontal="right" vertical="top" wrapText="1"/>
      <protection locked="0"/>
    </xf>
    <xf numFmtId="0" fontId="0" fillId="0" borderId="3" xfId="0" applyFont="1" applyBorder="1" applyAlignment="1">
      <alignment/>
    </xf>
    <xf numFmtId="0" fontId="0" fillId="0" borderId="10" xfId="0" applyFont="1" applyBorder="1" applyAlignment="1" applyProtection="1">
      <alignment horizontal="left" vertical="top" wrapText="1"/>
      <protection/>
    </xf>
    <xf numFmtId="3" fontId="0" fillId="4" borderId="1" xfId="24" applyNumberFormat="1" applyFont="1" applyBorder="1" applyAlignment="1" applyProtection="1">
      <alignment horizontal="right" wrapText="1"/>
      <protection/>
    </xf>
    <xf numFmtId="0" fontId="0" fillId="7" borderId="9" xfId="25" applyFont="1" applyBorder="1" applyAlignment="1" applyProtection="1">
      <alignment horizontal="right" vertical="top"/>
      <protection locked="0"/>
    </xf>
    <xf numFmtId="4" fontId="2" fillId="12" borderId="2" xfId="0" applyNumberFormat="1" applyFont="1" applyFill="1" applyBorder="1" applyAlignment="1" applyProtection="1">
      <alignment horizontal="right" vertical="top"/>
      <protection/>
    </xf>
    <xf numFmtId="188" fontId="0" fillId="11" borderId="2" xfId="33" applyNumberFormat="1" applyFont="1" applyFill="1" applyBorder="1" applyAlignment="1" applyProtection="1">
      <alignment vertical="top"/>
      <protection/>
    </xf>
    <xf numFmtId="188" fontId="47" fillId="12" borderId="0" xfId="33" applyNumberFormat="1" applyFont="1" applyFill="1" applyBorder="1" applyAlignment="1" applyProtection="1">
      <alignment vertical="top"/>
      <protection/>
    </xf>
    <xf numFmtId="165" fontId="0" fillId="7" borderId="2" xfId="25" applyNumberFormat="1" applyFont="1" applyBorder="1" applyAlignment="1" applyProtection="1">
      <alignment horizontal="center" vertical="top" wrapText="1"/>
      <protection locked="0"/>
    </xf>
    <xf numFmtId="49" fontId="0" fillId="7" borderId="1" xfId="26" applyNumberFormat="1" applyFont="1" applyFill="1" applyAlignment="1" applyProtection="1">
      <alignment horizontal="right" vertical="top" wrapText="1"/>
      <protection locked="0"/>
    </xf>
    <xf numFmtId="0" fontId="0" fillId="14" borderId="1" xfId="26" applyFont="1" applyFill="1" applyAlignment="1" applyProtection="1">
      <alignment horizontal="center" vertical="top" wrapText="1"/>
      <protection locked="0"/>
    </xf>
    <xf numFmtId="0" fontId="0" fillId="14" borderId="2" xfId="23" applyFont="1" applyFill="1" applyBorder="1" applyAlignment="1" applyProtection="1">
      <alignment horizontal="center" vertical="top" wrapText="1"/>
      <protection locked="0"/>
    </xf>
    <xf numFmtId="0" fontId="0" fillId="7" borderId="2" xfId="25" applyFont="1" applyBorder="1" applyAlignment="1" applyProtection="1">
      <alignment vertical="top" wrapText="1"/>
      <protection locked="0"/>
    </xf>
    <xf numFmtId="49" fontId="43" fillId="0" borderId="0" xfId="26" applyNumberFormat="1" applyFont="1" applyFill="1" applyBorder="1" applyAlignment="1" applyProtection="1">
      <alignment horizontal="left" vertical="top" wrapText="1"/>
      <protection/>
    </xf>
    <xf numFmtId="0" fontId="0" fillId="7" borderId="1" xfId="26" applyFont="1" applyFill="1" applyAlignment="1" applyProtection="1">
      <alignment vertical="top" wrapText="1"/>
      <protection locked="0"/>
    </xf>
    <xf numFmtId="195" fontId="0" fillId="3" borderId="7" xfId="23" applyNumberFormat="1" applyFont="1" applyBorder="1" applyAlignment="1" applyProtection="1">
      <alignment wrapText="1"/>
      <protection locked="0"/>
    </xf>
    <xf numFmtId="0" fontId="48" fillId="0" borderId="0" xfId="0" applyFont="1" applyAlignment="1" applyProtection="1">
      <alignment/>
      <protection/>
    </xf>
    <xf numFmtId="9" fontId="0" fillId="0" borderId="2" xfId="0" applyNumberFormat="1" applyFont="1" applyFill="1" applyBorder="1" applyAlignment="1" applyProtection="1">
      <alignment vertical="center" wrapText="1"/>
      <protection/>
    </xf>
    <xf numFmtId="0" fontId="0" fillId="0" borderId="0" xfId="0" applyNumberFormat="1" applyFont="1" applyAlignment="1" applyProtection="1">
      <alignment vertical="center"/>
      <protection/>
    </xf>
    <xf numFmtId="0" fontId="10" fillId="0" borderId="0" xfId="0" applyNumberFormat="1" applyFont="1" applyAlignment="1" applyProtection="1">
      <alignment horizontal="center" vertical="center" wrapText="1"/>
      <protection/>
    </xf>
    <xf numFmtId="0" fontId="0" fillId="0" borderId="1" xfId="26" applyNumberFormat="1" applyFont="1" applyAlignment="1" applyProtection="1">
      <alignment horizontal="left" vertical="top" wrapText="1"/>
      <protection/>
    </xf>
    <xf numFmtId="0" fontId="0" fillId="7" borderId="1" xfId="26" applyNumberFormat="1" applyFont="1" applyFill="1" applyAlignment="1" applyProtection="1">
      <alignment horizontal="left" vertical="top" wrapText="1"/>
      <protection locked="0"/>
    </xf>
    <xf numFmtId="0" fontId="0" fillId="7" borderId="11" xfId="25" applyFont="1" applyBorder="1" applyAlignment="1" applyProtection="1">
      <alignment horizontal="left" vertical="top" wrapText="1"/>
      <protection locked="0"/>
    </xf>
    <xf numFmtId="0" fontId="0" fillId="7" borderId="12" xfId="25" applyFont="1" applyBorder="1" applyAlignment="1" applyProtection="1">
      <alignment horizontal="left" vertical="top" wrapText="1"/>
      <protection locked="0"/>
    </xf>
    <xf numFmtId="0" fontId="0" fillId="7" borderId="13" xfId="25" applyFont="1" applyBorder="1" applyAlignment="1" applyProtection="1">
      <alignment horizontal="left" vertical="top" wrapText="1"/>
      <protection locked="0"/>
    </xf>
    <xf numFmtId="0" fontId="0" fillId="7" borderId="14" xfId="25" applyFont="1" applyBorder="1" applyAlignment="1" applyProtection="1">
      <alignment horizontal="left" vertical="top" wrapText="1"/>
      <protection locked="0"/>
    </xf>
    <xf numFmtId="0" fontId="0" fillId="7" borderId="10" xfId="25" applyFont="1" applyBorder="1" applyAlignment="1" applyProtection="1">
      <alignment horizontal="left" vertical="top" wrapText="1"/>
      <protection locked="0"/>
    </xf>
    <xf numFmtId="0" fontId="0" fillId="7" borderId="15" xfId="25" applyFont="1" applyBorder="1" applyAlignment="1" applyProtection="1">
      <alignment horizontal="left" vertical="top" wrapText="1"/>
      <protection locked="0"/>
    </xf>
    <xf numFmtId="0" fontId="0" fillId="0" borderId="1" xfId="26" applyFont="1" applyAlignment="1" applyProtection="1">
      <alignment horizontal="left" wrapText="1"/>
      <protection/>
    </xf>
    <xf numFmtId="0" fontId="0" fillId="12" borderId="1" xfId="26" applyFont="1" applyFill="1" applyAlignment="1" applyProtection="1">
      <alignment horizontal="left" vertical="top" wrapText="1"/>
      <protection/>
    </xf>
    <xf numFmtId="0" fontId="0" fillId="3" borderId="16" xfId="23" applyFont="1" applyBorder="1" applyAlignment="1" applyProtection="1">
      <alignment horizontal="left" vertical="top" wrapText="1"/>
      <protection locked="0"/>
    </xf>
    <xf numFmtId="0" fontId="0" fillId="3" borderId="17" xfId="23" applyFont="1" applyBorder="1" applyAlignment="1" applyProtection="1">
      <alignment horizontal="left" vertical="top" wrapText="1"/>
      <protection locked="0"/>
    </xf>
    <xf numFmtId="0" fontId="0" fillId="3" borderId="18" xfId="23" applyFont="1" applyBorder="1" applyAlignment="1" applyProtection="1">
      <alignment horizontal="left" vertical="top" wrapText="1"/>
      <protection locked="0"/>
    </xf>
    <xf numFmtId="0" fontId="0" fillId="7" borderId="8" xfId="26" applyFont="1" applyFill="1" applyBorder="1" applyAlignment="1" applyProtection="1">
      <alignment horizontal="left" vertical="top" wrapText="1"/>
      <protection locked="0"/>
    </xf>
    <xf numFmtId="0" fontId="0" fillId="7" borderId="17" xfId="26" applyFont="1" applyFill="1" applyBorder="1" applyAlignment="1" applyProtection="1">
      <alignment horizontal="left" vertical="top" wrapText="1"/>
      <protection locked="0"/>
    </xf>
    <xf numFmtId="0" fontId="0" fillId="7" borderId="18" xfId="26" applyFont="1" applyFill="1" applyBorder="1" applyAlignment="1" applyProtection="1">
      <alignment horizontal="left" vertical="top" wrapText="1"/>
      <protection locked="0"/>
    </xf>
    <xf numFmtId="0" fontId="0" fillId="0" borderId="1" xfId="30" applyAlignment="1" applyProtection="1">
      <alignment horizontal="left" wrapText="1"/>
      <protection/>
    </xf>
    <xf numFmtId="0" fontId="2" fillId="0" borderId="8" xfId="26" applyFont="1" applyBorder="1" applyAlignment="1" applyProtection="1">
      <alignment horizontal="left" vertical="top" wrapText="1"/>
      <protection/>
    </xf>
    <xf numFmtId="0" fontId="2" fillId="0" borderId="17" xfId="26" applyFont="1" applyBorder="1" applyAlignment="1" applyProtection="1">
      <alignment horizontal="left" vertical="top" wrapText="1"/>
      <protection/>
    </xf>
    <xf numFmtId="0" fontId="2" fillId="0" borderId="19" xfId="26" applyFont="1" applyBorder="1" applyAlignment="1" applyProtection="1">
      <alignment horizontal="left" vertical="top" wrapText="1"/>
      <protection/>
    </xf>
    <xf numFmtId="0" fontId="0" fillId="0" borderId="11" xfId="26" applyFont="1" applyBorder="1" applyAlignment="1" applyProtection="1">
      <alignment horizontal="left" vertical="center" wrapText="1"/>
      <protection/>
    </xf>
    <xf numFmtId="0" fontId="0" fillId="0" borderId="12" xfId="26" applyFont="1" applyBorder="1" applyAlignment="1" applyProtection="1">
      <alignment horizontal="left" vertical="center" wrapText="1"/>
      <protection/>
    </xf>
    <xf numFmtId="0" fontId="0" fillId="0" borderId="20" xfId="26" applyFont="1" applyBorder="1" applyAlignment="1" applyProtection="1">
      <alignment horizontal="left" vertical="center" wrapText="1"/>
      <protection/>
    </xf>
    <xf numFmtId="0" fontId="0" fillId="0" borderId="14" xfId="26" applyFont="1" applyBorder="1" applyAlignment="1" applyProtection="1">
      <alignment horizontal="left" vertical="center" wrapText="1"/>
      <protection/>
    </xf>
    <xf numFmtId="0" fontId="0" fillId="0" borderId="0" xfId="26" applyFont="1" applyBorder="1" applyAlignment="1" applyProtection="1">
      <alignment horizontal="left" vertical="center" wrapText="1"/>
      <protection/>
    </xf>
    <xf numFmtId="0" fontId="0" fillId="0" borderId="21" xfId="26" applyFont="1" applyBorder="1" applyAlignment="1" applyProtection="1">
      <alignment horizontal="left" vertical="center" wrapText="1"/>
      <protection/>
    </xf>
    <xf numFmtId="0" fontId="0" fillId="7" borderId="8" xfId="25" applyFont="1" applyBorder="1" applyAlignment="1" applyProtection="1">
      <alignment horizontal="left" vertical="top" wrapText="1"/>
      <protection locked="0"/>
    </xf>
    <xf numFmtId="0" fontId="0" fillId="7" borderId="17" xfId="25" applyFont="1" applyBorder="1" applyAlignment="1" applyProtection="1">
      <alignment horizontal="left" vertical="top" wrapText="1"/>
      <protection locked="0"/>
    </xf>
    <xf numFmtId="0" fontId="0" fillId="7" borderId="19" xfId="25" applyFont="1" applyBorder="1" applyAlignment="1" applyProtection="1">
      <alignment horizontal="left" vertical="top" wrapText="1"/>
      <protection locked="0"/>
    </xf>
    <xf numFmtId="0" fontId="0" fillId="0" borderId="8" xfId="26" applyFont="1" applyBorder="1" applyAlignment="1" applyProtection="1">
      <alignment horizontal="left" vertical="top"/>
      <protection/>
    </xf>
    <xf numFmtId="0" fontId="0" fillId="0" borderId="17" xfId="26" applyFont="1" applyBorder="1" applyAlignment="1" applyProtection="1">
      <alignment horizontal="left" vertical="top"/>
      <protection/>
    </xf>
    <xf numFmtId="0" fontId="0" fillId="0" borderId="19" xfId="26" applyFont="1" applyBorder="1" applyAlignment="1" applyProtection="1">
      <alignment horizontal="left" vertical="top"/>
      <protection/>
    </xf>
    <xf numFmtId="0" fontId="0" fillId="7" borderId="20" xfId="25" applyFont="1" applyBorder="1" applyAlignment="1" applyProtection="1">
      <alignment horizontal="left" vertical="top" wrapText="1"/>
      <protection locked="0"/>
    </xf>
    <xf numFmtId="0" fontId="0" fillId="7" borderId="22" xfId="25" applyFont="1" applyBorder="1" applyAlignment="1" applyProtection="1">
      <alignment horizontal="left" vertical="top" wrapText="1"/>
      <protection locked="0"/>
    </xf>
    <xf numFmtId="0" fontId="0" fillId="7" borderId="0" xfId="25" applyFont="1" applyBorder="1" applyAlignment="1" applyProtection="1">
      <alignment horizontal="left" vertical="top" wrapText="1"/>
      <protection locked="0"/>
    </xf>
    <xf numFmtId="0" fontId="0" fillId="7" borderId="21" xfId="25" applyFont="1" applyBorder="1" applyAlignment="1" applyProtection="1">
      <alignment horizontal="left" vertical="top" wrapText="1"/>
      <protection locked="0"/>
    </xf>
    <xf numFmtId="0" fontId="0" fillId="7" borderId="23" xfId="25" applyFont="1" applyBorder="1" applyAlignment="1" applyProtection="1">
      <alignment horizontal="left" vertical="top" wrapText="1"/>
      <protection locked="0"/>
    </xf>
    <xf numFmtId="0" fontId="0" fillId="3" borderId="11" xfId="26" applyFont="1" applyFill="1" applyBorder="1" applyAlignment="1" applyProtection="1">
      <alignment horizontal="left" vertical="top" wrapText="1"/>
      <protection locked="0"/>
    </xf>
    <xf numFmtId="0" fontId="0" fillId="3" borderId="12" xfId="26" applyFont="1" applyFill="1" applyBorder="1" applyAlignment="1" applyProtection="1">
      <alignment horizontal="left" vertical="top" wrapText="1"/>
      <protection locked="0"/>
    </xf>
    <xf numFmtId="0" fontId="0" fillId="3" borderId="20" xfId="26" applyFont="1" applyFill="1" applyBorder="1" applyAlignment="1" applyProtection="1">
      <alignment horizontal="left" vertical="top" wrapText="1"/>
      <protection locked="0"/>
    </xf>
    <xf numFmtId="0" fontId="0" fillId="3" borderId="22" xfId="26" applyFont="1" applyFill="1" applyBorder="1" applyAlignment="1" applyProtection="1">
      <alignment horizontal="left" vertical="top" wrapText="1"/>
      <protection locked="0"/>
    </xf>
    <xf numFmtId="0" fontId="0" fillId="3" borderId="0" xfId="26" applyFont="1" applyFill="1" applyBorder="1" applyAlignment="1" applyProtection="1">
      <alignment horizontal="left" vertical="top" wrapText="1"/>
      <protection locked="0"/>
    </xf>
    <xf numFmtId="0" fontId="0" fillId="3" borderId="21" xfId="26" applyFont="1" applyFill="1" applyBorder="1" applyAlignment="1" applyProtection="1">
      <alignment horizontal="left" vertical="top" wrapText="1"/>
      <protection locked="0"/>
    </xf>
    <xf numFmtId="0" fontId="0" fillId="3" borderId="14" xfId="26" applyFont="1" applyFill="1" applyBorder="1" applyAlignment="1" applyProtection="1">
      <alignment horizontal="left" vertical="top" wrapText="1"/>
      <protection locked="0"/>
    </xf>
    <xf numFmtId="0" fontId="0" fillId="3" borderId="10" xfId="26" applyFont="1" applyFill="1" applyBorder="1" applyAlignment="1" applyProtection="1">
      <alignment horizontal="left" vertical="top" wrapText="1"/>
      <protection locked="0"/>
    </xf>
    <xf numFmtId="0" fontId="0" fillId="3" borderId="23" xfId="26" applyFont="1" applyFill="1" applyBorder="1" applyAlignment="1" applyProtection="1">
      <alignment horizontal="left" vertical="top" wrapText="1"/>
      <protection locked="0"/>
    </xf>
    <xf numFmtId="49" fontId="0" fillId="7" borderId="1" xfId="25" applyNumberFormat="1" applyFont="1" applyBorder="1" applyAlignment="1" applyProtection="1">
      <alignment horizontal="left" vertical="top"/>
      <protection locked="0"/>
    </xf>
    <xf numFmtId="195" fontId="0" fillId="3" borderId="1" xfId="26" applyNumberFormat="1" applyFont="1" applyFill="1" applyAlignment="1" applyProtection="1">
      <alignment horizontal="left" vertical="top" wrapText="1"/>
      <protection locked="0"/>
    </xf>
    <xf numFmtId="0" fontId="0" fillId="0" borderId="1" xfId="26" applyFont="1" applyAlignment="1" applyProtection="1">
      <alignment/>
      <protection locked="0"/>
    </xf>
    <xf numFmtId="49" fontId="0" fillId="7" borderId="1" xfId="26" applyNumberFormat="1" applyFont="1" applyFill="1" applyAlignment="1" applyProtection="1">
      <alignment horizontal="left" vertical="top"/>
      <protection locked="0"/>
    </xf>
    <xf numFmtId="0" fontId="4" fillId="0" borderId="0" xfId="0" applyFont="1" applyBorder="1" applyAlignment="1" applyProtection="1">
      <alignment horizontal="left" vertical="top" wrapText="1"/>
      <protection/>
    </xf>
    <xf numFmtId="0" fontId="3" fillId="7" borderId="1" xfId="25" applyFont="1" applyBorder="1" applyAlignment="1" applyProtection="1">
      <alignment horizontal="left" vertical="top" wrapText="1"/>
      <protection locked="0"/>
    </xf>
    <xf numFmtId="49" fontId="0" fillId="0" borderId="8" xfId="26" applyNumberFormat="1" applyFont="1" applyFill="1" applyBorder="1" applyAlignment="1" applyProtection="1">
      <alignment horizontal="left" vertical="top" wrapText="1"/>
      <protection/>
    </xf>
    <xf numFmtId="49" fontId="0" fillId="0" borderId="17" xfId="26" applyNumberFormat="1" applyFont="1" applyFill="1" applyBorder="1" applyAlignment="1" applyProtection="1">
      <alignment horizontal="left" vertical="top" wrapText="1"/>
      <protection/>
    </xf>
    <xf numFmtId="49" fontId="0" fillId="0" borderId="19" xfId="26" applyNumberFormat="1" applyFont="1" applyFill="1" applyBorder="1" applyAlignment="1" applyProtection="1">
      <alignment horizontal="left" vertical="top" wrapText="1"/>
      <protection/>
    </xf>
    <xf numFmtId="14" fontId="0" fillId="2" borderId="8" xfId="26" applyNumberFormat="1" applyFont="1" applyFill="1" applyBorder="1" applyAlignment="1" applyProtection="1">
      <alignment horizontal="left" vertical="center" wrapText="1"/>
      <protection locked="0"/>
    </xf>
    <xf numFmtId="14" fontId="0" fillId="2" borderId="19" xfId="26" applyNumberFormat="1" applyFont="1" applyFill="1" applyBorder="1" applyAlignment="1" applyProtection="1">
      <alignment horizontal="left" vertical="center" wrapText="1"/>
      <protection locked="0"/>
    </xf>
    <xf numFmtId="0" fontId="3" fillId="0" borderId="1" xfId="26" applyFont="1" applyFill="1" applyAlignment="1" applyProtection="1">
      <alignment horizontal="left" vertical="center" wrapText="1"/>
      <protection/>
    </xf>
    <xf numFmtId="14" fontId="0" fillId="2" borderId="1" xfId="26" applyNumberFormat="1" applyFont="1" applyFill="1" applyAlignment="1" applyProtection="1">
      <alignment horizontal="left" vertical="center" wrapText="1"/>
      <protection locked="0"/>
    </xf>
    <xf numFmtId="0" fontId="0" fillId="0" borderId="1" xfId="26" applyFont="1" applyAlignment="1" applyProtection="1">
      <alignment horizontal="left" vertical="top" wrapText="1"/>
      <protection/>
    </xf>
    <xf numFmtId="0" fontId="0" fillId="0" borderId="1" xfId="31" applyFont="1" applyFill="1" applyAlignment="1" applyProtection="1">
      <alignment horizontal="left" vertical="top" wrapText="1"/>
      <protection/>
    </xf>
    <xf numFmtId="0" fontId="3"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14" fontId="0" fillId="2" borderId="1" xfId="26" applyNumberFormat="1" applyFont="1" applyFill="1" applyAlignment="1" applyProtection="1">
      <alignment horizontal="left" vertical="top" wrapText="1"/>
      <protection locked="0"/>
    </xf>
    <xf numFmtId="0" fontId="0" fillId="0" borderId="11" xfId="26" applyFont="1" applyBorder="1" applyAlignment="1" applyProtection="1">
      <alignment horizontal="left" vertical="top" wrapText="1"/>
      <protection/>
    </xf>
    <xf numFmtId="0" fontId="0" fillId="0" borderId="12" xfId="26" applyFont="1" applyBorder="1" applyAlignment="1" applyProtection="1">
      <alignment horizontal="left" vertical="top" wrapText="1"/>
      <protection/>
    </xf>
    <xf numFmtId="0" fontId="0" fillId="0" borderId="20" xfId="26" applyFont="1" applyBorder="1" applyAlignment="1" applyProtection="1">
      <alignment horizontal="left" vertical="top" wrapText="1"/>
      <protection/>
    </xf>
    <xf numFmtId="0" fontId="0" fillId="0" borderId="14" xfId="26" applyFont="1" applyBorder="1" applyAlignment="1" applyProtection="1">
      <alignment horizontal="left" vertical="top" wrapText="1"/>
      <protection/>
    </xf>
    <xf numFmtId="0" fontId="0" fillId="0" borderId="0" xfId="26" applyFont="1" applyBorder="1" applyAlignment="1" applyProtection="1">
      <alignment horizontal="left" vertical="top" wrapText="1"/>
      <protection/>
    </xf>
    <xf numFmtId="0" fontId="0" fillId="0" borderId="21" xfId="26" applyFont="1" applyBorder="1" applyAlignment="1" applyProtection="1">
      <alignment horizontal="left" vertical="top" wrapText="1"/>
      <protection/>
    </xf>
    <xf numFmtId="14" fontId="0" fillId="7" borderId="24" xfId="25" applyNumberFormat="1" applyFont="1" applyBorder="1" applyAlignment="1" applyProtection="1">
      <alignment horizontal="left" vertical="top" wrapText="1"/>
      <protection locked="0"/>
    </xf>
    <xf numFmtId="14" fontId="0" fillId="7" borderId="25" xfId="25" applyNumberFormat="1" applyFont="1" applyBorder="1" applyAlignment="1" applyProtection="1">
      <alignment horizontal="left" vertical="top" wrapText="1"/>
      <protection locked="0"/>
    </xf>
    <xf numFmtId="165" fontId="0" fillId="7" borderId="24" xfId="25" applyNumberFormat="1" applyFont="1" applyBorder="1" applyAlignment="1" applyProtection="1">
      <alignment horizontal="center" vertical="top" wrapText="1"/>
      <protection locked="0"/>
    </xf>
    <xf numFmtId="165" fontId="0" fillId="7" borderId="25" xfId="25" applyNumberFormat="1" applyFont="1" applyBorder="1" applyAlignment="1" applyProtection="1">
      <alignment horizontal="center" vertical="top" wrapText="1"/>
      <protection locked="0"/>
    </xf>
    <xf numFmtId="0" fontId="0" fillId="0" borderId="26"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3" fillId="0" borderId="10" xfId="0" applyFont="1" applyBorder="1" applyAlignment="1" applyProtection="1">
      <alignment horizontal="left" vertical="top" wrapText="1"/>
      <protection/>
    </xf>
    <xf numFmtId="0" fontId="0" fillId="3" borderId="11" xfId="23" applyFont="1" applyBorder="1" applyAlignment="1" applyProtection="1">
      <alignment horizontal="left" vertical="top" wrapText="1"/>
      <protection locked="0"/>
    </xf>
    <xf numFmtId="0" fontId="0" fillId="3" borderId="12" xfId="23" applyFont="1" applyBorder="1" applyAlignment="1" applyProtection="1">
      <alignment horizontal="left" vertical="top" wrapText="1"/>
      <protection locked="0"/>
    </xf>
    <xf numFmtId="0" fontId="0" fillId="3" borderId="20" xfId="23" applyFont="1" applyBorder="1" applyAlignment="1" applyProtection="1">
      <alignment horizontal="left" vertical="top" wrapText="1"/>
      <protection locked="0"/>
    </xf>
    <xf numFmtId="0" fontId="0" fillId="3" borderId="14" xfId="23" applyFont="1" applyBorder="1" applyAlignment="1" applyProtection="1">
      <alignment horizontal="left" vertical="top" wrapText="1"/>
      <protection locked="0"/>
    </xf>
    <xf numFmtId="0" fontId="0" fillId="3" borderId="10" xfId="23" applyFont="1" applyBorder="1" applyAlignment="1" applyProtection="1">
      <alignment horizontal="left" vertical="top" wrapText="1"/>
      <protection locked="0"/>
    </xf>
    <xf numFmtId="0" fontId="0" fillId="3" borderId="23" xfId="23" applyFont="1" applyBorder="1" applyAlignment="1" applyProtection="1">
      <alignment horizontal="left" vertical="top" wrapText="1"/>
      <protection locked="0"/>
    </xf>
    <xf numFmtId="0" fontId="0" fillId="0" borderId="27" xfId="26" applyFont="1" applyBorder="1" applyAlignment="1" applyProtection="1">
      <alignment horizontal="left" vertical="top" wrapText="1"/>
      <protection/>
    </xf>
    <xf numFmtId="0" fontId="0" fillId="0" borderId="28" xfId="26" applyFont="1" applyBorder="1" applyAlignment="1" applyProtection="1">
      <alignment horizontal="left" vertical="top" wrapText="1"/>
      <protection/>
    </xf>
    <xf numFmtId="0" fontId="0" fillId="0" borderId="29" xfId="26" applyFont="1" applyBorder="1" applyAlignment="1" applyProtection="1">
      <alignment horizontal="left" vertical="top" wrapText="1"/>
      <protection/>
    </xf>
    <xf numFmtId="0" fontId="0" fillId="7" borderId="30" xfId="25" applyFont="1" applyBorder="1" applyAlignment="1" applyProtection="1">
      <alignment horizontal="left" vertical="top" wrapText="1"/>
      <protection locked="0"/>
    </xf>
    <xf numFmtId="0" fontId="14" fillId="13" borderId="1" xfId="26" applyFont="1" applyFill="1" applyAlignment="1" applyProtection="1">
      <alignment vertical="top"/>
      <protection/>
    </xf>
    <xf numFmtId="0" fontId="0" fillId="0" borderId="1" xfId="26" applyFont="1" applyAlignment="1" applyProtection="1">
      <alignment horizontal="left" vertical="top"/>
      <protection/>
    </xf>
    <xf numFmtId="0" fontId="3" fillId="0" borderId="4" xfId="0" applyFont="1" applyFill="1" applyBorder="1" applyAlignment="1" applyProtection="1">
      <alignment horizontal="left" vertical="top" wrapText="1"/>
      <protection/>
    </xf>
    <xf numFmtId="0" fontId="0" fillId="0" borderId="1" xfId="26" applyFont="1" applyAlignment="1" applyProtection="1">
      <alignment vertical="center"/>
      <protection/>
    </xf>
    <xf numFmtId="49" fontId="0" fillId="14" borderId="1" xfId="26" applyNumberFormat="1" applyFont="1" applyFill="1" applyAlignment="1" applyProtection="1">
      <alignment horizontal="left" vertical="top" wrapText="1"/>
      <protection locked="0"/>
    </xf>
    <xf numFmtId="0" fontId="0" fillId="12" borderId="24" xfId="0" applyFont="1" applyFill="1" applyBorder="1" applyAlignment="1" applyProtection="1">
      <alignment horizontal="left" vertical="top" wrapText="1"/>
      <protection/>
    </xf>
    <xf numFmtId="0" fontId="0" fillId="12" borderId="31" xfId="0" applyFont="1" applyFill="1" applyBorder="1" applyAlignment="1" applyProtection="1">
      <alignment horizontal="left" vertical="top" wrapText="1"/>
      <protection/>
    </xf>
    <xf numFmtId="0" fontId="0" fillId="12" borderId="25" xfId="0" applyFont="1" applyFill="1" applyBorder="1" applyAlignment="1" applyProtection="1">
      <alignment horizontal="left" vertical="top" wrapText="1"/>
      <protection/>
    </xf>
    <xf numFmtId="0" fontId="3" fillId="0" borderId="4" xfId="25" applyNumberFormat="1" applyFont="1" applyFill="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12" fillId="3" borderId="32" xfId="23" applyNumberFormat="1" applyFont="1" applyBorder="1" applyAlignment="1" applyProtection="1">
      <alignment horizontal="left" vertical="top" wrapText="1"/>
      <protection/>
    </xf>
    <xf numFmtId="0" fontId="12" fillId="3" borderId="33" xfId="23" applyNumberFormat="1" applyFont="1" applyBorder="1" applyAlignment="1" applyProtection="1">
      <alignment horizontal="left" vertical="top" wrapText="1"/>
      <protection/>
    </xf>
    <xf numFmtId="0" fontId="12" fillId="3" borderId="34" xfId="23" applyNumberFormat="1" applyFont="1" applyBorder="1" applyAlignment="1" applyProtection="1">
      <alignment horizontal="left" vertical="top" wrapText="1"/>
      <protection/>
    </xf>
    <xf numFmtId="0" fontId="12" fillId="3" borderId="35" xfId="23" applyNumberFormat="1" applyFont="1" applyBorder="1" applyAlignment="1" applyProtection="1">
      <alignment horizontal="left" vertical="top" wrapText="1"/>
      <protection/>
    </xf>
    <xf numFmtId="0" fontId="12" fillId="3" borderId="4" xfId="23" applyNumberFormat="1" applyFont="1" applyBorder="1" applyAlignment="1" applyProtection="1">
      <alignment horizontal="left" vertical="top" wrapText="1"/>
      <protection/>
    </xf>
    <xf numFmtId="0" fontId="12" fillId="3" borderId="36" xfId="23" applyNumberFormat="1" applyFont="1" applyBorder="1" applyAlignment="1" applyProtection="1">
      <alignment horizontal="left" vertical="top" wrapText="1"/>
      <protection/>
    </xf>
    <xf numFmtId="0" fontId="0" fillId="0" borderId="17" xfId="0" applyFont="1" applyBorder="1" applyAlignment="1" applyProtection="1">
      <alignment horizontal="left" vertical="center" wrapText="1"/>
      <protection/>
    </xf>
    <xf numFmtId="0" fontId="0" fillId="3" borderId="1" xfId="26" applyFont="1" applyFill="1" applyAlignment="1" applyProtection="1">
      <alignment horizontal="center" vertical="top" wrapText="1"/>
      <protection locked="0"/>
    </xf>
    <xf numFmtId="0" fontId="3" fillId="0" borderId="33" xfId="25" applyNumberFormat="1" applyFont="1" applyFill="1" applyBorder="1" applyAlignment="1" applyProtection="1">
      <alignment horizontal="left" vertical="top"/>
      <protection/>
    </xf>
    <xf numFmtId="0" fontId="12" fillId="7" borderId="32" xfId="25" applyNumberFormat="1" applyFont="1" applyBorder="1" applyAlignment="1" applyProtection="1">
      <alignment horizontal="left" vertical="top" wrapText="1"/>
      <protection locked="0"/>
    </xf>
    <xf numFmtId="0" fontId="12" fillId="7" borderId="33" xfId="25" applyNumberFormat="1" applyFont="1" applyBorder="1" applyAlignment="1" applyProtection="1">
      <alignment horizontal="left" vertical="top" wrapText="1"/>
      <protection locked="0"/>
    </xf>
    <xf numFmtId="0" fontId="12" fillId="7" borderId="34" xfId="25" applyNumberFormat="1" applyFont="1" applyBorder="1" applyAlignment="1" applyProtection="1">
      <alignment horizontal="left" vertical="top" wrapText="1"/>
      <protection locked="0"/>
    </xf>
    <xf numFmtId="0" fontId="12" fillId="7" borderId="35" xfId="25" applyNumberFormat="1" applyFont="1" applyBorder="1" applyAlignment="1" applyProtection="1">
      <alignment horizontal="left" vertical="top" wrapText="1"/>
      <protection locked="0"/>
    </xf>
    <xf numFmtId="0" fontId="12" fillId="7" borderId="4" xfId="25" applyNumberFormat="1" applyFont="1" applyBorder="1" applyAlignment="1" applyProtection="1">
      <alignment horizontal="left" vertical="top" wrapText="1"/>
      <protection locked="0"/>
    </xf>
    <xf numFmtId="0" fontId="12" fillId="7" borderId="36" xfId="25" applyNumberFormat="1" applyFont="1" applyBorder="1" applyAlignment="1" applyProtection="1">
      <alignment horizontal="left" vertical="top" wrapText="1"/>
      <protection locked="0"/>
    </xf>
    <xf numFmtId="195" fontId="0" fillId="15" borderId="1" xfId="26" applyNumberFormat="1" applyFont="1" applyFill="1" applyAlignment="1" applyProtection="1">
      <alignment horizontal="left" vertical="top" wrapText="1"/>
      <protection locked="0"/>
    </xf>
    <xf numFmtId="195" fontId="0" fillId="3" borderId="1" xfId="26" applyNumberFormat="1" applyFont="1" applyFill="1" applyAlignment="1" applyProtection="1">
      <alignment horizontal="center" vertical="top" wrapText="1"/>
      <protection locked="0"/>
    </xf>
    <xf numFmtId="0" fontId="0" fillId="0" borderId="37" xfId="0" applyNumberFormat="1" applyFont="1" applyBorder="1" applyAlignment="1" applyProtection="1">
      <alignment horizontal="left" vertical="top" wrapText="1"/>
      <protection/>
    </xf>
    <xf numFmtId="0" fontId="0" fillId="0" borderId="0" xfId="0" applyNumberFormat="1" applyFont="1" applyBorder="1" applyAlignment="1" applyProtection="1">
      <alignment horizontal="left" vertical="top" wrapText="1"/>
      <protection/>
    </xf>
    <xf numFmtId="0" fontId="0" fillId="0" borderId="1" xfId="26" applyNumberFormat="1" applyFont="1" applyAlignment="1" applyProtection="1">
      <alignment horizontal="left" vertical="top"/>
      <protection/>
    </xf>
    <xf numFmtId="49" fontId="0" fillId="14" borderId="1" xfId="26" applyNumberFormat="1" applyFont="1" applyFill="1" applyAlignment="1" applyProtection="1">
      <alignment horizontal="left" vertical="top"/>
      <protection locked="0"/>
    </xf>
    <xf numFmtId="0" fontId="0" fillId="16" borderId="1" xfId="26" applyNumberFormat="1" applyFont="1" applyFill="1" applyAlignment="1" applyProtection="1">
      <alignment horizontal="left" vertical="top" wrapText="1"/>
      <protection locked="0"/>
    </xf>
    <xf numFmtId="0" fontId="0" fillId="0" borderId="8" xfId="26" applyFont="1" applyBorder="1" applyAlignment="1" applyProtection="1">
      <alignment horizontal="left" vertical="center" wrapText="1"/>
      <protection/>
    </xf>
    <xf numFmtId="0" fontId="0" fillId="0" borderId="17" xfId="26" applyFont="1" applyBorder="1" applyAlignment="1" applyProtection="1">
      <alignment horizontal="left" vertical="center" wrapText="1"/>
      <protection/>
    </xf>
    <xf numFmtId="0" fontId="0" fillId="0" borderId="19" xfId="26" applyFont="1" applyBorder="1" applyAlignment="1" applyProtection="1">
      <alignment horizontal="left" vertical="center" wrapText="1"/>
      <protection/>
    </xf>
    <xf numFmtId="0" fontId="0" fillId="10" borderId="11" xfId="26" applyFont="1" applyFill="1" applyBorder="1" applyAlignment="1" applyProtection="1">
      <alignment horizontal="left" vertical="top" wrapText="1"/>
      <protection locked="0"/>
    </xf>
    <xf numFmtId="0" fontId="0" fillId="10" borderId="12" xfId="26" applyFont="1" applyFill="1" applyBorder="1" applyAlignment="1" applyProtection="1">
      <alignment horizontal="left" vertical="top" wrapText="1"/>
      <protection locked="0"/>
    </xf>
    <xf numFmtId="0" fontId="0" fillId="10" borderId="13" xfId="26" applyFont="1" applyFill="1" applyBorder="1" applyAlignment="1" applyProtection="1">
      <alignment horizontal="left" vertical="top" wrapText="1"/>
      <protection locked="0"/>
    </xf>
    <xf numFmtId="0" fontId="0" fillId="10" borderId="22" xfId="26" applyFont="1" applyFill="1" applyBorder="1" applyAlignment="1" applyProtection="1">
      <alignment horizontal="left" vertical="top" wrapText="1"/>
      <protection locked="0"/>
    </xf>
    <xf numFmtId="0" fontId="0" fillId="10" borderId="0" xfId="26" applyFont="1" applyFill="1" applyBorder="1" applyAlignment="1" applyProtection="1">
      <alignment horizontal="left" vertical="top" wrapText="1"/>
      <protection locked="0"/>
    </xf>
    <xf numFmtId="0" fontId="0" fillId="10" borderId="38" xfId="26" applyFont="1" applyFill="1" applyBorder="1" applyAlignment="1" applyProtection="1">
      <alignment horizontal="left" vertical="top" wrapText="1"/>
      <protection locked="0"/>
    </xf>
    <xf numFmtId="0" fontId="0" fillId="10" borderId="14" xfId="26" applyFont="1" applyFill="1" applyBorder="1" applyAlignment="1" applyProtection="1">
      <alignment horizontal="left" vertical="top" wrapText="1"/>
      <protection locked="0"/>
    </xf>
    <xf numFmtId="0" fontId="0" fillId="10" borderId="10" xfId="26" applyFont="1" applyFill="1" applyBorder="1" applyAlignment="1" applyProtection="1">
      <alignment horizontal="left" vertical="top" wrapText="1"/>
      <protection locked="0"/>
    </xf>
    <xf numFmtId="0" fontId="0" fillId="10" borderId="15" xfId="26" applyFont="1" applyFill="1" applyBorder="1" applyAlignment="1" applyProtection="1">
      <alignment horizontal="left" vertical="top" wrapText="1"/>
      <protection locked="0"/>
    </xf>
    <xf numFmtId="9" fontId="0" fillId="10" borderId="7" xfId="0" applyNumberFormat="1" applyFont="1" applyFill="1" applyBorder="1" applyAlignment="1" applyProtection="1">
      <alignment horizontal="left" vertical="top" wrapText="1"/>
      <protection locked="0"/>
    </xf>
    <xf numFmtId="9" fontId="0" fillId="10" borderId="6" xfId="0" applyNumberFormat="1" applyFont="1" applyFill="1" applyBorder="1" applyAlignment="1" applyProtection="1">
      <alignment horizontal="left" vertical="top" wrapText="1"/>
      <protection locked="0"/>
    </xf>
    <xf numFmtId="9" fontId="0" fillId="10" borderId="5" xfId="0" applyNumberFormat="1" applyFont="1" applyFill="1" applyBorder="1" applyAlignment="1" applyProtection="1">
      <alignment horizontal="left" vertical="top" wrapText="1"/>
      <protection locked="0"/>
    </xf>
    <xf numFmtId="0" fontId="3" fillId="0" borderId="39" xfId="26" applyFont="1" applyFill="1" applyBorder="1" applyAlignment="1" applyProtection="1">
      <alignment horizontal="left" vertical="top" wrapText="1"/>
      <protection/>
    </xf>
    <xf numFmtId="0" fontId="3" fillId="0" borderId="28" xfId="26" applyFont="1" applyFill="1" applyBorder="1" applyAlignment="1" applyProtection="1">
      <alignment horizontal="left" vertical="top" wrapText="1"/>
      <protection/>
    </xf>
    <xf numFmtId="0" fontId="3" fillId="0" borderId="40" xfId="26" applyFont="1" applyFill="1" applyBorder="1" applyAlignment="1" applyProtection="1">
      <alignment horizontal="left" vertical="top" wrapText="1"/>
      <protection/>
    </xf>
    <xf numFmtId="0" fontId="0" fillId="7" borderId="11" xfId="26" applyNumberFormat="1" applyFont="1" applyFill="1" applyBorder="1" applyAlignment="1" applyProtection="1">
      <alignment horizontal="left" vertical="top" wrapText="1"/>
      <protection locked="0"/>
    </xf>
    <xf numFmtId="0" fontId="0" fillId="7" borderId="12" xfId="26" applyNumberFormat="1" applyFont="1" applyFill="1" applyBorder="1" applyAlignment="1" applyProtection="1">
      <alignment horizontal="left" vertical="top" wrapText="1"/>
      <protection locked="0"/>
    </xf>
    <xf numFmtId="0" fontId="0" fillId="7" borderId="20" xfId="26" applyNumberFormat="1" applyFont="1" applyFill="1" applyBorder="1" applyAlignment="1" applyProtection="1">
      <alignment horizontal="left" vertical="top" wrapText="1"/>
      <protection locked="0"/>
    </xf>
    <xf numFmtId="0" fontId="0" fillId="7" borderId="22" xfId="26" applyNumberFormat="1" applyFont="1" applyFill="1" applyBorder="1" applyAlignment="1" applyProtection="1">
      <alignment horizontal="left" vertical="top" wrapText="1"/>
      <protection locked="0"/>
    </xf>
    <xf numFmtId="0" fontId="0" fillId="7" borderId="0" xfId="26" applyNumberFormat="1" applyFont="1" applyFill="1" applyBorder="1" applyAlignment="1" applyProtection="1">
      <alignment horizontal="left" vertical="top" wrapText="1"/>
      <protection locked="0"/>
    </xf>
    <xf numFmtId="0" fontId="0" fillId="7" borderId="21" xfId="26" applyNumberFormat="1" applyFont="1" applyFill="1" applyBorder="1" applyAlignment="1" applyProtection="1">
      <alignment horizontal="left" vertical="top" wrapText="1"/>
      <protection locked="0"/>
    </xf>
    <xf numFmtId="0" fontId="0" fillId="7" borderId="14" xfId="26" applyNumberFormat="1" applyFont="1" applyFill="1" applyBorder="1" applyAlignment="1" applyProtection="1">
      <alignment horizontal="left" vertical="top" wrapText="1"/>
      <protection locked="0"/>
    </xf>
    <xf numFmtId="0" fontId="0" fillId="7" borderId="10" xfId="26" applyNumberFormat="1" applyFont="1" applyFill="1" applyBorder="1" applyAlignment="1" applyProtection="1">
      <alignment horizontal="left" vertical="top" wrapText="1"/>
      <protection locked="0"/>
    </xf>
    <xf numFmtId="0" fontId="0" fillId="7" borderId="23" xfId="26" applyNumberFormat="1"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29" xfId="0" applyFont="1" applyFill="1" applyBorder="1" applyAlignment="1" applyProtection="1">
      <alignment horizontal="left" vertical="top" wrapText="1"/>
      <protection/>
    </xf>
    <xf numFmtId="0" fontId="47" fillId="0" borderId="0" xfId="0" applyNumberFormat="1" applyFont="1" applyAlignment="1" applyProtection="1">
      <alignment horizontal="right" vertical="top" wrapText="1"/>
      <protection/>
    </xf>
    <xf numFmtId="0" fontId="47" fillId="0" borderId="0" xfId="0" applyNumberFormat="1" applyFont="1" applyAlignment="1" applyProtection="1">
      <alignment horizontal="right" wrapText="1"/>
      <protection/>
    </xf>
    <xf numFmtId="0" fontId="0" fillId="0" borderId="0" xfId="0" applyFont="1" applyAlignment="1" applyProtection="1">
      <alignment horizontal="left" vertical="top" wrapText="1"/>
      <protection/>
    </xf>
    <xf numFmtId="0" fontId="23" fillId="0" borderId="0" xfId="0" applyNumberFormat="1" applyFont="1" applyFill="1" applyBorder="1" applyAlignment="1" applyProtection="1">
      <alignment horizontal="left" vertical="center"/>
      <protection/>
    </xf>
    <xf numFmtId="0" fontId="0" fillId="0" borderId="0" xfId="0" applyFont="1" applyAlignment="1" applyProtection="1">
      <alignment/>
      <protection/>
    </xf>
    <xf numFmtId="0" fontId="23"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14" fontId="0" fillId="2" borderId="8" xfId="26" applyNumberFormat="1" applyFont="1" applyFill="1" applyBorder="1" applyAlignment="1" applyProtection="1">
      <alignment horizontal="left" vertical="top" wrapText="1"/>
      <protection locked="0"/>
    </xf>
    <xf numFmtId="14" fontId="0" fillId="2" borderId="17" xfId="26" applyNumberFormat="1" applyFont="1" applyFill="1" applyBorder="1" applyAlignment="1" applyProtection="1">
      <alignment horizontal="left" vertical="top" wrapText="1"/>
      <protection locked="0"/>
    </xf>
    <xf numFmtId="0" fontId="0" fillId="17" borderId="30" xfId="26" applyFont="1" applyFill="1" applyBorder="1" applyAlignment="1" applyProtection="1">
      <alignment horizontal="left" vertical="top" wrapText="1"/>
      <protection/>
    </xf>
    <xf numFmtId="0" fontId="0" fillId="17" borderId="12" xfId="26" applyFont="1" applyFill="1" applyBorder="1" applyAlignment="1" applyProtection="1">
      <alignment horizontal="left" vertical="top" wrapText="1"/>
      <protection/>
    </xf>
    <xf numFmtId="0" fontId="0" fillId="17" borderId="37" xfId="26" applyFont="1" applyFill="1" applyBorder="1" applyAlignment="1" applyProtection="1">
      <alignment horizontal="left" vertical="top" wrapText="1"/>
      <protection/>
    </xf>
    <xf numFmtId="0" fontId="0" fillId="17" borderId="0" xfId="26" applyFont="1" applyFill="1" applyBorder="1" applyAlignment="1" applyProtection="1">
      <alignment horizontal="left" vertical="top" wrapText="1"/>
      <protection/>
    </xf>
    <xf numFmtId="0" fontId="0" fillId="17" borderId="41" xfId="26" applyFont="1" applyFill="1" applyBorder="1" applyAlignment="1" applyProtection="1">
      <alignment horizontal="left" vertical="top" wrapText="1"/>
      <protection/>
    </xf>
    <xf numFmtId="0" fontId="0" fillId="17" borderId="10" xfId="26" applyFont="1" applyFill="1" applyBorder="1" applyAlignment="1" applyProtection="1">
      <alignment horizontal="left" vertical="top" wrapText="1"/>
      <protection/>
    </xf>
    <xf numFmtId="0" fontId="0" fillId="7" borderId="1" xfId="26" applyNumberFormat="1" applyFont="1" applyFill="1" applyAlignment="1" applyProtection="1">
      <alignment horizontal="left" vertical="top"/>
      <protection locked="0"/>
    </xf>
    <xf numFmtId="0" fontId="0" fillId="0" borderId="8" xfId="26" applyFont="1" applyFill="1" applyBorder="1" applyAlignment="1" applyProtection="1">
      <alignment horizontal="right" vertical="center"/>
      <protection/>
    </xf>
    <xf numFmtId="0" fontId="0" fillId="0" borderId="17" xfId="26" applyFont="1" applyFill="1" applyBorder="1" applyAlignment="1" applyProtection="1">
      <alignment horizontal="right" vertical="center"/>
      <protection/>
    </xf>
    <xf numFmtId="0" fontId="0" fillId="0" borderId="18" xfId="26" applyFont="1" applyFill="1" applyBorder="1" applyAlignment="1" applyProtection="1">
      <alignment horizontal="right" vertical="center"/>
      <protection/>
    </xf>
    <xf numFmtId="0" fontId="5" fillId="0" borderId="0" xfId="0" applyFont="1" applyFill="1" applyAlignment="1" applyProtection="1">
      <alignment wrapText="1"/>
      <protection/>
    </xf>
    <xf numFmtId="0" fontId="0" fillId="0" borderId="0" xfId="0" applyAlignment="1" applyProtection="1">
      <alignment wrapText="1"/>
      <protection/>
    </xf>
    <xf numFmtId="0" fontId="0" fillId="7" borderId="24" xfId="25" applyFont="1" applyBorder="1" applyAlignment="1" applyProtection="1">
      <alignment horizontal="center" vertical="center" wrapText="1"/>
      <protection locked="0"/>
    </xf>
    <xf numFmtId="0" fontId="0" fillId="7" borderId="31" xfId="25" applyFont="1" applyBorder="1" applyAlignment="1" applyProtection="1">
      <alignment horizontal="center" vertical="center" wrapText="1"/>
      <protection locked="0"/>
    </xf>
    <xf numFmtId="0" fontId="0" fillId="7" borderId="25" xfId="25" applyFont="1" applyBorder="1" applyAlignment="1" applyProtection="1">
      <alignment horizontal="center" vertical="center" wrapText="1"/>
      <protection locked="0"/>
    </xf>
    <xf numFmtId="0" fontId="2" fillId="0" borderId="32" xfId="0" applyFont="1" applyBorder="1" applyAlignment="1" applyProtection="1">
      <alignment horizontal="left" wrapText="1"/>
      <protection/>
    </xf>
    <xf numFmtId="0" fontId="2" fillId="0" borderId="33" xfId="0" applyFont="1" applyBorder="1" applyAlignment="1" applyProtection="1">
      <alignment horizontal="left" wrapText="1"/>
      <protection/>
    </xf>
    <xf numFmtId="0" fontId="2" fillId="0" borderId="34" xfId="0" applyFont="1" applyBorder="1" applyAlignment="1" applyProtection="1">
      <alignment horizontal="left" wrapText="1"/>
      <protection/>
    </xf>
    <xf numFmtId="0" fontId="0" fillId="7" borderId="37" xfId="25" applyNumberFormat="1" applyFont="1" applyBorder="1" applyAlignment="1" applyProtection="1">
      <alignment horizontal="left" vertical="top" wrapText="1"/>
      <protection locked="0"/>
    </xf>
    <xf numFmtId="0" fontId="0" fillId="7" borderId="0" xfId="25" applyNumberFormat="1" applyFont="1" applyBorder="1" applyAlignment="1" applyProtection="1">
      <alignment horizontal="left" vertical="top" wrapText="1"/>
      <protection locked="0"/>
    </xf>
    <xf numFmtId="0" fontId="0" fillId="7" borderId="38" xfId="25" applyNumberFormat="1" applyFont="1" applyBorder="1" applyAlignment="1" applyProtection="1">
      <alignment horizontal="left" vertical="top" wrapText="1"/>
      <protection locked="0"/>
    </xf>
    <xf numFmtId="0" fontId="0" fillId="7" borderId="35" xfId="25" applyNumberFormat="1" applyFont="1" applyBorder="1" applyAlignment="1" applyProtection="1">
      <alignment horizontal="left" vertical="top" wrapText="1"/>
      <protection locked="0"/>
    </xf>
    <xf numFmtId="0" fontId="0" fillId="7" borderId="4" xfId="25" applyNumberFormat="1" applyFont="1" applyBorder="1" applyAlignment="1" applyProtection="1">
      <alignment horizontal="left" vertical="top" wrapText="1"/>
      <protection locked="0"/>
    </xf>
    <xf numFmtId="0" fontId="0" fillId="7" borderId="36" xfId="25" applyNumberFormat="1" applyFont="1" applyBorder="1" applyAlignment="1" applyProtection="1">
      <alignment horizontal="left" vertical="top" wrapText="1"/>
      <protection locked="0"/>
    </xf>
  </cellXfs>
  <cellStyles count="23">
    <cellStyle name="Normal" xfId="0"/>
    <cellStyle name="Färg1" xfId="15"/>
    <cellStyle name="Färg2" xfId="16"/>
    <cellStyle name="Färg3" xfId="17"/>
    <cellStyle name="Färg4" xfId="18"/>
    <cellStyle name="Färg5" xfId="19"/>
    <cellStyle name="Followed Hyperlink" xfId="20"/>
    <cellStyle name="Förklarande text" xfId="21"/>
    <cellStyle name="Hyperlink" xfId="22"/>
    <cellStyle name="K Blå" xfId="23"/>
    <cellStyle name="K Grön" xfId="24"/>
    <cellStyle name="K Gul" xfId="25"/>
    <cellStyle name="K Kantlinje" xfId="26"/>
    <cellStyle name="K Orange" xfId="27"/>
    <cellStyle name="Percent" xfId="28"/>
    <cellStyle name="Rubrik 1" xfId="29"/>
    <cellStyle name="Rubrik 2" xfId="30"/>
    <cellStyle name="Rubrik 3" xfId="31"/>
    <cellStyle name="Summa" xfId="32"/>
    <cellStyle name="Comma" xfId="33"/>
    <cellStyle name="Comma [0]" xfId="34"/>
    <cellStyle name="Currency" xfId="35"/>
    <cellStyle name="Currency [0]" xfId="36"/>
  </cellStyles>
  <dxfs count="42">
    <dxf>
      <fill>
        <patternFill>
          <bgColor rgb="FFFF0000"/>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theme="0" tint="-0.3499799966812134"/>
        </patternFill>
      </fill>
    </dxf>
    <dxf>
      <fill>
        <patternFill>
          <bgColor rgb="FFFF0000"/>
        </patternFill>
      </fill>
    </dxf>
    <dxf>
      <fill>
        <patternFill>
          <bgColor theme="0" tint="-0.3499799966812134"/>
        </patternFill>
      </fill>
    </dxf>
    <dxf>
      <fill>
        <patternFill>
          <bgColor rgb="FFFF0000"/>
        </patternFill>
      </fill>
    </dxf>
    <dxf>
      <fill>
        <patternFill>
          <bgColor rgb="FFFFFFFF"/>
        </patternFill>
      </fill>
    </dxf>
    <dxf>
      <fill>
        <patternFill>
          <bgColor rgb="FFFFFFFF"/>
        </patternFill>
      </fill>
    </dxf>
    <dxf>
      <fill>
        <patternFill>
          <bgColor theme="0" tint="-0.3499799966812134"/>
        </patternFill>
      </fill>
    </dxf>
    <dxf>
      <fill>
        <patternFill>
          <bgColor rgb="FFFF0000"/>
        </patternFill>
      </fill>
    </dxf>
    <dxf>
      <fill>
        <patternFill>
          <bgColor theme="0" tint="-0.3499799966812134"/>
        </patternFill>
      </fill>
    </dxf>
    <dxf>
      <fill>
        <patternFill>
          <bgColor rgb="FFFF0000"/>
        </patternFill>
      </fill>
    </dxf>
    <dxf>
      <fill>
        <patternFill>
          <bgColor rgb="FFFF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FF"/>
        </patternFill>
      </fill>
    </dxf>
    <dxf>
      <fill>
        <patternFill>
          <bgColor rgb="FFCCFFFF"/>
        </patternFill>
      </fill>
    </dxf>
    <dxf>
      <fill>
        <patternFill>
          <bgColor rgb="FFFFFF99"/>
        </patternFill>
      </fill>
    </dxf>
    <dxf>
      <fill>
        <patternFill>
          <bgColor rgb="FFFFFFFF"/>
        </patternFill>
      </fill>
    </dxf>
    <dxf>
      <fill>
        <patternFill>
          <bgColor rgb="FFCCFFFF"/>
        </patternFill>
      </fill>
    </dxf>
    <dxf>
      <fill>
        <patternFill>
          <bgColor rgb="FFFFFF99"/>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CCFFFF"/>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pageSetUpPr fitToPage="1"/>
  </sheetPr>
  <dimension ref="A12:A24"/>
  <sheetViews>
    <sheetView showGridLines="0" tabSelected="1" zoomScalePageLayoutView="80" workbookViewId="0" topLeftCell="A10">
      <selection activeCell="A26" sqref="A26"/>
    </sheetView>
  </sheetViews>
  <sheetFormatPr defaultColWidth="9.140625" defaultRowHeight="12.75"/>
  <cols>
    <col min="1" max="1" width="123.57421875" style="1" customWidth="1"/>
    <col min="2" max="16384" width="9.140625" style="1" customWidth="1"/>
  </cols>
  <sheetData>
    <row r="12" s="4" customFormat="1" ht="25.5">
      <c r="A12" s="2" t="s">
        <v>187</v>
      </c>
    </row>
    <row r="13" s="4" customFormat="1" ht="25.5">
      <c r="A13" s="2" t="s">
        <v>195</v>
      </c>
    </row>
    <row r="14" s="4" customFormat="1" ht="25.5">
      <c r="A14" s="2" t="s">
        <v>209</v>
      </c>
    </row>
    <row r="15" ht="25.5">
      <c r="A15" s="2"/>
    </row>
    <row r="16" ht="15">
      <c r="A16" s="14" t="s">
        <v>208</v>
      </c>
    </row>
    <row r="17" ht="25.5">
      <c r="A17" s="2"/>
    </row>
    <row r="21" ht="45">
      <c r="A21" s="3" t="s">
        <v>6</v>
      </c>
    </row>
    <row r="24" ht="12.75">
      <c r="A24" s="97">
        <v>1.1</v>
      </c>
    </row>
  </sheetData>
  <sheetProtection password="D09A" sheet="1" objects="1" scenarios="1" formatColumns="0" formatRows="0"/>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J190"/>
  <sheetViews>
    <sheetView showGridLines="0" zoomScale="89" zoomScaleNormal="89" workbookViewId="0" topLeftCell="A1">
      <selection activeCell="A1" sqref="A1"/>
    </sheetView>
  </sheetViews>
  <sheetFormatPr defaultColWidth="9.140625" defaultRowHeight="12.75"/>
  <cols>
    <col min="1" max="1" width="2.00390625" style="49" customWidth="1"/>
    <col min="2" max="7" width="9.7109375" style="49" customWidth="1"/>
    <col min="8" max="8" width="12.28125" style="49" customWidth="1"/>
    <col min="9" max="11" width="14.140625" style="49" customWidth="1"/>
    <col min="12" max="17" width="9.7109375" style="49" customWidth="1"/>
    <col min="18" max="18" width="12.28125" style="49" customWidth="1"/>
    <col min="19" max="20" width="16.00390625" style="49" customWidth="1"/>
    <col min="21" max="21" width="12.421875" style="49" bestFit="1" customWidth="1"/>
    <col min="22" max="23" width="9.140625" style="49" customWidth="1"/>
    <col min="24" max="24" width="10.28125" style="49" customWidth="1"/>
    <col min="25" max="28" width="9.140625" style="49" customWidth="1"/>
    <col min="29" max="29" width="10.8515625" style="49" customWidth="1"/>
    <col min="30" max="36" width="9.140625" style="49" hidden="1" customWidth="1"/>
    <col min="37" max="37" width="0" style="49" hidden="1" customWidth="1"/>
    <col min="38" max="16384" width="9.140625" style="49" customWidth="1"/>
  </cols>
  <sheetData>
    <row r="1" ht="12.75">
      <c r="T1" s="43" t="str">
        <f>"Avrop nr: "&amp;H15</f>
        <v>Avrop nr: xxxx</v>
      </c>
    </row>
    <row r="3" spans="2:35" ht="26.25">
      <c r="B3" s="296" t="s">
        <v>113</v>
      </c>
      <c r="C3" s="296"/>
      <c r="D3" s="297"/>
      <c r="E3" s="297"/>
      <c r="M3" s="298" t="s">
        <v>114</v>
      </c>
      <c r="N3" s="299"/>
      <c r="O3" s="297"/>
      <c r="Q3" s="293" t="str">
        <f>IF(LarmStatus,"Minst ett av de obligatoriska kraven är inte ifyllda eller besvarade med Nej","")</f>
        <v>Minst ett av de obligatoriska kraven är inte ifyllda eller besvarade med Nej</v>
      </c>
      <c r="R3" s="293"/>
      <c r="S3" s="293"/>
      <c r="T3" s="293"/>
      <c r="U3" s="50"/>
      <c r="V3" s="50"/>
      <c r="W3" s="50"/>
      <c r="X3" s="50"/>
      <c r="Y3" s="50"/>
      <c r="Z3" s="50"/>
      <c r="AA3" s="50"/>
      <c r="AB3" s="50"/>
      <c r="AC3" s="50"/>
      <c r="AD3" s="50"/>
      <c r="AE3" s="50"/>
      <c r="AF3" s="50" t="b">
        <f>OR(AF4:AF202)</f>
        <v>1</v>
      </c>
      <c r="AG3" s="50"/>
      <c r="AI3" s="51"/>
    </row>
    <row r="4" spans="2:31" ht="32.25" customHeight="1">
      <c r="B4" s="250" t="s">
        <v>202</v>
      </c>
      <c r="C4" s="251"/>
      <c r="D4" s="251"/>
      <c r="E4" s="251"/>
      <c r="F4" s="251"/>
      <c r="G4" s="251"/>
      <c r="H4" s="251"/>
      <c r="I4" s="252"/>
      <c r="L4" s="53"/>
      <c r="M4" s="241" t="s">
        <v>32</v>
      </c>
      <c r="N4" s="242"/>
      <c r="O4" s="242"/>
      <c r="P4" s="242"/>
      <c r="Q4" s="242"/>
      <c r="R4" s="242"/>
      <c r="S4" s="242"/>
      <c r="T4" s="243"/>
      <c r="AE4" s="54"/>
    </row>
    <row r="5" spans="2:36" ht="56.25" customHeight="1">
      <c r="B5" s="253"/>
      <c r="C5" s="254"/>
      <c r="D5" s="254"/>
      <c r="E5" s="254"/>
      <c r="F5" s="254"/>
      <c r="G5" s="254"/>
      <c r="H5" s="254"/>
      <c r="I5" s="255"/>
      <c r="L5" s="53"/>
      <c r="M5" s="244"/>
      <c r="N5" s="245"/>
      <c r="O5" s="245"/>
      <c r="P5" s="245"/>
      <c r="Q5" s="245"/>
      <c r="R5" s="245"/>
      <c r="S5" s="245"/>
      <c r="T5" s="246"/>
      <c r="AG5" s="84"/>
      <c r="AH5" s="86"/>
      <c r="AI5" s="86"/>
      <c r="AJ5" s="86"/>
    </row>
    <row r="6" spans="2:36" ht="26.25" customHeight="1">
      <c r="B6" s="249"/>
      <c r="C6" s="249"/>
      <c r="D6" s="249"/>
      <c r="E6" s="249"/>
      <c r="F6" s="249"/>
      <c r="G6" s="249"/>
      <c r="H6" s="249"/>
      <c r="I6" s="249"/>
      <c r="L6" s="53"/>
      <c r="M6" s="55"/>
      <c r="N6" s="16"/>
      <c r="O6" s="16"/>
      <c r="P6" s="16"/>
      <c r="Q6" s="16"/>
      <c r="R6" s="16"/>
      <c r="S6" s="16"/>
      <c r="T6" s="16"/>
      <c r="AG6" s="84"/>
      <c r="AH6" s="86"/>
      <c r="AI6" s="86"/>
      <c r="AJ6" s="86"/>
    </row>
    <row r="7" spans="2:36" s="57" customFormat="1" ht="18" customHeight="1">
      <c r="B7" s="239" t="s">
        <v>106</v>
      </c>
      <c r="C7" s="239"/>
      <c r="D7" s="239"/>
      <c r="E7" s="239"/>
      <c r="F7" s="239"/>
      <c r="G7" s="239"/>
      <c r="H7" s="239"/>
      <c r="I7" s="239"/>
      <c r="J7" s="49"/>
      <c r="K7" s="49"/>
      <c r="L7" s="53"/>
      <c r="M7" s="56" t="s">
        <v>33</v>
      </c>
      <c r="N7" s="16"/>
      <c r="O7" s="16"/>
      <c r="P7" s="16"/>
      <c r="Q7" s="16"/>
      <c r="R7" s="16"/>
      <c r="S7" s="16"/>
      <c r="T7" s="16"/>
      <c r="AG7" s="84"/>
      <c r="AH7" s="86"/>
      <c r="AI7" s="86"/>
      <c r="AJ7" s="86"/>
    </row>
    <row r="8" spans="2:36" ht="27.75" customHeight="1">
      <c r="B8" s="144" t="s">
        <v>7</v>
      </c>
      <c r="C8" s="144"/>
      <c r="D8" s="144"/>
      <c r="E8" s="144"/>
      <c r="F8" s="144"/>
      <c r="G8" s="144"/>
      <c r="H8" s="144" t="s">
        <v>35</v>
      </c>
      <c r="I8" s="144"/>
      <c r="L8" s="58"/>
      <c r="M8" s="144" t="s">
        <v>34</v>
      </c>
      <c r="N8" s="144"/>
      <c r="O8" s="144"/>
      <c r="P8" s="144"/>
      <c r="Q8" s="144"/>
      <c r="R8" s="144"/>
      <c r="S8" s="144" t="s">
        <v>35</v>
      </c>
      <c r="T8" s="144"/>
      <c r="AG8" s="84"/>
      <c r="AH8" s="86"/>
      <c r="AI8" s="86"/>
      <c r="AJ8" s="86"/>
    </row>
    <row r="9" spans="2:36" ht="19.5" customHeight="1">
      <c r="B9" s="145"/>
      <c r="C9" s="145"/>
      <c r="D9" s="145"/>
      <c r="E9" s="145"/>
      <c r="F9" s="145"/>
      <c r="G9" s="145"/>
      <c r="H9" s="145"/>
      <c r="I9" s="145"/>
      <c r="J9" s="57"/>
      <c r="K9" s="57"/>
      <c r="L9" s="17"/>
      <c r="M9" s="256"/>
      <c r="N9" s="256"/>
      <c r="O9" s="256"/>
      <c r="P9" s="256"/>
      <c r="Q9" s="256"/>
      <c r="R9" s="256"/>
      <c r="S9" s="191"/>
      <c r="T9" s="191"/>
      <c r="AG9" s="84"/>
      <c r="AH9" s="86"/>
      <c r="AI9" s="86"/>
      <c r="AJ9" s="86"/>
    </row>
    <row r="10" spans="2:36" s="59" customFormat="1" ht="27.75" customHeight="1">
      <c r="B10" s="144" t="s">
        <v>8</v>
      </c>
      <c r="C10" s="144"/>
      <c r="D10" s="144"/>
      <c r="E10" s="144" t="s">
        <v>5</v>
      </c>
      <c r="F10" s="144"/>
      <c r="G10" s="144"/>
      <c r="H10" s="144" t="s">
        <v>85</v>
      </c>
      <c r="I10" s="144"/>
      <c r="J10" s="57"/>
      <c r="K10" s="57"/>
      <c r="M10" s="144" t="s">
        <v>1</v>
      </c>
      <c r="N10" s="144"/>
      <c r="O10" s="144"/>
      <c r="P10" s="144"/>
      <c r="Q10" s="144" t="s">
        <v>128</v>
      </c>
      <c r="R10" s="144"/>
      <c r="S10" s="144"/>
      <c r="T10" s="144"/>
      <c r="AG10" s="84"/>
      <c r="AH10" s="86"/>
      <c r="AI10" s="86"/>
      <c r="AJ10" s="86"/>
    </row>
    <row r="11" spans="2:36" ht="19.5" customHeight="1">
      <c r="B11" s="145"/>
      <c r="C11" s="145"/>
      <c r="D11" s="145"/>
      <c r="E11" s="145"/>
      <c r="F11" s="145"/>
      <c r="G11" s="145"/>
      <c r="H11" s="145"/>
      <c r="I11" s="145"/>
      <c r="J11" s="258"/>
      <c r="K11" s="259"/>
      <c r="M11" s="191"/>
      <c r="N11" s="191"/>
      <c r="O11" s="191"/>
      <c r="P11" s="191"/>
      <c r="Q11" s="191"/>
      <c r="R11" s="191"/>
      <c r="S11" s="191"/>
      <c r="T11" s="191"/>
      <c r="AG11" s="84"/>
      <c r="AH11" s="86"/>
      <c r="AI11" s="86"/>
      <c r="AJ11" s="86"/>
    </row>
    <row r="12" spans="2:36" ht="27.75" customHeight="1">
      <c r="B12" s="144" t="s">
        <v>84</v>
      </c>
      <c r="C12" s="144"/>
      <c r="D12" s="144"/>
      <c r="E12" s="144" t="s">
        <v>86</v>
      </c>
      <c r="F12" s="144"/>
      <c r="G12" s="144"/>
      <c r="H12" s="260" t="s">
        <v>1</v>
      </c>
      <c r="I12" s="260"/>
      <c r="J12" s="57"/>
      <c r="K12" s="57"/>
      <c r="M12" s="144" t="s">
        <v>8</v>
      </c>
      <c r="N12" s="144"/>
      <c r="O12" s="144"/>
      <c r="P12" s="144"/>
      <c r="Q12" s="144" t="s">
        <v>5</v>
      </c>
      <c r="R12" s="144"/>
      <c r="S12" s="144" t="s">
        <v>85</v>
      </c>
      <c r="T12" s="144"/>
      <c r="AG12" s="84"/>
      <c r="AH12" s="86"/>
      <c r="AI12" s="86"/>
      <c r="AJ12" s="86"/>
    </row>
    <row r="13" spans="2:36" ht="19.5" customHeight="1">
      <c r="B13" s="145"/>
      <c r="C13" s="145"/>
      <c r="D13" s="145"/>
      <c r="E13" s="145"/>
      <c r="F13" s="145"/>
      <c r="G13" s="145"/>
      <c r="H13" s="145"/>
      <c r="I13" s="145"/>
      <c r="M13" s="191"/>
      <c r="N13" s="191"/>
      <c r="O13" s="191"/>
      <c r="P13" s="191"/>
      <c r="Q13" s="191"/>
      <c r="R13" s="191"/>
      <c r="S13" s="191"/>
      <c r="T13" s="191"/>
      <c r="AG13" s="84"/>
      <c r="AH13" s="86"/>
      <c r="AI13" s="86"/>
      <c r="AJ13" s="86"/>
    </row>
    <row r="14" spans="2:36" ht="27.75" customHeight="1">
      <c r="B14" s="144" t="s">
        <v>2</v>
      </c>
      <c r="C14" s="144"/>
      <c r="D14" s="144"/>
      <c r="E14" s="144" t="s">
        <v>3</v>
      </c>
      <c r="F14" s="144"/>
      <c r="G14" s="144"/>
      <c r="H14" s="144" t="s">
        <v>36</v>
      </c>
      <c r="I14" s="144"/>
      <c r="M14" s="144" t="s">
        <v>2</v>
      </c>
      <c r="N14" s="144"/>
      <c r="O14" s="144"/>
      <c r="P14" s="144" t="s">
        <v>37</v>
      </c>
      <c r="Q14" s="144"/>
      <c r="R14" s="144"/>
      <c r="S14" s="144" t="s">
        <v>38</v>
      </c>
      <c r="T14" s="144"/>
      <c r="AG14" s="84"/>
      <c r="AH14" s="86"/>
      <c r="AI14" s="86"/>
      <c r="AJ14" s="86"/>
    </row>
    <row r="15" spans="2:36" ht="19.5" customHeight="1">
      <c r="B15" s="145"/>
      <c r="C15" s="145"/>
      <c r="D15" s="145"/>
      <c r="E15" s="145" t="s">
        <v>0</v>
      </c>
      <c r="F15" s="145"/>
      <c r="G15" s="145"/>
      <c r="H15" s="145" t="s">
        <v>66</v>
      </c>
      <c r="I15" s="145"/>
      <c r="M15" s="191"/>
      <c r="N15" s="191"/>
      <c r="O15" s="191"/>
      <c r="P15" s="191"/>
      <c r="Q15" s="191"/>
      <c r="R15" s="191"/>
      <c r="S15" s="257"/>
      <c r="T15" s="257"/>
      <c r="AG15" s="84"/>
      <c r="AH15" s="86"/>
      <c r="AI15" s="86"/>
      <c r="AJ15" s="86"/>
    </row>
    <row r="16" spans="13:36" ht="27.75" customHeight="1">
      <c r="M16" s="144" t="s">
        <v>39</v>
      </c>
      <c r="N16" s="144"/>
      <c r="O16" s="144"/>
      <c r="P16" s="144" t="s">
        <v>188</v>
      </c>
      <c r="Q16" s="144"/>
      <c r="R16" s="144"/>
      <c r="S16" s="144"/>
      <c r="T16" s="144"/>
      <c r="AG16" s="84"/>
      <c r="AH16" s="86"/>
      <c r="AI16" s="86"/>
      <c r="AJ16" s="86"/>
    </row>
    <row r="17" spans="13:36" ht="19.5" customHeight="1">
      <c r="M17" s="191"/>
      <c r="N17" s="191"/>
      <c r="O17" s="191"/>
      <c r="P17" s="262"/>
      <c r="Q17" s="262"/>
      <c r="R17" s="262"/>
      <c r="S17" s="262"/>
      <c r="T17" s="262"/>
      <c r="AF17" s="49" t="b">
        <f>IF(M17&lt;&gt;"Ja",TRUE,FALSE)</f>
        <v>1</v>
      </c>
      <c r="AG17" s="84"/>
      <c r="AH17" s="86"/>
      <c r="AI17" s="86"/>
      <c r="AJ17" s="86"/>
    </row>
    <row r="18" spans="2:36" ht="15.75" customHeight="1">
      <c r="B18" s="52" t="s">
        <v>67</v>
      </c>
      <c r="AG18" s="84"/>
      <c r="AH18" s="86"/>
      <c r="AI18" s="86"/>
      <c r="AJ18" s="86"/>
    </row>
    <row r="19" spans="2:36" ht="38.25" customHeight="1">
      <c r="B19" s="145"/>
      <c r="C19" s="308"/>
      <c r="D19" s="308"/>
      <c r="E19" s="308"/>
      <c r="F19" s="308"/>
      <c r="G19" s="308"/>
      <c r="H19" s="308"/>
      <c r="I19" s="308"/>
      <c r="AG19" s="84"/>
      <c r="AH19" s="86"/>
      <c r="AI19" s="86"/>
      <c r="AJ19" s="86"/>
    </row>
    <row r="20" ht="12.75">
      <c r="U20" s="60"/>
    </row>
    <row r="21" spans="2:8" ht="17.25" customHeight="1">
      <c r="B21" s="85"/>
      <c r="C21" s="87" t="s">
        <v>68</v>
      </c>
      <c r="D21" s="87"/>
      <c r="E21" s="87"/>
      <c r="F21" s="87"/>
      <c r="G21" s="87"/>
      <c r="H21" s="87"/>
    </row>
    <row r="22" spans="2:9" ht="27.75" customHeight="1">
      <c r="B22" s="204" t="s">
        <v>69</v>
      </c>
      <c r="C22" s="204"/>
      <c r="D22" s="204" t="s">
        <v>133</v>
      </c>
      <c r="E22" s="204"/>
      <c r="G22" s="144" t="s">
        <v>116</v>
      </c>
      <c r="H22" s="144"/>
      <c r="I22" s="144"/>
    </row>
    <row r="23" spans="2:9" ht="19.5" customHeight="1">
      <c r="B23" s="199"/>
      <c r="C23" s="200"/>
      <c r="D23" s="207"/>
      <c r="E23" s="207"/>
      <c r="G23" s="145"/>
      <c r="H23" s="145"/>
      <c r="I23" s="145"/>
    </row>
    <row r="24" ht="12.75" customHeight="1"/>
    <row r="25" spans="2:5" ht="27.75" customHeight="1">
      <c r="B25" s="204" t="s">
        <v>70</v>
      </c>
      <c r="C25" s="204"/>
      <c r="D25" s="204" t="s">
        <v>71</v>
      </c>
      <c r="E25" s="204"/>
    </row>
    <row r="26" spans="2:18" ht="19.5" customHeight="1">
      <c r="B26" s="199"/>
      <c r="C26" s="200"/>
      <c r="D26" s="202"/>
      <c r="E26" s="202"/>
      <c r="G26" s="61"/>
      <c r="H26" s="61"/>
      <c r="I26" s="61"/>
      <c r="J26" s="61"/>
      <c r="K26" s="61"/>
      <c r="L26" s="61"/>
      <c r="M26" s="61"/>
      <c r="N26" s="61"/>
      <c r="O26" s="61"/>
      <c r="P26" s="57"/>
      <c r="Q26" s="57"/>
      <c r="R26" s="57"/>
    </row>
    <row r="27" spans="6:14" ht="12.75" customHeight="1">
      <c r="F27" s="99"/>
      <c r="G27" s="48"/>
      <c r="H27" s="48"/>
      <c r="I27" s="48"/>
      <c r="J27" s="48"/>
      <c r="K27" s="48"/>
      <c r="L27" s="48"/>
      <c r="M27" s="48"/>
      <c r="N27" s="48"/>
    </row>
    <row r="28" spans="2:6" ht="25.5">
      <c r="B28" s="218" t="s">
        <v>40</v>
      </c>
      <c r="C28" s="219"/>
      <c r="D28" s="218" t="s">
        <v>41</v>
      </c>
      <c r="E28" s="219"/>
      <c r="F28" s="47" t="s">
        <v>203</v>
      </c>
    </row>
    <row r="29" spans="2:6" ht="19.5" customHeight="1">
      <c r="B29" s="214"/>
      <c r="C29" s="215"/>
      <c r="D29" s="216"/>
      <c r="E29" s="217"/>
      <c r="F29" s="132"/>
    </row>
    <row r="30" spans="2:6" ht="12.75">
      <c r="B30" s="110"/>
      <c r="C30" s="110"/>
      <c r="D30" s="111"/>
      <c r="E30" s="111"/>
      <c r="F30" s="111"/>
    </row>
    <row r="31" spans="2:9" ht="27.75" customHeight="1">
      <c r="B31" s="204" t="s">
        <v>173</v>
      </c>
      <c r="C31" s="204"/>
      <c r="D31" s="144" t="s">
        <v>199</v>
      </c>
      <c r="E31" s="144"/>
      <c r="F31" s="144"/>
      <c r="G31" s="144"/>
      <c r="H31" s="144"/>
      <c r="I31" s="144"/>
    </row>
    <row r="32" spans="2:9" ht="27.75" customHeight="1">
      <c r="B32" s="300"/>
      <c r="C32" s="301"/>
      <c r="D32" s="281"/>
      <c r="E32" s="282"/>
      <c r="F32" s="282"/>
      <c r="G32" s="282"/>
      <c r="H32" s="282"/>
      <c r="I32" s="283"/>
    </row>
    <row r="33" spans="2:24" s="113" customFormat="1" ht="27.75" customHeight="1">
      <c r="B33" s="140"/>
      <c r="C33" s="140"/>
      <c r="D33" s="284"/>
      <c r="E33" s="285"/>
      <c r="F33" s="285"/>
      <c r="G33" s="285"/>
      <c r="H33" s="285"/>
      <c r="I33" s="286"/>
      <c r="L33" s="49"/>
      <c r="M33" s="49"/>
      <c r="N33" s="49"/>
      <c r="O33" s="49"/>
      <c r="P33" s="49"/>
      <c r="Q33" s="49"/>
      <c r="R33" s="49"/>
      <c r="S33" s="49"/>
      <c r="T33" s="49"/>
      <c r="U33" s="49"/>
      <c r="V33" s="49"/>
      <c r="W33" s="49"/>
      <c r="X33" s="49"/>
    </row>
    <row r="34" spans="2:24" s="113" customFormat="1" ht="27.75" customHeight="1">
      <c r="B34" s="140"/>
      <c r="C34" s="140"/>
      <c r="D34" s="287"/>
      <c r="E34" s="288"/>
      <c r="F34" s="288"/>
      <c r="G34" s="288"/>
      <c r="H34" s="288"/>
      <c r="I34" s="289"/>
      <c r="L34" s="49"/>
      <c r="M34" s="49"/>
      <c r="N34" s="49"/>
      <c r="O34" s="49"/>
      <c r="P34" s="49"/>
      <c r="Q34" s="49"/>
      <c r="R34" s="49"/>
      <c r="S34" s="49"/>
      <c r="T34" s="49"/>
      <c r="U34" s="49"/>
      <c r="V34" s="49"/>
      <c r="W34" s="49"/>
      <c r="X34" s="49"/>
    </row>
    <row r="35" spans="2:24" s="113" customFormat="1" ht="27.75" customHeight="1">
      <c r="B35" s="140"/>
      <c r="C35" s="140"/>
      <c r="D35" s="140"/>
      <c r="E35" s="140"/>
      <c r="L35" s="49"/>
      <c r="M35" s="49"/>
      <c r="N35" s="49"/>
      <c r="O35" s="49"/>
      <c r="P35" s="49"/>
      <c r="Q35" s="49"/>
      <c r="R35" s="49"/>
      <c r="S35" s="49"/>
      <c r="T35" s="49"/>
      <c r="U35" s="49"/>
      <c r="V35" s="49"/>
      <c r="W35" s="49"/>
      <c r="X35" s="49"/>
    </row>
    <row r="36" spans="2:32" ht="21" customHeight="1">
      <c r="B36" s="194" t="s">
        <v>151</v>
      </c>
      <c r="C36" s="194"/>
      <c r="D36" s="194"/>
      <c r="E36" s="194"/>
      <c r="F36" s="194"/>
      <c r="G36" s="194"/>
      <c r="H36" s="194"/>
      <c r="I36" s="194"/>
      <c r="J36" s="194"/>
      <c r="K36" s="194"/>
      <c r="L36" s="194"/>
      <c r="M36" s="194"/>
      <c r="N36" s="194"/>
      <c r="O36" s="194"/>
      <c r="P36" s="194"/>
      <c r="Q36" s="194"/>
      <c r="R36" s="194"/>
      <c r="S36" s="194"/>
      <c r="T36" s="194"/>
      <c r="U36" s="62"/>
      <c r="V36" s="62"/>
      <c r="W36" s="62"/>
      <c r="X36" s="62"/>
      <c r="Y36" s="62"/>
      <c r="Z36" s="62"/>
      <c r="AA36" s="62"/>
      <c r="AB36" s="62"/>
      <c r="AC36" s="62"/>
      <c r="AD36" s="62"/>
      <c r="AE36" s="62"/>
      <c r="AF36" s="62"/>
    </row>
    <row r="37" spans="2:17" ht="15.75" customHeight="1">
      <c r="B37" s="206" t="s">
        <v>180</v>
      </c>
      <c r="C37" s="206"/>
      <c r="D37" s="206"/>
      <c r="E37" s="206"/>
      <c r="F37" s="206"/>
      <c r="G37" s="64"/>
      <c r="J37" s="99"/>
      <c r="M37" s="205"/>
      <c r="N37" s="205"/>
      <c r="O37" s="205"/>
      <c r="P37" s="205"/>
      <c r="Q37" s="205"/>
    </row>
    <row r="38" spans="2:17" ht="16.5" customHeight="1">
      <c r="B38" s="220" t="s">
        <v>174</v>
      </c>
      <c r="C38" s="220"/>
      <c r="D38" s="220"/>
      <c r="E38" s="220"/>
      <c r="F38" s="220"/>
      <c r="G38" s="126"/>
      <c r="H38" s="126"/>
      <c r="I38" s="126"/>
      <c r="J38" s="126"/>
      <c r="K38" s="126"/>
      <c r="M38" s="205" t="s">
        <v>72</v>
      </c>
      <c r="N38" s="205"/>
      <c r="O38" s="205"/>
      <c r="P38" s="205"/>
      <c r="Q38" s="205"/>
    </row>
    <row r="39" spans="2:21" ht="15.75" customHeight="1">
      <c r="B39" s="208" t="s">
        <v>189</v>
      </c>
      <c r="C39" s="209"/>
      <c r="D39" s="209"/>
      <c r="E39" s="209"/>
      <c r="F39" s="209"/>
      <c r="G39" s="210"/>
      <c r="H39" s="160" t="s">
        <v>136</v>
      </c>
      <c r="I39" s="160" t="s">
        <v>137</v>
      </c>
      <c r="J39" s="160" t="s">
        <v>139</v>
      </c>
      <c r="K39" s="160" t="s">
        <v>140</v>
      </c>
      <c r="M39" s="203" t="s">
        <v>194</v>
      </c>
      <c r="N39" s="203"/>
      <c r="O39" s="203"/>
      <c r="P39" s="203"/>
      <c r="Q39" s="203"/>
      <c r="R39" s="152" t="s">
        <v>136</v>
      </c>
      <c r="S39" s="152" t="s">
        <v>137</v>
      </c>
      <c r="T39" s="160" t="s">
        <v>138</v>
      </c>
      <c r="U39" s="152" t="s">
        <v>147</v>
      </c>
    </row>
    <row r="40" spans="2:21" ht="71.25" customHeight="1">
      <c r="B40" s="211"/>
      <c r="C40" s="212"/>
      <c r="D40" s="212"/>
      <c r="E40" s="212"/>
      <c r="F40" s="212"/>
      <c r="G40" s="213"/>
      <c r="H40" s="160"/>
      <c r="I40" s="160"/>
      <c r="J40" s="160"/>
      <c r="K40" s="160"/>
      <c r="M40" s="203"/>
      <c r="N40" s="203"/>
      <c r="O40" s="203"/>
      <c r="P40" s="203"/>
      <c r="Q40" s="203"/>
      <c r="R40" s="152"/>
      <c r="S40" s="152"/>
      <c r="T40" s="160"/>
      <c r="U40" s="152"/>
    </row>
    <row r="41" spans="2:21" ht="28.5" customHeight="1">
      <c r="B41" s="115" t="s">
        <v>182</v>
      </c>
      <c r="C41" s="161" t="s">
        <v>204</v>
      </c>
      <c r="D41" s="162"/>
      <c r="E41" s="162"/>
      <c r="F41" s="162"/>
      <c r="G41" s="163"/>
      <c r="H41" s="160"/>
      <c r="I41" s="160"/>
      <c r="J41" s="160"/>
      <c r="K41" s="160"/>
      <c r="M41" s="203"/>
      <c r="N41" s="203"/>
      <c r="O41" s="203"/>
      <c r="P41" s="203"/>
      <c r="Q41" s="203"/>
      <c r="R41" s="152"/>
      <c r="S41" s="152"/>
      <c r="T41" s="160"/>
      <c r="U41" s="152"/>
    </row>
    <row r="42" spans="2:29" ht="33.75" customHeight="1">
      <c r="B42" s="112" t="s">
        <v>118</v>
      </c>
      <c r="C42" s="157"/>
      <c r="D42" s="158"/>
      <c r="E42" s="158"/>
      <c r="F42" s="158"/>
      <c r="G42" s="159"/>
      <c r="H42" s="124"/>
      <c r="I42" s="118"/>
      <c r="J42" s="120"/>
      <c r="K42" s="120"/>
      <c r="M42" s="154"/>
      <c r="N42" s="155"/>
      <c r="O42" s="155"/>
      <c r="P42" s="155"/>
      <c r="Q42" s="156"/>
      <c r="R42" s="66"/>
      <c r="S42" s="129">
        <f aca="true" t="shared" si="0" ref="S42:S51">IF(I42="","",I42&amp;":")</f>
      </c>
      <c r="T42" s="119"/>
      <c r="U42" s="130">
        <f>(IF(I42="Pris (kr)",T42*K42,0)+IF(I42="Rabatt (%)",J42*(1-T42%),0)+IF(I42="Påslag (%)",J42+T42%*J42,0))</f>
        <v>0</v>
      </c>
      <c r="V42" s="131">
        <f>IF(I42="","",IF(S42="Pris (kr):","",IF(T42&gt;80,"Är "&amp;S42&amp;" "&amp;T42&amp;"%?","")))</f>
      </c>
      <c r="W42" s="131"/>
      <c r="X42" s="131"/>
      <c r="Y42" s="131"/>
      <c r="Z42" s="131"/>
      <c r="AA42" s="131"/>
      <c r="AB42" s="131"/>
      <c r="AC42" s="131"/>
    </row>
    <row r="43" spans="2:29" ht="33.75" customHeight="1">
      <c r="B43" s="112" t="s">
        <v>119</v>
      </c>
      <c r="C43" s="157"/>
      <c r="D43" s="158"/>
      <c r="E43" s="158"/>
      <c r="F43" s="158"/>
      <c r="G43" s="159"/>
      <c r="H43" s="124"/>
      <c r="I43" s="118"/>
      <c r="J43" s="120"/>
      <c r="K43" s="120"/>
      <c r="M43" s="154"/>
      <c r="N43" s="155"/>
      <c r="O43" s="155"/>
      <c r="P43" s="155"/>
      <c r="Q43" s="156"/>
      <c r="R43" s="66"/>
      <c r="S43" s="129">
        <f t="shared" si="0"/>
      </c>
      <c r="T43" s="119"/>
      <c r="U43" s="130">
        <f aca="true" t="shared" si="1" ref="U43:U51">(IF(I43="Pris (kr)",T43*K43,0)+IF(I43="Rabatt (%)",J43*(1-T43%),0)+IF(I43="Påslag (%)",J43+T43%*J43,0))</f>
        <v>0</v>
      </c>
      <c r="V43" s="131">
        <f aca="true" t="shared" si="2" ref="V43:V51">IF(I43="","",IF(S43="Pris (kr):","",IF(T43&gt;80,"Är "&amp;S43&amp;" "&amp;T43&amp;"%?","")))</f>
      </c>
      <c r="W43" s="131"/>
      <c r="X43" s="131"/>
      <c r="Y43" s="131"/>
      <c r="Z43" s="131"/>
      <c r="AA43" s="131"/>
      <c r="AB43" s="131"/>
      <c r="AC43" s="99"/>
    </row>
    <row r="44" spans="2:29" ht="33.75" customHeight="1">
      <c r="B44" s="112" t="s">
        <v>120</v>
      </c>
      <c r="C44" s="157"/>
      <c r="D44" s="158"/>
      <c r="E44" s="158"/>
      <c r="F44" s="158"/>
      <c r="G44" s="159"/>
      <c r="H44" s="124"/>
      <c r="I44" s="118"/>
      <c r="J44" s="120"/>
      <c r="K44" s="120"/>
      <c r="M44" s="154"/>
      <c r="N44" s="155"/>
      <c r="O44" s="155"/>
      <c r="P44" s="155"/>
      <c r="Q44" s="156"/>
      <c r="R44" s="66"/>
      <c r="S44" s="129">
        <f t="shared" si="0"/>
      </c>
      <c r="T44" s="119"/>
      <c r="U44" s="130">
        <f t="shared" si="1"/>
        <v>0</v>
      </c>
      <c r="V44" s="131">
        <f t="shared" si="2"/>
      </c>
      <c r="W44" s="131"/>
      <c r="X44" s="131"/>
      <c r="Y44" s="131"/>
      <c r="Z44" s="131"/>
      <c r="AA44" s="131"/>
      <c r="AB44" s="131"/>
      <c r="AC44" s="99"/>
    </row>
    <row r="45" spans="2:29" ht="33.75" customHeight="1">
      <c r="B45" s="112" t="s">
        <v>121</v>
      </c>
      <c r="C45" s="157"/>
      <c r="D45" s="158"/>
      <c r="E45" s="158"/>
      <c r="F45" s="158"/>
      <c r="G45" s="159"/>
      <c r="H45" s="65"/>
      <c r="I45" s="118"/>
      <c r="J45" s="120"/>
      <c r="K45" s="120"/>
      <c r="M45" s="154"/>
      <c r="N45" s="155"/>
      <c r="O45" s="155"/>
      <c r="P45" s="155"/>
      <c r="Q45" s="156"/>
      <c r="R45" s="66"/>
      <c r="S45" s="129">
        <f t="shared" si="0"/>
      </c>
      <c r="T45" s="119"/>
      <c r="U45" s="130">
        <f t="shared" si="1"/>
        <v>0</v>
      </c>
      <c r="V45" s="131">
        <f t="shared" si="2"/>
      </c>
      <c r="W45" s="131"/>
      <c r="X45" s="131"/>
      <c r="Y45" s="131"/>
      <c r="Z45" s="131"/>
      <c r="AA45" s="131"/>
      <c r="AB45" s="131"/>
      <c r="AC45" s="99"/>
    </row>
    <row r="46" spans="2:29" ht="33.75" customHeight="1">
      <c r="B46" s="112" t="s">
        <v>122</v>
      </c>
      <c r="C46" s="157"/>
      <c r="D46" s="158"/>
      <c r="E46" s="158"/>
      <c r="F46" s="158"/>
      <c r="G46" s="159"/>
      <c r="H46" s="65"/>
      <c r="I46" s="118"/>
      <c r="J46" s="120"/>
      <c r="K46" s="120"/>
      <c r="M46" s="154"/>
      <c r="N46" s="155"/>
      <c r="O46" s="155"/>
      <c r="P46" s="155"/>
      <c r="Q46" s="156"/>
      <c r="R46" s="66"/>
      <c r="S46" s="129">
        <f t="shared" si="0"/>
      </c>
      <c r="T46" s="119"/>
      <c r="U46" s="130">
        <f t="shared" si="1"/>
        <v>0</v>
      </c>
      <c r="V46" s="131">
        <f t="shared" si="2"/>
      </c>
      <c r="W46" s="131"/>
      <c r="X46" s="131"/>
      <c r="Y46" s="131"/>
      <c r="Z46" s="131"/>
      <c r="AA46" s="131"/>
      <c r="AB46" s="131"/>
      <c r="AC46" s="99"/>
    </row>
    <row r="47" spans="2:29" ht="33.75" customHeight="1">
      <c r="B47" s="112" t="s">
        <v>123</v>
      </c>
      <c r="C47" s="157"/>
      <c r="D47" s="158"/>
      <c r="E47" s="158"/>
      <c r="F47" s="158"/>
      <c r="G47" s="159"/>
      <c r="H47" s="65"/>
      <c r="I47" s="118"/>
      <c r="J47" s="120"/>
      <c r="K47" s="120"/>
      <c r="M47" s="154"/>
      <c r="N47" s="155"/>
      <c r="O47" s="155"/>
      <c r="P47" s="155"/>
      <c r="Q47" s="156"/>
      <c r="R47" s="66"/>
      <c r="S47" s="129">
        <f t="shared" si="0"/>
      </c>
      <c r="T47" s="119"/>
      <c r="U47" s="130">
        <f t="shared" si="1"/>
        <v>0</v>
      </c>
      <c r="V47" s="131">
        <f t="shared" si="2"/>
      </c>
      <c r="W47" s="131"/>
      <c r="X47" s="131"/>
      <c r="Y47" s="131"/>
      <c r="Z47" s="131"/>
      <c r="AA47" s="131"/>
      <c r="AB47" s="131"/>
      <c r="AC47" s="99"/>
    </row>
    <row r="48" spans="2:29" ht="33.75" customHeight="1">
      <c r="B48" s="112" t="s">
        <v>124</v>
      </c>
      <c r="C48" s="157"/>
      <c r="D48" s="158"/>
      <c r="E48" s="158"/>
      <c r="F48" s="158"/>
      <c r="G48" s="159"/>
      <c r="H48" s="65"/>
      <c r="I48" s="118"/>
      <c r="J48" s="120"/>
      <c r="K48" s="120"/>
      <c r="M48" s="154"/>
      <c r="N48" s="155"/>
      <c r="O48" s="155"/>
      <c r="P48" s="155"/>
      <c r="Q48" s="156"/>
      <c r="R48" s="66"/>
      <c r="S48" s="129">
        <f t="shared" si="0"/>
      </c>
      <c r="T48" s="119"/>
      <c r="U48" s="130">
        <f t="shared" si="1"/>
        <v>0</v>
      </c>
      <c r="V48" s="131">
        <f t="shared" si="2"/>
      </c>
      <c r="W48" s="131"/>
      <c r="X48" s="131"/>
      <c r="Y48" s="131"/>
      <c r="Z48" s="131"/>
      <c r="AA48" s="131"/>
      <c r="AB48" s="131"/>
      <c r="AC48" s="131"/>
    </row>
    <row r="49" spans="2:29" ht="33.75" customHeight="1">
      <c r="B49" s="112" t="s">
        <v>144</v>
      </c>
      <c r="C49" s="157"/>
      <c r="D49" s="158"/>
      <c r="E49" s="158"/>
      <c r="F49" s="158"/>
      <c r="G49" s="159"/>
      <c r="H49" s="65"/>
      <c r="I49" s="118"/>
      <c r="J49" s="120"/>
      <c r="K49" s="120"/>
      <c r="M49" s="154"/>
      <c r="N49" s="155"/>
      <c r="O49" s="155"/>
      <c r="P49" s="155"/>
      <c r="Q49" s="156"/>
      <c r="R49" s="66"/>
      <c r="S49" s="129">
        <f t="shared" si="0"/>
      </c>
      <c r="T49" s="119"/>
      <c r="U49" s="130">
        <f t="shared" si="1"/>
        <v>0</v>
      </c>
      <c r="V49" s="131">
        <f t="shared" si="2"/>
      </c>
      <c r="W49" s="131"/>
      <c r="X49" s="131"/>
      <c r="Y49" s="131"/>
      <c r="Z49" s="131"/>
      <c r="AA49" s="131"/>
      <c r="AB49" s="131"/>
      <c r="AC49" s="99"/>
    </row>
    <row r="50" spans="2:29" ht="33.75" customHeight="1">
      <c r="B50" s="112" t="s">
        <v>145</v>
      </c>
      <c r="C50" s="157"/>
      <c r="D50" s="158"/>
      <c r="E50" s="158"/>
      <c r="F50" s="158"/>
      <c r="G50" s="159"/>
      <c r="H50" s="65"/>
      <c r="I50" s="118"/>
      <c r="J50" s="120"/>
      <c r="K50" s="120"/>
      <c r="M50" s="154"/>
      <c r="N50" s="155"/>
      <c r="O50" s="155"/>
      <c r="P50" s="155"/>
      <c r="Q50" s="156"/>
      <c r="R50" s="66"/>
      <c r="S50" s="129">
        <f t="shared" si="0"/>
      </c>
      <c r="T50" s="119"/>
      <c r="U50" s="130">
        <f t="shared" si="1"/>
        <v>0</v>
      </c>
      <c r="V50" s="131">
        <f t="shared" si="2"/>
      </c>
      <c r="W50" s="131"/>
      <c r="X50" s="131"/>
      <c r="Y50" s="131"/>
      <c r="Z50" s="131"/>
      <c r="AA50" s="131"/>
      <c r="AB50" s="131"/>
      <c r="AC50" s="99"/>
    </row>
    <row r="51" spans="2:29" ht="33.75" customHeight="1">
      <c r="B51" s="112" t="s">
        <v>146</v>
      </c>
      <c r="C51" s="157"/>
      <c r="D51" s="158"/>
      <c r="E51" s="158"/>
      <c r="F51" s="158"/>
      <c r="G51" s="159"/>
      <c r="H51" s="65"/>
      <c r="I51" s="118"/>
      <c r="J51" s="120"/>
      <c r="K51" s="120"/>
      <c r="M51" s="154"/>
      <c r="N51" s="155"/>
      <c r="O51" s="155"/>
      <c r="P51" s="155"/>
      <c r="Q51" s="156"/>
      <c r="R51" s="66"/>
      <c r="S51" s="129">
        <f t="shared" si="0"/>
      </c>
      <c r="T51" s="119"/>
      <c r="U51" s="130">
        <f t="shared" si="1"/>
        <v>0</v>
      </c>
      <c r="V51" s="131">
        <f t="shared" si="2"/>
      </c>
      <c r="W51" s="131"/>
      <c r="X51" s="131"/>
      <c r="Y51" s="131"/>
      <c r="Z51" s="131"/>
      <c r="AA51" s="131"/>
      <c r="AB51" s="131"/>
      <c r="AC51" s="99"/>
    </row>
    <row r="52" s="113" customFormat="1" ht="16.5" customHeight="1"/>
    <row r="53" spans="2:17" ht="13.5" customHeight="1">
      <c r="B53" s="220" t="s">
        <v>200</v>
      </c>
      <c r="C53" s="220"/>
      <c r="D53" s="220"/>
      <c r="E53" s="220"/>
      <c r="F53" s="220"/>
      <c r="G53" s="126"/>
      <c r="H53" s="126"/>
      <c r="I53" s="126"/>
      <c r="J53" s="126"/>
      <c r="K53" s="126"/>
      <c r="M53" s="205" t="s">
        <v>72</v>
      </c>
      <c r="N53" s="205"/>
      <c r="O53" s="205"/>
      <c r="P53" s="205"/>
      <c r="Q53" s="205"/>
    </row>
    <row r="54" spans="2:22" ht="15.75" customHeight="1">
      <c r="B54" s="164" t="s">
        <v>205</v>
      </c>
      <c r="C54" s="165"/>
      <c r="D54" s="165"/>
      <c r="E54" s="165"/>
      <c r="F54" s="165"/>
      <c r="G54" s="166"/>
      <c r="H54" s="160" t="s">
        <v>136</v>
      </c>
      <c r="I54" s="160" t="s">
        <v>137</v>
      </c>
      <c r="J54" s="160" t="s">
        <v>139</v>
      </c>
      <c r="K54" s="160" t="s">
        <v>140</v>
      </c>
      <c r="M54" s="152" t="s">
        <v>190</v>
      </c>
      <c r="N54" s="152"/>
      <c r="O54" s="152"/>
      <c r="P54" s="152"/>
      <c r="Q54" s="152"/>
      <c r="R54" s="152" t="s">
        <v>136</v>
      </c>
      <c r="S54" s="152" t="s">
        <v>137</v>
      </c>
      <c r="T54" s="160" t="s">
        <v>138</v>
      </c>
      <c r="U54" s="152" t="s">
        <v>147</v>
      </c>
      <c r="V54" s="99"/>
    </row>
    <row r="55" spans="2:21" ht="16.5" customHeight="1">
      <c r="B55" s="167"/>
      <c r="C55" s="168"/>
      <c r="D55" s="168"/>
      <c r="E55" s="168"/>
      <c r="F55" s="168"/>
      <c r="G55" s="169"/>
      <c r="H55" s="160"/>
      <c r="I55" s="160"/>
      <c r="J55" s="160"/>
      <c r="K55" s="160"/>
      <c r="M55" s="152"/>
      <c r="N55" s="152"/>
      <c r="O55" s="152"/>
      <c r="P55" s="152"/>
      <c r="Q55" s="152"/>
      <c r="R55" s="152"/>
      <c r="S55" s="152"/>
      <c r="T55" s="160"/>
      <c r="U55" s="152"/>
    </row>
    <row r="56" spans="2:21" ht="35.25" customHeight="1">
      <c r="B56" s="115" t="s">
        <v>181</v>
      </c>
      <c r="C56" s="161" t="s">
        <v>179</v>
      </c>
      <c r="D56" s="162"/>
      <c r="E56" s="162"/>
      <c r="F56" s="162"/>
      <c r="G56" s="163"/>
      <c r="H56" s="160"/>
      <c r="I56" s="160"/>
      <c r="J56" s="160"/>
      <c r="K56" s="160"/>
      <c r="M56" s="152"/>
      <c r="N56" s="152"/>
      <c r="O56" s="152"/>
      <c r="P56" s="152"/>
      <c r="Q56" s="152"/>
      <c r="R56" s="152"/>
      <c r="S56" s="152"/>
      <c r="T56" s="160"/>
      <c r="U56" s="152"/>
    </row>
    <row r="57" spans="2:29" ht="33.75" customHeight="1">
      <c r="B57" s="112" t="s">
        <v>175</v>
      </c>
      <c r="C57" s="157"/>
      <c r="D57" s="158"/>
      <c r="E57" s="158"/>
      <c r="F57" s="158"/>
      <c r="G57" s="159"/>
      <c r="H57" s="124"/>
      <c r="I57" s="118"/>
      <c r="J57" s="120"/>
      <c r="K57" s="120"/>
      <c r="M57" s="154"/>
      <c r="N57" s="155"/>
      <c r="O57" s="155"/>
      <c r="P57" s="155"/>
      <c r="Q57" s="156"/>
      <c r="R57" s="66"/>
      <c r="S57" s="129">
        <f>IF(I57="","",I57&amp;":")</f>
      </c>
      <c r="T57" s="119"/>
      <c r="U57" s="130">
        <f>(IF(I57="Pris (kr)",T57*K57,0)+IF(I57="Rabatt (%)",J57*(1-T57%),0)+IF(I57="Påslag (%)",J57+T57%*J57,0))</f>
        <v>0</v>
      </c>
      <c r="V57" s="131">
        <f>IF(I57="","",IF(S57="Pris (kr):","",IF(T57&gt;80,"Är "&amp;S57&amp;" "&amp;T57&amp;"%?","")))</f>
      </c>
      <c r="W57" s="131"/>
      <c r="X57" s="131"/>
      <c r="Y57" s="131"/>
      <c r="Z57" s="131"/>
      <c r="AA57" s="131"/>
      <c r="AB57" s="131"/>
      <c r="AC57" s="131"/>
    </row>
    <row r="58" spans="2:29" ht="33.75" customHeight="1">
      <c r="B58" s="112" t="s">
        <v>176</v>
      </c>
      <c r="C58" s="157"/>
      <c r="D58" s="158"/>
      <c r="E58" s="158"/>
      <c r="F58" s="158"/>
      <c r="G58" s="159"/>
      <c r="H58" s="124"/>
      <c r="I58" s="118"/>
      <c r="J58" s="120"/>
      <c r="K58" s="120"/>
      <c r="M58" s="154"/>
      <c r="N58" s="155"/>
      <c r="O58" s="155"/>
      <c r="P58" s="155"/>
      <c r="Q58" s="156"/>
      <c r="R58" s="66"/>
      <c r="S58" s="129">
        <f>IF(I58="","",I58&amp;":")</f>
      </c>
      <c r="T58" s="119"/>
      <c r="U58" s="130">
        <f>(IF(I58="Pris (kr)",T58*K58,0)+IF(I58="Rabatt (%)",J58*(1-T58%),0)+IF(I58="Påslag (%)",J58+T58%*J58,0))</f>
        <v>0</v>
      </c>
      <c r="V58" s="131">
        <f>IF(I58="","",IF(S58="Pris (kr):","",IF(T58&gt;80,"Är "&amp;S58&amp;" "&amp;T58&amp;"%?","")))</f>
      </c>
      <c r="W58" s="131"/>
      <c r="X58" s="131"/>
      <c r="Y58" s="131"/>
      <c r="Z58" s="131"/>
      <c r="AA58" s="131"/>
      <c r="AB58" s="131"/>
      <c r="AC58" s="99"/>
    </row>
    <row r="59" spans="2:29" ht="33.75" customHeight="1">
      <c r="B59" s="112" t="s">
        <v>177</v>
      </c>
      <c r="C59" s="157"/>
      <c r="D59" s="158"/>
      <c r="E59" s="158"/>
      <c r="F59" s="158"/>
      <c r="G59" s="159"/>
      <c r="H59" s="124"/>
      <c r="I59" s="118"/>
      <c r="J59" s="120"/>
      <c r="K59" s="120"/>
      <c r="M59" s="154"/>
      <c r="N59" s="155"/>
      <c r="O59" s="155"/>
      <c r="P59" s="155"/>
      <c r="Q59" s="156"/>
      <c r="R59" s="66"/>
      <c r="S59" s="129">
        <f>IF(I59="","",I59&amp;":")</f>
      </c>
      <c r="T59" s="119"/>
      <c r="U59" s="130">
        <f>(IF(I59="Pris (kr)",T59*K59,0)+IF(I59="Rabatt (%)",J59*(1-T59%),0)+IF(I59="Påslag (%)",J59+T59%*J59,0))</f>
        <v>0</v>
      </c>
      <c r="V59" s="131">
        <f>IF(I59="","",IF(S59="Pris (kr):","",IF(T59&gt;80,"Är "&amp;S59&amp;" "&amp;T59&amp;"%?","")))</f>
      </c>
      <c r="W59" s="131"/>
      <c r="X59" s="131"/>
      <c r="Y59" s="131"/>
      <c r="Z59" s="131"/>
      <c r="AA59" s="131"/>
      <c r="AB59" s="131"/>
      <c r="AC59" s="99"/>
    </row>
    <row r="60" spans="2:29" ht="33.75" customHeight="1">
      <c r="B60" s="112" t="s">
        <v>178</v>
      </c>
      <c r="C60" s="157"/>
      <c r="D60" s="158"/>
      <c r="E60" s="158"/>
      <c r="F60" s="158"/>
      <c r="G60" s="159"/>
      <c r="H60" s="65"/>
      <c r="I60" s="118"/>
      <c r="J60" s="120"/>
      <c r="K60" s="120"/>
      <c r="M60" s="154"/>
      <c r="N60" s="155"/>
      <c r="O60" s="155"/>
      <c r="P60" s="155"/>
      <c r="Q60" s="156"/>
      <c r="R60" s="66"/>
      <c r="S60" s="129">
        <f>IF(I60="","",I60&amp;":")</f>
      </c>
      <c r="T60" s="119"/>
      <c r="U60" s="130">
        <f>(IF(I60="Pris (kr)",T60*K60,0)+IF(I60="Rabatt (%)",J60*(1-T60%),0)+IF(I60="Påslag (%)",J60+T60%*J60,0))</f>
        <v>0</v>
      </c>
      <c r="V60" s="131">
        <f>IF(I60="","",IF(S60="Pris (kr):","",IF(T60&gt;80,"Är "&amp;S60&amp;" "&amp;T60&amp;"%?","")))</f>
      </c>
      <c r="W60" s="131"/>
      <c r="X60" s="131"/>
      <c r="Y60" s="131"/>
      <c r="Z60" s="131"/>
      <c r="AA60" s="131"/>
      <c r="AB60" s="131"/>
      <c r="AC60" s="99"/>
    </row>
    <row r="61" spans="2:29" ht="33.75" customHeight="1">
      <c r="B61" s="112" t="s">
        <v>183</v>
      </c>
      <c r="C61" s="157"/>
      <c r="D61" s="158"/>
      <c r="E61" s="158"/>
      <c r="F61" s="158"/>
      <c r="G61" s="159"/>
      <c r="H61" s="65"/>
      <c r="I61" s="118"/>
      <c r="J61" s="120"/>
      <c r="K61" s="120"/>
      <c r="M61" s="154"/>
      <c r="N61" s="155"/>
      <c r="O61" s="155"/>
      <c r="P61" s="155"/>
      <c r="Q61" s="156"/>
      <c r="R61" s="66"/>
      <c r="S61" s="129">
        <f>IF(I61="","",I61&amp;":")</f>
      </c>
      <c r="T61" s="119"/>
      <c r="U61" s="130">
        <f>(IF(I61="Pris (kr)",T61*K61,0)+IF(I61="Rabatt (%)",J61*(1-T61%),0)+IF(I61="Påslag (%)",J61+T61%*J61,0))</f>
        <v>0</v>
      </c>
      <c r="V61" s="131">
        <f>IF(I61="","",IF(S61="Pris (kr):","",IF(T61&gt;80,"Är "&amp;S61&amp;" "&amp;T61&amp;"%?","")))</f>
      </c>
      <c r="W61" s="131"/>
      <c r="X61" s="131"/>
      <c r="Y61" s="131"/>
      <c r="Z61" s="131"/>
      <c r="AA61" s="131"/>
      <c r="AB61" s="131"/>
      <c r="AC61" s="99"/>
    </row>
    <row r="62" spans="3:32" ht="13.5" customHeight="1">
      <c r="C62" s="104"/>
      <c r="H62" s="43"/>
      <c r="M62" s="61"/>
      <c r="N62" s="61"/>
      <c r="O62" s="61"/>
      <c r="P62" s="57"/>
      <c r="Q62" s="57"/>
      <c r="R62" s="57"/>
      <c r="V62" s="62"/>
      <c r="W62" s="62"/>
      <c r="X62" s="62"/>
      <c r="Y62" s="62"/>
      <c r="Z62" s="62"/>
      <c r="AA62" s="62"/>
      <c r="AB62" s="62"/>
      <c r="AC62" s="62"/>
      <c r="AD62" s="62"/>
      <c r="AE62" s="62"/>
      <c r="AF62" s="62"/>
    </row>
    <row r="63" spans="3:32" ht="20.25" customHeight="1">
      <c r="C63" s="104"/>
      <c r="M63" s="61"/>
      <c r="N63" s="61"/>
      <c r="O63" s="61"/>
      <c r="P63" s="57"/>
      <c r="Q63" s="57"/>
      <c r="R63" s="57"/>
      <c r="S63" s="43" t="s">
        <v>108</v>
      </c>
      <c r="U63" s="127">
        <f>SUM(U42:U51)+SUM(U57:U61)</f>
        <v>0</v>
      </c>
      <c r="V63" s="62"/>
      <c r="W63" s="62"/>
      <c r="X63" s="62"/>
      <c r="Y63" s="62"/>
      <c r="Z63" s="62"/>
      <c r="AA63" s="62"/>
      <c r="AB63" s="62"/>
      <c r="AC63" s="62"/>
      <c r="AD63" s="62"/>
      <c r="AE63" s="62"/>
      <c r="AF63" s="62"/>
    </row>
    <row r="64" spans="1:32" ht="12.75">
      <c r="A64" s="62"/>
      <c r="B64" s="62"/>
      <c r="C64" s="62"/>
      <c r="D64" s="62"/>
      <c r="E64" s="62"/>
      <c r="F64" s="62"/>
      <c r="G64" s="62"/>
      <c r="H64" s="62"/>
      <c r="K64" s="62"/>
      <c r="L64" s="62"/>
      <c r="M64" s="62"/>
      <c r="N64" s="62"/>
      <c r="O64" s="62"/>
      <c r="P64" s="62"/>
      <c r="Q64" s="62"/>
      <c r="R64" s="62"/>
      <c r="S64" s="62"/>
      <c r="T64" s="62"/>
      <c r="U64" s="62"/>
      <c r="V64" s="62"/>
      <c r="W64" s="62"/>
      <c r="X64" s="62"/>
      <c r="Y64" s="62"/>
      <c r="Z64" s="62"/>
      <c r="AA64" s="62"/>
      <c r="AB64" s="62"/>
      <c r="AC64" s="62"/>
      <c r="AD64" s="62"/>
      <c r="AE64" s="62"/>
      <c r="AF64" s="62"/>
    </row>
    <row r="65" spans="2:32" ht="21" customHeight="1">
      <c r="B65" s="194" t="s">
        <v>141</v>
      </c>
      <c r="C65" s="194"/>
      <c r="D65" s="194"/>
      <c r="E65" s="194"/>
      <c r="F65" s="194"/>
      <c r="R65" s="57"/>
      <c r="U65" s="62"/>
      <c r="V65" s="62"/>
      <c r="W65" s="62"/>
      <c r="X65" s="62"/>
      <c r="Y65" s="62"/>
      <c r="Z65" s="62"/>
      <c r="AA65" s="62"/>
      <c r="AB65" s="62"/>
      <c r="AC65" s="62"/>
      <c r="AD65" s="62"/>
      <c r="AF65" s="62"/>
    </row>
    <row r="66" spans="2:30" ht="17.25" customHeight="1">
      <c r="B66" s="68" t="s">
        <v>150</v>
      </c>
      <c r="C66" s="67"/>
      <c r="D66" s="67"/>
      <c r="E66" s="67"/>
      <c r="F66" s="67"/>
      <c r="G66" s="67"/>
      <c r="M66" s="68" t="s">
        <v>42</v>
      </c>
      <c r="N66" s="67"/>
      <c r="O66" s="67"/>
      <c r="P66" s="67"/>
      <c r="Q66" s="294" t="str">
        <f>IF(LarmStatus,"Minst ett av de obligatoriska kraven är inte ifyllda eller besvarade med Nej","")</f>
        <v>Minst ett av de obligatoriska kraven är inte ifyllda eller besvarade med Nej</v>
      </c>
      <c r="R66" s="294"/>
      <c r="S66" s="294"/>
      <c r="T66" s="294"/>
      <c r="U66" s="62"/>
      <c r="V66" s="62"/>
      <c r="W66" s="62"/>
      <c r="X66" s="62"/>
      <c r="Y66" s="62"/>
      <c r="Z66" s="62"/>
      <c r="AA66" s="62"/>
      <c r="AB66" s="62"/>
      <c r="AC66" s="62"/>
      <c r="AD66" s="62"/>
    </row>
    <row r="67" spans="2:30" ht="17.25" customHeight="1">
      <c r="B67" s="240" t="s">
        <v>206</v>
      </c>
      <c r="C67" s="240"/>
      <c r="D67" s="240"/>
      <c r="E67" s="240"/>
      <c r="F67" s="240"/>
      <c r="G67" s="240"/>
      <c r="H67" s="240"/>
      <c r="I67" s="240"/>
      <c r="J67" s="21"/>
      <c r="K67" s="21"/>
      <c r="M67" s="68"/>
      <c r="N67" s="67"/>
      <c r="O67" s="67"/>
      <c r="P67" s="67"/>
      <c r="Q67" s="294"/>
      <c r="R67" s="294"/>
      <c r="S67" s="294"/>
      <c r="T67" s="294"/>
      <c r="U67" s="62"/>
      <c r="V67" s="62"/>
      <c r="W67" s="62"/>
      <c r="X67" s="62"/>
      <c r="Y67" s="62"/>
      <c r="Z67" s="62"/>
      <c r="AA67" s="62"/>
      <c r="AB67" s="62"/>
      <c r="AC67" s="62"/>
      <c r="AD67" s="62"/>
    </row>
    <row r="68" spans="2:30" ht="17.25" customHeight="1">
      <c r="B68" s="126"/>
      <c r="C68" s="126"/>
      <c r="D68" s="126"/>
      <c r="E68" s="126"/>
      <c r="F68" s="126"/>
      <c r="G68" s="126"/>
      <c r="H68" s="126"/>
      <c r="I68" s="126"/>
      <c r="J68" s="21"/>
      <c r="K68" s="21"/>
      <c r="T68" s="67"/>
      <c r="U68" s="62"/>
      <c r="V68" s="62"/>
      <c r="W68" s="62"/>
      <c r="X68" s="62"/>
      <c r="Y68" s="62"/>
      <c r="Z68" s="62"/>
      <c r="AA68" s="62"/>
      <c r="AB68" s="62"/>
      <c r="AC68" s="62"/>
      <c r="AD68" s="62"/>
    </row>
    <row r="69" spans="2:30" ht="19.5" customHeight="1">
      <c r="B69" s="170" t="s">
        <v>117</v>
      </c>
      <c r="C69" s="171"/>
      <c r="D69" s="171"/>
      <c r="E69" s="171"/>
      <c r="F69" s="171"/>
      <c r="G69" s="171"/>
      <c r="H69" s="171"/>
      <c r="I69" s="172"/>
      <c r="J69" s="21"/>
      <c r="K69" s="21"/>
      <c r="M69" s="71"/>
      <c r="N69" s="71"/>
      <c r="O69" s="71"/>
      <c r="P69" s="71"/>
      <c r="R69" s="67"/>
      <c r="S69" s="72" t="s">
        <v>43</v>
      </c>
      <c r="T69" s="67"/>
      <c r="U69" s="62"/>
      <c r="V69" s="62"/>
      <c r="W69" s="62"/>
      <c r="X69" s="62"/>
      <c r="Y69" s="62"/>
      <c r="Z69" s="62"/>
      <c r="AA69" s="62"/>
      <c r="AB69" s="62"/>
      <c r="AC69" s="62"/>
      <c r="AD69" s="62"/>
    </row>
    <row r="70" spans="2:33" ht="17.25" customHeight="1">
      <c r="B70" s="173" t="s">
        <v>109</v>
      </c>
      <c r="C70" s="174"/>
      <c r="D70" s="174"/>
      <c r="E70" s="174"/>
      <c r="F70" s="174"/>
      <c r="G70" s="174"/>
      <c r="H70" s="174"/>
      <c r="I70" s="175"/>
      <c r="J70" s="21"/>
      <c r="K70" s="21"/>
      <c r="M70" s="153" t="s">
        <v>46</v>
      </c>
      <c r="N70" s="153"/>
      <c r="O70" s="153"/>
      <c r="P70" s="153"/>
      <c r="Q70" s="153"/>
      <c r="R70" s="153"/>
      <c r="S70" s="121"/>
      <c r="T70" s="67"/>
      <c r="U70" s="62"/>
      <c r="V70" s="62"/>
      <c r="W70" s="62"/>
      <c r="X70" s="62"/>
      <c r="Y70" s="62"/>
      <c r="Z70" s="62"/>
      <c r="AA70" s="62"/>
      <c r="AB70" s="62"/>
      <c r="AC70" s="62"/>
      <c r="AD70" s="62"/>
      <c r="AG70" s="49" t="str">
        <f>IF(OR(AF71:AF95),"Nej","Ja")</f>
        <v>Ja</v>
      </c>
    </row>
    <row r="71" spans="2:32" ht="17.25" customHeight="1">
      <c r="B71" s="146"/>
      <c r="C71" s="147"/>
      <c r="D71" s="147"/>
      <c r="E71" s="147"/>
      <c r="F71" s="147"/>
      <c r="G71" s="147"/>
      <c r="H71" s="147"/>
      <c r="I71" s="176"/>
      <c r="J71" s="21"/>
      <c r="K71" s="21"/>
      <c r="M71" s="181" t="s">
        <v>47</v>
      </c>
      <c r="N71" s="182"/>
      <c r="O71" s="182"/>
      <c r="P71" s="182"/>
      <c r="Q71" s="182"/>
      <c r="R71" s="182"/>
      <c r="S71" s="183"/>
      <c r="T71" s="67"/>
      <c r="U71" s="90"/>
      <c r="V71" s="62"/>
      <c r="W71" s="62"/>
      <c r="X71" s="62"/>
      <c r="Y71" s="62"/>
      <c r="Z71" s="62"/>
      <c r="AA71" s="62"/>
      <c r="AB71" s="62"/>
      <c r="AC71" s="62"/>
      <c r="AD71" s="91" t="s">
        <v>80</v>
      </c>
      <c r="AE71" s="92" t="b">
        <f>IF(B69&lt;&gt;Välj2,TRUE,FALSE)</f>
        <v>0</v>
      </c>
      <c r="AF71" s="49" t="b">
        <f>IF(AND(AE71,S70&lt;&gt;"Ja"),TRUE,FALSE)</f>
        <v>0</v>
      </c>
    </row>
    <row r="72" spans="2:31" ht="17.25" customHeight="1">
      <c r="B72" s="177"/>
      <c r="C72" s="178"/>
      <c r="D72" s="178"/>
      <c r="E72" s="178"/>
      <c r="F72" s="178"/>
      <c r="G72" s="178"/>
      <c r="H72" s="178"/>
      <c r="I72" s="179"/>
      <c r="J72" s="21"/>
      <c r="K72" s="21"/>
      <c r="M72" s="184"/>
      <c r="N72" s="185"/>
      <c r="O72" s="185"/>
      <c r="P72" s="185"/>
      <c r="Q72" s="185"/>
      <c r="R72" s="185"/>
      <c r="S72" s="186"/>
      <c r="T72" s="67"/>
      <c r="U72" s="90"/>
      <c r="V72" s="62"/>
      <c r="W72" s="62"/>
      <c r="X72" s="62"/>
      <c r="Y72" s="62"/>
      <c r="Z72" s="62"/>
      <c r="AA72" s="62"/>
      <c r="AB72" s="62"/>
      <c r="AC72" s="62"/>
      <c r="AD72" s="62"/>
      <c r="AE72" s="122" t="b">
        <f>$AE$71</f>
        <v>0</v>
      </c>
    </row>
    <row r="73" spans="2:31" ht="17.25" customHeight="1">
      <c r="B73" s="149"/>
      <c r="C73" s="150"/>
      <c r="D73" s="150"/>
      <c r="E73" s="150"/>
      <c r="F73" s="150"/>
      <c r="G73" s="150"/>
      <c r="H73" s="150"/>
      <c r="I73" s="180"/>
      <c r="J73" s="21"/>
      <c r="K73" s="21"/>
      <c r="M73" s="187"/>
      <c r="N73" s="188"/>
      <c r="O73" s="188"/>
      <c r="P73" s="188"/>
      <c r="Q73" s="188"/>
      <c r="R73" s="188"/>
      <c r="S73" s="189"/>
      <c r="T73" s="67"/>
      <c r="U73" s="62"/>
      <c r="V73" s="62"/>
      <c r="W73" s="62"/>
      <c r="X73" s="62"/>
      <c r="Y73" s="62"/>
      <c r="Z73" s="62"/>
      <c r="AA73" s="62"/>
      <c r="AB73" s="62"/>
      <c r="AC73" s="62"/>
      <c r="AD73" s="62"/>
      <c r="AE73" s="122" t="b">
        <f>$AE$71</f>
        <v>0</v>
      </c>
    </row>
    <row r="74" spans="10:31" s="113" customFormat="1" ht="17.25" customHeight="1">
      <c r="J74" s="21"/>
      <c r="K74" s="21"/>
      <c r="AE74" s="122" t="b">
        <f>$AE$71</f>
        <v>0</v>
      </c>
    </row>
    <row r="75" spans="2:31" ht="19.5" customHeight="1">
      <c r="B75" s="170" t="s">
        <v>117</v>
      </c>
      <c r="C75" s="171"/>
      <c r="D75" s="171"/>
      <c r="E75" s="171"/>
      <c r="F75" s="171"/>
      <c r="G75" s="171"/>
      <c r="H75" s="171"/>
      <c r="I75" s="172"/>
      <c r="J75" s="21"/>
      <c r="K75" s="21"/>
      <c r="M75" s="71"/>
      <c r="N75" s="71"/>
      <c r="O75" s="71"/>
      <c r="P75" s="71"/>
      <c r="R75" s="67"/>
      <c r="S75" s="72" t="s">
        <v>43</v>
      </c>
      <c r="T75" s="67"/>
      <c r="U75" s="62"/>
      <c r="V75" s="62"/>
      <c r="W75" s="62"/>
      <c r="X75" s="62"/>
      <c r="Y75" s="62"/>
      <c r="Z75" s="62"/>
      <c r="AA75" s="62"/>
      <c r="AB75" s="62"/>
      <c r="AC75" s="62"/>
      <c r="AD75" s="62"/>
      <c r="AE75" s="122" t="b">
        <f>$AE$71</f>
        <v>0</v>
      </c>
    </row>
    <row r="76" spans="2:31" ht="17.25" customHeight="1">
      <c r="B76" s="173" t="s">
        <v>109</v>
      </c>
      <c r="C76" s="174"/>
      <c r="D76" s="174"/>
      <c r="E76" s="174"/>
      <c r="F76" s="174"/>
      <c r="G76" s="174"/>
      <c r="H76" s="174"/>
      <c r="I76" s="175"/>
      <c r="J76" s="21"/>
      <c r="K76" s="21"/>
      <c r="M76" s="153" t="s">
        <v>46</v>
      </c>
      <c r="N76" s="153"/>
      <c r="O76" s="153"/>
      <c r="P76" s="153"/>
      <c r="Q76" s="153"/>
      <c r="R76" s="153"/>
      <c r="S76" s="121"/>
      <c r="T76" s="67"/>
      <c r="U76" s="62"/>
      <c r="V76" s="62"/>
      <c r="W76" s="62"/>
      <c r="X76" s="62"/>
      <c r="Y76" s="62"/>
      <c r="Z76" s="62"/>
      <c r="AA76" s="62"/>
      <c r="AB76" s="62"/>
      <c r="AC76" s="62"/>
      <c r="AD76" s="62"/>
      <c r="AE76" s="122" t="b">
        <f>$AE$71</f>
        <v>0</v>
      </c>
    </row>
    <row r="77" spans="2:32" ht="17.25" customHeight="1">
      <c r="B77" s="146"/>
      <c r="C77" s="147"/>
      <c r="D77" s="147"/>
      <c r="E77" s="147"/>
      <c r="F77" s="147"/>
      <c r="G77" s="147"/>
      <c r="H77" s="147"/>
      <c r="I77" s="176"/>
      <c r="J77" s="21"/>
      <c r="K77" s="21"/>
      <c r="M77" s="181" t="s">
        <v>47</v>
      </c>
      <c r="N77" s="182"/>
      <c r="O77" s="182"/>
      <c r="P77" s="182"/>
      <c r="Q77" s="182"/>
      <c r="R77" s="182"/>
      <c r="S77" s="183"/>
      <c r="T77" s="67"/>
      <c r="U77" s="90"/>
      <c r="V77" s="62"/>
      <c r="W77" s="62"/>
      <c r="X77" s="62"/>
      <c r="Y77" s="62"/>
      <c r="Z77" s="62"/>
      <c r="AA77" s="62"/>
      <c r="AB77" s="62"/>
      <c r="AC77" s="62"/>
      <c r="AD77" s="91" t="s">
        <v>80</v>
      </c>
      <c r="AE77" s="92" t="b">
        <f>IF(B75&lt;&gt;Välj2,TRUE,FALSE)</f>
        <v>0</v>
      </c>
      <c r="AF77" s="49" t="b">
        <f>IF(AND(AE77,S76&lt;&gt;"Ja"),TRUE,FALSE)</f>
        <v>0</v>
      </c>
    </row>
    <row r="78" spans="2:31" ht="17.25" customHeight="1">
      <c r="B78" s="177"/>
      <c r="C78" s="178"/>
      <c r="D78" s="178"/>
      <c r="E78" s="178"/>
      <c r="F78" s="178"/>
      <c r="G78" s="178"/>
      <c r="H78" s="178"/>
      <c r="I78" s="179"/>
      <c r="J78" s="21"/>
      <c r="K78" s="21"/>
      <c r="M78" s="184"/>
      <c r="N78" s="185"/>
      <c r="O78" s="185"/>
      <c r="P78" s="185"/>
      <c r="Q78" s="185"/>
      <c r="R78" s="185"/>
      <c r="S78" s="186"/>
      <c r="T78" s="67"/>
      <c r="U78" s="90"/>
      <c r="V78" s="62"/>
      <c r="W78" s="62"/>
      <c r="X78" s="62"/>
      <c r="Y78" s="62"/>
      <c r="Z78" s="62"/>
      <c r="AA78" s="62"/>
      <c r="AB78" s="62"/>
      <c r="AC78" s="62"/>
      <c r="AD78" s="62"/>
      <c r="AE78" s="122" t="b">
        <f>$AE$77</f>
        <v>0</v>
      </c>
    </row>
    <row r="79" spans="2:31" ht="17.25" customHeight="1">
      <c r="B79" s="149"/>
      <c r="C79" s="150"/>
      <c r="D79" s="150"/>
      <c r="E79" s="150"/>
      <c r="F79" s="150"/>
      <c r="G79" s="150"/>
      <c r="H79" s="150"/>
      <c r="I79" s="180"/>
      <c r="J79" s="21"/>
      <c r="K79" s="21"/>
      <c r="M79" s="187"/>
      <c r="N79" s="188"/>
      <c r="O79" s="188"/>
      <c r="P79" s="188"/>
      <c r="Q79" s="188"/>
      <c r="R79" s="188"/>
      <c r="S79" s="189"/>
      <c r="T79" s="67"/>
      <c r="U79" s="62"/>
      <c r="V79" s="62"/>
      <c r="W79" s="62"/>
      <c r="X79" s="62"/>
      <c r="Y79" s="62"/>
      <c r="Z79" s="62"/>
      <c r="AA79" s="62"/>
      <c r="AB79" s="62"/>
      <c r="AC79" s="62"/>
      <c r="AD79" s="62"/>
      <c r="AE79" s="122" t="b">
        <f>$AE$77</f>
        <v>0</v>
      </c>
    </row>
    <row r="80" spans="10:31" s="113" customFormat="1" ht="17.25" customHeight="1">
      <c r="J80" s="21"/>
      <c r="K80" s="21"/>
      <c r="AE80" s="122" t="b">
        <f>$AE$77</f>
        <v>0</v>
      </c>
    </row>
    <row r="81" spans="2:31" ht="19.5" customHeight="1">
      <c r="B81" s="170" t="s">
        <v>117</v>
      </c>
      <c r="C81" s="171"/>
      <c r="D81" s="171"/>
      <c r="E81" s="171"/>
      <c r="F81" s="171"/>
      <c r="G81" s="171"/>
      <c r="H81" s="171"/>
      <c r="I81" s="172"/>
      <c r="J81" s="21"/>
      <c r="K81" s="21"/>
      <c r="M81" s="71"/>
      <c r="N81" s="71"/>
      <c r="O81" s="71"/>
      <c r="P81" s="71"/>
      <c r="R81" s="67"/>
      <c r="S81" s="72" t="s">
        <v>43</v>
      </c>
      <c r="T81" s="67"/>
      <c r="U81" s="62"/>
      <c r="V81" s="62"/>
      <c r="W81" s="62"/>
      <c r="X81" s="62"/>
      <c r="Y81" s="62"/>
      <c r="Z81" s="62"/>
      <c r="AA81" s="62"/>
      <c r="AB81" s="62"/>
      <c r="AC81" s="62"/>
      <c r="AD81" s="62"/>
      <c r="AE81" s="122" t="b">
        <f>$AE$77</f>
        <v>0</v>
      </c>
    </row>
    <row r="82" spans="2:31" ht="17.25" customHeight="1">
      <c r="B82" s="173" t="s">
        <v>109</v>
      </c>
      <c r="C82" s="174"/>
      <c r="D82" s="174"/>
      <c r="E82" s="174"/>
      <c r="F82" s="174"/>
      <c r="G82" s="174"/>
      <c r="H82" s="174"/>
      <c r="I82" s="175"/>
      <c r="J82" s="21"/>
      <c r="K82" s="21"/>
      <c r="M82" s="153" t="s">
        <v>46</v>
      </c>
      <c r="N82" s="153"/>
      <c r="O82" s="153"/>
      <c r="P82" s="153"/>
      <c r="Q82" s="153"/>
      <c r="R82" s="153"/>
      <c r="S82" s="121"/>
      <c r="T82" s="67"/>
      <c r="U82" s="62"/>
      <c r="V82" s="62"/>
      <c r="W82" s="62"/>
      <c r="X82" s="62"/>
      <c r="Y82" s="62"/>
      <c r="Z82" s="62"/>
      <c r="AA82" s="62"/>
      <c r="AB82" s="62"/>
      <c r="AC82" s="62"/>
      <c r="AD82" s="62"/>
      <c r="AE82" s="122" t="b">
        <f>$AE$77</f>
        <v>0</v>
      </c>
    </row>
    <row r="83" spans="2:32" ht="17.25" customHeight="1">
      <c r="B83" s="146"/>
      <c r="C83" s="147"/>
      <c r="D83" s="147"/>
      <c r="E83" s="147"/>
      <c r="F83" s="147"/>
      <c r="G83" s="147"/>
      <c r="H83" s="147"/>
      <c r="I83" s="176"/>
      <c r="J83" s="21"/>
      <c r="K83" s="21"/>
      <c r="M83" s="181" t="s">
        <v>47</v>
      </c>
      <c r="N83" s="182"/>
      <c r="O83" s="182"/>
      <c r="P83" s="182"/>
      <c r="Q83" s="182"/>
      <c r="R83" s="182"/>
      <c r="S83" s="183"/>
      <c r="T83" s="67"/>
      <c r="U83" s="90"/>
      <c r="V83" s="62"/>
      <c r="W83" s="62"/>
      <c r="X83" s="62"/>
      <c r="Y83" s="62"/>
      <c r="Z83" s="62"/>
      <c r="AA83" s="62"/>
      <c r="AB83" s="62"/>
      <c r="AC83" s="62"/>
      <c r="AD83" s="91" t="s">
        <v>80</v>
      </c>
      <c r="AE83" s="92" t="b">
        <f>IF(B81&lt;&gt;Välj2,TRUE,FALSE)</f>
        <v>0</v>
      </c>
      <c r="AF83" s="49" t="b">
        <f>IF(AND(AE83,S82&lt;&gt;"Ja"),TRUE,FALSE)</f>
        <v>0</v>
      </c>
    </row>
    <row r="84" spans="2:31" ht="17.25" customHeight="1">
      <c r="B84" s="177"/>
      <c r="C84" s="178"/>
      <c r="D84" s="178"/>
      <c r="E84" s="178"/>
      <c r="F84" s="178"/>
      <c r="G84" s="178"/>
      <c r="H84" s="178"/>
      <c r="I84" s="179"/>
      <c r="J84" s="21"/>
      <c r="K84" s="21"/>
      <c r="M84" s="184"/>
      <c r="N84" s="185"/>
      <c r="O84" s="185"/>
      <c r="P84" s="185"/>
      <c r="Q84" s="185"/>
      <c r="R84" s="185"/>
      <c r="S84" s="186"/>
      <c r="T84" s="67"/>
      <c r="U84" s="90"/>
      <c r="V84" s="62"/>
      <c r="W84" s="62"/>
      <c r="X84" s="62"/>
      <c r="Y84" s="62"/>
      <c r="Z84" s="62"/>
      <c r="AA84" s="62"/>
      <c r="AB84" s="62"/>
      <c r="AC84" s="62"/>
      <c r="AD84" s="62"/>
      <c r="AE84" s="122" t="b">
        <f>$AE$83</f>
        <v>0</v>
      </c>
    </row>
    <row r="85" spans="2:31" ht="17.25" customHeight="1">
      <c r="B85" s="149"/>
      <c r="C85" s="150"/>
      <c r="D85" s="150"/>
      <c r="E85" s="150"/>
      <c r="F85" s="150"/>
      <c r="G85" s="150"/>
      <c r="H85" s="150"/>
      <c r="I85" s="180"/>
      <c r="J85" s="21"/>
      <c r="K85" s="21"/>
      <c r="M85" s="187"/>
      <c r="N85" s="188"/>
      <c r="O85" s="188"/>
      <c r="P85" s="188"/>
      <c r="Q85" s="188"/>
      <c r="R85" s="188"/>
      <c r="S85" s="189"/>
      <c r="T85" s="67"/>
      <c r="U85" s="62"/>
      <c r="V85" s="62"/>
      <c r="W85" s="62"/>
      <c r="X85" s="62"/>
      <c r="Y85" s="62"/>
      <c r="Z85" s="62"/>
      <c r="AA85" s="62"/>
      <c r="AB85" s="62"/>
      <c r="AC85" s="62"/>
      <c r="AD85" s="62"/>
      <c r="AE85" s="122" t="b">
        <f>$AE$83</f>
        <v>0</v>
      </c>
    </row>
    <row r="86" spans="10:31" s="113" customFormat="1" ht="17.25" customHeight="1">
      <c r="J86" s="21"/>
      <c r="K86" s="21"/>
      <c r="AE86" s="122" t="b">
        <f>$AE$83</f>
        <v>0</v>
      </c>
    </row>
    <row r="87" spans="2:31" ht="19.5" customHeight="1">
      <c r="B87" s="170" t="s">
        <v>117</v>
      </c>
      <c r="C87" s="171"/>
      <c r="D87" s="171"/>
      <c r="E87" s="171"/>
      <c r="F87" s="171"/>
      <c r="G87" s="171"/>
      <c r="H87" s="171"/>
      <c r="I87" s="172"/>
      <c r="J87" s="21"/>
      <c r="K87" s="21"/>
      <c r="M87" s="71"/>
      <c r="N87" s="71"/>
      <c r="O87" s="71"/>
      <c r="P87" s="71"/>
      <c r="R87" s="67"/>
      <c r="S87" s="72" t="s">
        <v>43</v>
      </c>
      <c r="T87" s="67"/>
      <c r="U87" s="62"/>
      <c r="V87" s="62"/>
      <c r="W87" s="62"/>
      <c r="X87" s="62"/>
      <c r="Y87" s="62"/>
      <c r="Z87" s="62"/>
      <c r="AA87" s="62"/>
      <c r="AB87" s="62"/>
      <c r="AC87" s="62"/>
      <c r="AD87" s="62"/>
      <c r="AE87" s="122" t="b">
        <f>$AE$83</f>
        <v>0</v>
      </c>
    </row>
    <row r="88" spans="2:31" ht="17.25" customHeight="1">
      <c r="B88" s="173" t="s">
        <v>109</v>
      </c>
      <c r="C88" s="174"/>
      <c r="D88" s="174"/>
      <c r="E88" s="174"/>
      <c r="F88" s="174"/>
      <c r="G88" s="174"/>
      <c r="H88" s="174"/>
      <c r="I88" s="175"/>
      <c r="J88" s="21"/>
      <c r="K88" s="21"/>
      <c r="M88" s="153" t="s">
        <v>46</v>
      </c>
      <c r="N88" s="153"/>
      <c r="O88" s="153"/>
      <c r="P88" s="153"/>
      <c r="Q88" s="153"/>
      <c r="R88" s="153"/>
      <c r="S88" s="121"/>
      <c r="T88" s="67"/>
      <c r="U88" s="62"/>
      <c r="V88" s="62"/>
      <c r="W88" s="62"/>
      <c r="X88" s="62"/>
      <c r="Y88" s="62"/>
      <c r="Z88" s="62"/>
      <c r="AA88" s="62"/>
      <c r="AB88" s="62"/>
      <c r="AC88" s="62"/>
      <c r="AD88" s="62"/>
      <c r="AE88" s="122" t="b">
        <f>$AE$83</f>
        <v>0</v>
      </c>
    </row>
    <row r="89" spans="2:32" ht="17.25" customHeight="1">
      <c r="B89" s="146"/>
      <c r="C89" s="147"/>
      <c r="D89" s="147"/>
      <c r="E89" s="147"/>
      <c r="F89" s="147"/>
      <c r="G89" s="147"/>
      <c r="H89" s="147"/>
      <c r="I89" s="176"/>
      <c r="J89" s="21"/>
      <c r="K89" s="21"/>
      <c r="M89" s="181" t="s">
        <v>47</v>
      </c>
      <c r="N89" s="182"/>
      <c r="O89" s="182"/>
      <c r="P89" s="182"/>
      <c r="Q89" s="182"/>
      <c r="R89" s="182"/>
      <c r="S89" s="183"/>
      <c r="T89" s="67"/>
      <c r="U89" s="90"/>
      <c r="V89" s="62"/>
      <c r="W89" s="62"/>
      <c r="X89" s="62"/>
      <c r="Y89" s="62"/>
      <c r="Z89" s="62"/>
      <c r="AA89" s="62"/>
      <c r="AB89" s="62"/>
      <c r="AC89" s="62"/>
      <c r="AD89" s="91" t="s">
        <v>80</v>
      </c>
      <c r="AE89" s="92" t="b">
        <f>IF(B87&lt;&gt;Välj2,TRUE,FALSE)</f>
        <v>0</v>
      </c>
      <c r="AF89" s="49" t="b">
        <f>IF(AND(AE89,S88&lt;&gt;"Ja"),TRUE,FALSE)</f>
        <v>0</v>
      </c>
    </row>
    <row r="90" spans="2:31" ht="17.25" customHeight="1">
      <c r="B90" s="177"/>
      <c r="C90" s="178"/>
      <c r="D90" s="178"/>
      <c r="E90" s="178"/>
      <c r="F90" s="178"/>
      <c r="G90" s="178"/>
      <c r="H90" s="178"/>
      <c r="I90" s="179"/>
      <c r="J90" s="21"/>
      <c r="K90" s="21"/>
      <c r="M90" s="184"/>
      <c r="N90" s="185"/>
      <c r="O90" s="185"/>
      <c r="P90" s="185"/>
      <c r="Q90" s="185"/>
      <c r="R90" s="185"/>
      <c r="S90" s="186"/>
      <c r="T90" s="67"/>
      <c r="U90" s="90"/>
      <c r="V90" s="62"/>
      <c r="W90" s="62"/>
      <c r="X90" s="62"/>
      <c r="Y90" s="62"/>
      <c r="Z90" s="62"/>
      <c r="AA90" s="62"/>
      <c r="AB90" s="62"/>
      <c r="AC90" s="62"/>
      <c r="AD90" s="62"/>
      <c r="AE90" s="122" t="b">
        <f>$AE$89</f>
        <v>0</v>
      </c>
    </row>
    <row r="91" spans="2:31" ht="17.25" customHeight="1">
      <c r="B91" s="149"/>
      <c r="C91" s="150"/>
      <c r="D91" s="150"/>
      <c r="E91" s="150"/>
      <c r="F91" s="150"/>
      <c r="G91" s="150"/>
      <c r="H91" s="150"/>
      <c r="I91" s="180"/>
      <c r="J91" s="21"/>
      <c r="K91" s="21"/>
      <c r="M91" s="187"/>
      <c r="N91" s="188"/>
      <c r="O91" s="188"/>
      <c r="P91" s="188"/>
      <c r="Q91" s="188"/>
      <c r="R91" s="188"/>
      <c r="S91" s="189"/>
      <c r="T91" s="67"/>
      <c r="U91" s="62"/>
      <c r="V91" s="62"/>
      <c r="W91" s="62"/>
      <c r="X91" s="62"/>
      <c r="Y91" s="62"/>
      <c r="Z91" s="62"/>
      <c r="AA91" s="62"/>
      <c r="AB91" s="62"/>
      <c r="AC91" s="62"/>
      <c r="AD91" s="62"/>
      <c r="AE91" s="122" t="b">
        <f>$AE$89</f>
        <v>0</v>
      </c>
    </row>
    <row r="92" spans="10:31" s="113" customFormat="1" ht="17.25" customHeight="1">
      <c r="J92" s="21"/>
      <c r="K92" s="21"/>
      <c r="AE92" s="122" t="b">
        <f>$AE$89</f>
        <v>0</v>
      </c>
    </row>
    <row r="93" spans="2:31" ht="19.5" customHeight="1">
      <c r="B93" s="170" t="s">
        <v>117</v>
      </c>
      <c r="C93" s="171"/>
      <c r="D93" s="171"/>
      <c r="E93" s="171"/>
      <c r="F93" s="171"/>
      <c r="G93" s="171"/>
      <c r="H93" s="171"/>
      <c r="I93" s="172"/>
      <c r="J93" s="21"/>
      <c r="K93" s="21"/>
      <c r="M93" s="71"/>
      <c r="N93" s="71"/>
      <c r="O93" s="71"/>
      <c r="P93" s="71"/>
      <c r="R93" s="67"/>
      <c r="S93" s="72" t="s">
        <v>43</v>
      </c>
      <c r="T93" s="67"/>
      <c r="U93" s="62"/>
      <c r="V93" s="62"/>
      <c r="W93" s="62"/>
      <c r="X93" s="62"/>
      <c r="Y93" s="62"/>
      <c r="Z93" s="62"/>
      <c r="AA93" s="62"/>
      <c r="AB93" s="62"/>
      <c r="AC93" s="62"/>
      <c r="AD93" s="62"/>
      <c r="AE93" s="122" t="b">
        <f>$AE$89</f>
        <v>0</v>
      </c>
    </row>
    <row r="94" spans="2:31" ht="17.25" customHeight="1">
      <c r="B94" s="173" t="s">
        <v>109</v>
      </c>
      <c r="C94" s="174"/>
      <c r="D94" s="174"/>
      <c r="E94" s="174"/>
      <c r="F94" s="174"/>
      <c r="G94" s="174"/>
      <c r="H94" s="174"/>
      <c r="I94" s="175"/>
      <c r="J94" s="21"/>
      <c r="K94" s="21"/>
      <c r="M94" s="153" t="s">
        <v>46</v>
      </c>
      <c r="N94" s="153"/>
      <c r="O94" s="153"/>
      <c r="P94" s="153"/>
      <c r="Q94" s="153"/>
      <c r="R94" s="153"/>
      <c r="S94" s="121"/>
      <c r="T94" s="67"/>
      <c r="U94" s="62"/>
      <c r="V94" s="62"/>
      <c r="W94" s="62"/>
      <c r="X94" s="62"/>
      <c r="Y94" s="62"/>
      <c r="Z94" s="62"/>
      <c r="AA94" s="62"/>
      <c r="AB94" s="62"/>
      <c r="AC94" s="62"/>
      <c r="AD94" s="62"/>
      <c r="AE94" s="122" t="b">
        <f>$AE$89</f>
        <v>0</v>
      </c>
    </row>
    <row r="95" spans="2:32" ht="17.25" customHeight="1">
      <c r="B95" s="146"/>
      <c r="C95" s="147"/>
      <c r="D95" s="147"/>
      <c r="E95" s="147"/>
      <c r="F95" s="147"/>
      <c r="G95" s="147"/>
      <c r="H95" s="147"/>
      <c r="I95" s="176"/>
      <c r="J95" s="21"/>
      <c r="K95" s="21"/>
      <c r="M95" s="181" t="s">
        <v>47</v>
      </c>
      <c r="N95" s="182"/>
      <c r="O95" s="182"/>
      <c r="P95" s="182"/>
      <c r="Q95" s="182"/>
      <c r="R95" s="182"/>
      <c r="S95" s="183"/>
      <c r="T95" s="67"/>
      <c r="U95" s="90"/>
      <c r="V95" s="62"/>
      <c r="W95" s="62"/>
      <c r="X95" s="62"/>
      <c r="Y95" s="62"/>
      <c r="Z95" s="62"/>
      <c r="AA95" s="62"/>
      <c r="AB95" s="62"/>
      <c r="AC95" s="62"/>
      <c r="AD95" s="91" t="s">
        <v>80</v>
      </c>
      <c r="AE95" s="92" t="b">
        <f>IF(B93&lt;&gt;Välj2,TRUE,FALSE)</f>
        <v>0</v>
      </c>
      <c r="AF95" s="49" t="b">
        <f>IF(AND(AE95,S94&lt;&gt;"Ja"),TRUE,FALSE)</f>
        <v>0</v>
      </c>
    </row>
    <row r="96" spans="2:31" ht="17.25" customHeight="1">
      <c r="B96" s="177"/>
      <c r="C96" s="178"/>
      <c r="D96" s="178"/>
      <c r="E96" s="178"/>
      <c r="F96" s="178"/>
      <c r="G96" s="178"/>
      <c r="H96" s="178"/>
      <c r="I96" s="179"/>
      <c r="J96" s="21"/>
      <c r="K96" s="21"/>
      <c r="M96" s="184"/>
      <c r="N96" s="185"/>
      <c r="O96" s="185"/>
      <c r="P96" s="185"/>
      <c r="Q96" s="185"/>
      <c r="R96" s="185"/>
      <c r="S96" s="186"/>
      <c r="T96" s="67"/>
      <c r="U96" s="90"/>
      <c r="V96" s="62"/>
      <c r="W96" s="62"/>
      <c r="X96" s="62"/>
      <c r="Y96" s="62"/>
      <c r="Z96" s="62"/>
      <c r="AA96" s="62"/>
      <c r="AB96" s="62"/>
      <c r="AC96" s="62"/>
      <c r="AD96" s="62"/>
      <c r="AE96" s="122" t="b">
        <f>$AE$95</f>
        <v>0</v>
      </c>
    </row>
    <row r="97" spans="2:31" ht="17.25" customHeight="1">
      <c r="B97" s="149"/>
      <c r="C97" s="150"/>
      <c r="D97" s="150"/>
      <c r="E97" s="150"/>
      <c r="F97" s="150"/>
      <c r="G97" s="150"/>
      <c r="H97" s="150"/>
      <c r="I97" s="180"/>
      <c r="J97" s="21"/>
      <c r="K97" s="21"/>
      <c r="M97" s="187"/>
      <c r="N97" s="188"/>
      <c r="O97" s="188"/>
      <c r="P97" s="188"/>
      <c r="Q97" s="188"/>
      <c r="R97" s="188"/>
      <c r="S97" s="189"/>
      <c r="T97" s="67"/>
      <c r="U97" s="62"/>
      <c r="V97" s="62"/>
      <c r="W97" s="62"/>
      <c r="X97" s="62"/>
      <c r="Y97" s="62"/>
      <c r="Z97" s="62"/>
      <c r="AA97" s="62"/>
      <c r="AB97" s="62"/>
      <c r="AC97" s="62"/>
      <c r="AD97" s="62"/>
      <c r="AE97" s="122" t="b">
        <f>$AE$95</f>
        <v>0</v>
      </c>
    </row>
    <row r="98" s="113" customFormat="1" ht="17.25" customHeight="1">
      <c r="AE98" s="122" t="b">
        <f>$AE$95</f>
        <v>0</v>
      </c>
    </row>
    <row r="99" s="113" customFormat="1" ht="17.25" customHeight="1"/>
    <row r="100" spans="2:32" ht="21" customHeight="1">
      <c r="B100" s="194" t="s">
        <v>104</v>
      </c>
      <c r="C100" s="194"/>
      <c r="D100" s="194"/>
      <c r="E100" s="194"/>
      <c r="F100" s="194"/>
      <c r="R100" s="57"/>
      <c r="U100" s="62"/>
      <c r="V100" s="62"/>
      <c r="W100" s="62"/>
      <c r="X100" s="62"/>
      <c r="Y100" s="62"/>
      <c r="Z100" s="62"/>
      <c r="AA100" s="62"/>
      <c r="AB100" s="62"/>
      <c r="AC100" s="62"/>
      <c r="AD100" s="62"/>
      <c r="AF100" s="62"/>
    </row>
    <row r="101" spans="2:16" s="67" customFormat="1" ht="40.5" customHeight="1">
      <c r="B101" s="233" t="s">
        <v>198</v>
      </c>
      <c r="C101" s="233"/>
      <c r="D101" s="233"/>
      <c r="E101" s="233"/>
      <c r="F101" s="233"/>
      <c r="G101" s="233"/>
      <c r="H101" s="233"/>
      <c r="I101" s="233"/>
      <c r="J101" s="233"/>
      <c r="K101" s="233"/>
      <c r="L101" s="233"/>
      <c r="M101" s="233"/>
      <c r="N101" s="233"/>
      <c r="O101" s="233"/>
      <c r="P101" s="98"/>
    </row>
    <row r="102" spans="2:15" s="48" customFormat="1" ht="54.75" customHeight="1">
      <c r="B102" s="290" t="s">
        <v>104</v>
      </c>
      <c r="C102" s="291"/>
      <c r="D102" s="292"/>
      <c r="E102" s="278" t="s">
        <v>186</v>
      </c>
      <c r="F102" s="279"/>
      <c r="G102" s="279"/>
      <c r="H102" s="279"/>
      <c r="I102" s="280"/>
      <c r="J102" s="88" t="s">
        <v>55</v>
      </c>
      <c r="K102" s="227" t="s">
        <v>73</v>
      </c>
      <c r="L102" s="228"/>
      <c r="M102" s="228"/>
      <c r="N102" s="229"/>
      <c r="O102" s="123" t="s">
        <v>65</v>
      </c>
    </row>
    <row r="103" spans="2:15" s="48" customFormat="1" ht="38.25" customHeight="1">
      <c r="B103" s="231" t="s">
        <v>107</v>
      </c>
      <c r="C103" s="231"/>
      <c r="D103" s="231"/>
      <c r="E103" s="266"/>
      <c r="F103" s="267"/>
      <c r="G103" s="267"/>
      <c r="H103" s="267"/>
      <c r="I103" s="268"/>
      <c r="J103" s="275"/>
      <c r="K103" s="302"/>
      <c r="L103" s="303"/>
      <c r="M103" s="303"/>
      <c r="N103" s="303"/>
      <c r="O103" s="303"/>
    </row>
    <row r="104" spans="2:15" s="48" customFormat="1" ht="21" customHeight="1">
      <c r="B104" s="231"/>
      <c r="C104" s="231"/>
      <c r="D104" s="231"/>
      <c r="E104" s="269"/>
      <c r="F104" s="270"/>
      <c r="G104" s="270"/>
      <c r="H104" s="270"/>
      <c r="I104" s="271"/>
      <c r="J104" s="276"/>
      <c r="K104" s="304"/>
      <c r="L104" s="305"/>
      <c r="M104" s="305"/>
      <c r="N104" s="305"/>
      <c r="O104" s="305"/>
    </row>
    <row r="105" spans="2:24" s="48" customFormat="1" ht="24.75" customHeight="1">
      <c r="B105" s="231"/>
      <c r="C105" s="231"/>
      <c r="D105" s="231"/>
      <c r="E105" s="272"/>
      <c r="F105" s="273"/>
      <c r="G105" s="273"/>
      <c r="H105" s="273"/>
      <c r="I105" s="274"/>
      <c r="J105" s="277"/>
      <c r="K105" s="306"/>
      <c r="L105" s="307"/>
      <c r="M105" s="307"/>
      <c r="N105" s="307"/>
      <c r="O105" s="307"/>
      <c r="Q105" s="71"/>
      <c r="R105" s="71"/>
      <c r="S105" s="71"/>
      <c r="T105" s="71"/>
      <c r="U105" s="49"/>
      <c r="V105" s="67"/>
      <c r="W105" s="72" t="s">
        <v>43</v>
      </c>
      <c r="X105" s="67" t="s">
        <v>74</v>
      </c>
    </row>
    <row r="106" spans="2:36" s="48" customFormat="1" ht="39" customHeight="1">
      <c r="B106" s="195" t="s">
        <v>105</v>
      </c>
      <c r="C106" s="195" t="s">
        <v>83</v>
      </c>
      <c r="D106" s="195"/>
      <c r="E106" s="266"/>
      <c r="F106" s="267"/>
      <c r="G106" s="267"/>
      <c r="H106" s="267"/>
      <c r="I106" s="268"/>
      <c r="J106" s="275"/>
      <c r="K106" s="230"/>
      <c r="L106" s="147"/>
      <c r="M106" s="147"/>
      <c r="N106" s="176"/>
      <c r="O106" s="128"/>
      <c r="Q106" s="153" t="s">
        <v>46</v>
      </c>
      <c r="R106" s="153"/>
      <c r="S106" s="153"/>
      <c r="T106" s="153"/>
      <c r="U106" s="153"/>
      <c r="V106" s="153"/>
      <c r="W106" s="121"/>
      <c r="X106" s="70">
        <f>IF(W106="Ja",O106,0)</f>
        <v>0</v>
      </c>
      <c r="AE106" s="92" t="b">
        <f>IF(B106&lt;&gt;Välj3,TRUE,FALSE)</f>
        <v>0</v>
      </c>
      <c r="AI106" s="49" t="str">
        <f>B106</f>
        <v>Välj tilldelningskriterie</v>
      </c>
      <c r="AJ106" s="62"/>
    </row>
    <row r="107" spans="2:36" s="48" customFormat="1" ht="12.75" customHeight="1">
      <c r="B107" s="195"/>
      <c r="C107" s="195"/>
      <c r="D107" s="195"/>
      <c r="E107" s="269"/>
      <c r="F107" s="270"/>
      <c r="G107" s="270"/>
      <c r="H107" s="270"/>
      <c r="I107" s="271"/>
      <c r="J107" s="276"/>
      <c r="K107" s="146"/>
      <c r="L107" s="147"/>
      <c r="M107" s="147"/>
      <c r="N107" s="147"/>
      <c r="O107" s="148"/>
      <c r="Q107" s="221" t="s">
        <v>47</v>
      </c>
      <c r="R107" s="222"/>
      <c r="S107" s="222"/>
      <c r="T107" s="222"/>
      <c r="U107" s="222"/>
      <c r="V107" s="222"/>
      <c r="W107" s="223"/>
      <c r="X107" s="67"/>
      <c r="AE107" s="122" t="b">
        <f>$AE$106</f>
        <v>0</v>
      </c>
      <c r="AI107" s="49"/>
      <c r="AJ107" s="62"/>
    </row>
    <row r="108" spans="2:36" s="48" customFormat="1" ht="39" customHeight="1">
      <c r="B108" s="195"/>
      <c r="C108" s="195"/>
      <c r="D108" s="195"/>
      <c r="E108" s="272"/>
      <c r="F108" s="273"/>
      <c r="G108" s="273"/>
      <c r="H108" s="273"/>
      <c r="I108" s="274"/>
      <c r="J108" s="277"/>
      <c r="K108" s="149"/>
      <c r="L108" s="150"/>
      <c r="M108" s="150"/>
      <c r="N108" s="150"/>
      <c r="O108" s="151"/>
      <c r="Q108" s="224"/>
      <c r="R108" s="225"/>
      <c r="S108" s="225"/>
      <c r="T108" s="225"/>
      <c r="U108" s="225"/>
      <c r="V108" s="225"/>
      <c r="W108" s="226"/>
      <c r="X108" s="67"/>
      <c r="AE108" s="122" t="b">
        <f>$AE$106</f>
        <v>0</v>
      </c>
      <c r="AI108" s="49"/>
      <c r="AJ108" s="62"/>
    </row>
    <row r="109" spans="2:36" s="48" customFormat="1" ht="39" customHeight="1">
      <c r="B109" s="195" t="s">
        <v>105</v>
      </c>
      <c r="C109" s="195" t="s">
        <v>83</v>
      </c>
      <c r="D109" s="195"/>
      <c r="E109" s="266"/>
      <c r="F109" s="267"/>
      <c r="G109" s="267"/>
      <c r="H109" s="267"/>
      <c r="I109" s="268"/>
      <c r="J109" s="275"/>
      <c r="K109" s="230"/>
      <c r="L109" s="147"/>
      <c r="M109" s="147"/>
      <c r="N109" s="176"/>
      <c r="O109" s="128"/>
      <c r="Q109" s="153" t="s">
        <v>46</v>
      </c>
      <c r="R109" s="153"/>
      <c r="S109" s="153"/>
      <c r="T109" s="153"/>
      <c r="U109" s="153"/>
      <c r="V109" s="153"/>
      <c r="W109" s="121"/>
      <c r="X109" s="70">
        <f>IF(W109="Ja",O109,0)</f>
        <v>0</v>
      </c>
      <c r="AE109" s="92" t="b">
        <f>IF(B109&lt;&gt;Välj3,TRUE,FALSE)</f>
        <v>0</v>
      </c>
      <c r="AI109" s="49" t="str">
        <f>B109</f>
        <v>Välj tilldelningskriterie</v>
      </c>
      <c r="AJ109" s="62"/>
    </row>
    <row r="110" spans="2:36" s="48" customFormat="1" ht="12.75" customHeight="1">
      <c r="B110" s="195"/>
      <c r="C110" s="195"/>
      <c r="D110" s="195"/>
      <c r="E110" s="269"/>
      <c r="F110" s="270"/>
      <c r="G110" s="270"/>
      <c r="H110" s="270"/>
      <c r="I110" s="271"/>
      <c r="J110" s="276"/>
      <c r="K110" s="146"/>
      <c r="L110" s="147"/>
      <c r="M110" s="147"/>
      <c r="N110" s="147"/>
      <c r="O110" s="148"/>
      <c r="Q110" s="221" t="s">
        <v>47</v>
      </c>
      <c r="R110" s="222"/>
      <c r="S110" s="222"/>
      <c r="T110" s="222"/>
      <c r="U110" s="222"/>
      <c r="V110" s="222"/>
      <c r="W110" s="223"/>
      <c r="X110" s="67"/>
      <c r="AE110" s="122" t="b">
        <f>$AE$106</f>
        <v>0</v>
      </c>
      <c r="AI110" s="49"/>
      <c r="AJ110" s="62"/>
    </row>
    <row r="111" spans="2:36" s="48" customFormat="1" ht="39" customHeight="1">
      <c r="B111" s="195"/>
      <c r="C111" s="195"/>
      <c r="D111" s="195"/>
      <c r="E111" s="272"/>
      <c r="F111" s="273"/>
      <c r="G111" s="273"/>
      <c r="H111" s="273"/>
      <c r="I111" s="274"/>
      <c r="J111" s="277"/>
      <c r="K111" s="149"/>
      <c r="L111" s="150"/>
      <c r="M111" s="150"/>
      <c r="N111" s="150"/>
      <c r="O111" s="151"/>
      <c r="Q111" s="224"/>
      <c r="R111" s="225"/>
      <c r="S111" s="225"/>
      <c r="T111" s="225"/>
      <c r="U111" s="225"/>
      <c r="V111" s="225"/>
      <c r="W111" s="226"/>
      <c r="X111" s="67"/>
      <c r="AE111" s="122" t="b">
        <f>$AE$106</f>
        <v>0</v>
      </c>
      <c r="AI111" s="49"/>
      <c r="AJ111" s="62"/>
    </row>
    <row r="112" spans="2:36" s="48" customFormat="1" ht="39" customHeight="1">
      <c r="B112" s="195" t="s">
        <v>105</v>
      </c>
      <c r="C112" s="195" t="s">
        <v>83</v>
      </c>
      <c r="D112" s="195"/>
      <c r="E112" s="266"/>
      <c r="F112" s="267"/>
      <c r="G112" s="267"/>
      <c r="H112" s="267"/>
      <c r="I112" s="268"/>
      <c r="J112" s="275"/>
      <c r="K112" s="230"/>
      <c r="L112" s="147"/>
      <c r="M112" s="147"/>
      <c r="N112" s="176"/>
      <c r="O112" s="128"/>
      <c r="Q112" s="153" t="s">
        <v>46</v>
      </c>
      <c r="R112" s="153"/>
      <c r="S112" s="153"/>
      <c r="T112" s="153"/>
      <c r="U112" s="153"/>
      <c r="V112" s="153"/>
      <c r="W112" s="121"/>
      <c r="X112" s="70">
        <f>IF(W112="Ja",O112,0)</f>
        <v>0</v>
      </c>
      <c r="AE112" s="92" t="b">
        <f>IF(B112&lt;&gt;Välj3,TRUE,FALSE)</f>
        <v>0</v>
      </c>
      <c r="AI112" s="49" t="str">
        <f>B112</f>
        <v>Välj tilldelningskriterie</v>
      </c>
      <c r="AJ112" s="62"/>
    </row>
    <row r="113" spans="2:36" s="48" customFormat="1" ht="12.75" customHeight="1">
      <c r="B113" s="195"/>
      <c r="C113" s="195"/>
      <c r="D113" s="195"/>
      <c r="E113" s="269"/>
      <c r="F113" s="270"/>
      <c r="G113" s="270"/>
      <c r="H113" s="270"/>
      <c r="I113" s="271"/>
      <c r="J113" s="276"/>
      <c r="K113" s="146"/>
      <c r="L113" s="147"/>
      <c r="M113" s="147"/>
      <c r="N113" s="147"/>
      <c r="O113" s="148"/>
      <c r="Q113" s="221" t="s">
        <v>47</v>
      </c>
      <c r="R113" s="222"/>
      <c r="S113" s="222"/>
      <c r="T113" s="222"/>
      <c r="U113" s="222"/>
      <c r="V113" s="222"/>
      <c r="W113" s="223"/>
      <c r="X113" s="67"/>
      <c r="AE113" s="122" t="b">
        <f>$AE$106</f>
        <v>0</v>
      </c>
      <c r="AI113" s="49"/>
      <c r="AJ113" s="62"/>
    </row>
    <row r="114" spans="2:36" s="48" customFormat="1" ht="39" customHeight="1">
      <c r="B114" s="195"/>
      <c r="C114" s="195"/>
      <c r="D114" s="195"/>
      <c r="E114" s="272"/>
      <c r="F114" s="273"/>
      <c r="G114" s="273"/>
      <c r="H114" s="273"/>
      <c r="I114" s="274"/>
      <c r="J114" s="277"/>
      <c r="K114" s="149"/>
      <c r="L114" s="150"/>
      <c r="M114" s="150"/>
      <c r="N114" s="150"/>
      <c r="O114" s="151"/>
      <c r="Q114" s="224"/>
      <c r="R114" s="225"/>
      <c r="S114" s="225"/>
      <c r="T114" s="225"/>
      <c r="U114" s="225"/>
      <c r="V114" s="225"/>
      <c r="W114" s="226"/>
      <c r="X114" s="67"/>
      <c r="AE114" s="122" t="b">
        <f>$AE$106</f>
        <v>0</v>
      </c>
      <c r="AI114" s="49"/>
      <c r="AJ114" s="62"/>
    </row>
    <row r="115" spans="2:36" s="48" customFormat="1" ht="39" customHeight="1">
      <c r="B115" s="195" t="s">
        <v>105</v>
      </c>
      <c r="C115" s="195" t="s">
        <v>83</v>
      </c>
      <c r="D115" s="195"/>
      <c r="E115" s="266"/>
      <c r="F115" s="267"/>
      <c r="G115" s="267"/>
      <c r="H115" s="267"/>
      <c r="I115" s="268"/>
      <c r="J115" s="275"/>
      <c r="K115" s="230"/>
      <c r="L115" s="147"/>
      <c r="M115" s="147"/>
      <c r="N115" s="176"/>
      <c r="O115" s="128"/>
      <c r="Q115" s="153" t="s">
        <v>46</v>
      </c>
      <c r="R115" s="153"/>
      <c r="S115" s="153"/>
      <c r="T115" s="153"/>
      <c r="U115" s="153"/>
      <c r="V115" s="153"/>
      <c r="W115" s="121"/>
      <c r="X115" s="70">
        <f>IF(W115="Ja",O115,0)</f>
        <v>0</v>
      </c>
      <c r="AE115" s="92" t="b">
        <f>IF(B115&lt;&gt;Välj3,TRUE,FALSE)</f>
        <v>0</v>
      </c>
      <c r="AI115" s="49" t="str">
        <f>B115</f>
        <v>Välj tilldelningskriterie</v>
      </c>
      <c r="AJ115" s="62"/>
    </row>
    <row r="116" spans="2:36" s="48" customFormat="1" ht="12.75" customHeight="1">
      <c r="B116" s="195"/>
      <c r="C116" s="195"/>
      <c r="D116" s="195"/>
      <c r="E116" s="269"/>
      <c r="F116" s="270"/>
      <c r="G116" s="270"/>
      <c r="H116" s="270"/>
      <c r="I116" s="271"/>
      <c r="J116" s="276"/>
      <c r="K116" s="146"/>
      <c r="L116" s="147"/>
      <c r="M116" s="147"/>
      <c r="N116" s="147"/>
      <c r="O116" s="148"/>
      <c r="Q116" s="221" t="s">
        <v>47</v>
      </c>
      <c r="R116" s="222"/>
      <c r="S116" s="222"/>
      <c r="T116" s="222"/>
      <c r="U116" s="222"/>
      <c r="V116" s="222"/>
      <c r="W116" s="223"/>
      <c r="X116" s="67"/>
      <c r="AE116" s="122" t="b">
        <f>$AE$106</f>
        <v>0</v>
      </c>
      <c r="AI116" s="49"/>
      <c r="AJ116" s="62"/>
    </row>
    <row r="117" spans="2:36" s="48" customFormat="1" ht="39" customHeight="1">
      <c r="B117" s="195"/>
      <c r="C117" s="195"/>
      <c r="D117" s="195"/>
      <c r="E117" s="272"/>
      <c r="F117" s="273"/>
      <c r="G117" s="273"/>
      <c r="H117" s="273"/>
      <c r="I117" s="274"/>
      <c r="J117" s="277"/>
      <c r="K117" s="149"/>
      <c r="L117" s="150"/>
      <c r="M117" s="150"/>
      <c r="N117" s="150"/>
      <c r="O117" s="151"/>
      <c r="Q117" s="224"/>
      <c r="R117" s="225"/>
      <c r="S117" s="225"/>
      <c r="T117" s="225"/>
      <c r="U117" s="225"/>
      <c r="V117" s="225"/>
      <c r="W117" s="226"/>
      <c r="X117" s="67"/>
      <c r="AE117" s="122" t="b">
        <f>$AE$106</f>
        <v>0</v>
      </c>
      <c r="AI117" s="49"/>
      <c r="AJ117" s="62"/>
    </row>
    <row r="118" spans="2:36" s="48" customFormat="1" ht="39" customHeight="1">
      <c r="B118" s="195" t="s">
        <v>105</v>
      </c>
      <c r="C118" s="195" t="s">
        <v>83</v>
      </c>
      <c r="D118" s="195"/>
      <c r="E118" s="266"/>
      <c r="F118" s="267"/>
      <c r="G118" s="267"/>
      <c r="H118" s="267"/>
      <c r="I118" s="268"/>
      <c r="J118" s="275"/>
      <c r="K118" s="230"/>
      <c r="L118" s="147"/>
      <c r="M118" s="147"/>
      <c r="N118" s="176"/>
      <c r="O118" s="128"/>
      <c r="Q118" s="153" t="s">
        <v>46</v>
      </c>
      <c r="R118" s="153"/>
      <c r="S118" s="153"/>
      <c r="T118" s="153"/>
      <c r="U118" s="153"/>
      <c r="V118" s="153"/>
      <c r="W118" s="121"/>
      <c r="X118" s="70">
        <f>IF(W118="Ja",O118,0)</f>
        <v>0</v>
      </c>
      <c r="AE118" s="92" t="b">
        <f>IF(B118&lt;&gt;Välj3,TRUE,FALSE)</f>
        <v>0</v>
      </c>
      <c r="AI118" s="49" t="str">
        <f>B118</f>
        <v>Välj tilldelningskriterie</v>
      </c>
      <c r="AJ118" s="62"/>
    </row>
    <row r="119" spans="2:36" s="48" customFormat="1" ht="12.75" customHeight="1">
      <c r="B119" s="195"/>
      <c r="C119" s="195"/>
      <c r="D119" s="195"/>
      <c r="E119" s="269"/>
      <c r="F119" s="270"/>
      <c r="G119" s="270"/>
      <c r="H119" s="270"/>
      <c r="I119" s="271"/>
      <c r="J119" s="276"/>
      <c r="K119" s="146"/>
      <c r="L119" s="147"/>
      <c r="M119" s="147"/>
      <c r="N119" s="147"/>
      <c r="O119" s="148"/>
      <c r="Q119" s="221" t="s">
        <v>47</v>
      </c>
      <c r="R119" s="222"/>
      <c r="S119" s="222"/>
      <c r="T119" s="222"/>
      <c r="U119" s="222"/>
      <c r="V119" s="222"/>
      <c r="W119" s="223"/>
      <c r="X119" s="67"/>
      <c r="AE119" s="122" t="b">
        <f>$AE$106</f>
        <v>0</v>
      </c>
      <c r="AI119" s="49"/>
      <c r="AJ119" s="62"/>
    </row>
    <row r="120" spans="2:36" s="48" customFormat="1" ht="39" customHeight="1">
      <c r="B120" s="195"/>
      <c r="C120" s="195"/>
      <c r="D120" s="195"/>
      <c r="E120" s="272"/>
      <c r="F120" s="273"/>
      <c r="G120" s="273"/>
      <c r="H120" s="273"/>
      <c r="I120" s="274"/>
      <c r="J120" s="277"/>
      <c r="K120" s="149"/>
      <c r="L120" s="150"/>
      <c r="M120" s="150"/>
      <c r="N120" s="150"/>
      <c r="O120" s="151"/>
      <c r="Q120" s="224"/>
      <c r="R120" s="225"/>
      <c r="S120" s="225"/>
      <c r="T120" s="225"/>
      <c r="U120" s="225"/>
      <c r="V120" s="225"/>
      <c r="W120" s="226"/>
      <c r="X120" s="67"/>
      <c r="AE120" s="122" t="b">
        <f>$AE$106</f>
        <v>0</v>
      </c>
      <c r="AI120" s="49"/>
      <c r="AJ120" s="62"/>
    </row>
    <row r="121" spans="2:36" s="35" customFormat="1" ht="29.25" customHeight="1">
      <c r="B121" s="201" t="s">
        <v>63</v>
      </c>
      <c r="C121" s="201"/>
      <c r="D121" s="201"/>
      <c r="E121" s="309" t="s">
        <v>64</v>
      </c>
      <c r="F121" s="310"/>
      <c r="G121" s="310"/>
      <c r="H121" s="310"/>
      <c r="I121" s="311"/>
      <c r="J121" s="141">
        <f>SUM(J103:J120)</f>
        <v>0</v>
      </c>
      <c r="AI121" s="142"/>
      <c r="AJ121" s="143"/>
    </row>
    <row r="122" spans="18:36" s="113" customFormat="1" ht="12.75">
      <c r="R122" s="67"/>
      <c r="S122" s="67"/>
      <c r="T122" s="67"/>
      <c r="U122" s="67"/>
      <c r="V122" s="67"/>
      <c r="W122" s="62"/>
      <c r="X122" s="67" t="s">
        <v>74</v>
      </c>
      <c r="AI122" s="49"/>
      <c r="AJ122" s="62"/>
    </row>
    <row r="123" spans="2:36" s="48" customFormat="1" ht="22.5" customHeight="1">
      <c r="B123" s="113"/>
      <c r="C123" s="113"/>
      <c r="D123" s="113"/>
      <c r="E123" s="113"/>
      <c r="F123" s="113"/>
      <c r="G123" s="113"/>
      <c r="H123" s="113"/>
      <c r="I123" s="113"/>
      <c r="J123" s="113"/>
      <c r="K123" s="113"/>
      <c r="L123" s="113"/>
      <c r="M123" s="113"/>
      <c r="N123" s="113"/>
      <c r="R123" s="67"/>
      <c r="S123" s="67"/>
      <c r="T123" s="67"/>
      <c r="U123" s="67"/>
      <c r="V123" s="67"/>
      <c r="W123" s="18" t="str">
        <f>"Summa poäng, "&amp;B106</f>
        <v>Summa poäng, Välj tilldelningskriterie</v>
      </c>
      <c r="X123" s="70">
        <f>Input61</f>
        <v>0</v>
      </c>
      <c r="AJ123" s="62"/>
    </row>
    <row r="124" spans="2:31" ht="22.5" customHeight="1">
      <c r="B124" s="113"/>
      <c r="C124" s="113"/>
      <c r="D124" s="113"/>
      <c r="E124" s="113"/>
      <c r="F124" s="113"/>
      <c r="G124" s="113"/>
      <c r="H124" s="113"/>
      <c r="I124" s="113"/>
      <c r="J124" s="113"/>
      <c r="K124" s="113"/>
      <c r="L124" s="113"/>
      <c r="M124" s="113"/>
      <c r="N124" s="113"/>
      <c r="O124" s="67"/>
      <c r="P124" s="67"/>
      <c r="Q124" s="67"/>
      <c r="R124" s="67"/>
      <c r="S124" s="67"/>
      <c r="T124" s="67"/>
      <c r="U124" s="67"/>
      <c r="V124" s="67"/>
      <c r="W124" s="18" t="str">
        <f>"Summa poäng, "&amp;B109</f>
        <v>Summa poäng, Välj tilldelningskriterie</v>
      </c>
      <c r="X124" s="70">
        <f>Input62</f>
        <v>0</v>
      </c>
      <c r="Y124" s="62"/>
      <c r="Z124" s="62"/>
      <c r="AA124" s="62"/>
      <c r="AB124" s="62"/>
      <c r="AC124" s="62"/>
      <c r="AD124" s="62"/>
      <c r="AE124" s="62"/>
    </row>
    <row r="125" spans="2:31" ht="22.5" customHeight="1">
      <c r="B125" s="113"/>
      <c r="C125" s="113"/>
      <c r="D125" s="113"/>
      <c r="E125" s="113"/>
      <c r="F125" s="113"/>
      <c r="G125" s="113"/>
      <c r="H125" s="113"/>
      <c r="I125" s="113"/>
      <c r="J125" s="113"/>
      <c r="K125" s="113"/>
      <c r="L125" s="113"/>
      <c r="M125" s="113"/>
      <c r="N125" s="113"/>
      <c r="O125" s="67"/>
      <c r="P125" s="67"/>
      <c r="Q125" s="67"/>
      <c r="R125" s="67"/>
      <c r="S125" s="94"/>
      <c r="T125" s="94"/>
      <c r="U125" s="94"/>
      <c r="V125" s="94"/>
      <c r="W125" s="18" t="str">
        <f>"Summa poäng, "&amp;B112</f>
        <v>Summa poäng, Välj tilldelningskriterie</v>
      </c>
      <c r="X125" s="70">
        <f>Input63</f>
        <v>0</v>
      </c>
      <c r="Y125" s="62"/>
      <c r="Z125" s="62"/>
      <c r="AA125" s="62"/>
      <c r="AB125" s="62"/>
      <c r="AC125" s="62"/>
      <c r="AD125" s="62"/>
      <c r="AE125" s="62"/>
    </row>
    <row r="126" spans="2:31" ht="22.5" customHeight="1">
      <c r="B126" s="113"/>
      <c r="C126" s="113"/>
      <c r="D126" s="113"/>
      <c r="E126" s="113"/>
      <c r="F126" s="113"/>
      <c r="G126" s="113"/>
      <c r="H126" s="113"/>
      <c r="I126" s="113"/>
      <c r="J126" s="113"/>
      <c r="K126" s="113"/>
      <c r="L126" s="113"/>
      <c r="M126" s="113"/>
      <c r="N126" s="113"/>
      <c r="R126" s="67"/>
      <c r="S126" s="94"/>
      <c r="T126" s="94"/>
      <c r="U126" s="94"/>
      <c r="V126" s="94"/>
      <c r="W126" s="18" t="str">
        <f>"Summa poäng, "&amp;B115</f>
        <v>Summa poäng, Välj tilldelningskriterie</v>
      </c>
      <c r="X126" s="70">
        <f>Input64</f>
        <v>0</v>
      </c>
      <c r="Y126" s="62"/>
      <c r="Z126" s="62"/>
      <c r="AA126" s="62"/>
      <c r="AB126" s="62"/>
      <c r="AC126" s="62"/>
      <c r="AE126" s="62"/>
    </row>
    <row r="127" spans="2:29" ht="22.5" customHeight="1">
      <c r="B127" s="113"/>
      <c r="C127" s="113"/>
      <c r="D127" s="113"/>
      <c r="E127" s="113"/>
      <c r="F127" s="113"/>
      <c r="G127" s="113"/>
      <c r="H127" s="113"/>
      <c r="I127" s="113"/>
      <c r="J127" s="113"/>
      <c r="K127" s="113"/>
      <c r="L127" s="113"/>
      <c r="M127" s="113"/>
      <c r="N127" s="113"/>
      <c r="R127" s="18"/>
      <c r="S127" s="18"/>
      <c r="T127" s="18"/>
      <c r="U127" s="98"/>
      <c r="V127" s="18"/>
      <c r="W127" s="18" t="str">
        <f>"Summa poäng, "&amp;B118</f>
        <v>Summa poäng, Välj tilldelningskriterie</v>
      </c>
      <c r="X127" s="70">
        <f>Input65</f>
        <v>0</v>
      </c>
      <c r="Y127" s="62"/>
      <c r="Z127" s="62"/>
      <c r="AA127" s="62"/>
      <c r="AB127" s="62"/>
      <c r="AC127" s="62"/>
    </row>
    <row r="128" spans="2:29" ht="19.5" customHeight="1">
      <c r="B128" s="113"/>
      <c r="C128" s="113"/>
      <c r="D128" s="113"/>
      <c r="E128" s="113"/>
      <c r="F128" s="113"/>
      <c r="G128" s="113"/>
      <c r="H128" s="113"/>
      <c r="I128" s="113"/>
      <c r="J128" s="113"/>
      <c r="K128" s="113"/>
      <c r="L128" s="113"/>
      <c r="M128" s="113"/>
      <c r="N128" s="113"/>
      <c r="R128" s="18"/>
      <c r="S128" s="18"/>
      <c r="T128" s="18"/>
      <c r="U128" s="98"/>
      <c r="V128" s="18"/>
      <c r="W128" s="18"/>
      <c r="Y128" s="62"/>
      <c r="Z128" s="62"/>
      <c r="AA128" s="62"/>
      <c r="AB128" s="62"/>
      <c r="AC128" s="62"/>
    </row>
    <row r="129" spans="2:29" ht="17.25" customHeight="1">
      <c r="B129" s="113"/>
      <c r="C129" s="113"/>
      <c r="D129" s="113"/>
      <c r="E129" s="113"/>
      <c r="F129" s="113"/>
      <c r="G129" s="113"/>
      <c r="H129" s="113"/>
      <c r="I129" s="113"/>
      <c r="J129" s="113"/>
      <c r="K129" s="113"/>
      <c r="L129" s="113"/>
      <c r="M129" s="113"/>
      <c r="N129" s="113"/>
      <c r="R129" s="48"/>
      <c r="S129" s="79"/>
      <c r="T129" s="79"/>
      <c r="U129" s="79"/>
      <c r="V129" s="79"/>
      <c r="W129" s="18" t="s">
        <v>129</v>
      </c>
      <c r="X129" s="70">
        <f>U63</f>
        <v>0</v>
      </c>
      <c r="Y129" s="62"/>
      <c r="Z129" s="62"/>
      <c r="AA129" s="62"/>
      <c r="AB129" s="62"/>
      <c r="AC129" s="62"/>
    </row>
    <row r="130" spans="2:31" ht="17.25" customHeight="1">
      <c r="B130" s="113"/>
      <c r="C130" s="113"/>
      <c r="D130" s="113"/>
      <c r="E130" s="113"/>
      <c r="F130" s="113"/>
      <c r="G130" s="113"/>
      <c r="H130" s="113"/>
      <c r="I130" s="113"/>
      <c r="J130" s="113"/>
      <c r="K130" s="113"/>
      <c r="L130" s="113"/>
      <c r="M130" s="113"/>
      <c r="N130" s="113"/>
      <c r="U130" s="62"/>
      <c r="V130" s="67"/>
      <c r="W130" s="67"/>
      <c r="X130" s="67"/>
      <c r="Y130" s="67"/>
      <c r="Z130" s="67"/>
      <c r="AA130" s="67"/>
      <c r="AB130" s="67"/>
      <c r="AC130" s="73"/>
      <c r="AD130" s="62"/>
      <c r="AE130" s="62"/>
    </row>
    <row r="131" spans="2:36" ht="17.25" customHeight="1">
      <c r="B131" s="68" t="s">
        <v>110</v>
      </c>
      <c r="C131" s="67"/>
      <c r="D131" s="67"/>
      <c r="E131" s="67"/>
      <c r="F131" s="67"/>
      <c r="G131" s="67"/>
      <c r="L131" s="18"/>
      <c r="U131" s="62"/>
      <c r="V131" s="67"/>
      <c r="W131" s="67"/>
      <c r="X131" s="67"/>
      <c r="Y131" s="67"/>
      <c r="Z131" s="67"/>
      <c r="AA131" s="67"/>
      <c r="AB131" s="67"/>
      <c r="AC131" s="73"/>
      <c r="AD131" s="62"/>
      <c r="AE131" s="62"/>
      <c r="AF131" s="62"/>
      <c r="AG131" s="62"/>
      <c r="AH131" s="62"/>
      <c r="AI131" s="62"/>
      <c r="AJ131" s="62"/>
    </row>
    <row r="132" spans="2:36" ht="17.25" customHeight="1">
      <c r="B132" s="263" t="s">
        <v>125</v>
      </c>
      <c r="C132" s="264"/>
      <c r="D132" s="264"/>
      <c r="E132" s="264"/>
      <c r="F132" s="264"/>
      <c r="G132" s="264"/>
      <c r="H132" s="264"/>
      <c r="I132" s="265"/>
      <c r="J132" s="116"/>
      <c r="K132" s="116"/>
      <c r="L132" s="18"/>
      <c r="M132" s="18"/>
      <c r="N132" s="18"/>
      <c r="O132" s="18"/>
      <c r="P132" s="18"/>
      <c r="Q132" s="98"/>
      <c r="R132" s="18"/>
      <c r="S132" s="57"/>
      <c r="U132" s="62"/>
      <c r="V132" s="67"/>
      <c r="AD132" s="62"/>
      <c r="AE132" s="62"/>
      <c r="AF132" s="62"/>
      <c r="AG132" s="62"/>
      <c r="AH132" s="62"/>
      <c r="AI132" s="62"/>
      <c r="AJ132" s="62"/>
    </row>
    <row r="133" spans="2:36" ht="95.25" customHeight="1">
      <c r="B133" s="196" t="s">
        <v>126</v>
      </c>
      <c r="C133" s="197"/>
      <c r="D133" s="197"/>
      <c r="E133" s="197"/>
      <c r="F133" s="197"/>
      <c r="G133" s="197"/>
      <c r="H133" s="197"/>
      <c r="I133" s="198"/>
      <c r="J133" s="117"/>
      <c r="K133" s="117"/>
      <c r="L133" s="107"/>
      <c r="M133" s="107"/>
      <c r="N133" s="18"/>
      <c r="O133" s="108"/>
      <c r="P133" s="18"/>
      <c r="Q133" s="98"/>
      <c r="R133" s="18"/>
      <c r="S133" s="57"/>
      <c r="U133" s="62"/>
      <c r="V133" s="67"/>
      <c r="AD133" s="62"/>
      <c r="AE133" s="62"/>
      <c r="AF133" s="62"/>
      <c r="AG133" s="62"/>
      <c r="AH133" s="62"/>
      <c r="AI133" s="62"/>
      <c r="AJ133" s="62"/>
    </row>
    <row r="134" spans="2:36" ht="20.25">
      <c r="B134" s="234" t="s">
        <v>127</v>
      </c>
      <c r="C134" s="234"/>
      <c r="D134" s="234"/>
      <c r="E134" s="234"/>
      <c r="F134" s="234"/>
      <c r="G134" s="234"/>
      <c r="H134" s="234"/>
      <c r="I134" s="133"/>
      <c r="J134" s="117"/>
      <c r="K134" s="117"/>
      <c r="L134" s="18"/>
      <c r="M134" s="107"/>
      <c r="N134" s="18"/>
      <c r="O134" s="109"/>
      <c r="P134" s="18"/>
      <c r="Q134" s="98"/>
      <c r="R134" s="18"/>
      <c r="S134" s="57"/>
      <c r="U134" s="62"/>
      <c r="V134" s="67"/>
      <c r="AD134" s="62"/>
      <c r="AE134" s="62"/>
      <c r="AF134" s="62"/>
      <c r="AG134" s="62"/>
      <c r="AH134" s="62"/>
      <c r="AI134" s="62"/>
      <c r="AJ134" s="62"/>
    </row>
    <row r="135" spans="10:36" ht="17.25" customHeight="1">
      <c r="J135" s="117"/>
      <c r="K135" s="117"/>
      <c r="M135" s="67"/>
      <c r="N135" s="67"/>
      <c r="O135" s="94"/>
      <c r="P135" s="94"/>
      <c r="Q135" s="94"/>
      <c r="R135" s="94"/>
      <c r="U135" s="62"/>
      <c r="V135" s="67"/>
      <c r="AD135" s="62"/>
      <c r="AE135" s="62"/>
      <c r="AF135" s="62"/>
      <c r="AI135" s="62"/>
      <c r="AJ135" s="62"/>
    </row>
    <row r="136" spans="2:36" ht="17.25" customHeight="1">
      <c r="B136" s="263" t="s">
        <v>111</v>
      </c>
      <c r="C136" s="264"/>
      <c r="D136" s="264"/>
      <c r="E136" s="264"/>
      <c r="F136" s="264"/>
      <c r="G136" s="264"/>
      <c r="H136" s="264"/>
      <c r="I136" s="265"/>
      <c r="J136" s="117"/>
      <c r="K136" s="117"/>
      <c r="L136" s="18"/>
      <c r="M136" s="18"/>
      <c r="N136" s="18"/>
      <c r="O136" s="18"/>
      <c r="P136" s="18"/>
      <c r="Q136" s="98"/>
      <c r="R136" s="18"/>
      <c r="S136" s="57"/>
      <c r="U136" s="62"/>
      <c r="V136" s="67"/>
      <c r="AD136" s="62"/>
      <c r="AE136" s="62"/>
      <c r="AF136" s="62"/>
      <c r="AG136" s="62"/>
      <c r="AH136" s="62"/>
      <c r="AI136" s="62"/>
      <c r="AJ136" s="62"/>
    </row>
    <row r="137" spans="2:36" ht="56.25" customHeight="1">
      <c r="B137" s="192"/>
      <c r="C137" s="192"/>
      <c r="D137" s="192"/>
      <c r="E137" s="192"/>
      <c r="F137" s="192"/>
      <c r="G137" s="192"/>
      <c r="H137" s="192"/>
      <c r="I137" s="192"/>
      <c r="J137" s="117"/>
      <c r="K137" s="117"/>
      <c r="L137" s="18"/>
      <c r="M137" s="107"/>
      <c r="N137" s="18"/>
      <c r="O137" s="109"/>
      <c r="P137" s="18"/>
      <c r="Q137" s="98"/>
      <c r="R137" s="18"/>
      <c r="S137" s="57"/>
      <c r="U137" s="62"/>
      <c r="V137" s="18"/>
      <c r="AD137" s="62"/>
      <c r="AE137" s="62"/>
      <c r="AF137" s="62"/>
      <c r="AG137" s="62"/>
      <c r="AH137" s="62"/>
      <c r="AI137" s="62"/>
      <c r="AJ137" s="62"/>
    </row>
    <row r="138" spans="2:32" ht="19.5" customHeight="1">
      <c r="B138" s="67"/>
      <c r="C138" s="67"/>
      <c r="D138" s="67"/>
      <c r="E138" s="67"/>
      <c r="F138" s="67"/>
      <c r="G138" s="67"/>
      <c r="H138" s="67"/>
      <c r="I138" s="67"/>
      <c r="J138" s="117"/>
      <c r="K138" s="117"/>
      <c r="L138" s="18"/>
      <c r="M138" s="18"/>
      <c r="N138" s="18"/>
      <c r="O138" s="18"/>
      <c r="P138" s="18"/>
      <c r="Q138" s="98"/>
      <c r="R138" s="18"/>
      <c r="S138" s="57"/>
      <c r="U138" s="62"/>
      <c r="V138" s="48"/>
      <c r="AD138" s="62"/>
      <c r="AE138" s="62"/>
      <c r="AF138" s="62"/>
    </row>
    <row r="139" spans="2:32" ht="21" customHeight="1">
      <c r="B139" s="194" t="s">
        <v>132</v>
      </c>
      <c r="C139" s="194"/>
      <c r="D139" s="194"/>
      <c r="E139" s="194"/>
      <c r="F139" s="194"/>
      <c r="J139" s="117"/>
      <c r="K139" s="117"/>
      <c r="R139" s="57"/>
      <c r="U139" s="62"/>
      <c r="V139" s="18"/>
      <c r="W139" s="18"/>
      <c r="X139" s="18"/>
      <c r="Y139" s="18"/>
      <c r="Z139" s="98"/>
      <c r="AA139" s="18"/>
      <c r="AB139" s="57"/>
      <c r="AD139" s="62"/>
      <c r="AF139" s="62"/>
    </row>
    <row r="140" spans="2:32" ht="19.5" customHeight="1">
      <c r="B140" s="68" t="s">
        <v>77</v>
      </c>
      <c r="C140" s="67"/>
      <c r="D140" s="67"/>
      <c r="E140" s="67"/>
      <c r="F140" s="67"/>
      <c r="G140" s="67"/>
      <c r="J140" s="117"/>
      <c r="K140" s="117"/>
      <c r="M140" s="68" t="s">
        <v>77</v>
      </c>
      <c r="N140" s="67"/>
      <c r="O140" s="67"/>
      <c r="P140" s="67"/>
      <c r="Q140" s="67" t="s">
        <v>43</v>
      </c>
      <c r="R140" s="69"/>
      <c r="AD140" s="62"/>
      <c r="AE140" s="62"/>
      <c r="AF140" s="62"/>
    </row>
    <row r="141" spans="2:32" ht="19.5" customHeight="1">
      <c r="B141" s="203" t="s">
        <v>207</v>
      </c>
      <c r="C141" s="203"/>
      <c r="D141" s="203"/>
      <c r="E141" s="203"/>
      <c r="F141" s="203"/>
      <c r="G141" s="203"/>
      <c r="H141" s="203"/>
      <c r="I141" s="203"/>
      <c r="J141" s="137"/>
      <c r="K141" s="117"/>
      <c r="M141" s="153" t="s">
        <v>48</v>
      </c>
      <c r="N141" s="153"/>
      <c r="O141" s="153"/>
      <c r="P141" s="153"/>
      <c r="Q141" s="134"/>
      <c r="R141" s="69"/>
      <c r="AD141" s="62"/>
      <c r="AE141" s="92" t="b">
        <f>IF(COUNTA(B142:I144)&gt;0,TRUE,FALSE)</f>
        <v>0</v>
      </c>
      <c r="AF141" s="49" t="b">
        <f>IF(AND(AE141,Q141&lt;&gt;"Ja"),TRUE,FALSE)</f>
        <v>0</v>
      </c>
    </row>
    <row r="142" spans="2:32" ht="19.5" customHeight="1">
      <c r="B142" s="193"/>
      <c r="C142" s="193"/>
      <c r="D142" s="193"/>
      <c r="E142" s="193"/>
      <c r="F142" s="193"/>
      <c r="G142" s="193"/>
      <c r="H142" s="193"/>
      <c r="I142" s="193"/>
      <c r="J142" s="117"/>
      <c r="K142" s="117"/>
      <c r="M142" s="67"/>
      <c r="N142" s="67"/>
      <c r="O142" s="67"/>
      <c r="P142" s="67"/>
      <c r="Q142" s="67"/>
      <c r="R142" s="67"/>
      <c r="AD142" s="62"/>
      <c r="AE142" s="62"/>
      <c r="AF142" s="62"/>
    </row>
    <row r="143" spans="2:32" ht="19.5" customHeight="1">
      <c r="B143" s="193"/>
      <c r="C143" s="193"/>
      <c r="D143" s="193"/>
      <c r="E143" s="193"/>
      <c r="F143" s="193"/>
      <c r="G143" s="193"/>
      <c r="H143" s="193"/>
      <c r="I143" s="193"/>
      <c r="J143" s="117"/>
      <c r="K143" s="117"/>
      <c r="M143" s="67"/>
      <c r="N143" s="67"/>
      <c r="O143" s="67"/>
      <c r="P143" s="67"/>
      <c r="Q143" s="67"/>
      <c r="R143" s="67"/>
      <c r="AD143" s="62"/>
      <c r="AE143" s="62"/>
      <c r="AF143" s="62"/>
    </row>
    <row r="144" spans="2:32" ht="19.5" customHeight="1">
      <c r="B144" s="193"/>
      <c r="C144" s="193"/>
      <c r="D144" s="193"/>
      <c r="E144" s="193"/>
      <c r="F144" s="193"/>
      <c r="G144" s="193"/>
      <c r="H144" s="193"/>
      <c r="I144" s="193"/>
      <c r="J144" s="117"/>
      <c r="K144" s="117"/>
      <c r="M144" s="67"/>
      <c r="N144" s="67"/>
      <c r="O144" s="67"/>
      <c r="P144" s="67"/>
      <c r="Q144" s="67"/>
      <c r="R144" s="67"/>
      <c r="AD144" s="62"/>
      <c r="AE144" s="62"/>
      <c r="AF144" s="62"/>
    </row>
    <row r="145" spans="2:32" ht="19.5" customHeight="1">
      <c r="B145" s="67"/>
      <c r="C145" s="67"/>
      <c r="D145" s="67"/>
      <c r="E145" s="67"/>
      <c r="F145" s="67"/>
      <c r="G145" s="67"/>
      <c r="H145" s="67"/>
      <c r="I145" s="67"/>
      <c r="J145" s="117"/>
      <c r="K145" s="117"/>
      <c r="L145" s="18"/>
      <c r="M145" s="18"/>
      <c r="N145" s="18"/>
      <c r="O145" s="18"/>
      <c r="P145" s="18"/>
      <c r="Q145" s="18"/>
      <c r="R145" s="18"/>
      <c r="S145" s="57"/>
      <c r="U145" s="62"/>
      <c r="V145" s="62"/>
      <c r="W145" s="62"/>
      <c r="X145" s="62"/>
      <c r="Y145" s="62"/>
      <c r="Z145" s="62"/>
      <c r="AA145" s="62"/>
      <c r="AB145" s="62"/>
      <c r="AC145" s="62"/>
      <c r="AD145" s="62"/>
      <c r="AE145" s="62"/>
      <c r="AF145" s="62"/>
    </row>
    <row r="146" spans="2:32" ht="19.5" customHeight="1">
      <c r="B146" s="68" t="s">
        <v>76</v>
      </c>
      <c r="C146" s="67"/>
      <c r="D146" s="67"/>
      <c r="E146" s="67"/>
      <c r="F146" s="67"/>
      <c r="G146" s="67"/>
      <c r="J146" s="117"/>
      <c r="K146" s="117"/>
      <c r="M146" s="68" t="s">
        <v>76</v>
      </c>
      <c r="N146" s="67"/>
      <c r="O146" s="67"/>
      <c r="P146" s="67"/>
      <c r="Q146" s="67" t="s">
        <v>43</v>
      </c>
      <c r="R146" s="69"/>
      <c r="AD146" s="62"/>
      <c r="AE146" s="62"/>
      <c r="AF146" s="62"/>
    </row>
    <row r="147" spans="2:32" ht="19.5" customHeight="1">
      <c r="B147" s="203" t="s">
        <v>191</v>
      </c>
      <c r="C147" s="203"/>
      <c r="D147" s="203"/>
      <c r="E147" s="203"/>
      <c r="F147" s="203"/>
      <c r="G147" s="203"/>
      <c r="H147" s="203"/>
      <c r="I147" s="203"/>
      <c r="J147" s="117"/>
      <c r="K147" s="117"/>
      <c r="M147" s="153" t="s">
        <v>48</v>
      </c>
      <c r="N147" s="153"/>
      <c r="O147" s="153"/>
      <c r="P147" s="153"/>
      <c r="Q147" s="134"/>
      <c r="R147" s="69"/>
      <c r="AD147" s="62"/>
      <c r="AE147" s="92" t="b">
        <f>IF(COUNTA(B148:I150)&gt;0,TRUE,FALSE)</f>
        <v>0</v>
      </c>
      <c r="AF147" s="49" t="b">
        <f>IF(AND(AE147,Q147&lt;&gt;"Ja"),TRUE,FALSE)</f>
        <v>0</v>
      </c>
    </row>
    <row r="148" spans="2:32" ht="19.5" customHeight="1">
      <c r="B148" s="193"/>
      <c r="C148" s="193"/>
      <c r="D148" s="193"/>
      <c r="E148" s="193"/>
      <c r="F148" s="193"/>
      <c r="G148" s="193"/>
      <c r="H148" s="193"/>
      <c r="I148" s="193"/>
      <c r="J148" s="117"/>
      <c r="K148" s="117"/>
      <c r="M148" s="67"/>
      <c r="N148" s="67"/>
      <c r="O148" s="67"/>
      <c r="P148" s="67"/>
      <c r="Q148" s="67"/>
      <c r="R148" s="67"/>
      <c r="AD148" s="62"/>
      <c r="AE148" s="62"/>
      <c r="AF148" s="62"/>
    </row>
    <row r="149" spans="2:32" ht="19.5" customHeight="1">
      <c r="B149" s="193"/>
      <c r="C149" s="193"/>
      <c r="D149" s="193"/>
      <c r="E149" s="193"/>
      <c r="F149" s="193"/>
      <c r="G149" s="193"/>
      <c r="H149" s="193"/>
      <c r="I149" s="193"/>
      <c r="J149" s="117"/>
      <c r="K149" s="117"/>
      <c r="M149" s="67"/>
      <c r="N149" s="67"/>
      <c r="O149" s="67"/>
      <c r="P149" s="67"/>
      <c r="Q149" s="67"/>
      <c r="R149" s="67"/>
      <c r="AD149" s="62"/>
      <c r="AE149" s="62"/>
      <c r="AF149" s="62"/>
    </row>
    <row r="150" spans="2:32" ht="19.5" customHeight="1">
      <c r="B150" s="193"/>
      <c r="C150" s="193"/>
      <c r="D150" s="193"/>
      <c r="E150" s="193"/>
      <c r="F150" s="193"/>
      <c r="G150" s="193"/>
      <c r="H150" s="193"/>
      <c r="I150" s="193"/>
      <c r="J150" s="117"/>
      <c r="K150" s="117"/>
      <c r="M150" s="67"/>
      <c r="N150" s="67"/>
      <c r="O150" s="67"/>
      <c r="P150" s="67"/>
      <c r="Q150" s="67"/>
      <c r="R150" s="67"/>
      <c r="AD150" s="62"/>
      <c r="AE150" s="62"/>
      <c r="AF150" s="62"/>
    </row>
    <row r="151" spans="2:32" ht="19.5" customHeight="1">
      <c r="B151" s="67"/>
      <c r="C151" s="67"/>
      <c r="D151" s="67"/>
      <c r="E151" s="67"/>
      <c r="F151" s="67"/>
      <c r="G151" s="67"/>
      <c r="H151" s="67"/>
      <c r="I151" s="67"/>
      <c r="J151" s="117"/>
      <c r="K151" s="117"/>
      <c r="L151" s="18"/>
      <c r="M151" s="18"/>
      <c r="N151" s="18"/>
      <c r="O151" s="18"/>
      <c r="P151" s="18"/>
      <c r="Q151" s="18"/>
      <c r="R151" s="18"/>
      <c r="S151" s="57"/>
      <c r="U151" s="62"/>
      <c r="V151" s="62"/>
      <c r="W151" s="62"/>
      <c r="X151" s="62"/>
      <c r="Y151" s="62"/>
      <c r="Z151" s="62"/>
      <c r="AA151" s="62"/>
      <c r="AB151" s="62"/>
      <c r="AC151" s="62"/>
      <c r="AD151" s="62"/>
      <c r="AE151" s="62"/>
      <c r="AF151" s="62"/>
    </row>
    <row r="152" spans="2:32" ht="19.5" customHeight="1">
      <c r="B152" s="68" t="s">
        <v>87</v>
      </c>
      <c r="C152" s="67"/>
      <c r="D152" s="67"/>
      <c r="E152" s="67"/>
      <c r="F152" s="67"/>
      <c r="G152" s="67"/>
      <c r="J152" s="117"/>
      <c r="K152" s="117"/>
      <c r="M152" s="68" t="s">
        <v>78</v>
      </c>
      <c r="N152" s="67"/>
      <c r="O152" s="67"/>
      <c r="P152" s="67"/>
      <c r="Q152" s="67" t="s">
        <v>43</v>
      </c>
      <c r="R152" s="69"/>
      <c r="AD152" s="62"/>
      <c r="AE152" s="62"/>
      <c r="AF152" s="62"/>
    </row>
    <row r="153" spans="2:32" ht="19.5" customHeight="1">
      <c r="B153" s="203" t="s">
        <v>192</v>
      </c>
      <c r="C153" s="203"/>
      <c r="D153" s="203"/>
      <c r="E153" s="203"/>
      <c r="F153" s="203"/>
      <c r="G153" s="203"/>
      <c r="H153" s="203"/>
      <c r="I153" s="203"/>
      <c r="J153" s="117"/>
      <c r="K153" s="117"/>
      <c r="M153" s="153" t="s">
        <v>48</v>
      </c>
      <c r="N153" s="153"/>
      <c r="O153" s="153"/>
      <c r="P153" s="153"/>
      <c r="Q153" s="134"/>
      <c r="R153" s="69"/>
      <c r="AD153" s="62"/>
      <c r="AE153" s="92" t="b">
        <f>IF(COUNTA(B154:I156)&gt;0,TRUE,FALSE)</f>
        <v>0</v>
      </c>
      <c r="AF153" s="49" t="b">
        <f>IF(AND(AE153,Q153&lt;&gt;"Ja"),TRUE,FALSE)</f>
        <v>0</v>
      </c>
    </row>
    <row r="154" spans="2:32" ht="19.5" customHeight="1">
      <c r="B154" s="193"/>
      <c r="C154" s="193"/>
      <c r="D154" s="193"/>
      <c r="E154" s="193"/>
      <c r="F154" s="193"/>
      <c r="G154" s="193"/>
      <c r="H154" s="193"/>
      <c r="I154" s="193"/>
      <c r="J154" s="117"/>
      <c r="K154" s="117"/>
      <c r="M154" s="67"/>
      <c r="N154" s="67"/>
      <c r="O154" s="67"/>
      <c r="P154" s="67"/>
      <c r="Q154" s="67"/>
      <c r="R154" s="67"/>
      <c r="AD154" s="62"/>
      <c r="AE154" s="62"/>
      <c r="AF154" s="62"/>
    </row>
    <row r="155" spans="2:32" ht="19.5" customHeight="1">
      <c r="B155" s="193"/>
      <c r="C155" s="193"/>
      <c r="D155" s="193"/>
      <c r="E155" s="193"/>
      <c r="F155" s="193"/>
      <c r="G155" s="193"/>
      <c r="H155" s="193"/>
      <c r="I155" s="193"/>
      <c r="J155" s="117"/>
      <c r="K155" s="117"/>
      <c r="M155" s="67"/>
      <c r="N155" s="67"/>
      <c r="O155" s="67"/>
      <c r="P155" s="67"/>
      <c r="Q155" s="67"/>
      <c r="R155" s="67"/>
      <c r="AD155" s="62"/>
      <c r="AE155" s="62"/>
      <c r="AF155" s="62"/>
    </row>
    <row r="156" spans="2:32" ht="19.5" customHeight="1">
      <c r="B156" s="193"/>
      <c r="C156" s="193"/>
      <c r="D156" s="193"/>
      <c r="E156" s="193"/>
      <c r="F156" s="193"/>
      <c r="G156" s="193"/>
      <c r="H156" s="193"/>
      <c r="I156" s="193"/>
      <c r="J156" s="117"/>
      <c r="K156" s="117"/>
      <c r="M156" s="67"/>
      <c r="N156" s="67"/>
      <c r="O156" s="67"/>
      <c r="P156" s="67"/>
      <c r="Q156" s="67"/>
      <c r="R156" s="67"/>
      <c r="AD156" s="62"/>
      <c r="AE156" s="62"/>
      <c r="AF156" s="62"/>
    </row>
    <row r="157" spans="2:32" ht="19.5" customHeight="1">
      <c r="B157" s="67"/>
      <c r="C157" s="67"/>
      <c r="D157" s="67"/>
      <c r="E157" s="67"/>
      <c r="F157" s="67"/>
      <c r="G157" s="67"/>
      <c r="J157" s="117"/>
      <c r="K157" s="117"/>
      <c r="M157" s="67"/>
      <c r="N157" s="67"/>
      <c r="O157" s="67"/>
      <c r="P157" s="67"/>
      <c r="Q157" s="67"/>
      <c r="R157" s="67"/>
      <c r="AD157" s="62"/>
      <c r="AE157" s="62"/>
      <c r="AF157" s="62"/>
    </row>
    <row r="158" spans="2:32" ht="19.5" customHeight="1">
      <c r="B158" s="68" t="s">
        <v>88</v>
      </c>
      <c r="C158" s="67"/>
      <c r="D158" s="67"/>
      <c r="E158" s="67"/>
      <c r="F158" s="67"/>
      <c r="G158" s="67"/>
      <c r="J158" s="117"/>
      <c r="K158" s="117"/>
      <c r="M158" s="68" t="s">
        <v>79</v>
      </c>
      <c r="N158" s="67"/>
      <c r="O158" s="67"/>
      <c r="P158" s="67"/>
      <c r="Q158" s="67" t="s">
        <v>43</v>
      </c>
      <c r="R158" s="69"/>
      <c r="AD158" s="62"/>
      <c r="AE158" s="62"/>
      <c r="AF158" s="62"/>
    </row>
    <row r="159" spans="2:32" ht="19.5" customHeight="1">
      <c r="B159" s="203" t="s">
        <v>193</v>
      </c>
      <c r="C159" s="203"/>
      <c r="D159" s="203"/>
      <c r="E159" s="203"/>
      <c r="F159" s="203"/>
      <c r="G159" s="203"/>
      <c r="H159" s="203"/>
      <c r="I159" s="203"/>
      <c r="J159" s="117"/>
      <c r="K159" s="117"/>
      <c r="M159" s="236" t="s">
        <v>48</v>
      </c>
      <c r="N159" s="237"/>
      <c r="O159" s="237"/>
      <c r="P159" s="238"/>
      <c r="Q159" s="134"/>
      <c r="R159" s="69"/>
      <c r="AD159" s="62"/>
      <c r="AE159" s="92" t="b">
        <f>IF(COUNTA(B160:I162)&gt;0,TRUE,FALSE)</f>
        <v>0</v>
      </c>
      <c r="AF159" s="49" t="b">
        <f>IF(AND(AE159,Q159&lt;&gt;"Ja"),TRUE,FALSE)</f>
        <v>0</v>
      </c>
    </row>
    <row r="160" spans="2:32" ht="19.5" customHeight="1">
      <c r="B160" s="193"/>
      <c r="C160" s="193"/>
      <c r="D160" s="193"/>
      <c r="E160" s="193"/>
      <c r="F160" s="193"/>
      <c r="G160" s="193"/>
      <c r="H160" s="193"/>
      <c r="I160" s="193"/>
      <c r="J160" s="117"/>
      <c r="K160" s="117"/>
      <c r="M160" s="67"/>
      <c r="N160" s="67"/>
      <c r="O160" s="67"/>
      <c r="P160" s="67"/>
      <c r="Q160" s="67"/>
      <c r="R160" s="67"/>
      <c r="AD160" s="62"/>
      <c r="AE160" s="62"/>
      <c r="AF160" s="62"/>
    </row>
    <row r="161" spans="2:32" ht="19.5" customHeight="1">
      <c r="B161" s="193"/>
      <c r="C161" s="193"/>
      <c r="D161" s="193"/>
      <c r="E161" s="193"/>
      <c r="F161" s="193"/>
      <c r="G161" s="193"/>
      <c r="H161" s="193"/>
      <c r="I161" s="193"/>
      <c r="J161" s="117"/>
      <c r="K161" s="117"/>
      <c r="M161" s="67"/>
      <c r="N161" s="67"/>
      <c r="O161" s="67"/>
      <c r="P161" s="67"/>
      <c r="Q161" s="67"/>
      <c r="R161" s="67"/>
      <c r="AD161" s="62"/>
      <c r="AE161" s="62"/>
      <c r="AF161" s="62"/>
    </row>
    <row r="162" spans="2:32" ht="19.5" customHeight="1">
      <c r="B162" s="193"/>
      <c r="C162" s="193"/>
      <c r="D162" s="193"/>
      <c r="E162" s="193"/>
      <c r="F162" s="193"/>
      <c r="G162" s="193"/>
      <c r="H162" s="193"/>
      <c r="I162" s="193"/>
      <c r="J162" s="117"/>
      <c r="K162" s="117"/>
      <c r="M162" s="67"/>
      <c r="N162" s="67"/>
      <c r="O162" s="67"/>
      <c r="P162" s="67"/>
      <c r="Q162" s="67"/>
      <c r="R162" s="67"/>
      <c r="AD162" s="62"/>
      <c r="AE162" s="62"/>
      <c r="AF162" s="62"/>
    </row>
    <row r="163" spans="2:32" ht="17.25" customHeight="1">
      <c r="B163" s="89"/>
      <c r="C163" s="89"/>
      <c r="D163" s="89"/>
      <c r="E163" s="89"/>
      <c r="F163" s="89"/>
      <c r="G163" s="67"/>
      <c r="H163" s="75"/>
      <c r="I163" s="75"/>
      <c r="J163" s="75"/>
      <c r="K163" s="75"/>
      <c r="L163" s="75"/>
      <c r="M163" s="67"/>
      <c r="N163" s="67"/>
      <c r="O163" s="67"/>
      <c r="P163" s="67"/>
      <c r="Q163" s="67"/>
      <c r="R163" s="74"/>
      <c r="S163" s="57"/>
      <c r="U163" s="62"/>
      <c r="V163" s="62"/>
      <c r="W163" s="62"/>
      <c r="X163" s="62"/>
      <c r="Y163" s="62"/>
      <c r="Z163" s="62"/>
      <c r="AA163" s="62"/>
      <c r="AB163" s="62"/>
      <c r="AC163" s="62"/>
      <c r="AD163" s="62"/>
      <c r="AE163" s="62"/>
      <c r="AF163" s="62"/>
    </row>
    <row r="164" spans="2:32" ht="17.25" customHeight="1">
      <c r="B164" s="58" t="s">
        <v>44</v>
      </c>
      <c r="C164" s="58"/>
      <c r="D164" s="58"/>
      <c r="E164" s="58"/>
      <c r="F164" s="58"/>
      <c r="G164" s="67"/>
      <c r="H164" s="67"/>
      <c r="I164" s="67"/>
      <c r="J164" s="67"/>
      <c r="K164" s="67"/>
      <c r="L164" s="67"/>
      <c r="M164" s="67"/>
      <c r="N164" s="67"/>
      <c r="O164" s="67"/>
      <c r="P164" s="67"/>
      <c r="Q164" s="67"/>
      <c r="R164" s="74"/>
      <c r="U164" s="62"/>
      <c r="V164" s="62"/>
      <c r="W164" s="62"/>
      <c r="X164" s="62"/>
      <c r="Y164" s="62"/>
      <c r="Z164" s="62"/>
      <c r="AA164" s="62"/>
      <c r="AB164" s="62"/>
      <c r="AC164" s="62"/>
      <c r="AD164" s="62"/>
      <c r="AE164" s="62"/>
      <c r="AF164" s="62"/>
    </row>
    <row r="165" spans="2:32" ht="33" customHeight="1">
      <c r="B165" s="203" t="s">
        <v>45</v>
      </c>
      <c r="C165" s="203"/>
      <c r="D165" s="203"/>
      <c r="E165" s="203"/>
      <c r="F165" s="203"/>
      <c r="G165" s="203"/>
      <c r="H165" s="203"/>
      <c r="I165" s="203"/>
      <c r="J165" s="203"/>
      <c r="K165" s="203"/>
      <c r="L165" s="203"/>
      <c r="M165" s="203"/>
      <c r="N165" s="203"/>
      <c r="O165" s="203"/>
      <c r="P165" s="203"/>
      <c r="Q165" s="203"/>
      <c r="R165" s="203"/>
      <c r="S165" s="203"/>
      <c r="T165" s="203"/>
      <c r="U165" s="62"/>
      <c r="V165" s="62"/>
      <c r="W165" s="62"/>
      <c r="X165" s="62"/>
      <c r="Y165" s="62"/>
      <c r="Z165" s="62"/>
      <c r="AA165" s="62"/>
      <c r="AB165" s="62"/>
      <c r="AC165" s="62"/>
      <c r="AD165" s="62"/>
      <c r="AE165" s="62"/>
      <c r="AF165" s="62"/>
    </row>
    <row r="166" spans="2:32" ht="17.25" customHeight="1">
      <c r="B166" s="193"/>
      <c r="C166" s="193"/>
      <c r="D166" s="193"/>
      <c r="E166" s="193"/>
      <c r="F166" s="193"/>
      <c r="G166" s="193"/>
      <c r="H166" s="193"/>
      <c r="I166" s="193"/>
      <c r="J166" s="193"/>
      <c r="K166" s="193"/>
      <c r="L166" s="193"/>
      <c r="M166" s="193"/>
      <c r="N166" s="193"/>
      <c r="O166" s="193"/>
      <c r="P166" s="193"/>
      <c r="Q166" s="193"/>
      <c r="R166" s="193"/>
      <c r="S166" s="193"/>
      <c r="T166" s="193"/>
      <c r="U166" s="62"/>
      <c r="V166" s="62"/>
      <c r="W166" s="62"/>
      <c r="X166" s="62"/>
      <c r="Y166" s="62"/>
      <c r="Z166" s="62"/>
      <c r="AA166" s="62"/>
      <c r="AB166" s="62"/>
      <c r="AC166" s="62"/>
      <c r="AD166" s="62"/>
      <c r="AE166" s="62"/>
      <c r="AF166" s="62"/>
    </row>
    <row r="167" spans="2:20" ht="12.75" customHeight="1">
      <c r="B167" s="193"/>
      <c r="C167" s="193"/>
      <c r="D167" s="193"/>
      <c r="E167" s="193"/>
      <c r="F167" s="193"/>
      <c r="G167" s="193"/>
      <c r="H167" s="193"/>
      <c r="I167" s="193"/>
      <c r="J167" s="193"/>
      <c r="K167" s="193"/>
      <c r="L167" s="193"/>
      <c r="M167" s="193"/>
      <c r="N167" s="193"/>
      <c r="O167" s="193"/>
      <c r="P167" s="193"/>
      <c r="Q167" s="193"/>
      <c r="R167" s="193"/>
      <c r="S167" s="193"/>
      <c r="T167" s="193"/>
    </row>
    <row r="168" spans="2:20" ht="12.75" customHeight="1">
      <c r="B168" s="193"/>
      <c r="C168" s="193"/>
      <c r="D168" s="193"/>
      <c r="E168" s="193"/>
      <c r="F168" s="193"/>
      <c r="G168" s="193"/>
      <c r="H168" s="193"/>
      <c r="I168" s="193"/>
      <c r="J168" s="193"/>
      <c r="K168" s="193"/>
      <c r="L168" s="193"/>
      <c r="M168" s="193"/>
      <c r="N168" s="193"/>
      <c r="O168" s="193"/>
      <c r="P168" s="193"/>
      <c r="Q168" s="193"/>
      <c r="R168" s="193"/>
      <c r="S168" s="193"/>
      <c r="T168" s="193"/>
    </row>
    <row r="169" spans="2:20" ht="12.75" customHeight="1">
      <c r="B169" s="193"/>
      <c r="C169" s="193"/>
      <c r="D169" s="193"/>
      <c r="E169" s="193"/>
      <c r="F169" s="193"/>
      <c r="G169" s="193"/>
      <c r="H169" s="193"/>
      <c r="I169" s="193"/>
      <c r="J169" s="193"/>
      <c r="K169" s="193"/>
      <c r="L169" s="193"/>
      <c r="M169" s="193"/>
      <c r="N169" s="193"/>
      <c r="O169" s="193"/>
      <c r="P169" s="193"/>
      <c r="Q169" s="193"/>
      <c r="R169" s="193"/>
      <c r="S169" s="193"/>
      <c r="T169" s="193"/>
    </row>
    <row r="170" s="48" customFormat="1" ht="12.75" customHeight="1"/>
    <row r="171" spans="2:20" ht="12.75" customHeight="1">
      <c r="B171" s="48"/>
      <c r="C171" s="48"/>
      <c r="D171" s="48"/>
      <c r="E171" s="48"/>
      <c r="F171" s="48"/>
      <c r="G171" s="48"/>
      <c r="H171" s="48"/>
      <c r="I171" s="48"/>
      <c r="J171" s="48"/>
      <c r="K171" s="48"/>
      <c r="L171" s="48"/>
      <c r="M171" s="48"/>
      <c r="N171" s="48"/>
      <c r="O171" s="48"/>
      <c r="P171" s="48"/>
      <c r="T171" s="67" t="s">
        <v>43</v>
      </c>
    </row>
    <row r="172" spans="2:32" s="48" customFormat="1" ht="12.75" customHeight="1">
      <c r="B172" s="203" t="s">
        <v>149</v>
      </c>
      <c r="C172" s="203"/>
      <c r="D172" s="203"/>
      <c r="E172" s="203"/>
      <c r="F172" s="203"/>
      <c r="G172" s="203"/>
      <c r="H172" s="203"/>
      <c r="I172" s="203"/>
      <c r="J172" s="203"/>
      <c r="K172" s="203"/>
      <c r="L172" s="203"/>
      <c r="M172" s="203"/>
      <c r="N172" s="203"/>
      <c r="O172" s="203"/>
      <c r="P172" s="203"/>
      <c r="Q172" s="203"/>
      <c r="R172" s="203"/>
      <c r="S172" s="203"/>
      <c r="T172" s="248"/>
      <c r="AF172" s="49" t="b">
        <f>IF(T172&lt;&gt;"Ja",TRUE,FALSE)</f>
        <v>1</v>
      </c>
    </row>
    <row r="173" spans="2:20" s="48" customFormat="1" ht="12.75">
      <c r="B173" s="203"/>
      <c r="C173" s="203"/>
      <c r="D173" s="203"/>
      <c r="E173" s="203"/>
      <c r="F173" s="203"/>
      <c r="G173" s="203"/>
      <c r="H173" s="203"/>
      <c r="I173" s="203"/>
      <c r="J173" s="203"/>
      <c r="K173" s="203"/>
      <c r="L173" s="203"/>
      <c r="M173" s="203"/>
      <c r="N173" s="203"/>
      <c r="O173" s="203"/>
      <c r="P173" s="203"/>
      <c r="Q173" s="203"/>
      <c r="R173" s="203"/>
      <c r="S173" s="203"/>
      <c r="T173" s="248"/>
    </row>
    <row r="174" spans="19:30" s="48" customFormat="1" ht="12.75">
      <c r="S174" s="76"/>
      <c r="T174" s="76"/>
      <c r="U174" s="76"/>
      <c r="V174" s="76"/>
      <c r="W174" s="76"/>
      <c r="X174" s="76"/>
      <c r="Y174" s="76"/>
      <c r="Z174" s="76"/>
      <c r="AA174" s="76"/>
      <c r="AB174" s="76"/>
      <c r="AC174" s="76"/>
      <c r="AD174" s="76"/>
    </row>
    <row r="175" spans="2:20" s="48" customFormat="1" ht="19.5" customHeight="1">
      <c r="B175" s="68" t="s">
        <v>196</v>
      </c>
      <c r="C175" s="67"/>
      <c r="D175" s="67"/>
      <c r="J175" s="113"/>
      <c r="K175" s="113"/>
      <c r="M175" s="68" t="s">
        <v>49</v>
      </c>
      <c r="N175" s="67"/>
      <c r="O175" s="67"/>
      <c r="P175" s="67"/>
      <c r="T175" s="67"/>
    </row>
    <row r="176" spans="2:33" s="48" customFormat="1" ht="19.5" customHeight="1">
      <c r="B176" s="203" t="s">
        <v>197</v>
      </c>
      <c r="C176" s="203"/>
      <c r="D176" s="203"/>
      <c r="E176" s="203"/>
      <c r="F176" s="203"/>
      <c r="G176" s="203"/>
      <c r="H176" s="203"/>
      <c r="I176" s="203"/>
      <c r="J176" s="113"/>
      <c r="K176" s="113"/>
      <c r="M176" s="203" t="s">
        <v>42</v>
      </c>
      <c r="N176" s="203"/>
      <c r="O176" s="203"/>
      <c r="P176" s="203"/>
      <c r="Q176" s="203"/>
      <c r="R176" s="203"/>
      <c r="S176" s="203"/>
      <c r="T176" s="78" t="s">
        <v>43</v>
      </c>
      <c r="AG176" s="49" t="str">
        <f>IF(OR(AF177:AF178),"Nej","Ja")</f>
        <v>Ja</v>
      </c>
    </row>
    <row r="177" spans="2:32" s="48" customFormat="1" ht="19.5" customHeight="1">
      <c r="B177" s="190"/>
      <c r="C177" s="190"/>
      <c r="D177" s="190"/>
      <c r="E177" s="190"/>
      <c r="F177" s="190"/>
      <c r="G177" s="190"/>
      <c r="H177" s="190"/>
      <c r="I177" s="190"/>
      <c r="J177" s="113"/>
      <c r="K177" s="113"/>
      <c r="M177" s="153" t="s">
        <v>50</v>
      </c>
      <c r="N177" s="153"/>
      <c r="O177" s="153"/>
      <c r="P177" s="153"/>
      <c r="Q177" s="153"/>
      <c r="R177" s="153"/>
      <c r="S177" s="153"/>
      <c r="T177" s="135"/>
      <c r="AE177" s="92" t="b">
        <f>IF(B177&lt;&gt;0,TRUE,FALSE)</f>
        <v>0</v>
      </c>
      <c r="AF177" s="49" t="b">
        <f>IF(AND(AE177,T177&lt;&gt;"Ja"),TRUE,FALSE)</f>
        <v>0</v>
      </c>
    </row>
    <row r="178" spans="2:32" s="48" customFormat="1" ht="19.5" customHeight="1">
      <c r="B178" s="190"/>
      <c r="C178" s="190"/>
      <c r="D178" s="190"/>
      <c r="E178" s="190"/>
      <c r="F178" s="190"/>
      <c r="G178" s="190"/>
      <c r="H178" s="190"/>
      <c r="I178" s="190"/>
      <c r="J178" s="113"/>
      <c r="K178" s="113"/>
      <c r="M178" s="153" t="s">
        <v>50</v>
      </c>
      <c r="N178" s="153"/>
      <c r="O178" s="153"/>
      <c r="P178" s="153"/>
      <c r="Q178" s="153"/>
      <c r="R178" s="153"/>
      <c r="S178" s="153"/>
      <c r="T178" s="135"/>
      <c r="AE178" s="92" t="b">
        <f>IF(B178&lt;&gt;0,TRUE,FALSE)</f>
        <v>0</v>
      </c>
      <c r="AF178" s="49" t="b">
        <f>IF(AND(AE178,T178&lt;&gt;"Ja"),TRUE,FALSE)</f>
        <v>0</v>
      </c>
    </row>
    <row r="179" spans="2:30" s="48" customFormat="1" ht="19.5" customHeight="1">
      <c r="B179" s="68"/>
      <c r="C179" s="67"/>
      <c r="D179" s="67"/>
      <c r="H179" s="68"/>
      <c r="I179" s="67"/>
      <c r="J179" s="113"/>
      <c r="K179" s="113"/>
      <c r="L179" s="67"/>
      <c r="M179" s="67"/>
      <c r="N179" s="67"/>
      <c r="O179" s="63"/>
      <c r="P179" s="67"/>
      <c r="Q179" s="67"/>
      <c r="R179" s="77"/>
      <c r="S179" s="76"/>
      <c r="T179" s="76"/>
      <c r="U179" s="76"/>
      <c r="V179" s="76"/>
      <c r="W179" s="76"/>
      <c r="X179" s="76"/>
      <c r="Y179" s="76"/>
      <c r="Z179" s="76"/>
      <c r="AA179" s="76"/>
      <c r="AB179" s="76"/>
      <c r="AC179" s="76"/>
      <c r="AD179" s="76"/>
    </row>
    <row r="180" spans="10:36" s="48" customFormat="1" ht="19.5" customHeight="1">
      <c r="J180" s="113"/>
      <c r="K180" s="113"/>
      <c r="M180" s="68" t="s">
        <v>51</v>
      </c>
      <c r="O180" s="68"/>
      <c r="Q180" s="68"/>
      <c r="R180" s="68"/>
      <c r="S180" s="68"/>
      <c r="T180" s="67"/>
      <c r="U180" s="68"/>
      <c r="V180" s="68"/>
      <c r="W180" s="68"/>
      <c r="X180" s="68"/>
      <c r="Y180" s="68"/>
      <c r="Z180" s="68"/>
      <c r="AA180" s="68"/>
      <c r="AB180" s="68"/>
      <c r="AC180" s="68"/>
      <c r="AD180" s="68"/>
      <c r="AE180" s="68"/>
      <c r="AF180" s="68"/>
      <c r="AG180" s="68"/>
      <c r="AH180" s="68"/>
      <c r="AI180" s="68"/>
      <c r="AJ180" s="68"/>
    </row>
    <row r="181" spans="2:36" s="48" customFormat="1" ht="27.75" customHeight="1">
      <c r="B181" s="203" t="s">
        <v>75</v>
      </c>
      <c r="C181" s="203"/>
      <c r="D181" s="203"/>
      <c r="E181" s="203"/>
      <c r="F181" s="203"/>
      <c r="G181" s="203"/>
      <c r="H181" s="203"/>
      <c r="I181" s="136"/>
      <c r="J181" s="113"/>
      <c r="K181" s="113"/>
      <c r="M181" s="203" t="s">
        <v>52</v>
      </c>
      <c r="N181" s="203"/>
      <c r="O181" s="203"/>
      <c r="P181" s="203"/>
      <c r="Q181" s="203"/>
      <c r="R181" s="203"/>
      <c r="S181" s="203"/>
      <c r="T181" s="138"/>
      <c r="U181" s="68"/>
      <c r="V181" s="68"/>
      <c r="W181" s="68"/>
      <c r="X181" s="68"/>
      <c r="Y181" s="68"/>
      <c r="Z181" s="68"/>
      <c r="AA181" s="68"/>
      <c r="AB181" s="68"/>
      <c r="AC181" s="68"/>
      <c r="AD181" s="68"/>
      <c r="AE181" s="68"/>
      <c r="AF181" s="68"/>
      <c r="AG181" s="68"/>
      <c r="AH181" s="68"/>
      <c r="AI181" s="68"/>
      <c r="AJ181" s="68"/>
    </row>
    <row r="182" spans="10:36" s="48" customFormat="1" ht="41.25" customHeight="1">
      <c r="J182" s="113"/>
      <c r="K182" s="113"/>
      <c r="M182" s="247" t="str">
        <f>"Leverantören intygar att avropssvaret är giltigt minst den tid som avropande organisation angett ovan. "&amp;CHAR(10)&amp;"("&amp;TEXT($F$25,"ÅÅÅÅ-MM-DD")&amp;")"</f>
        <v>Leverantören intygar att avropssvaret är giltigt minst den tid som avropande organisation angett ovan. 
(1900-01-00)</v>
      </c>
      <c r="N182" s="247"/>
      <c r="O182" s="247"/>
      <c r="P182" s="247"/>
      <c r="Q182" s="247"/>
      <c r="R182" s="247"/>
      <c r="S182" s="247"/>
      <c r="T182" s="247"/>
      <c r="U182" s="68"/>
      <c r="V182" s="68"/>
      <c r="W182" s="68"/>
      <c r="X182" s="68"/>
      <c r="Y182" s="68"/>
      <c r="Z182" s="68"/>
      <c r="AA182" s="68"/>
      <c r="AB182" s="68"/>
      <c r="AC182" s="68"/>
      <c r="AD182" s="68"/>
      <c r="AE182" s="68"/>
      <c r="AF182" s="68"/>
      <c r="AG182" s="68"/>
      <c r="AH182" s="68"/>
      <c r="AI182" s="68"/>
      <c r="AJ182" s="68"/>
    </row>
    <row r="183" spans="2:36" s="48" customFormat="1" ht="15" customHeight="1">
      <c r="B183" s="102" t="s">
        <v>112</v>
      </c>
      <c r="J183" s="113"/>
      <c r="K183" s="113"/>
      <c r="M183" s="203" t="s">
        <v>53</v>
      </c>
      <c r="N183" s="203"/>
      <c r="O183" s="203"/>
      <c r="P183" s="203"/>
      <c r="Q183" s="203"/>
      <c r="R183" s="203"/>
      <c r="S183" s="203"/>
      <c r="T183" s="203"/>
      <c r="U183" s="68"/>
      <c r="V183" s="68"/>
      <c r="W183" s="68"/>
      <c r="X183" s="68"/>
      <c r="Y183" s="68"/>
      <c r="Z183" s="68"/>
      <c r="AA183" s="68"/>
      <c r="AB183" s="68"/>
      <c r="AC183" s="68"/>
      <c r="AD183" s="68"/>
      <c r="AE183" s="68"/>
      <c r="AF183" s="68"/>
      <c r="AG183" s="68"/>
      <c r="AH183" s="68"/>
      <c r="AI183" s="68"/>
      <c r="AJ183" s="68"/>
    </row>
    <row r="184" spans="2:29" s="48" customFormat="1" ht="17.25" customHeight="1">
      <c r="B184" s="295" t="s">
        <v>115</v>
      </c>
      <c r="C184" s="295"/>
      <c r="D184" s="295"/>
      <c r="E184" s="295"/>
      <c r="F184" s="295"/>
      <c r="G184" s="295"/>
      <c r="H184" s="295"/>
      <c r="I184" s="295"/>
      <c r="J184" s="113"/>
      <c r="K184" s="113"/>
      <c r="M184" s="235"/>
      <c r="N184" s="235"/>
      <c r="O184" s="235"/>
      <c r="P184" s="235"/>
      <c r="Q184" s="235"/>
      <c r="R184" s="235"/>
      <c r="S184" s="235"/>
      <c r="T184" s="235"/>
      <c r="U184" s="80"/>
      <c r="V184" s="81"/>
      <c r="W184" s="81"/>
      <c r="X184" s="81"/>
      <c r="Y184" s="81"/>
      <c r="Z184" s="81"/>
      <c r="AA184" s="81"/>
      <c r="AB184" s="81"/>
      <c r="AC184" s="81"/>
    </row>
    <row r="185" spans="2:29" s="48" customFormat="1" ht="15" customHeight="1">
      <c r="B185" s="295"/>
      <c r="C185" s="295"/>
      <c r="D185" s="295"/>
      <c r="E185" s="295"/>
      <c r="F185" s="295"/>
      <c r="G185" s="295"/>
      <c r="H185" s="295"/>
      <c r="I185" s="295"/>
      <c r="J185" s="113"/>
      <c r="K185" s="113"/>
      <c r="M185" s="81"/>
      <c r="N185" s="81"/>
      <c r="O185" s="81"/>
      <c r="P185" s="81"/>
      <c r="Q185" s="81"/>
      <c r="U185" s="82"/>
      <c r="V185" s="81"/>
      <c r="W185" s="81"/>
      <c r="X185" s="81"/>
      <c r="Y185" s="81"/>
      <c r="Z185" s="81"/>
      <c r="AA185" s="81"/>
      <c r="AB185" s="81"/>
      <c r="AC185" s="81"/>
    </row>
    <row r="186" spans="2:29" s="48" customFormat="1" ht="15" customHeight="1">
      <c r="B186" s="295"/>
      <c r="C186" s="295"/>
      <c r="D186" s="295"/>
      <c r="E186" s="295"/>
      <c r="F186" s="295"/>
      <c r="G186" s="295"/>
      <c r="H186" s="295"/>
      <c r="I186" s="295"/>
      <c r="J186" s="113"/>
      <c r="K186" s="113"/>
      <c r="M186" s="232" t="s">
        <v>54</v>
      </c>
      <c r="N186" s="232"/>
      <c r="O186" s="232"/>
      <c r="P186" s="232"/>
      <c r="Q186" s="232"/>
      <c r="R186" s="232"/>
      <c r="S186" s="232"/>
      <c r="T186" s="232"/>
      <c r="U186" s="83"/>
      <c r="V186" s="81"/>
      <c r="W186" s="81"/>
      <c r="X186" s="81"/>
      <c r="Y186" s="81"/>
      <c r="Z186" s="81"/>
      <c r="AA186" s="81"/>
      <c r="AB186" s="81"/>
      <c r="AC186" s="81"/>
    </row>
    <row r="187" spans="2:29" s="48" customFormat="1" ht="15" customHeight="1">
      <c r="B187" s="100"/>
      <c r="C187" s="100"/>
      <c r="D187" s="100"/>
      <c r="M187" s="261"/>
      <c r="N187" s="261"/>
      <c r="O187" s="261"/>
      <c r="P187" s="261"/>
      <c r="Q187" s="261"/>
      <c r="R187" s="261"/>
      <c r="S187" s="261"/>
      <c r="T187" s="261"/>
      <c r="U187" s="80"/>
      <c r="V187" s="81"/>
      <c r="W187" s="81"/>
      <c r="X187" s="81"/>
      <c r="Y187" s="81"/>
      <c r="Z187" s="81"/>
      <c r="AA187" s="81"/>
      <c r="AB187" s="81"/>
      <c r="AC187" s="81"/>
    </row>
    <row r="188" spans="2:29" s="48" customFormat="1" ht="30" customHeight="1">
      <c r="B188" s="103"/>
      <c r="C188" s="103"/>
      <c r="D188" s="103"/>
      <c r="M188" s="261"/>
      <c r="N188" s="261"/>
      <c r="O188" s="261"/>
      <c r="P188" s="261"/>
      <c r="Q188" s="261"/>
      <c r="R188" s="261"/>
      <c r="S188" s="261"/>
      <c r="T188" s="261"/>
      <c r="U188" s="82"/>
      <c r="V188" s="81"/>
      <c r="W188" s="81"/>
      <c r="X188" s="81"/>
      <c r="Y188" s="81"/>
      <c r="Z188" s="81"/>
      <c r="AA188" s="81"/>
      <c r="AB188" s="81"/>
      <c r="AC188" s="81"/>
    </row>
    <row r="189" spans="15:29" s="48" customFormat="1" ht="15" customHeight="1">
      <c r="O189" s="82"/>
      <c r="U189" s="82"/>
      <c r="V189" s="81"/>
      <c r="W189" s="81"/>
      <c r="X189" s="81"/>
      <c r="Y189" s="81"/>
      <c r="Z189" s="81"/>
      <c r="AA189" s="81"/>
      <c r="AB189" s="81"/>
      <c r="AC189" s="81"/>
    </row>
    <row r="190" spans="17:20" ht="28.5" customHeight="1">
      <c r="Q190" s="293" t="str">
        <f>IF(LarmStatus,"Minst ett av de obligatoriska kraven är inte ifyllda eller besvarade med Nej","")</f>
        <v>Minst ett av de obligatoriska kraven är inte ifyllda eller besvarade med Nej</v>
      </c>
      <c r="R190" s="293"/>
      <c r="S190" s="293"/>
      <c r="T190" s="293"/>
    </row>
  </sheetData>
  <sheetProtection password="D09A" sheet="1" formatColumns="0" formatRows="0"/>
  <mergeCells count="251">
    <mergeCell ref="Q118:V118"/>
    <mergeCell ref="J106:J108"/>
    <mergeCell ref="M181:S181"/>
    <mergeCell ref="E118:I120"/>
    <mergeCell ref="J118:J120"/>
    <mergeCell ref="K118:N118"/>
    <mergeCell ref="K119:O120"/>
    <mergeCell ref="J115:J117"/>
    <mergeCell ref="Q115:V115"/>
    <mergeCell ref="B161:I161"/>
    <mergeCell ref="B153:I153"/>
    <mergeCell ref="G23:I23"/>
    <mergeCell ref="K103:O105"/>
    <mergeCell ref="J103:J105"/>
    <mergeCell ref="E103:I105"/>
    <mergeCell ref="H15:I15"/>
    <mergeCell ref="B19:I19"/>
    <mergeCell ref="K109:N109"/>
    <mergeCell ref="E109:I111"/>
    <mergeCell ref="E121:I121"/>
    <mergeCell ref="Q190:T190"/>
    <mergeCell ref="Q3:T3"/>
    <mergeCell ref="Q66:T67"/>
    <mergeCell ref="B184:I186"/>
    <mergeCell ref="B3:E3"/>
    <mergeCell ref="M3:O3"/>
    <mergeCell ref="B32:C32"/>
    <mergeCell ref="J112:J114"/>
    <mergeCell ref="Q116:W117"/>
    <mergeCell ref="G22:I22"/>
    <mergeCell ref="B154:I154"/>
    <mergeCell ref="E102:I102"/>
    <mergeCell ref="B22:C22"/>
    <mergeCell ref="D32:I34"/>
    <mergeCell ref="B150:I150"/>
    <mergeCell ref="B139:F139"/>
    <mergeCell ref="B102:D102"/>
    <mergeCell ref="B143:I143"/>
    <mergeCell ref="B112:D114"/>
    <mergeCell ref="E112:I114"/>
    <mergeCell ref="B136:I136"/>
    <mergeCell ref="E106:I108"/>
    <mergeCell ref="E115:I117"/>
    <mergeCell ref="K115:N115"/>
    <mergeCell ref="B106:D108"/>
    <mergeCell ref="K116:O117"/>
    <mergeCell ref="K112:N112"/>
    <mergeCell ref="B115:D117"/>
    <mergeCell ref="J109:J111"/>
    <mergeCell ref="B132:I132"/>
    <mergeCell ref="P15:R15"/>
    <mergeCell ref="M187:T188"/>
    <mergeCell ref="M153:P153"/>
    <mergeCell ref="B141:I141"/>
    <mergeCell ref="M141:P141"/>
    <mergeCell ref="B142:I142"/>
    <mergeCell ref="B83:I85"/>
    <mergeCell ref="M17:O17"/>
    <mergeCell ref="P17:T17"/>
    <mergeCell ref="D22:E22"/>
    <mergeCell ref="S14:T14"/>
    <mergeCell ref="S15:T15"/>
    <mergeCell ref="J11:K11"/>
    <mergeCell ref="B14:D14"/>
    <mergeCell ref="B13:D13"/>
    <mergeCell ref="E13:G13"/>
    <mergeCell ref="H13:I13"/>
    <mergeCell ref="M15:O15"/>
    <mergeCell ref="P14:R14"/>
    <mergeCell ref="H12:I12"/>
    <mergeCell ref="S12:T12"/>
    <mergeCell ref="B15:D15"/>
    <mergeCell ref="B75:I75"/>
    <mergeCell ref="S13:T13"/>
    <mergeCell ref="M14:O14"/>
    <mergeCell ref="M16:O16"/>
    <mergeCell ref="P16:T16"/>
    <mergeCell ref="B28:C28"/>
    <mergeCell ref="M44:Q44"/>
    <mergeCell ref="M50:Q50"/>
    <mergeCell ref="M9:R9"/>
    <mergeCell ref="H10:I10"/>
    <mergeCell ref="B11:D11"/>
    <mergeCell ref="H11:I11"/>
    <mergeCell ref="Q13:R13"/>
    <mergeCell ref="B12:D12"/>
    <mergeCell ref="E12:G12"/>
    <mergeCell ref="Q12:R12"/>
    <mergeCell ref="E11:G11"/>
    <mergeCell ref="M4:T5"/>
    <mergeCell ref="B8:G8"/>
    <mergeCell ref="H8:I8"/>
    <mergeCell ref="M182:T182"/>
    <mergeCell ref="T172:T173"/>
    <mergeCell ref="M147:P147"/>
    <mergeCell ref="B155:I155"/>
    <mergeCell ref="B156:I156"/>
    <mergeCell ref="B6:I6"/>
    <mergeCell ref="B4:I5"/>
    <mergeCell ref="B7:I7"/>
    <mergeCell ref="S9:T9"/>
    <mergeCell ref="B181:H181"/>
    <mergeCell ref="B9:G9"/>
    <mergeCell ref="H9:I9"/>
    <mergeCell ref="S8:T8"/>
    <mergeCell ref="M8:R8"/>
    <mergeCell ref="H14:I14"/>
    <mergeCell ref="B89:I91"/>
    <mergeCell ref="B67:I67"/>
    <mergeCell ref="M184:T184"/>
    <mergeCell ref="M183:T183"/>
    <mergeCell ref="B148:I148"/>
    <mergeCell ref="B149:I149"/>
    <mergeCell ref="M159:P159"/>
    <mergeCell ref="B159:I159"/>
    <mergeCell ref="B172:S173"/>
    <mergeCell ref="M178:S178"/>
    <mergeCell ref="B176:I176"/>
    <mergeCell ref="M176:S176"/>
    <mergeCell ref="M186:T186"/>
    <mergeCell ref="B101:O101"/>
    <mergeCell ref="B166:T169"/>
    <mergeCell ref="B165:T165"/>
    <mergeCell ref="Q110:W111"/>
    <mergeCell ref="Q119:W120"/>
    <mergeCell ref="B162:I162"/>
    <mergeCell ref="B160:I160"/>
    <mergeCell ref="B134:H134"/>
    <mergeCell ref="B147:I147"/>
    <mergeCell ref="M47:Q47"/>
    <mergeCell ref="M71:S73"/>
    <mergeCell ref="B69:I69"/>
    <mergeCell ref="R54:R56"/>
    <mergeCell ref="M58:Q58"/>
    <mergeCell ref="M70:R70"/>
    <mergeCell ref="B71:I73"/>
    <mergeCell ref="B53:F53"/>
    <mergeCell ref="M53:Q53"/>
    <mergeCell ref="M59:Q59"/>
    <mergeCell ref="B109:D111"/>
    <mergeCell ref="Q107:W108"/>
    <mergeCell ref="Q106:V106"/>
    <mergeCell ref="B103:D105"/>
    <mergeCell ref="B76:I76"/>
    <mergeCell ref="C60:G60"/>
    <mergeCell ref="K113:O114"/>
    <mergeCell ref="Q113:W114"/>
    <mergeCell ref="K102:N102"/>
    <mergeCell ref="K106:N106"/>
    <mergeCell ref="M48:Q48"/>
    <mergeCell ref="M51:Q51"/>
    <mergeCell ref="M61:Q61"/>
    <mergeCell ref="M82:R82"/>
    <mergeCell ref="C44:G44"/>
    <mergeCell ref="C45:G45"/>
    <mergeCell ref="C51:G51"/>
    <mergeCell ref="B38:F38"/>
    <mergeCell ref="C43:G43"/>
    <mergeCell ref="C49:G49"/>
    <mergeCell ref="C50:G50"/>
    <mergeCell ref="C46:G46"/>
    <mergeCell ref="C47:G47"/>
    <mergeCell ref="C48:G48"/>
    <mergeCell ref="D23:E23"/>
    <mergeCell ref="B26:C26"/>
    <mergeCell ref="B39:G40"/>
    <mergeCell ref="C41:G41"/>
    <mergeCell ref="B82:I82"/>
    <mergeCell ref="B29:C29"/>
    <mergeCell ref="D29:E29"/>
    <mergeCell ref="D28:E28"/>
    <mergeCell ref="C59:G59"/>
    <mergeCell ref="B36:T36"/>
    <mergeCell ref="J39:J41"/>
    <mergeCell ref="K39:K41"/>
    <mergeCell ref="D25:E25"/>
    <mergeCell ref="M37:Q37"/>
    <mergeCell ref="B37:F37"/>
    <mergeCell ref="M38:Q38"/>
    <mergeCell ref="B25:C25"/>
    <mergeCell ref="B31:C31"/>
    <mergeCell ref="H39:H41"/>
    <mergeCell ref="I39:I41"/>
    <mergeCell ref="T39:T41"/>
    <mergeCell ref="S39:S41"/>
    <mergeCell ref="D31:I31"/>
    <mergeCell ref="B23:C23"/>
    <mergeCell ref="M13:P13"/>
    <mergeCell ref="B121:D121"/>
    <mergeCell ref="D26:E26"/>
    <mergeCell ref="M39:Q41"/>
    <mergeCell ref="R39:R41"/>
    <mergeCell ref="M42:Q42"/>
    <mergeCell ref="B133:I133"/>
    <mergeCell ref="B65:F65"/>
    <mergeCell ref="M89:S91"/>
    <mergeCell ref="M94:R94"/>
    <mergeCell ref="M76:R76"/>
    <mergeCell ref="M77:S79"/>
    <mergeCell ref="M83:S85"/>
    <mergeCell ref="B87:I87"/>
    <mergeCell ref="B88:I88"/>
    <mergeCell ref="Q112:V112"/>
    <mergeCell ref="B137:I137"/>
    <mergeCell ref="B77:I79"/>
    <mergeCell ref="I54:I56"/>
    <mergeCell ref="C61:G61"/>
    <mergeCell ref="B70:I70"/>
    <mergeCell ref="B144:I144"/>
    <mergeCell ref="B81:I81"/>
    <mergeCell ref="B100:F100"/>
    <mergeCell ref="B118:D120"/>
    <mergeCell ref="H54:H56"/>
    <mergeCell ref="B177:I177"/>
    <mergeCell ref="M177:S177"/>
    <mergeCell ref="B178:I178"/>
    <mergeCell ref="M10:P10"/>
    <mergeCell ref="Q10:T10"/>
    <mergeCell ref="M11:P11"/>
    <mergeCell ref="Q11:T11"/>
    <mergeCell ref="M12:P12"/>
    <mergeCell ref="B10:D10"/>
    <mergeCell ref="E10:G10"/>
    <mergeCell ref="U39:U41"/>
    <mergeCell ref="B93:I93"/>
    <mergeCell ref="B94:I94"/>
    <mergeCell ref="B95:I97"/>
    <mergeCell ref="M43:Q43"/>
    <mergeCell ref="M45:Q45"/>
    <mergeCell ref="M46:Q46"/>
    <mergeCell ref="M95:S97"/>
    <mergeCell ref="M49:Q49"/>
    <mergeCell ref="C42:G42"/>
    <mergeCell ref="T54:T56"/>
    <mergeCell ref="U54:U56"/>
    <mergeCell ref="C56:G56"/>
    <mergeCell ref="B54:G55"/>
    <mergeCell ref="C57:G57"/>
    <mergeCell ref="M57:Q57"/>
    <mergeCell ref="J54:J56"/>
    <mergeCell ref="K54:K56"/>
    <mergeCell ref="E14:G14"/>
    <mergeCell ref="E15:G15"/>
    <mergeCell ref="K107:O108"/>
    <mergeCell ref="K110:O111"/>
    <mergeCell ref="S54:S56"/>
    <mergeCell ref="M54:Q56"/>
    <mergeCell ref="M88:R88"/>
    <mergeCell ref="M60:Q60"/>
    <mergeCell ref="Q109:V109"/>
    <mergeCell ref="C58:G58"/>
  </mergeCells>
  <conditionalFormatting sqref="T172:T173">
    <cfRule type="cellIs" priority="298" dxfId="0" operator="equal" stopIfTrue="1">
      <formula>"Nej"</formula>
    </cfRule>
  </conditionalFormatting>
  <conditionalFormatting sqref="M184:T184 M187:T188">
    <cfRule type="expression" priority="262" dxfId="29" stopIfTrue="1">
      <formula>$I$181="Ja"</formula>
    </cfRule>
  </conditionalFormatting>
  <conditionalFormatting sqref="Q141">
    <cfRule type="cellIs" priority="256" dxfId="0" operator="equal" stopIfTrue="1">
      <formula>"Nej"</formula>
    </cfRule>
  </conditionalFormatting>
  <conditionalFormatting sqref="Q147 Q141 Q153">
    <cfRule type="expression" priority="250" dxfId="29" stopIfTrue="1">
      <formula>AE141</formula>
    </cfRule>
  </conditionalFormatting>
  <conditionalFormatting sqref="Q147">
    <cfRule type="cellIs" priority="210" dxfId="0" operator="equal" stopIfTrue="1">
      <formula>"Nej"</formula>
    </cfRule>
  </conditionalFormatting>
  <conditionalFormatting sqref="Q153">
    <cfRule type="cellIs" priority="208" dxfId="0" operator="equal" stopIfTrue="1">
      <formula>"Nej"</formula>
    </cfRule>
  </conditionalFormatting>
  <conditionalFormatting sqref="Q159">
    <cfRule type="expression" priority="206" dxfId="29" stopIfTrue="1">
      <formula>AE159</formula>
    </cfRule>
  </conditionalFormatting>
  <conditionalFormatting sqref="Q159">
    <cfRule type="cellIs" priority="205" dxfId="0" operator="equal" stopIfTrue="1">
      <formula>"Nej"</formula>
    </cfRule>
  </conditionalFormatting>
  <conditionalFormatting sqref="B30:F30">
    <cfRule type="expression" priority="181" dxfId="27" stopIfTrue="1">
      <formula>'2 Specifikation'!#REF!="Leveransavtal"</formula>
    </cfRule>
  </conditionalFormatting>
  <conditionalFormatting sqref="T177:T178">
    <cfRule type="expression" priority="160" dxfId="29" stopIfTrue="1">
      <formula>B177&lt;&gt;0</formula>
    </cfRule>
  </conditionalFormatting>
  <conditionalFormatting sqref="L135:R135">
    <cfRule type="expression" priority="159" dxfId="1" stopIfTrue="1">
      <formula>'2 Specifikation'!#REF!=TRUE</formula>
    </cfRule>
  </conditionalFormatting>
  <conditionalFormatting sqref="B137">
    <cfRule type="expression" priority="158" dxfId="27" stopIfTrue="1">
      <formula>I134="Nej"</formula>
    </cfRule>
  </conditionalFormatting>
  <conditionalFormatting sqref="P17:T17">
    <cfRule type="expression" priority="157" dxfId="29" stopIfTrue="1">
      <formula>$M$17="Nej"</formula>
    </cfRule>
  </conditionalFormatting>
  <conditionalFormatting sqref="W129:X129">
    <cfRule type="expression" priority="150" dxfId="1" stopIfTrue="1">
      <formula>'2 Specifikation'!#REF!=TRUE</formula>
    </cfRule>
  </conditionalFormatting>
  <conditionalFormatting sqref="C137:I137">
    <cfRule type="expression" priority="314" dxfId="27" stopIfTrue="1">
      <formula>L134="Nej"</formula>
    </cfRule>
  </conditionalFormatting>
  <conditionalFormatting sqref="S70">
    <cfRule type="cellIs" priority="81" dxfId="0" operator="equal" stopIfTrue="1">
      <formula>"Nej"</formula>
    </cfRule>
  </conditionalFormatting>
  <conditionalFormatting sqref="S76">
    <cfRule type="cellIs" priority="80" dxfId="0" operator="equal" stopIfTrue="1">
      <formula>"Nej"</formula>
    </cfRule>
  </conditionalFormatting>
  <conditionalFormatting sqref="S82">
    <cfRule type="cellIs" priority="79" dxfId="0" operator="equal" stopIfTrue="1">
      <formula>"Nej"</formula>
    </cfRule>
  </conditionalFormatting>
  <conditionalFormatting sqref="S88">
    <cfRule type="cellIs" priority="78" dxfId="0" operator="equal" stopIfTrue="1">
      <formula>"Nej"</formula>
    </cfRule>
  </conditionalFormatting>
  <conditionalFormatting sqref="S94">
    <cfRule type="cellIs" priority="77" dxfId="0" operator="equal" stopIfTrue="1">
      <formula>"Nej"</formula>
    </cfRule>
  </conditionalFormatting>
  <conditionalFormatting sqref="H42:U51">
    <cfRule type="expression" priority="55" dxfId="1" stopIfTrue="1">
      <formula>$C42=""</formula>
    </cfRule>
  </conditionalFormatting>
  <conditionalFormatting sqref="K42:K51">
    <cfRule type="expression" priority="44" dxfId="0" stopIfTrue="1">
      <formula>AND(J42&gt;0,K42&gt;0)</formula>
    </cfRule>
    <cfRule type="expression" priority="56" dxfId="11" stopIfTrue="1">
      <formula>I42&lt;&gt;"Pris (kr)"</formula>
    </cfRule>
  </conditionalFormatting>
  <conditionalFormatting sqref="J42:J51">
    <cfRule type="expression" priority="45" dxfId="0" stopIfTrue="1">
      <formula>AND(J42&gt;0,K42&gt;0)</formula>
    </cfRule>
    <cfRule type="expression" priority="57" dxfId="11" stopIfTrue="1">
      <formula>I42="Pris (kr)"</formula>
    </cfRule>
  </conditionalFormatting>
  <conditionalFormatting sqref="D32">
    <cfRule type="expression" priority="43" dxfId="1" stopIfTrue="1">
      <formula>$B$32&lt;&gt;"Ja"</formula>
    </cfRule>
  </conditionalFormatting>
  <conditionalFormatting sqref="H57:U61">
    <cfRule type="expression" priority="40" dxfId="1" stopIfTrue="1">
      <formula>$C57=""</formula>
    </cfRule>
  </conditionalFormatting>
  <conditionalFormatting sqref="K57:K61">
    <cfRule type="expression" priority="38" dxfId="0" stopIfTrue="1">
      <formula>AND(J57&gt;0,K57&gt;0)</formula>
    </cfRule>
    <cfRule type="expression" priority="41" dxfId="11" stopIfTrue="1">
      <formula>I57&lt;&gt;"Pris (kr)"</formula>
    </cfRule>
  </conditionalFormatting>
  <conditionalFormatting sqref="J57:J61">
    <cfRule type="expression" priority="39" dxfId="0" stopIfTrue="1">
      <formula>AND(J57&gt;0,K57&gt;0)</formula>
    </cfRule>
    <cfRule type="expression" priority="42" dxfId="11" stopIfTrue="1">
      <formula>I57="Pris (kr)"</formula>
    </cfRule>
  </conditionalFormatting>
  <conditionalFormatting sqref="B70:S73">
    <cfRule type="expression" priority="37" dxfId="1" stopIfTrue="1">
      <formula>$AE$71=FALSE</formula>
    </cfRule>
  </conditionalFormatting>
  <conditionalFormatting sqref="B76:S79">
    <cfRule type="expression" priority="36" dxfId="1" stopIfTrue="1">
      <formula>$AE$77=FALSE</formula>
    </cfRule>
  </conditionalFormatting>
  <conditionalFormatting sqref="B82:S85">
    <cfRule type="expression" priority="35" dxfId="1" stopIfTrue="1">
      <formula>$AE$83=FALSE</formula>
    </cfRule>
  </conditionalFormatting>
  <conditionalFormatting sqref="B88:S91">
    <cfRule type="expression" priority="34" dxfId="1" stopIfTrue="1">
      <formula>$AE$89=FALSE</formula>
    </cfRule>
  </conditionalFormatting>
  <conditionalFormatting sqref="B94:S97">
    <cfRule type="expression" priority="33" dxfId="1" stopIfTrue="1">
      <formula>$AE$95=FALSE</formula>
    </cfRule>
  </conditionalFormatting>
  <conditionalFormatting sqref="E106:W108">
    <cfRule type="expression" priority="9" dxfId="1" stopIfTrue="1">
      <formula>$B$106="Välj tilldelningskriterie"</formula>
    </cfRule>
  </conditionalFormatting>
  <conditionalFormatting sqref="E109:W111">
    <cfRule type="expression" priority="7" dxfId="1" stopIfTrue="1">
      <formula>$B$109="Välj tilldelningskriterie"</formula>
    </cfRule>
  </conditionalFormatting>
  <conditionalFormatting sqref="E112:W114">
    <cfRule type="expression" priority="6" dxfId="1" stopIfTrue="1">
      <formula>$B$112="Välj tilldelningskriterie"</formula>
    </cfRule>
  </conditionalFormatting>
  <conditionalFormatting sqref="E115:W117">
    <cfRule type="expression" priority="5" dxfId="1" stopIfTrue="1">
      <formula>$B$115="Välj tilldelningskriterie"</formula>
    </cfRule>
  </conditionalFormatting>
  <conditionalFormatting sqref="E118:W120">
    <cfRule type="expression" priority="4" dxfId="1" stopIfTrue="1">
      <formula>$B$118="Välj tilldelningskriterie"</formula>
    </cfRule>
  </conditionalFormatting>
  <conditionalFormatting sqref="J121">
    <cfRule type="cellIs" priority="1" dxfId="0" operator="notEqual" stopIfTrue="1">
      <formula>1</formula>
    </cfRule>
  </conditionalFormatting>
  <dataValidations count="14">
    <dataValidation type="list" allowBlank="1" showInputMessage="1" showErrorMessage="1" sqref="W106 Q153 Q159 Q147 T181 N179 T172 I181:K181 Q141 S94 I134 S70 S82 S76 T177:T178 S88 M17 W118 W109 W112 W115 B32:C32">
      <formula1>"Ja,Nej"</formula1>
    </dataValidation>
    <dataValidation errorStyle="information" type="date" allowBlank="1" showInputMessage="1" showErrorMessage="1" promptTitle="Datum" prompt="Datum i datumformatet ÅÅÅÅ-MM-DD alternativt texten &quot;Ej tillämpligt&quot;&#10;" errorTitle="Fel" error="Ange datum i datumformatet ÅÅÅÅ-MM-DD och får inte vara tidigare än 2012-01-01 eller senare än 2016-01-01&#10;Alternativt texten &quot;Ej tillämpligt&quot;&#10;" sqref="B30:C30">
      <formula1>40544</formula1>
      <formula2>72686</formula2>
    </dataValidation>
    <dataValidation type="list" allowBlank="1" showInputMessage="1" showErrorMessage="1" sqref="F29:F30">
      <formula1>"Mån,År"</formula1>
    </dataValidation>
    <dataValidation type="decimal" allowBlank="1" showInputMessage="1" showErrorMessage="1" error="Talet måste vara mellan 0 och 100" sqref="D29:E30">
      <formula1>0</formula1>
      <formula2>100</formula2>
    </dataValidation>
    <dataValidation type="decimal" allowBlank="1" showInputMessage="1" showErrorMessage="1" errorTitle="Poäng" error="Poäng måste vara mellan 0 och 1000" sqref="O106 O109 O112 O115 O118">
      <formula1>0</formula1>
      <formula2>1000</formula2>
    </dataValidation>
    <dataValidation type="list" allowBlank="1" showInputMessage="1" showErrorMessage="1" prompt="Välj i listan genom att klicka på pilen till höger." sqref="I42:I52 I57:I61">
      <formula1>"Pris (kr),Rabatt (%),Påslag (%)"</formula1>
    </dataValidation>
    <dataValidation type="decimal" allowBlank="1" showInputMessage="1" showErrorMessage="1" sqref="J42:J52 J57:J61">
      <formula1>0</formula1>
      <formula2>100000000</formula2>
    </dataValidation>
    <dataValidation type="decimal" allowBlank="1" showInputMessage="1" showErrorMessage="1" sqref="K42:K52 K57:K61">
      <formula1>0</formula1>
      <formula2>10000000</formula2>
    </dataValidation>
    <dataValidation type="decimal" allowBlank="1" showInputMessage="1" showErrorMessage="1" sqref="T42:T52 T57:T61">
      <formula1>-100</formula1>
      <formula2>10000000</formula2>
    </dataValidation>
    <dataValidation type="list" allowBlank="1" showInputMessage="1" showErrorMessage="1" prompt="Välj i listan genom att klicka på pilen till höger." sqref="B106:D120">
      <formula1>TblTilldelningskriterier</formula1>
    </dataValidation>
    <dataValidation type="list" allowBlank="1" showInputMessage="1" showErrorMessage="1" prompt="Välj i listan genom att klicka på pilen till höger." sqref="B69:I69 B87:I87 B75:I75 B81:I81 B93:I93">
      <formula1>TblSkaKrav</formula1>
    </dataValidation>
    <dataValidation type="list" allowBlank="1" showInputMessage="1" showErrorMessage="1" prompt="Välj i listan genom att klicka på pilen till höger." sqref="K106:N106 K109:N109 K112:N112 K115:N115 K118:N118">
      <formula1>"Enligt spec nedan,Enligt bilaga"</formula1>
    </dataValidation>
    <dataValidation allowBlank="1" showInputMessage="1" showErrorMessage="1" promptTitle="Datum" prompt="Datum anges i datumformatet ÅÅÅÅ-MM-DD" sqref="B23:C23 D23:E23 B26:C26 D26:E26"/>
    <dataValidation allowBlank="1" showInputMessage="1" showErrorMessage="1" promptTitle="Datum" prompt="Datum anges i datumformatet ÅÅÅÅ-MM-DD.&#10;Obs! Längd för ett Leveransavtal för Webbshop kan maximalt vara 24 månader." sqref="B29:C29"/>
  </dataValidations>
  <printOptions horizontalCentered="1"/>
  <pageMargins left="0.2755905511811024" right="0.2755905511811024" top="0.3937007874015748" bottom="0.3937007874015748" header="0.5118110236220472" footer="0.1968503937007874"/>
  <pageSetup fitToHeight="0" fitToWidth="1" horizontalDpi="600" verticalDpi="600" orientation="landscape" paperSize="9" scale="56" r:id="rId2"/>
  <headerFooter alignWithMargins="0">
    <oddFooter>&amp;R&amp;P (&amp;N)</oddFooter>
  </headerFooter>
  <rowBreaks count="5" manualBreakCount="5">
    <brk id="35" max="255" man="1"/>
    <brk id="64" max="255" man="1"/>
    <brk id="99" max="255" man="1"/>
    <brk id="130" max="255" man="1"/>
    <brk id="163" max="255" man="1"/>
  </rowBreaks>
  <legacyDrawing r:id="rId1"/>
</worksheet>
</file>

<file path=xl/worksheets/sheet3.xml><?xml version="1.0" encoding="utf-8"?>
<worksheet xmlns="http://schemas.openxmlformats.org/spreadsheetml/2006/main" xmlns:r="http://schemas.openxmlformats.org/officeDocument/2006/relationships">
  <sheetPr codeName="Sheet13"/>
  <dimension ref="A1:M46"/>
  <sheetViews>
    <sheetView showGridLines="0" zoomScale="86" zoomScaleNormal="86" zoomScalePageLayoutView="90" workbookViewId="0" topLeftCell="A1">
      <selection activeCell="B23" sqref="B23:D24"/>
    </sheetView>
  </sheetViews>
  <sheetFormatPr defaultColWidth="9.140625" defaultRowHeight="12.75"/>
  <cols>
    <col min="1" max="1" width="2.57421875" style="5" customWidth="1"/>
    <col min="2" max="2" width="50.28125" style="5" customWidth="1"/>
    <col min="3" max="3" width="3.140625" style="5" customWidth="1"/>
    <col min="4" max="4" width="50.28125" style="5" customWidth="1"/>
    <col min="5" max="5" width="9.140625" style="5" customWidth="1"/>
    <col min="6" max="6" width="13.140625" style="5" customWidth="1"/>
    <col min="7" max="16384" width="9.140625" style="5" customWidth="1"/>
  </cols>
  <sheetData>
    <row r="1" spans="4:9" ht="17.25" customHeight="1">
      <c r="D1" s="43" t="str">
        <f>"Avrop nr: "&amp;'2 Specifikation'!H15</f>
        <v>Avrop nr: xxxx</v>
      </c>
      <c r="F1" s="45"/>
      <c r="G1" s="44"/>
      <c r="H1" s="44"/>
      <c r="I1" s="44"/>
    </row>
    <row r="2" spans="7:9" ht="7.5" customHeight="1" hidden="1">
      <c r="G2" s="44"/>
      <c r="H2" s="44"/>
      <c r="I2" s="44"/>
    </row>
    <row r="3" spans="2:9" ht="7.5" customHeight="1" hidden="1">
      <c r="B3" s="101"/>
      <c r="G3" s="44"/>
      <c r="H3" s="44"/>
      <c r="I3" s="44"/>
    </row>
    <row r="4" spans="7:9" ht="7.5" customHeight="1" hidden="1">
      <c r="G4" s="44"/>
      <c r="H4" s="44"/>
      <c r="I4" s="44"/>
    </row>
    <row r="5" spans="2:13" ht="25.5" customHeight="1">
      <c r="B5" s="46" t="s">
        <v>62</v>
      </c>
      <c r="C5" s="46"/>
      <c r="D5" s="46"/>
      <c r="G5" s="44"/>
      <c r="H5" s="44"/>
      <c r="I5" s="44"/>
      <c r="J5" s="36"/>
      <c r="K5" s="36"/>
      <c r="L5" s="36"/>
      <c r="M5" s="36"/>
    </row>
    <row r="6" spans="2:13" ht="18">
      <c r="B6" s="312" t="str">
        <f>"Detta kontrakt reglerar avrop från ramavtalsområde "&amp;'1 Försättssida'!A14&amp;", "&amp;'1 Försättssida'!A16</f>
        <v>Detta kontrakt reglerar avrop från ramavtalsområde Informationsförsörjning, 96-35-2014</v>
      </c>
      <c r="C6" s="313"/>
      <c r="D6" s="313"/>
      <c r="F6" s="45"/>
      <c r="G6" s="44"/>
      <c r="H6" s="44"/>
      <c r="I6" s="44"/>
      <c r="J6" s="36"/>
      <c r="K6" s="36"/>
      <c r="L6" s="36"/>
      <c r="M6" s="36"/>
    </row>
    <row r="7" spans="2:13" ht="25.5" customHeight="1">
      <c r="B7" s="34" t="s">
        <v>61</v>
      </c>
      <c r="C7" s="34"/>
      <c r="D7" s="34"/>
      <c r="J7" s="36"/>
      <c r="K7" s="36"/>
      <c r="L7" s="36"/>
      <c r="M7" s="36"/>
    </row>
    <row r="8" spans="2:13" ht="18">
      <c r="B8" s="240" t="s">
        <v>184</v>
      </c>
      <c r="C8" s="240"/>
      <c r="D8" s="240"/>
      <c r="G8" s="43"/>
      <c r="J8" s="36"/>
      <c r="K8" s="36"/>
      <c r="L8" s="36"/>
      <c r="M8" s="36"/>
    </row>
    <row r="9" spans="2:13" ht="18">
      <c r="B9" s="240" t="s">
        <v>185</v>
      </c>
      <c r="C9" s="240"/>
      <c r="D9" s="240"/>
      <c r="J9" s="36"/>
      <c r="K9" s="36"/>
      <c r="L9" s="36"/>
      <c r="M9" s="36"/>
    </row>
    <row r="10" spans="2:13" ht="18">
      <c r="B10" s="240"/>
      <c r="C10" s="240"/>
      <c r="D10" s="240"/>
      <c r="G10" s="42"/>
      <c r="J10" s="36"/>
      <c r="K10" s="36"/>
      <c r="L10" s="36"/>
      <c r="M10" s="36"/>
    </row>
    <row r="11" spans="2:13" ht="18">
      <c r="B11" s="240"/>
      <c r="C11" s="240"/>
      <c r="D11" s="240"/>
      <c r="J11" s="36"/>
      <c r="K11" s="36"/>
      <c r="L11" s="36"/>
      <c r="M11" s="36"/>
    </row>
    <row r="12" spans="2:13" ht="18">
      <c r="B12" s="240"/>
      <c r="C12" s="240"/>
      <c r="D12" s="240"/>
      <c r="J12" s="36"/>
      <c r="K12" s="36"/>
      <c r="L12" s="36"/>
      <c r="M12" s="36"/>
    </row>
    <row r="13" spans="2:13" ht="18">
      <c r="B13" s="240"/>
      <c r="C13" s="240"/>
      <c r="D13" s="240"/>
      <c r="J13" s="36"/>
      <c r="K13" s="36"/>
      <c r="L13" s="36"/>
      <c r="M13" s="36"/>
    </row>
    <row r="14" spans="2:13" ht="18">
      <c r="B14" s="240"/>
      <c r="C14" s="240"/>
      <c r="D14" s="240"/>
      <c r="J14" s="36"/>
      <c r="K14" s="36"/>
      <c r="L14" s="36"/>
      <c r="M14" s="36"/>
    </row>
    <row r="15" spans="2:13" ht="18">
      <c r="B15" s="240"/>
      <c r="C15" s="240"/>
      <c r="D15" s="240"/>
      <c r="J15" s="36"/>
      <c r="K15" s="36"/>
      <c r="L15" s="36"/>
      <c r="M15" s="36"/>
    </row>
    <row r="16" spans="2:13" ht="18">
      <c r="B16" s="240"/>
      <c r="C16" s="240"/>
      <c r="D16" s="240"/>
      <c r="J16" s="36"/>
      <c r="K16" s="36"/>
      <c r="L16" s="36"/>
      <c r="M16" s="36"/>
    </row>
    <row r="17" spans="2:13" ht="18">
      <c r="B17" s="240"/>
      <c r="C17" s="240"/>
      <c r="D17" s="240"/>
      <c r="J17" s="36"/>
      <c r="K17" s="36"/>
      <c r="L17" s="36"/>
      <c r="M17" s="36"/>
    </row>
    <row r="18" spans="2:13" ht="18">
      <c r="B18" s="240"/>
      <c r="C18" s="240"/>
      <c r="D18" s="240"/>
      <c r="J18" s="36"/>
      <c r="K18" s="36"/>
      <c r="L18" s="36"/>
      <c r="M18" s="36"/>
    </row>
    <row r="19" spans="2:13" ht="18">
      <c r="B19" s="240"/>
      <c r="C19" s="240"/>
      <c r="D19" s="240"/>
      <c r="J19" s="36"/>
      <c r="K19" s="36"/>
      <c r="L19" s="36"/>
      <c r="M19" s="36"/>
    </row>
    <row r="20" spans="2:13" ht="122.25" customHeight="1">
      <c r="B20" s="240"/>
      <c r="C20" s="240"/>
      <c r="D20" s="240"/>
      <c r="J20" s="36"/>
      <c r="K20" s="36"/>
      <c r="L20" s="36"/>
      <c r="M20" s="36"/>
    </row>
    <row r="21" spans="2:13" ht="20.25">
      <c r="B21" s="41"/>
      <c r="C21" s="38"/>
      <c r="D21" s="38"/>
      <c r="J21" s="36"/>
      <c r="K21" s="36"/>
      <c r="L21" s="36"/>
      <c r="M21" s="36"/>
    </row>
    <row r="22" spans="2:8" ht="21.75">
      <c r="B22" s="317" t="s">
        <v>201</v>
      </c>
      <c r="C22" s="318"/>
      <c r="D22" s="319"/>
      <c r="H22" s="40"/>
    </row>
    <row r="23" spans="2:8" ht="41.25" customHeight="1">
      <c r="B23" s="320"/>
      <c r="C23" s="321"/>
      <c r="D23" s="322"/>
      <c r="H23" s="37"/>
    </row>
    <row r="24" spans="2:8" ht="41.25" customHeight="1">
      <c r="B24" s="323"/>
      <c r="C24" s="324"/>
      <c r="D24" s="325"/>
      <c r="H24" s="37"/>
    </row>
    <row r="25" spans="2:13" ht="25.5" customHeight="1">
      <c r="B25" s="39"/>
      <c r="C25" s="38"/>
      <c r="D25" s="38"/>
      <c r="H25" s="37"/>
      <c r="J25" s="36"/>
      <c r="K25" s="36"/>
      <c r="L25" s="36"/>
      <c r="M25" s="36"/>
    </row>
    <row r="26" spans="2:9" s="35" customFormat="1" ht="24" customHeight="1">
      <c r="B26" s="34" t="s">
        <v>51</v>
      </c>
      <c r="C26" s="34"/>
      <c r="D26" s="34"/>
      <c r="I26" s="20"/>
    </row>
    <row r="27" spans="2:9" ht="67.5" customHeight="1">
      <c r="B27" s="240" t="s">
        <v>60</v>
      </c>
      <c r="C27" s="240"/>
      <c r="D27" s="240"/>
      <c r="I27" s="20"/>
    </row>
    <row r="28" spans="2:9" ht="26.25" customHeight="1">
      <c r="B28" s="21"/>
      <c r="C28" s="21"/>
      <c r="D28" s="21"/>
      <c r="I28" s="20"/>
    </row>
    <row r="29" spans="1:5" s="20" customFormat="1" ht="18" customHeight="1">
      <c r="A29" s="5"/>
      <c r="B29" s="19" t="s">
        <v>59</v>
      </c>
      <c r="C29" s="29"/>
      <c r="D29" s="19" t="s">
        <v>58</v>
      </c>
      <c r="E29" s="34"/>
    </row>
    <row r="30" spans="1:4" s="20" customFormat="1" ht="23.25" customHeight="1">
      <c r="A30" s="5"/>
      <c r="B30" s="95">
        <f>'2 Specifikation'!B9</f>
        <v>0</v>
      </c>
      <c r="C30" s="29"/>
      <c r="D30" s="139">
        <f>'2 Specifikation'!M9</f>
        <v>0</v>
      </c>
    </row>
    <row r="31" spans="1:9" s="20" customFormat="1" ht="12.75" customHeight="1">
      <c r="A31" s="5"/>
      <c r="B31" s="33" t="s">
        <v>57</v>
      </c>
      <c r="C31" s="29"/>
      <c r="D31" s="33" t="s">
        <v>57</v>
      </c>
      <c r="I31" s="5"/>
    </row>
    <row r="32" spans="1:9" s="20" customFormat="1" ht="18" customHeight="1">
      <c r="A32" s="5"/>
      <c r="B32" s="32">
        <f>'2 Specifikation'!H9</f>
        <v>0</v>
      </c>
      <c r="C32" s="29"/>
      <c r="D32" s="31">
        <f>'2 Specifikation'!S9</f>
        <v>0</v>
      </c>
      <c r="I32" s="5"/>
    </row>
    <row r="33" spans="1:9" s="20" customFormat="1" ht="44.25" customHeight="1">
      <c r="A33" s="5"/>
      <c r="B33" s="30"/>
      <c r="C33" s="29"/>
      <c r="D33" s="29"/>
      <c r="I33" s="5"/>
    </row>
    <row r="34" spans="2:9" s="20" customFormat="1" ht="12.75">
      <c r="B34" s="26" t="s">
        <v>53</v>
      </c>
      <c r="D34" s="26" t="s">
        <v>53</v>
      </c>
      <c r="I34" s="5"/>
    </row>
    <row r="35" spans="2:9" s="20" customFormat="1" ht="28.5" customHeight="1">
      <c r="B35" s="28"/>
      <c r="D35" s="27"/>
      <c r="I35" s="5"/>
    </row>
    <row r="36" spans="1:4" ht="16.5" customHeight="1">
      <c r="A36" s="20"/>
      <c r="B36" s="20"/>
      <c r="C36" s="20"/>
      <c r="D36" s="20"/>
    </row>
    <row r="37" spans="1:4" ht="25.5">
      <c r="A37" s="20"/>
      <c r="B37" s="93" t="s">
        <v>81</v>
      </c>
      <c r="C37" s="20"/>
      <c r="D37" s="93" t="s">
        <v>82</v>
      </c>
    </row>
    <row r="38" spans="1:4" ht="12.75">
      <c r="A38" s="20"/>
      <c r="B38" s="25"/>
      <c r="C38" s="20"/>
      <c r="D38" s="24"/>
    </row>
    <row r="39" spans="1:4" ht="12.75">
      <c r="A39" s="20"/>
      <c r="B39" s="23"/>
      <c r="C39" s="20"/>
      <c r="D39" s="22"/>
    </row>
    <row r="40" spans="1:4" ht="12.75">
      <c r="A40" s="21"/>
      <c r="B40" s="21"/>
      <c r="C40" s="21"/>
      <c r="D40" s="20"/>
    </row>
    <row r="41" spans="2:4" ht="15.75" customHeight="1">
      <c r="B41" s="19" t="s">
        <v>56</v>
      </c>
      <c r="C41" s="19"/>
      <c r="D41" s="19"/>
    </row>
    <row r="42" spans="2:4" ht="12.75">
      <c r="B42" s="314"/>
      <c r="C42" s="315"/>
      <c r="D42" s="316"/>
    </row>
    <row r="43" spans="2:4" ht="12.75">
      <c r="B43" s="314"/>
      <c r="C43" s="315"/>
      <c r="D43" s="316"/>
    </row>
    <row r="44" spans="2:4" ht="12.75">
      <c r="B44" s="314"/>
      <c r="C44" s="315"/>
      <c r="D44" s="316"/>
    </row>
    <row r="45" spans="2:4" ht="12.75">
      <c r="B45" s="314"/>
      <c r="C45" s="315"/>
      <c r="D45" s="316"/>
    </row>
    <row r="46" spans="2:4" ht="12.75">
      <c r="B46" s="314"/>
      <c r="C46" s="315"/>
      <c r="D46" s="316"/>
    </row>
  </sheetData>
  <sheetProtection password="D09A" sheet="1" formatColumns="0" formatRows="0"/>
  <mergeCells count="11">
    <mergeCell ref="B46:D46"/>
    <mergeCell ref="B27:D27"/>
    <mergeCell ref="B42:D42"/>
    <mergeCell ref="B22:D22"/>
    <mergeCell ref="B23:D24"/>
    <mergeCell ref="B6:D6"/>
    <mergeCell ref="B43:D43"/>
    <mergeCell ref="B44:D44"/>
    <mergeCell ref="B45:D45"/>
    <mergeCell ref="B8:D8"/>
    <mergeCell ref="B9:D20"/>
  </mergeCells>
  <printOptions/>
  <pageMargins left="0.7480314960629921" right="0.7480314960629921" top="0.3937007874015748" bottom="0.984251968503937" header="0.5118110236220472" footer="0.5118110236220472"/>
  <pageSetup fitToHeight="2" horizontalDpi="600" verticalDpi="600" orientation="portrait" paperSize="9" scale="80" r:id="rId1"/>
  <headerFooter alignWithMargins="0">
    <oddFooter>&amp;R&amp;P (&amp;N)</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B1:W48"/>
  <sheetViews>
    <sheetView showGridLines="0" zoomScale="120" zoomScaleNormal="120" zoomScalePageLayoutView="0" workbookViewId="0" topLeftCell="E29">
      <selection activeCell="G38" sqref="G38"/>
    </sheetView>
  </sheetViews>
  <sheetFormatPr defaultColWidth="9.140625" defaultRowHeight="12.75"/>
  <cols>
    <col min="1" max="2" width="9.140625" style="1" customWidth="1"/>
    <col min="3" max="3" width="15.00390625" style="1" bestFit="1" customWidth="1"/>
    <col min="4" max="4" width="12.28125" style="1" bestFit="1" customWidth="1"/>
    <col min="5" max="5" width="12.28125" style="1" customWidth="1"/>
    <col min="6" max="6" width="27.57421875" style="1" customWidth="1"/>
    <col min="7" max="7" width="15.8515625" style="1" bestFit="1" customWidth="1"/>
    <col min="8" max="8" width="9.140625" style="1" customWidth="1"/>
    <col min="9" max="9" width="18.140625" style="1" customWidth="1"/>
    <col min="10" max="10" width="27.57421875" style="1" bestFit="1" customWidth="1"/>
    <col min="11" max="12" width="18.140625" style="1" customWidth="1"/>
    <col min="13" max="13" width="12.7109375" style="1" bestFit="1" customWidth="1"/>
    <col min="14" max="14" width="15.140625" style="1" bestFit="1" customWidth="1"/>
    <col min="15" max="16" width="18.140625" style="1" customWidth="1"/>
    <col min="17" max="17" width="19.8515625" style="1" customWidth="1"/>
    <col min="18" max="18" width="18.421875" style="1" bestFit="1" customWidth="1"/>
    <col min="19" max="19" width="12.7109375" style="1" bestFit="1" customWidth="1"/>
    <col min="20" max="20" width="42.421875" style="1" bestFit="1" customWidth="1"/>
    <col min="21" max="21" width="24.421875" style="1" bestFit="1" customWidth="1"/>
    <col min="22" max="22" width="12.7109375" style="1" bestFit="1" customWidth="1"/>
    <col min="23" max="23" width="27.00390625" style="1" bestFit="1" customWidth="1"/>
    <col min="24" max="16384" width="9.140625" style="1" customWidth="1"/>
  </cols>
  <sheetData>
    <row r="1" spans="2:23" ht="25.5">
      <c r="B1" s="1" t="s">
        <v>10</v>
      </c>
      <c r="C1" s="6" t="s">
        <v>12</v>
      </c>
      <c r="I1" s="13" t="s">
        <v>22</v>
      </c>
      <c r="J1" s="13" t="s">
        <v>23</v>
      </c>
      <c r="K1" s="13" t="s">
        <v>25</v>
      </c>
      <c r="L1" s="13" t="s">
        <v>4</v>
      </c>
      <c r="M1" s="13" t="s">
        <v>5</v>
      </c>
      <c r="N1" s="13" t="s">
        <v>8</v>
      </c>
      <c r="O1" s="13" t="s">
        <v>30</v>
      </c>
      <c r="P1" s="13" t="s">
        <v>31</v>
      </c>
      <c r="Q1" s="13" t="s">
        <v>28</v>
      </c>
      <c r="R1" s="13" t="s">
        <v>24</v>
      </c>
      <c r="S1" s="13" t="s">
        <v>2</v>
      </c>
      <c r="T1" s="13" t="s">
        <v>26</v>
      </c>
      <c r="U1" s="13" t="s">
        <v>27</v>
      </c>
      <c r="V1" s="13" t="s">
        <v>9</v>
      </c>
      <c r="W1" s="13" t="s">
        <v>29</v>
      </c>
    </row>
    <row r="2" spans="2:23" ht="12.75">
      <c r="B2" s="1" t="s">
        <v>11</v>
      </c>
      <c r="C2" s="1" t="s">
        <v>12</v>
      </c>
      <c r="I2" s="12"/>
      <c r="J2" s="12"/>
      <c r="K2" s="12"/>
      <c r="L2" s="12"/>
      <c r="M2" s="12"/>
      <c r="N2" s="12"/>
      <c r="O2" s="12"/>
      <c r="P2" s="12"/>
      <c r="Q2" s="12"/>
      <c r="R2" s="12"/>
      <c r="S2" s="12"/>
      <c r="T2" s="12"/>
      <c r="U2" s="12"/>
      <c r="V2" s="12"/>
      <c r="W2" s="12"/>
    </row>
    <row r="3" spans="2:23" ht="12.75">
      <c r="B3" s="1" t="s">
        <v>13</v>
      </c>
      <c r="C3" s="1" t="s">
        <v>12</v>
      </c>
      <c r="D3" s="1" t="s">
        <v>19</v>
      </c>
      <c r="I3" s="12" t="str">
        <f>"Välj "&amp;I1</f>
        <v>Välj Juridiskt Namn</v>
      </c>
      <c r="J3" s="12" t="str">
        <f aca="true" t="shared" si="0" ref="J3:W3">J1</f>
        <v>Förvaltningens avtalsnummer </v>
      </c>
      <c r="K3" s="12" t="str">
        <f t="shared" si="0"/>
        <v>Organisations-nummer</v>
      </c>
      <c r="L3" s="12" t="str">
        <f t="shared" si="0"/>
        <v>Adress</v>
      </c>
      <c r="M3" s="12" t="str">
        <f t="shared" si="0"/>
        <v>Postnummer</v>
      </c>
      <c r="N3" s="12" t="str">
        <f t="shared" si="0"/>
        <v>Postadress</v>
      </c>
      <c r="O3" s="12" t="str">
        <f t="shared" si="0"/>
        <v>Telefon Växel</v>
      </c>
      <c r="P3" s="12" t="str">
        <f t="shared" si="0"/>
        <v>Telefon kundtjänst</v>
      </c>
      <c r="Q3" s="12" t="str">
        <f t="shared" si="0"/>
        <v>Hemsida</v>
      </c>
      <c r="R3" s="12" t="str">
        <f t="shared" si="0"/>
        <v>Kontaktperson </v>
      </c>
      <c r="S3" s="12" t="str">
        <f t="shared" si="0"/>
        <v>Telefon</v>
      </c>
      <c r="T3" s="12" t="str">
        <f t="shared" si="0"/>
        <v>E-post kontaktperson</v>
      </c>
      <c r="U3" s="12" t="str">
        <f t="shared" si="0"/>
        <v>Befattning Kontaktperson</v>
      </c>
      <c r="V3" s="12" t="str">
        <f t="shared" si="0"/>
        <v>Fax</v>
      </c>
      <c r="W3" s="12" t="str">
        <f t="shared" si="0"/>
        <v>E-post Gruppbrevlåda</v>
      </c>
    </row>
    <row r="4" spans="2:23" ht="12.75">
      <c r="B4" s="1" t="s">
        <v>14</v>
      </c>
      <c r="C4" s="10" t="s">
        <v>15</v>
      </c>
      <c r="D4" s="1" t="s">
        <v>16</v>
      </c>
      <c r="I4" s="12" t="s">
        <v>89</v>
      </c>
      <c r="J4" s="12" t="s">
        <v>90</v>
      </c>
      <c r="K4" s="12" t="s">
        <v>91</v>
      </c>
      <c r="L4" s="12" t="s">
        <v>92</v>
      </c>
      <c r="M4" s="12" t="s">
        <v>93</v>
      </c>
      <c r="N4" s="12" t="s">
        <v>94</v>
      </c>
      <c r="O4" s="12" t="s">
        <v>95</v>
      </c>
      <c r="P4" s="12" t="s">
        <v>96</v>
      </c>
      <c r="Q4" s="12" t="s">
        <v>97</v>
      </c>
      <c r="R4" s="12" t="s">
        <v>98</v>
      </c>
      <c r="S4" s="12" t="s">
        <v>99</v>
      </c>
      <c r="T4" s="12" t="s">
        <v>100</v>
      </c>
      <c r="U4" s="12" t="s">
        <v>101</v>
      </c>
      <c r="V4" s="12" t="s">
        <v>102</v>
      </c>
      <c r="W4" s="12" t="s">
        <v>103</v>
      </c>
    </row>
    <row r="5" spans="3:23" ht="12.75">
      <c r="C5" s="7"/>
      <c r="D5" s="1" t="s">
        <v>17</v>
      </c>
      <c r="I5" s="12"/>
      <c r="J5" s="12"/>
      <c r="K5" s="12"/>
      <c r="L5" s="12"/>
      <c r="M5" s="12"/>
      <c r="N5" s="12"/>
      <c r="O5" s="12"/>
      <c r="P5" s="12"/>
      <c r="Q5" s="12"/>
      <c r="R5" s="12"/>
      <c r="S5" s="12"/>
      <c r="T5" s="12"/>
      <c r="U5" s="12"/>
      <c r="V5" s="12"/>
      <c r="W5" s="12"/>
    </row>
    <row r="6" spans="3:23" ht="12.75">
      <c r="C6" s="8"/>
      <c r="D6" s="1" t="s">
        <v>18</v>
      </c>
      <c r="I6" s="12"/>
      <c r="J6" s="12"/>
      <c r="K6" s="12"/>
      <c r="L6" s="12"/>
      <c r="M6" s="12"/>
      <c r="N6" s="12"/>
      <c r="O6" s="12"/>
      <c r="P6" s="12"/>
      <c r="Q6" s="12"/>
      <c r="R6" s="12"/>
      <c r="S6" s="12"/>
      <c r="T6" s="12"/>
      <c r="U6" s="12"/>
      <c r="V6" s="12"/>
      <c r="W6" s="12"/>
    </row>
    <row r="7" spans="3:23" ht="12.75">
      <c r="C7" s="11"/>
      <c r="D7" s="1" t="s">
        <v>20</v>
      </c>
      <c r="I7" s="12"/>
      <c r="J7" s="12"/>
      <c r="K7" s="12"/>
      <c r="L7" s="12"/>
      <c r="M7" s="12"/>
      <c r="N7" s="12"/>
      <c r="O7" s="12"/>
      <c r="P7" s="12"/>
      <c r="Q7" s="12"/>
      <c r="R7" s="12"/>
      <c r="S7" s="12"/>
      <c r="T7" s="12"/>
      <c r="U7" s="12"/>
      <c r="V7" s="12"/>
      <c r="W7" s="12"/>
    </row>
    <row r="8" spans="3:23" ht="12.75">
      <c r="C8" s="9"/>
      <c r="D8" s="1" t="s">
        <v>21</v>
      </c>
      <c r="I8" s="12"/>
      <c r="J8" s="12"/>
      <c r="K8" s="12"/>
      <c r="L8" s="12"/>
      <c r="M8" s="12"/>
      <c r="N8" s="12"/>
      <c r="O8" s="12"/>
      <c r="P8" s="12"/>
      <c r="Q8" s="12"/>
      <c r="R8" s="12"/>
      <c r="S8" s="12"/>
      <c r="T8" s="12"/>
      <c r="U8" s="12"/>
      <c r="V8" s="12"/>
      <c r="W8" s="12"/>
    </row>
    <row r="9" spans="9:23" ht="12.75">
      <c r="I9" s="12"/>
      <c r="J9" s="12"/>
      <c r="K9" s="12"/>
      <c r="L9" s="12"/>
      <c r="M9" s="12"/>
      <c r="N9" s="12"/>
      <c r="O9" s="12"/>
      <c r="P9" s="12"/>
      <c r="Q9" s="12"/>
      <c r="R9" s="12"/>
      <c r="S9" s="12"/>
      <c r="T9" s="12"/>
      <c r="U9" s="12"/>
      <c r="V9" s="12"/>
      <c r="W9" s="12"/>
    </row>
    <row r="10" spans="9:23" ht="12.75">
      <c r="I10" s="12"/>
      <c r="J10" s="12"/>
      <c r="K10" s="12"/>
      <c r="L10" s="12"/>
      <c r="M10" s="12"/>
      <c r="N10" s="12"/>
      <c r="O10" s="12"/>
      <c r="P10" s="12"/>
      <c r="Q10" s="12"/>
      <c r="R10" s="12"/>
      <c r="S10" s="12"/>
      <c r="T10" s="12"/>
      <c r="U10" s="12"/>
      <c r="V10" s="12"/>
      <c r="W10" s="12"/>
    </row>
    <row r="11" spans="9:23" ht="12.75">
      <c r="I11" s="12"/>
      <c r="J11" s="12"/>
      <c r="K11" s="12"/>
      <c r="L11" s="12"/>
      <c r="M11" s="12"/>
      <c r="N11" s="12"/>
      <c r="O11" s="12"/>
      <c r="P11" s="12"/>
      <c r="Q11" s="12"/>
      <c r="R11" s="12"/>
      <c r="S11" s="12"/>
      <c r="T11" s="12"/>
      <c r="U11" s="12"/>
      <c r="V11" s="12"/>
      <c r="W11" s="12"/>
    </row>
    <row r="12" spans="2:23" ht="12.75">
      <c r="B12" s="6"/>
      <c r="I12" s="12"/>
      <c r="J12" s="12"/>
      <c r="K12" s="12"/>
      <c r="L12" s="12"/>
      <c r="M12" s="12"/>
      <c r="N12" s="12"/>
      <c r="O12" s="12"/>
      <c r="P12" s="12"/>
      <c r="Q12" s="12"/>
      <c r="R12" s="12"/>
      <c r="S12" s="12"/>
      <c r="T12" s="12"/>
      <c r="U12" s="12"/>
      <c r="V12" s="12"/>
      <c r="W12" s="12"/>
    </row>
    <row r="13" spans="2:23" ht="12.75">
      <c r="B13" s="5"/>
      <c r="I13" s="12"/>
      <c r="J13" s="12"/>
      <c r="K13" s="12"/>
      <c r="L13" s="12"/>
      <c r="M13" s="12"/>
      <c r="N13" s="12"/>
      <c r="O13" s="12"/>
      <c r="P13" s="12"/>
      <c r="Q13" s="12"/>
      <c r="R13" s="12"/>
      <c r="S13" s="12"/>
      <c r="T13" s="12"/>
      <c r="U13" s="12"/>
      <c r="V13" s="12"/>
      <c r="W13" s="12"/>
    </row>
    <row r="14" spans="9:23" ht="12.75">
      <c r="I14" s="12"/>
      <c r="J14" s="12"/>
      <c r="K14" s="12"/>
      <c r="L14" s="12"/>
      <c r="M14" s="12"/>
      <c r="N14" s="12"/>
      <c r="O14" s="12"/>
      <c r="P14" s="12"/>
      <c r="Q14" s="12"/>
      <c r="R14" s="12"/>
      <c r="S14" s="12"/>
      <c r="T14" s="12"/>
      <c r="U14" s="12"/>
      <c r="V14" s="12"/>
      <c r="W14" s="12"/>
    </row>
    <row r="15" spans="9:23" ht="12.75">
      <c r="I15" s="12"/>
      <c r="J15" s="12"/>
      <c r="K15" s="12"/>
      <c r="L15" s="12"/>
      <c r="M15" s="12"/>
      <c r="N15" s="12"/>
      <c r="O15" s="12"/>
      <c r="P15" s="12"/>
      <c r="Q15" s="12"/>
      <c r="R15" s="12"/>
      <c r="S15" s="12"/>
      <c r="T15" s="12"/>
      <c r="U15" s="12"/>
      <c r="V15" s="12"/>
      <c r="W15" s="12"/>
    </row>
    <row r="16" spans="9:23" ht="12.75">
      <c r="I16" s="12"/>
      <c r="J16" s="12"/>
      <c r="K16" s="12"/>
      <c r="L16" s="12"/>
      <c r="M16" s="12"/>
      <c r="N16" s="12"/>
      <c r="O16" s="12"/>
      <c r="P16" s="12"/>
      <c r="Q16" s="12"/>
      <c r="R16" s="12"/>
      <c r="S16" s="12"/>
      <c r="T16" s="12"/>
      <c r="U16" s="12"/>
      <c r="V16" s="12"/>
      <c r="W16" s="12"/>
    </row>
    <row r="17" spans="9:23" ht="12.75">
      <c r="I17" s="12"/>
      <c r="J17" s="12"/>
      <c r="K17" s="12"/>
      <c r="L17" s="12"/>
      <c r="M17" s="12"/>
      <c r="N17" s="12"/>
      <c r="O17" s="12"/>
      <c r="P17" s="12"/>
      <c r="Q17" s="12"/>
      <c r="R17" s="12"/>
      <c r="S17" s="12"/>
      <c r="T17" s="12"/>
      <c r="U17" s="12"/>
      <c r="V17" s="12"/>
      <c r="W17" s="12"/>
    </row>
    <row r="18" spans="9:23" ht="12.75">
      <c r="I18" s="12"/>
      <c r="J18" s="12"/>
      <c r="K18" s="12"/>
      <c r="L18" s="12"/>
      <c r="M18" s="12"/>
      <c r="N18" s="12"/>
      <c r="O18" s="12"/>
      <c r="P18" s="12"/>
      <c r="Q18" s="12"/>
      <c r="R18" s="12"/>
      <c r="S18" s="12"/>
      <c r="T18" s="12"/>
      <c r="U18" s="12"/>
      <c r="V18" s="12"/>
      <c r="W18" s="12"/>
    </row>
    <row r="19" ht="12.75">
      <c r="M19" s="15"/>
    </row>
    <row r="20" ht="12.75">
      <c r="M20" s="15"/>
    </row>
    <row r="25" ht="12.75">
      <c r="J25" s="105" t="s">
        <v>134</v>
      </c>
    </row>
    <row r="26" spans="8:13" ht="12.75">
      <c r="H26" s="114"/>
      <c r="J26" s="106" t="s">
        <v>117</v>
      </c>
      <c r="K26" s="1" t="s">
        <v>130</v>
      </c>
      <c r="M26" s="1" t="s">
        <v>152</v>
      </c>
    </row>
    <row r="27" spans="10:13" ht="12.75">
      <c r="J27" s="106" t="s">
        <v>153</v>
      </c>
      <c r="M27" s="1" t="s">
        <v>153</v>
      </c>
    </row>
    <row r="28" spans="10:13" ht="12.75">
      <c r="J28" s="106" t="s">
        <v>161</v>
      </c>
      <c r="M28" s="1" t="s">
        <v>154</v>
      </c>
    </row>
    <row r="29" spans="10:13" ht="12.75">
      <c r="J29" s="106" t="s">
        <v>162</v>
      </c>
      <c r="M29" s="1" t="s">
        <v>155</v>
      </c>
    </row>
    <row r="30" spans="10:13" ht="12.75">
      <c r="J30" s="106" t="s">
        <v>164</v>
      </c>
      <c r="M30" s="1" t="s">
        <v>156</v>
      </c>
    </row>
    <row r="31" spans="10:13" ht="12.75">
      <c r="J31" s="106" t="s">
        <v>170</v>
      </c>
      <c r="M31" s="1" t="s">
        <v>157</v>
      </c>
    </row>
    <row r="32" spans="10:13" ht="12.75">
      <c r="J32" s="106"/>
      <c r="M32" s="1" t="s">
        <v>142</v>
      </c>
    </row>
    <row r="33" spans="10:13" ht="12.75">
      <c r="J33" s="106"/>
      <c r="M33" s="1" t="s">
        <v>158</v>
      </c>
    </row>
    <row r="34" spans="10:13" ht="12.75">
      <c r="J34" s="106"/>
      <c r="M34" s="1" t="s">
        <v>159</v>
      </c>
    </row>
    <row r="35" spans="7:13" ht="12.75">
      <c r="G35" s="105" t="s">
        <v>148</v>
      </c>
      <c r="J35" s="125"/>
      <c r="M35" s="1" t="s">
        <v>160</v>
      </c>
    </row>
    <row r="36" spans="7:13" ht="12.75">
      <c r="G36" s="96" t="str">
        <f>Välj3</f>
        <v>Välj tilldelningskriterie</v>
      </c>
      <c r="J36" s="125"/>
      <c r="M36" s="1" t="s">
        <v>161</v>
      </c>
    </row>
    <row r="37" spans="7:13" ht="12.75">
      <c r="G37" s="96">
        <f>IF('2 Specifikation'!$B$106=Välj3,"",'2 Specifikation'!$B$106)</f>
      </c>
      <c r="M37" s="1" t="s">
        <v>162</v>
      </c>
    </row>
    <row r="38" spans="7:13" ht="12.75">
      <c r="G38" s="96" t="e">
        <f>IF('2 Specifikation'!#REF!=Välj3,"",'2 Specifikation'!#REF!)</f>
        <v>#REF!</v>
      </c>
      <c r="J38" s="105" t="s">
        <v>135</v>
      </c>
      <c r="M38" s="1" t="s">
        <v>163</v>
      </c>
    </row>
    <row r="39" spans="7:13" ht="12.75">
      <c r="G39" s="96" t="e">
        <f>IF('2 Specifikation'!#REF!=Välj3,"",'2 Specifikation'!#REF!)</f>
        <v>#REF!</v>
      </c>
      <c r="J39" s="96" t="s">
        <v>105</v>
      </c>
      <c r="K39" s="1" t="s">
        <v>131</v>
      </c>
      <c r="M39" s="1" t="s">
        <v>164</v>
      </c>
    </row>
    <row r="40" spans="7:13" ht="12.75">
      <c r="G40" s="96" t="e">
        <f>IF('2 Specifikation'!#REF!=Välj3,"",'2 Specifikation'!#REF!)</f>
        <v>#REF!</v>
      </c>
      <c r="J40" s="106" t="s">
        <v>153</v>
      </c>
      <c r="M40" s="1" t="s">
        <v>165</v>
      </c>
    </row>
    <row r="41" spans="10:13" ht="12.75">
      <c r="J41" s="106" t="s">
        <v>161</v>
      </c>
      <c r="M41" s="1" t="s">
        <v>166</v>
      </c>
    </row>
    <row r="42" spans="10:13" ht="12.75">
      <c r="J42" s="106" t="s">
        <v>162</v>
      </c>
      <c r="M42" s="1" t="s">
        <v>167</v>
      </c>
    </row>
    <row r="43" spans="10:13" ht="12.75">
      <c r="J43" s="106" t="s">
        <v>164</v>
      </c>
      <c r="M43" s="1" t="s">
        <v>168</v>
      </c>
    </row>
    <row r="44" spans="10:13" ht="12.75">
      <c r="J44" s="106" t="s">
        <v>170</v>
      </c>
      <c r="M44" s="1" t="s">
        <v>169</v>
      </c>
    </row>
    <row r="45" spans="10:13" ht="12.75">
      <c r="J45" s="106"/>
      <c r="M45" s="1" t="s">
        <v>170</v>
      </c>
    </row>
    <row r="46" spans="10:13" ht="12.75">
      <c r="J46" s="12"/>
      <c r="M46" s="1" t="s">
        <v>143</v>
      </c>
    </row>
    <row r="47" ht="12.75">
      <c r="M47" s="1" t="s">
        <v>171</v>
      </c>
    </row>
    <row r="48" ht="12.75">
      <c r="M48" s="1" t="s">
        <v>172</v>
      </c>
    </row>
  </sheetData>
  <sheetProtection/>
  <printOptions/>
  <pageMargins left="0.7" right="0.7" top="0.75" bottom="0.75" header="0.3" footer="0.3"/>
  <pageSetup fitToHeight="1" fitToWidth="1" horizontalDpi="600" verticalDpi="600" orientation="landscape" paperSize="9" scale="33"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Dator</dc:creator>
  <cp:keywords/>
  <dc:description/>
  <cp:lastModifiedBy>MikLarsso</cp:lastModifiedBy>
  <cp:lastPrinted>2015-05-20T10:54:52Z</cp:lastPrinted>
  <dcterms:created xsi:type="dcterms:W3CDTF">2008-11-24T11:40:31Z</dcterms:created>
  <dcterms:modified xsi:type="dcterms:W3CDTF">2016-02-26T14:06:37Z</dcterms:modified>
  <cp:category/>
  <cp:version/>
  <cp:contentType/>
  <cp:contentStatus/>
</cp:coreProperties>
</file>