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705" yWindow="-15" windowWidth="9540" windowHeight="8745" tabRatio="689"/>
  </bookViews>
  <sheets>
    <sheet name="Prislista" sheetId="6" r:id="rId1"/>
    <sheet name="Anbudspris" sheetId="4" r:id="rId2"/>
    <sheet name="Spec Driftkostnader" sheetId="11" r:id="rId3"/>
    <sheet name="Prisjustering" sheetId="8" r:id="rId4"/>
    <sheet name="Nuvärdeberäkning" sheetId="13" r:id="rId5"/>
    <sheet name="Simulering av utv resultat" sheetId="5" r:id="rId6"/>
    <sheet name="Nuvärdekalkyl" sheetId="12" r:id="rId7"/>
  </sheets>
  <definedNames>
    <definedName name="_Ref225054402" localSheetId="0">Prislista!#REF!</definedName>
    <definedName name="_Ref225054406" localSheetId="0">Prislista!#REF!</definedName>
    <definedName name="_Ref225142808" localSheetId="0">Prislista!#REF!</definedName>
    <definedName name="_Ref225143079" localSheetId="0">Prislista!#REF!</definedName>
    <definedName name="_Ref231963903" localSheetId="0">Prislista!#REF!</definedName>
    <definedName name="_Ref243305201" localSheetId="0">Prislista!#REF!</definedName>
    <definedName name="_Ref244433313" localSheetId="0">Prislista!#REF!</definedName>
    <definedName name="_Toc234308377" localSheetId="0">Prislista!#REF!</definedName>
    <definedName name="_Toc234308378" localSheetId="0">Prislista!#REF!</definedName>
    <definedName name="_Toc234308381" localSheetId="0">Prislista!#REF!</definedName>
    <definedName name="_Toc243655773" localSheetId="0">Prislista!#REF!</definedName>
    <definedName name="_Toc243655792" localSheetId="0">Prislista!#REF!</definedName>
    <definedName name="_Toc245238865" localSheetId="0">Prislista!#REF!</definedName>
    <definedName name="_Toc245238869" localSheetId="0">Prislista!#REF!</definedName>
    <definedName name="_xlnm.Print_Area" localSheetId="1">Anbudspris!$B$2:$R$114</definedName>
    <definedName name="_xlnm.Print_Area" localSheetId="6">Nuvärdekalkyl!$B$2:$Z$30</definedName>
    <definedName name="_xlnm.Print_Area" localSheetId="3">Prisjustering!$B$3:$AQ$159</definedName>
    <definedName name="_xlnm.Print_Area" localSheetId="0">Prislista!$A$1:$H$230</definedName>
    <definedName name="_xlnm.Print_Area" localSheetId="5">'Simulering av utv resultat'!$B$2:$G$38</definedName>
    <definedName name="_xlnm.Print_Area" localSheetId="2">'Spec Driftkostnader'!$B$3:$AQ$155</definedName>
    <definedName name="_xlnm.Print_Titles" localSheetId="0">Prislista!$1:$3</definedName>
  </definedNames>
  <calcPr calcId="145621"/>
</workbook>
</file>

<file path=xl/calcChain.xml><?xml version="1.0" encoding="utf-8"?>
<calcChain xmlns="http://schemas.openxmlformats.org/spreadsheetml/2006/main">
  <c r="R94" i="4" l="1"/>
  <c r="Q94" i="4"/>
  <c r="O94" i="4"/>
  <c r="N94" i="4"/>
  <c r="L94" i="4"/>
  <c r="K94" i="4"/>
  <c r="I94" i="4"/>
  <c r="H94" i="4"/>
  <c r="Q95" i="4" l="1"/>
  <c r="R95" i="4" s="1"/>
  <c r="N95" i="4"/>
  <c r="O95" i="4" s="1"/>
  <c r="K95" i="4"/>
  <c r="L95" i="4" s="1"/>
  <c r="H95" i="4"/>
  <c r="I95" i="4" s="1"/>
  <c r="Q96" i="4"/>
  <c r="R96" i="4" s="1"/>
  <c r="N96" i="4"/>
  <c r="O96" i="4" s="1"/>
  <c r="K96" i="4"/>
  <c r="L96" i="4" s="1"/>
  <c r="H96" i="4"/>
  <c r="I96" i="4" s="1"/>
  <c r="Q97" i="4"/>
  <c r="R97" i="4" s="1"/>
  <c r="N97" i="4"/>
  <c r="O97" i="4" s="1"/>
  <c r="K97" i="4"/>
  <c r="L97" i="4" s="1"/>
  <c r="H97" i="4"/>
  <c r="I97" i="4" s="1"/>
  <c r="V29" i="4"/>
  <c r="W26" i="4"/>
  <c r="X26" i="4" s="1"/>
  <c r="W25" i="4"/>
  <c r="X25" i="4" s="1"/>
  <c r="I139" i="11"/>
  <c r="J139" i="11" s="1"/>
  <c r="K139" i="11" s="1"/>
  <c r="L139" i="11" s="1"/>
  <c r="M139" i="11" s="1"/>
  <c r="N139" i="11" s="1"/>
  <c r="O139" i="11" s="1"/>
  <c r="P139" i="11" s="1"/>
  <c r="Q139" i="11" s="1"/>
  <c r="R139" i="11" s="1"/>
  <c r="S139" i="11" s="1"/>
  <c r="T139" i="11" s="1"/>
  <c r="U139" i="11" s="1"/>
  <c r="V139" i="11" s="1"/>
  <c r="W139" i="11" s="1"/>
  <c r="X139" i="11" s="1"/>
  <c r="Y139" i="11" s="1"/>
  <c r="Z139" i="11" s="1"/>
  <c r="AA139" i="11" s="1"/>
  <c r="AB139" i="11" s="1"/>
  <c r="AC139" i="11" s="1"/>
  <c r="AD139" i="11" s="1"/>
  <c r="AE139" i="11" s="1"/>
  <c r="AF139" i="11" s="1"/>
  <c r="AG139" i="11" s="1"/>
  <c r="AH139" i="11" s="1"/>
  <c r="AI139" i="11" s="1"/>
  <c r="AJ139" i="11" s="1"/>
  <c r="AK139" i="11" s="1"/>
  <c r="AL139" i="11" s="1"/>
  <c r="AM139" i="11" s="1"/>
  <c r="AN139" i="11" s="1"/>
  <c r="AO139" i="11" s="1"/>
  <c r="J120" i="11"/>
  <c r="K120" i="11" s="1"/>
  <c r="L120" i="11" s="1"/>
  <c r="M120" i="11" s="1"/>
  <c r="N120" i="11" s="1"/>
  <c r="O120" i="11" s="1"/>
  <c r="P120" i="11" s="1"/>
  <c r="Q120" i="11" s="1"/>
  <c r="R120" i="11" s="1"/>
  <c r="S120" i="11" s="1"/>
  <c r="T120" i="11" s="1"/>
  <c r="U120" i="11" s="1"/>
  <c r="V120" i="11" s="1"/>
  <c r="W120" i="11" s="1"/>
  <c r="X120" i="11" s="1"/>
  <c r="Y120" i="11" s="1"/>
  <c r="Z120" i="11" s="1"/>
  <c r="AA120" i="11" s="1"/>
  <c r="AB120" i="11" s="1"/>
  <c r="AC120" i="11" s="1"/>
  <c r="AD120" i="11" s="1"/>
  <c r="AE120" i="11" s="1"/>
  <c r="AF120" i="11" s="1"/>
  <c r="AG120" i="11" s="1"/>
  <c r="AH120" i="11" s="1"/>
  <c r="AI120" i="11" s="1"/>
  <c r="AJ120" i="11" s="1"/>
  <c r="AK120" i="11" s="1"/>
  <c r="AL120" i="11" s="1"/>
  <c r="AM120" i="11" s="1"/>
  <c r="AN120" i="11" s="1"/>
  <c r="AO120" i="11" s="1"/>
  <c r="I120" i="11"/>
  <c r="I101" i="11"/>
  <c r="J101" i="11" s="1"/>
  <c r="K101" i="11" s="1"/>
  <c r="L101" i="11" s="1"/>
  <c r="M101" i="11" s="1"/>
  <c r="N101" i="11" s="1"/>
  <c r="O101" i="11" s="1"/>
  <c r="P101" i="11" s="1"/>
  <c r="Q101" i="11" s="1"/>
  <c r="R101" i="11" s="1"/>
  <c r="S101" i="11" s="1"/>
  <c r="T101" i="11" s="1"/>
  <c r="U101" i="11" s="1"/>
  <c r="V101" i="11" s="1"/>
  <c r="W101" i="11" s="1"/>
  <c r="X101" i="11" s="1"/>
  <c r="Y101" i="11" s="1"/>
  <c r="Z101" i="11" s="1"/>
  <c r="AA101" i="11" s="1"/>
  <c r="AB101" i="11" s="1"/>
  <c r="AC101" i="11" s="1"/>
  <c r="AD101" i="11" s="1"/>
  <c r="AE101" i="11" s="1"/>
  <c r="AF101" i="11" s="1"/>
  <c r="AG101" i="11" s="1"/>
  <c r="AH101" i="11" s="1"/>
  <c r="AI101" i="11" s="1"/>
  <c r="AJ101" i="11" s="1"/>
  <c r="AK101" i="11" s="1"/>
  <c r="AL101" i="11" s="1"/>
  <c r="AM101" i="11" s="1"/>
  <c r="AN101" i="11" s="1"/>
  <c r="AO101" i="11" s="1"/>
  <c r="I82" i="11"/>
  <c r="J82" i="11" s="1"/>
  <c r="K82" i="11" s="1"/>
  <c r="L82" i="11" s="1"/>
  <c r="M82" i="11" s="1"/>
  <c r="N82" i="11" s="1"/>
  <c r="O82" i="11" s="1"/>
  <c r="P82" i="11" s="1"/>
  <c r="Q82" i="11" s="1"/>
  <c r="R82" i="11" s="1"/>
  <c r="S82" i="11" s="1"/>
  <c r="T82" i="11" s="1"/>
  <c r="U82" i="11" s="1"/>
  <c r="V82" i="11" s="1"/>
  <c r="W82" i="11" s="1"/>
  <c r="X82" i="11" s="1"/>
  <c r="Y82" i="11" s="1"/>
  <c r="Z82" i="11" s="1"/>
  <c r="AA82" i="11" s="1"/>
  <c r="AB82" i="11" s="1"/>
  <c r="AC82" i="11" s="1"/>
  <c r="AD82" i="11" s="1"/>
  <c r="AE82" i="11" s="1"/>
  <c r="AF82" i="11" s="1"/>
  <c r="AG82" i="11" s="1"/>
  <c r="AH82" i="11" s="1"/>
  <c r="AI82" i="11" s="1"/>
  <c r="AJ82" i="11" s="1"/>
  <c r="AK82" i="11" s="1"/>
  <c r="AL82" i="11" s="1"/>
  <c r="AM82" i="11" s="1"/>
  <c r="AN82" i="11" s="1"/>
  <c r="AO82" i="11" s="1"/>
  <c r="J63" i="1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I63" i="11"/>
  <c r="I44" i="11"/>
  <c r="J44" i="11" s="1"/>
  <c r="K44" i="11" s="1"/>
  <c r="L44" i="11" s="1"/>
  <c r="M44" i="11" s="1"/>
  <c r="N44" i="11" s="1"/>
  <c r="O44" i="11" s="1"/>
  <c r="P44" i="11" s="1"/>
  <c r="Q44" i="11" s="1"/>
  <c r="R44" i="11" s="1"/>
  <c r="S44" i="11" s="1"/>
  <c r="T44" i="11" s="1"/>
  <c r="U44" i="11" s="1"/>
  <c r="V44" i="11" s="1"/>
  <c r="W44" i="11" s="1"/>
  <c r="X44" i="11" s="1"/>
  <c r="Y44" i="11" s="1"/>
  <c r="Z44" i="11" s="1"/>
  <c r="AA44" i="11" s="1"/>
  <c r="AB44" i="11" s="1"/>
  <c r="AC44" i="11" s="1"/>
  <c r="AD44" i="11" s="1"/>
  <c r="AE44" i="11" s="1"/>
  <c r="AF44" i="11" s="1"/>
  <c r="AG44" i="11" s="1"/>
  <c r="AH44" i="11" s="1"/>
  <c r="AI44" i="11" s="1"/>
  <c r="AJ44" i="11" s="1"/>
  <c r="AK44" i="11" s="1"/>
  <c r="AL44" i="11" s="1"/>
  <c r="AM44" i="11" s="1"/>
  <c r="AN44" i="11" s="1"/>
  <c r="AO44" i="11" s="1"/>
  <c r="I25" i="11"/>
  <c r="J25" i="11" s="1"/>
  <c r="K25" i="11" s="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AH25" i="11" s="1"/>
  <c r="AI25" i="11" s="1"/>
  <c r="AJ25" i="11" s="1"/>
  <c r="AK25" i="11" s="1"/>
  <c r="AL25" i="11" s="1"/>
  <c r="AM25" i="11" s="1"/>
  <c r="AN25" i="11" s="1"/>
  <c r="AO25" i="11" s="1"/>
  <c r="I6" i="11"/>
  <c r="J6" i="11" s="1"/>
  <c r="K6" i="11" s="1"/>
  <c r="L6" i="11" s="1"/>
  <c r="M6" i="11" s="1"/>
  <c r="N6" i="11" s="1"/>
  <c r="O6" i="11" s="1"/>
  <c r="P6" i="11" s="1"/>
  <c r="Q6" i="11" s="1"/>
  <c r="R6" i="11" s="1"/>
  <c r="S6" i="11" s="1"/>
  <c r="T6" i="11" s="1"/>
  <c r="U6" i="11" s="1"/>
  <c r="V6" i="11" s="1"/>
  <c r="W6" i="11" s="1"/>
  <c r="X6" i="11" s="1"/>
  <c r="Y6" i="11" s="1"/>
  <c r="Z6" i="11" s="1"/>
  <c r="AA6" i="11" s="1"/>
  <c r="AB6" i="11" s="1"/>
  <c r="AC6" i="11" s="1"/>
  <c r="AD6" i="11" s="1"/>
  <c r="AE6" i="11" s="1"/>
  <c r="AF6" i="11" s="1"/>
  <c r="AG6" i="11" s="1"/>
  <c r="AH6" i="11" s="1"/>
  <c r="AI6" i="11" s="1"/>
  <c r="AJ6" i="11" s="1"/>
  <c r="AK6" i="11" s="1"/>
  <c r="AL6" i="11" s="1"/>
  <c r="AM6" i="11" s="1"/>
  <c r="AN6" i="11" s="1"/>
  <c r="AO6" i="11" s="1"/>
  <c r="Y25" i="4" l="1"/>
  <c r="Y26" i="4"/>
  <c r="J230" i="6"/>
  <c r="J229" i="6"/>
  <c r="J228" i="6"/>
  <c r="J227" i="6"/>
  <c r="J226" i="6"/>
  <c r="J225" i="6"/>
  <c r="J224" i="6"/>
  <c r="J223" i="6"/>
  <c r="J218" i="6"/>
  <c r="J217" i="6"/>
  <c r="J213" i="6"/>
  <c r="J212" i="6"/>
  <c r="J208" i="6"/>
  <c r="J207" i="6"/>
  <c r="J202" i="6"/>
  <c r="J198" i="6"/>
  <c r="J191" i="6"/>
  <c r="J187" i="6"/>
  <c r="J180" i="6"/>
  <c r="J176" i="6"/>
  <c r="J169" i="6"/>
  <c r="J165" i="6"/>
  <c r="J156" i="6"/>
  <c r="J152" i="6"/>
  <c r="J142" i="6"/>
  <c r="J138" i="6"/>
  <c r="J131" i="6"/>
  <c r="J127" i="6"/>
  <c r="J115" i="6"/>
  <c r="J111" i="6"/>
  <c r="J107" i="6"/>
  <c r="J103" i="6"/>
  <c r="J99" i="6"/>
  <c r="J95" i="6"/>
  <c r="J91" i="6"/>
  <c r="J87" i="6"/>
  <c r="J83" i="6"/>
  <c r="J79" i="6"/>
  <c r="J72" i="6"/>
  <c r="J68" i="6"/>
  <c r="J64" i="6"/>
  <c r="J60" i="6"/>
  <c r="J56" i="6"/>
  <c r="J52" i="6"/>
  <c r="J48" i="6"/>
  <c r="J44" i="6"/>
  <c r="J40" i="6"/>
  <c r="J36" i="6"/>
  <c r="J32" i="6"/>
  <c r="J28" i="6"/>
  <c r="J21" i="6"/>
  <c r="J20" i="6"/>
  <c r="J18" i="6"/>
  <c r="J12" i="6"/>
  <c r="I8" i="8"/>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AG8" i="8" s="1"/>
  <c r="AH8" i="8" s="1"/>
  <c r="AI8" i="8" s="1"/>
  <c r="AJ8" i="8" s="1"/>
  <c r="AK8" i="8" s="1"/>
  <c r="Q39" i="4"/>
  <c r="R39" i="4" s="1"/>
  <c r="T39" i="4" s="1"/>
  <c r="N39" i="4"/>
  <c r="O39" i="4" s="1"/>
  <c r="P39" i="4" s="1"/>
  <c r="K39" i="4"/>
  <c r="L39" i="4" s="1"/>
  <c r="M39" i="4" s="1"/>
  <c r="H39" i="4"/>
  <c r="D8" i="11" s="1"/>
  <c r="Q26" i="4" l="1"/>
  <c r="Q78" i="4"/>
  <c r="R78" i="4"/>
  <c r="R25" i="4"/>
  <c r="R77" i="4"/>
  <c r="Q77" i="4"/>
  <c r="Q25" i="4"/>
  <c r="R26" i="4"/>
  <c r="J9" i="6"/>
  <c r="A4" i="6" s="1"/>
  <c r="E27" i="11"/>
  <c r="G27" i="11" s="1"/>
  <c r="AL27" i="11" s="1"/>
  <c r="D27" i="11"/>
  <c r="E46" i="11"/>
  <c r="G46" i="11" s="1"/>
  <c r="AL46" i="11" s="1"/>
  <c r="E65" i="11"/>
  <c r="G65" i="11" s="1"/>
  <c r="AM65" i="11" s="1"/>
  <c r="E30" i="8"/>
  <c r="G30" i="8" s="1"/>
  <c r="E49" i="8"/>
  <c r="G49" i="8" s="1"/>
  <c r="E68" i="8"/>
  <c r="G68" i="8" s="1"/>
  <c r="D46" i="11"/>
  <c r="D65" i="11"/>
  <c r="D11" i="8"/>
  <c r="D30" i="8"/>
  <c r="D49" i="8"/>
  <c r="D68" i="8"/>
  <c r="I39" i="4"/>
  <c r="E11" i="8" s="1"/>
  <c r="G11" i="8" s="1"/>
  <c r="D21" i="8"/>
  <c r="D20" i="8"/>
  <c r="D23" i="8"/>
  <c r="D22" i="8"/>
  <c r="D156" i="8"/>
  <c r="D155" i="8"/>
  <c r="D137" i="8"/>
  <c r="D136" i="8"/>
  <c r="D118" i="8"/>
  <c r="D117" i="8"/>
  <c r="D99" i="8"/>
  <c r="D98" i="8"/>
  <c r="D80" i="8"/>
  <c r="D79" i="8"/>
  <c r="D61" i="8"/>
  <c r="D60" i="8"/>
  <c r="D42" i="8"/>
  <c r="D41" i="8"/>
  <c r="Q54" i="4"/>
  <c r="D77" i="11" s="1"/>
  <c r="N54" i="4"/>
  <c r="O54" i="4" s="1"/>
  <c r="P54" i="4" s="1"/>
  <c r="K54" i="4"/>
  <c r="L54" i="4" s="1"/>
  <c r="M54" i="4" s="1"/>
  <c r="H54" i="4"/>
  <c r="D20" i="11" s="1"/>
  <c r="K108" i="4"/>
  <c r="D115" i="11" s="1"/>
  <c r="H108" i="4"/>
  <c r="I108" i="4" s="1"/>
  <c r="K107" i="4"/>
  <c r="D114" i="11" s="1"/>
  <c r="H107" i="4"/>
  <c r="D95" i="11" s="1"/>
  <c r="Q53" i="4"/>
  <c r="D76" i="11" s="1"/>
  <c r="N53" i="4"/>
  <c r="K53" i="4"/>
  <c r="D38" i="11" s="1"/>
  <c r="H53" i="4"/>
  <c r="I53" i="4" s="1"/>
  <c r="J53" i="4" s="1"/>
  <c r="Q108" i="4"/>
  <c r="R108" i="4" s="1"/>
  <c r="N108" i="4"/>
  <c r="D134" i="11" s="1"/>
  <c r="Q107" i="4"/>
  <c r="D152" i="11" s="1"/>
  <c r="N107" i="4"/>
  <c r="O107" i="4" s="1"/>
  <c r="Q89" i="4"/>
  <c r="R89" i="4" s="1"/>
  <c r="T89" i="4" s="1"/>
  <c r="N89" i="4"/>
  <c r="O89" i="4" s="1"/>
  <c r="P89" i="4" s="1"/>
  <c r="K89" i="4"/>
  <c r="L89" i="4" s="1"/>
  <c r="M89" i="4" s="1"/>
  <c r="H89" i="4"/>
  <c r="I89" i="4" s="1"/>
  <c r="J89" i="4" s="1"/>
  <c r="Q37" i="4"/>
  <c r="R37" i="4" s="1"/>
  <c r="T37" i="4" s="1"/>
  <c r="N37" i="4"/>
  <c r="O37" i="4" s="1"/>
  <c r="P37" i="4" s="1"/>
  <c r="K37" i="4"/>
  <c r="L37" i="4" s="1"/>
  <c r="M37" i="4" s="1"/>
  <c r="H37" i="4"/>
  <c r="I37" i="4" s="1"/>
  <c r="J37" i="4" s="1"/>
  <c r="C33" i="12"/>
  <c r="F7" i="12" s="1"/>
  <c r="B34" i="12"/>
  <c r="D158" i="8"/>
  <c r="D157" i="8"/>
  <c r="D154" i="8"/>
  <c r="D153" i="8"/>
  <c r="D152" i="8"/>
  <c r="D151" i="8"/>
  <c r="D139" i="8"/>
  <c r="D138" i="8"/>
  <c r="D135" i="8"/>
  <c r="D134" i="8"/>
  <c r="D133" i="8"/>
  <c r="D132" i="8"/>
  <c r="D120" i="8"/>
  <c r="D119" i="8"/>
  <c r="D116" i="8"/>
  <c r="D115" i="8"/>
  <c r="D114" i="8"/>
  <c r="D113" i="8"/>
  <c r="D101" i="8"/>
  <c r="D100" i="8"/>
  <c r="D97" i="8"/>
  <c r="D96" i="8"/>
  <c r="D95" i="8"/>
  <c r="D94" i="8"/>
  <c r="D82" i="8"/>
  <c r="D81" i="8"/>
  <c r="D78" i="8"/>
  <c r="D77" i="8"/>
  <c r="D76" i="8"/>
  <c r="D75" i="8"/>
  <c r="D63" i="8"/>
  <c r="D62" i="8"/>
  <c r="D59" i="8"/>
  <c r="D58" i="8"/>
  <c r="D57" i="8"/>
  <c r="D56" i="8"/>
  <c r="D44" i="8"/>
  <c r="D43" i="8"/>
  <c r="D40" i="8"/>
  <c r="D39" i="8"/>
  <c r="D38" i="8"/>
  <c r="D37" i="8"/>
  <c r="D25" i="8"/>
  <c r="D24" i="8"/>
  <c r="D19" i="8"/>
  <c r="D18" i="8"/>
  <c r="J9" i="8"/>
  <c r="H9" i="8"/>
  <c r="H142" i="8" s="1"/>
  <c r="H141" i="8"/>
  <c r="H122" i="8"/>
  <c r="H103" i="8"/>
  <c r="H84" i="8"/>
  <c r="H65" i="8"/>
  <c r="H46" i="8"/>
  <c r="H27" i="8"/>
  <c r="AA27" i="11" l="1"/>
  <c r="R27" i="11"/>
  <c r="AC27" i="11"/>
  <c r="X27" i="11"/>
  <c r="AC65" i="11"/>
  <c r="U27" i="11"/>
  <c r="AF65" i="11"/>
  <c r="O65" i="11"/>
  <c r="Z65" i="11"/>
  <c r="AI65" i="11"/>
  <c r="L65" i="11"/>
  <c r="AD65" i="11"/>
  <c r="AM27" i="11"/>
  <c r="AJ27" i="11"/>
  <c r="AD27" i="11"/>
  <c r="O27" i="11"/>
  <c r="L27" i="11"/>
  <c r="L9" i="8"/>
  <c r="L49" i="8" s="1"/>
  <c r="J30" i="8"/>
  <c r="J49" i="8"/>
  <c r="B35" i="12"/>
  <c r="C34" i="12"/>
  <c r="G7" i="12" s="1"/>
  <c r="Z27" i="11"/>
  <c r="N27" i="11"/>
  <c r="AI27" i="11"/>
  <c r="W27" i="11"/>
  <c r="K27" i="11"/>
  <c r="M27" i="11"/>
  <c r="AF27" i="11"/>
  <c r="T27" i="11"/>
  <c r="AO27" i="11"/>
  <c r="Y27" i="11"/>
  <c r="AA65" i="11"/>
  <c r="K65" i="11"/>
  <c r="X65" i="11"/>
  <c r="AO65" i="11"/>
  <c r="U65" i="11"/>
  <c r="J65" i="11"/>
  <c r="AH65" i="11"/>
  <c r="AH27" i="11"/>
  <c r="V27" i="11"/>
  <c r="J27" i="11"/>
  <c r="AE27" i="11"/>
  <c r="S27" i="11"/>
  <c r="AG27" i="11"/>
  <c r="AN27" i="11"/>
  <c r="AB27" i="11"/>
  <c r="P27" i="11"/>
  <c r="AK27" i="11"/>
  <c r="Q27" i="11"/>
  <c r="W65" i="11"/>
  <c r="AJ65" i="11"/>
  <c r="T65" i="11"/>
  <c r="AG65" i="11"/>
  <c r="Q65" i="11"/>
  <c r="AL65" i="11"/>
  <c r="V65" i="11"/>
  <c r="L68" i="8"/>
  <c r="AD46" i="11"/>
  <c r="AM46" i="11"/>
  <c r="O46" i="11"/>
  <c r="X46" i="11"/>
  <c r="AG46" i="11"/>
  <c r="AH46" i="11"/>
  <c r="V46" i="11"/>
  <c r="J46" i="11"/>
  <c r="AE46" i="11"/>
  <c r="S46" i="11"/>
  <c r="AN46" i="11"/>
  <c r="AB46" i="11"/>
  <c r="P46" i="11"/>
  <c r="AK46" i="11"/>
  <c r="Y46" i="11"/>
  <c r="M46" i="11"/>
  <c r="R46" i="11"/>
  <c r="AA46" i="11"/>
  <c r="AJ46" i="11"/>
  <c r="L46" i="11"/>
  <c r="U46" i="11"/>
  <c r="Z46" i="11"/>
  <c r="N46" i="11"/>
  <c r="AI46" i="11"/>
  <c r="W46" i="11"/>
  <c r="K46" i="11"/>
  <c r="AF46" i="11"/>
  <c r="T46" i="11"/>
  <c r="AO46" i="11"/>
  <c r="AC46" i="11"/>
  <c r="Q46" i="11"/>
  <c r="AE65" i="11"/>
  <c r="S65" i="11"/>
  <c r="AN65" i="11"/>
  <c r="AB65" i="11"/>
  <c r="P65" i="11"/>
  <c r="AK65" i="11"/>
  <c r="Y65" i="11"/>
  <c r="M65" i="11"/>
  <c r="R65" i="11"/>
  <c r="N65" i="11"/>
  <c r="J68" i="8"/>
  <c r="L30" i="8"/>
  <c r="J11" i="8"/>
  <c r="J39" i="4"/>
  <c r="E8" i="11"/>
  <c r="G8" i="11" s="1"/>
  <c r="L53" i="4"/>
  <c r="M53" i="4" s="1"/>
  <c r="I54" i="4"/>
  <c r="E23" i="8" s="1"/>
  <c r="G23" i="8" s="1"/>
  <c r="D19" i="11"/>
  <c r="L107" i="4"/>
  <c r="E114" i="11" s="1"/>
  <c r="G114" i="11" s="1"/>
  <c r="E19" i="11"/>
  <c r="G19" i="11" s="1"/>
  <c r="AL19" i="11" s="1"/>
  <c r="E96" i="11"/>
  <c r="G96" i="11" s="1"/>
  <c r="AJ96" i="11" s="1"/>
  <c r="E99" i="8"/>
  <c r="G99" i="8" s="1"/>
  <c r="E136" i="8"/>
  <c r="G136" i="8" s="1"/>
  <c r="E133" i="11"/>
  <c r="G133" i="11" s="1"/>
  <c r="AO133" i="11" s="1"/>
  <c r="E153" i="11"/>
  <c r="G153" i="11" s="1"/>
  <c r="AM153" i="11" s="1"/>
  <c r="E156" i="8"/>
  <c r="G156" i="8" s="1"/>
  <c r="D153" i="11"/>
  <c r="I107" i="4"/>
  <c r="L108" i="4"/>
  <c r="R107" i="4"/>
  <c r="R54" i="4"/>
  <c r="T54" i="4" s="1"/>
  <c r="D133" i="11"/>
  <c r="D96" i="11"/>
  <c r="D58" i="11"/>
  <c r="E42" i="8"/>
  <c r="G42" i="8" s="1"/>
  <c r="J42" i="8" s="1"/>
  <c r="D39" i="11"/>
  <c r="O108" i="4"/>
  <c r="R53" i="4"/>
  <c r="D57" i="11"/>
  <c r="E58" i="11"/>
  <c r="G58" i="11" s="1"/>
  <c r="AM58" i="11" s="1"/>
  <c r="E22" i="8"/>
  <c r="G22" i="8" s="1"/>
  <c r="E39" i="11"/>
  <c r="G39" i="11" s="1"/>
  <c r="AG39" i="11" s="1"/>
  <c r="O53" i="4"/>
  <c r="E61" i="8"/>
  <c r="G61" i="8" s="1"/>
  <c r="L61" i="8" s="1"/>
  <c r="AA153" i="11"/>
  <c r="I9" i="8"/>
  <c r="H28" i="8"/>
  <c r="H47" i="8"/>
  <c r="H66" i="8"/>
  <c r="H85" i="8"/>
  <c r="H104" i="8"/>
  <c r="H123" i="8"/>
  <c r="L142" i="8"/>
  <c r="L123" i="8"/>
  <c r="L104" i="8"/>
  <c r="L85" i="8"/>
  <c r="L66" i="8"/>
  <c r="L47" i="8"/>
  <c r="L28" i="8"/>
  <c r="M9" i="8"/>
  <c r="M30" i="8" s="1"/>
  <c r="N9" i="8"/>
  <c r="N49" i="8" s="1"/>
  <c r="K9" i="8"/>
  <c r="K30" i="8" s="1"/>
  <c r="J28" i="8"/>
  <c r="J47" i="8"/>
  <c r="J66" i="8"/>
  <c r="J85" i="8"/>
  <c r="J104" i="8"/>
  <c r="J123" i="8"/>
  <c r="J142" i="8"/>
  <c r="AH19" i="11" l="1"/>
  <c r="L11" i="8"/>
  <c r="T19" i="11"/>
  <c r="K11" i="8"/>
  <c r="E76" i="11"/>
  <c r="G76" i="11" s="1"/>
  <c r="AO76" i="11" s="1"/>
  <c r="E79" i="8"/>
  <c r="T153" i="11"/>
  <c r="AC96" i="11"/>
  <c r="V153" i="11"/>
  <c r="J19" i="11"/>
  <c r="AA19" i="11"/>
  <c r="U96" i="11"/>
  <c r="AL153" i="11"/>
  <c r="AN153" i="11"/>
  <c r="V39" i="11"/>
  <c r="Y19" i="11"/>
  <c r="R19" i="11"/>
  <c r="K19" i="11"/>
  <c r="AI19" i="11"/>
  <c r="AA58" i="11"/>
  <c r="AG76" i="11"/>
  <c r="N96" i="11"/>
  <c r="AE96" i="11"/>
  <c r="P96" i="11"/>
  <c r="AB133" i="11"/>
  <c r="J58" i="11"/>
  <c r="Z153" i="11"/>
  <c r="J153" i="11"/>
  <c r="AB153" i="11"/>
  <c r="O153" i="11"/>
  <c r="AG153" i="11"/>
  <c r="AJ58" i="11"/>
  <c r="K153" i="11"/>
  <c r="AC153" i="11"/>
  <c r="M153" i="11"/>
  <c r="AE153" i="11"/>
  <c r="R153" i="11"/>
  <c r="L96" i="11"/>
  <c r="W39" i="11"/>
  <c r="Z96" i="11"/>
  <c r="AO96" i="11"/>
  <c r="AB96" i="11"/>
  <c r="O133" i="11"/>
  <c r="AA39" i="11"/>
  <c r="S58" i="11"/>
  <c r="Q96" i="11"/>
  <c r="AL96" i="11"/>
  <c r="S96" i="11"/>
  <c r="AN96" i="11"/>
  <c r="AD96" i="11"/>
  <c r="V19" i="11"/>
  <c r="O19" i="11"/>
  <c r="AM19" i="11"/>
  <c r="AF19" i="11"/>
  <c r="AH58" i="11"/>
  <c r="Q58" i="11"/>
  <c r="Z133" i="11"/>
  <c r="J61" i="8"/>
  <c r="M19" i="11"/>
  <c r="AK19" i="11"/>
  <c r="AD19" i="11"/>
  <c r="W19" i="11"/>
  <c r="L58" i="11"/>
  <c r="AC58" i="11"/>
  <c r="AI133" i="11"/>
  <c r="R133" i="11"/>
  <c r="N61" i="8"/>
  <c r="M39" i="11"/>
  <c r="S19" i="11"/>
  <c r="AE19" i="11"/>
  <c r="L19" i="11"/>
  <c r="X19" i="11"/>
  <c r="AJ19" i="11"/>
  <c r="Q19" i="11"/>
  <c r="AC19" i="11"/>
  <c r="AO19" i="11"/>
  <c r="J39" i="11"/>
  <c r="AK39" i="11"/>
  <c r="AM39" i="11"/>
  <c r="O58" i="11"/>
  <c r="V58" i="11"/>
  <c r="AF58" i="11"/>
  <c r="AG133" i="11"/>
  <c r="AJ133" i="11"/>
  <c r="E41" i="8"/>
  <c r="G41" i="8" s="1"/>
  <c r="J41" i="8" s="1"/>
  <c r="T39" i="11"/>
  <c r="O39" i="11"/>
  <c r="P19" i="11"/>
  <c r="AB19" i="11"/>
  <c r="AN19" i="11"/>
  <c r="U19" i="11"/>
  <c r="AG19" i="11"/>
  <c r="N19" i="11"/>
  <c r="Z19" i="11"/>
  <c r="AF39" i="11"/>
  <c r="AH39" i="11"/>
  <c r="AD39" i="11"/>
  <c r="X58" i="11"/>
  <c r="AE58" i="11"/>
  <c r="AO58" i="11"/>
  <c r="K133" i="11"/>
  <c r="S133" i="11"/>
  <c r="T58" i="11"/>
  <c r="O76" i="11"/>
  <c r="AJ153" i="11"/>
  <c r="P76" i="11"/>
  <c r="N11" i="8"/>
  <c r="K49" i="8"/>
  <c r="L99" i="8"/>
  <c r="J156" i="8"/>
  <c r="M11" i="8"/>
  <c r="N30" i="8"/>
  <c r="N68" i="8"/>
  <c r="M49" i="8"/>
  <c r="K39" i="11"/>
  <c r="AI39" i="11"/>
  <c r="Y39" i="11"/>
  <c r="R39" i="11"/>
  <c r="Q153" i="11"/>
  <c r="AI153" i="11"/>
  <c r="S153" i="11"/>
  <c r="AK153" i="11"/>
  <c r="X153" i="11"/>
  <c r="K61" i="8"/>
  <c r="M61" i="8"/>
  <c r="N99" i="8"/>
  <c r="Q156" i="8"/>
  <c r="K68" i="8"/>
  <c r="M68" i="8"/>
  <c r="B36" i="12"/>
  <c r="C35" i="12"/>
  <c r="H7" i="12" s="1"/>
  <c r="L42" i="8"/>
  <c r="K42" i="8"/>
  <c r="M42" i="8"/>
  <c r="K99" i="8"/>
  <c r="M99" i="8"/>
  <c r="AI76" i="11"/>
  <c r="V76" i="11"/>
  <c r="N153" i="11"/>
  <c r="W153" i="11"/>
  <c r="AF153" i="11"/>
  <c r="AO153" i="11"/>
  <c r="P153" i="11"/>
  <c r="Y153" i="11"/>
  <c r="AH153" i="11"/>
  <c r="L153" i="11"/>
  <c r="U153" i="11"/>
  <c r="AD153" i="11"/>
  <c r="N42" i="8"/>
  <c r="J99" i="8"/>
  <c r="L156" i="8"/>
  <c r="E117" i="8"/>
  <c r="G117" i="8" s="1"/>
  <c r="E38" i="11"/>
  <c r="G38" i="11" s="1"/>
  <c r="P38" i="11" s="1"/>
  <c r="L22" i="8"/>
  <c r="E20" i="11"/>
  <c r="G20" i="11" s="1"/>
  <c r="X20" i="11" s="1"/>
  <c r="AO114" i="11"/>
  <c r="S114" i="11"/>
  <c r="V114" i="11"/>
  <c r="AH114" i="11"/>
  <c r="R114" i="11"/>
  <c r="AA114" i="11"/>
  <c r="AJ114" i="11"/>
  <c r="N114" i="11"/>
  <c r="W114" i="11"/>
  <c r="AF114" i="11"/>
  <c r="AB114" i="11"/>
  <c r="AK114" i="11"/>
  <c r="M114" i="11"/>
  <c r="AN114" i="11"/>
  <c r="Y114" i="11"/>
  <c r="O114" i="11"/>
  <c r="X114" i="11"/>
  <c r="AG114" i="11"/>
  <c r="K114" i="11"/>
  <c r="T114" i="11"/>
  <c r="AC114" i="11"/>
  <c r="AL114" i="11"/>
  <c r="J114" i="11"/>
  <c r="AE114" i="11"/>
  <c r="P114" i="11"/>
  <c r="L114" i="11"/>
  <c r="U114" i="11"/>
  <c r="AD114" i="11"/>
  <c r="AM114" i="11"/>
  <c r="Q114" i="11"/>
  <c r="Z114" i="11"/>
  <c r="AI114" i="11"/>
  <c r="K22" i="8"/>
  <c r="J22" i="8"/>
  <c r="N22" i="8"/>
  <c r="T53" i="4"/>
  <c r="K136" i="8"/>
  <c r="N23" i="8"/>
  <c r="K23" i="8"/>
  <c r="J136" i="8"/>
  <c r="N136" i="8"/>
  <c r="M136" i="8"/>
  <c r="M23" i="8"/>
  <c r="Q39" i="11"/>
  <c r="AC39" i="11"/>
  <c r="AO39" i="11"/>
  <c r="S39" i="11"/>
  <c r="AE39" i="11"/>
  <c r="L39" i="11"/>
  <c r="X39" i="11"/>
  <c r="AJ39" i="11"/>
  <c r="AD58" i="11"/>
  <c r="R58" i="11"/>
  <c r="AK58" i="11"/>
  <c r="Y58" i="11"/>
  <c r="M58" i="11"/>
  <c r="AI58" i="11"/>
  <c r="W58" i="11"/>
  <c r="K58" i="11"/>
  <c r="K96" i="11"/>
  <c r="W96" i="11"/>
  <c r="AI96" i="11"/>
  <c r="M96" i="11"/>
  <c r="Y96" i="11"/>
  <c r="AK96" i="11"/>
  <c r="R96" i="11"/>
  <c r="AL133" i="11"/>
  <c r="N133" i="11"/>
  <c r="AE133" i="11"/>
  <c r="AM133" i="11"/>
  <c r="N39" i="11"/>
  <c r="Z39" i="11"/>
  <c r="AL39" i="11"/>
  <c r="P39" i="11"/>
  <c r="AB39" i="11"/>
  <c r="AN39" i="11"/>
  <c r="U39" i="11"/>
  <c r="AG58" i="11"/>
  <c r="U58" i="11"/>
  <c r="AN58" i="11"/>
  <c r="AB58" i="11"/>
  <c r="P58" i="11"/>
  <c r="AL58" i="11"/>
  <c r="Z58" i="11"/>
  <c r="N58" i="11"/>
  <c r="T96" i="11"/>
  <c r="AF96" i="11"/>
  <c r="J96" i="11"/>
  <c r="V96" i="11"/>
  <c r="AH96" i="11"/>
  <c r="O96" i="11"/>
  <c r="AG96" i="11"/>
  <c r="W133" i="11"/>
  <c r="AN133" i="11"/>
  <c r="P133" i="11"/>
  <c r="L133" i="11"/>
  <c r="AA96" i="11"/>
  <c r="AM96" i="11"/>
  <c r="AC133" i="11"/>
  <c r="Q133" i="11"/>
  <c r="U133" i="11"/>
  <c r="AH133" i="11"/>
  <c r="V133" i="11"/>
  <c r="J133" i="11"/>
  <c r="X133" i="11"/>
  <c r="X96" i="11"/>
  <c r="AF133" i="11"/>
  <c r="T133" i="11"/>
  <c r="AA133" i="11"/>
  <c r="AK133" i="11"/>
  <c r="Y133" i="11"/>
  <c r="M133" i="11"/>
  <c r="AD133" i="11"/>
  <c r="AL8" i="11"/>
  <c r="X8" i="11"/>
  <c r="U8" i="11"/>
  <c r="AK8" i="11"/>
  <c r="T8" i="11"/>
  <c r="AJ8" i="11"/>
  <c r="O8" i="11"/>
  <c r="AE8" i="11"/>
  <c r="N8" i="11"/>
  <c r="AD8" i="11"/>
  <c r="M8" i="11"/>
  <c r="AG8" i="11"/>
  <c r="P8" i="11"/>
  <c r="AF8" i="11"/>
  <c r="K8" i="11"/>
  <c r="AA8" i="11"/>
  <c r="J8" i="11"/>
  <c r="Z8" i="11"/>
  <c r="AO8" i="11"/>
  <c r="S8" i="11"/>
  <c r="R8" i="11"/>
  <c r="AC8" i="11"/>
  <c r="L8" i="11"/>
  <c r="AB8" i="11"/>
  <c r="Q8" i="11"/>
  <c r="W8" i="11"/>
  <c r="AM8" i="11"/>
  <c r="V8" i="11"/>
  <c r="Y8" i="11"/>
  <c r="AN8" i="11"/>
  <c r="AI8" i="11"/>
  <c r="AH8" i="11"/>
  <c r="L136" i="8"/>
  <c r="L23" i="8"/>
  <c r="J54" i="4"/>
  <c r="Q136" i="8"/>
  <c r="J23" i="8"/>
  <c r="N156" i="8"/>
  <c r="K156" i="8"/>
  <c r="M156" i="8"/>
  <c r="E57" i="11"/>
  <c r="G57" i="11" s="1"/>
  <c r="E60" i="8"/>
  <c r="G60" i="8" s="1"/>
  <c r="M22" i="8"/>
  <c r="E80" i="8"/>
  <c r="G80" i="8" s="1"/>
  <c r="E77" i="11"/>
  <c r="G77" i="11" s="1"/>
  <c r="E95" i="11"/>
  <c r="G95" i="11" s="1"/>
  <c r="E98" i="8"/>
  <c r="G98" i="8" s="1"/>
  <c r="E137" i="8"/>
  <c r="G137" i="8" s="1"/>
  <c r="E134" i="11"/>
  <c r="G134" i="11" s="1"/>
  <c r="E118" i="8"/>
  <c r="G118" i="8" s="1"/>
  <c r="E115" i="11"/>
  <c r="G115" i="11" s="1"/>
  <c r="E152" i="11"/>
  <c r="G152" i="11" s="1"/>
  <c r="E155" i="8"/>
  <c r="G155" i="8" s="1"/>
  <c r="P53" i="4"/>
  <c r="I142" i="8"/>
  <c r="I123" i="8"/>
  <c r="I104" i="8"/>
  <c r="I85" i="8"/>
  <c r="I66" i="8"/>
  <c r="I47" i="8"/>
  <c r="I28" i="8"/>
  <c r="K142" i="8"/>
  <c r="K123" i="8"/>
  <c r="K104" i="8"/>
  <c r="K85" i="8"/>
  <c r="K66" i="8"/>
  <c r="K47" i="8"/>
  <c r="K28" i="8"/>
  <c r="N142" i="8"/>
  <c r="N123" i="8"/>
  <c r="N104" i="8"/>
  <c r="N85" i="8"/>
  <c r="N66" i="8"/>
  <c r="N47" i="8"/>
  <c r="N28" i="8"/>
  <c r="P9" i="8"/>
  <c r="Q9" i="8"/>
  <c r="Q99" i="8" s="1"/>
  <c r="O9" i="8"/>
  <c r="O42" i="8" s="1"/>
  <c r="R9" i="8"/>
  <c r="R61" i="8" s="1"/>
  <c r="M142" i="8"/>
  <c r="M123" i="8"/>
  <c r="M104" i="8"/>
  <c r="M85" i="8"/>
  <c r="M66" i="8"/>
  <c r="M47" i="8"/>
  <c r="M28" i="8"/>
  <c r="N76" i="11" l="1"/>
  <c r="O22" i="8"/>
  <c r="Q76" i="11"/>
  <c r="AK76" i="11"/>
  <c r="AL76" i="11"/>
  <c r="AA76" i="11"/>
  <c r="AD76" i="11"/>
  <c r="AC76" i="11"/>
  <c r="J76" i="11"/>
  <c r="AN76" i="11"/>
  <c r="AM76" i="11"/>
  <c r="U76" i="11"/>
  <c r="W76" i="11"/>
  <c r="AE76" i="11"/>
  <c r="AJ76" i="11"/>
  <c r="X76" i="11"/>
  <c r="Y76" i="11"/>
  <c r="K76" i="11"/>
  <c r="M76" i="11"/>
  <c r="R76" i="11"/>
  <c r="Z76" i="11"/>
  <c r="S76" i="11"/>
  <c r="AF76" i="11"/>
  <c r="T76" i="11"/>
  <c r="L76" i="11"/>
  <c r="AH76" i="11"/>
  <c r="AB76" i="11"/>
  <c r="K41" i="8"/>
  <c r="Z38" i="11"/>
  <c r="N38" i="11"/>
  <c r="AK38" i="11"/>
  <c r="N41" i="8"/>
  <c r="O41" i="8"/>
  <c r="L41" i="8"/>
  <c r="M41" i="8"/>
  <c r="W38" i="11"/>
  <c r="AN38" i="11"/>
  <c r="R38" i="11"/>
  <c r="AB38" i="11"/>
  <c r="AD38" i="11"/>
  <c r="M38" i="11"/>
  <c r="AL38" i="11"/>
  <c r="U38" i="11"/>
  <c r="K38" i="11"/>
  <c r="Y38" i="11"/>
  <c r="AG38" i="11"/>
  <c r="P30" i="8"/>
  <c r="P68" i="8"/>
  <c r="P49" i="8"/>
  <c r="P61" i="8"/>
  <c r="P11" i="8"/>
  <c r="O136" i="8"/>
  <c r="R41" i="8"/>
  <c r="R136" i="8"/>
  <c r="R22" i="8"/>
  <c r="Q22" i="8"/>
  <c r="P22" i="8"/>
  <c r="B37" i="12"/>
  <c r="C36" i="12"/>
  <c r="I7" i="12" s="1"/>
  <c r="P136" i="8"/>
  <c r="P41" i="8"/>
  <c r="R23" i="8"/>
  <c r="O156" i="8"/>
  <c r="R30" i="8"/>
  <c r="R68" i="8"/>
  <c r="R42" i="8"/>
  <c r="R11" i="8"/>
  <c r="R49" i="8"/>
  <c r="O30" i="8"/>
  <c r="O49" i="8"/>
  <c r="O61" i="8"/>
  <c r="O68" i="8"/>
  <c r="O11" i="8"/>
  <c r="P156" i="8"/>
  <c r="Q68" i="8"/>
  <c r="Q30" i="8"/>
  <c r="Q49" i="8"/>
  <c r="Q42" i="8"/>
  <c r="Q61" i="8"/>
  <c r="Q11" i="8"/>
  <c r="R156" i="8"/>
  <c r="O23" i="8"/>
  <c r="Q23" i="8"/>
  <c r="U20" i="11"/>
  <c r="L20" i="11"/>
  <c r="P23" i="8"/>
  <c r="Q41" i="8"/>
  <c r="O99" i="8"/>
  <c r="R99" i="8"/>
  <c r="P42" i="8"/>
  <c r="P99" i="8"/>
  <c r="AJ20" i="11"/>
  <c r="Q117" i="8"/>
  <c r="J117" i="8"/>
  <c r="O117" i="8"/>
  <c r="K117" i="8"/>
  <c r="M117" i="8"/>
  <c r="L117" i="8"/>
  <c r="AI38" i="11"/>
  <c r="AO38" i="11"/>
  <c r="T38" i="11"/>
  <c r="AJ38" i="11"/>
  <c r="O38" i="11"/>
  <c r="AE38" i="11"/>
  <c r="J38" i="11"/>
  <c r="AC38" i="11"/>
  <c r="X38" i="11"/>
  <c r="AH38" i="11"/>
  <c r="Q38" i="11"/>
  <c r="AA38" i="11"/>
  <c r="V38" i="11"/>
  <c r="AM38" i="11"/>
  <c r="S38" i="11"/>
  <c r="AF38" i="11"/>
  <c r="L38" i="11"/>
  <c r="P117" i="8"/>
  <c r="R117" i="8"/>
  <c r="N117" i="8"/>
  <c r="AG20" i="11"/>
  <c r="AM20" i="11"/>
  <c r="R20" i="11"/>
  <c r="AK20" i="11"/>
  <c r="AB20" i="11"/>
  <c r="S20" i="11"/>
  <c r="J20" i="11"/>
  <c r="AI20" i="11"/>
  <c r="Z20" i="11"/>
  <c r="Q20" i="11"/>
  <c r="AA20" i="11"/>
  <c r="AN20" i="11"/>
  <c r="V20" i="11"/>
  <c r="M20" i="11"/>
  <c r="AL20" i="11"/>
  <c r="AC20" i="11"/>
  <c r="T20" i="11"/>
  <c r="K20" i="11"/>
  <c r="O20" i="11"/>
  <c r="P20" i="11"/>
  <c r="AF20" i="11"/>
  <c r="N20" i="11"/>
  <c r="AE20" i="11"/>
  <c r="AD20" i="11"/>
  <c r="Y20" i="11"/>
  <c r="AO20" i="11"/>
  <c r="W20" i="11"/>
  <c r="AH20" i="11"/>
  <c r="T115" i="11"/>
  <c r="AG115" i="11"/>
  <c r="Z115" i="11"/>
  <c r="W115" i="11"/>
  <c r="AJ115" i="11"/>
  <c r="AA115" i="11"/>
  <c r="R115" i="11"/>
  <c r="AO115" i="11"/>
  <c r="AC115" i="11"/>
  <c r="N115" i="11"/>
  <c r="AH115" i="11"/>
  <c r="Y115" i="11"/>
  <c r="P115" i="11"/>
  <c r="AL115" i="11"/>
  <c r="K115" i="11"/>
  <c r="AM115" i="11"/>
  <c r="AD115" i="11"/>
  <c r="U115" i="11"/>
  <c r="L115" i="11"/>
  <c r="AF115" i="11"/>
  <c r="AK115" i="11"/>
  <c r="AB115" i="11"/>
  <c r="S115" i="11"/>
  <c r="J115" i="11"/>
  <c r="Q115" i="11"/>
  <c r="X115" i="11"/>
  <c r="O115" i="11"/>
  <c r="AI115" i="11"/>
  <c r="AN115" i="11"/>
  <c r="AE115" i="11"/>
  <c r="V115" i="11"/>
  <c r="M115" i="11"/>
  <c r="R137" i="8"/>
  <c r="N137" i="8"/>
  <c r="M137" i="8"/>
  <c r="L137" i="8"/>
  <c r="V137" i="8"/>
  <c r="J137" i="8"/>
  <c r="Q137" i="8"/>
  <c r="O137" i="8"/>
  <c r="P137" i="8"/>
  <c r="K137" i="8"/>
  <c r="AO152" i="11"/>
  <c r="AA152" i="11"/>
  <c r="M152" i="11"/>
  <c r="V152" i="11"/>
  <c r="AE152" i="11"/>
  <c r="AN152" i="11"/>
  <c r="O152" i="11"/>
  <c r="X152" i="11"/>
  <c r="AG152" i="11"/>
  <c r="N152" i="11"/>
  <c r="W152" i="11"/>
  <c r="AF152" i="11"/>
  <c r="J152" i="11"/>
  <c r="S152" i="11"/>
  <c r="AB152" i="11"/>
  <c r="AK152" i="11"/>
  <c r="L152" i="11"/>
  <c r="U152" i="11"/>
  <c r="AD152" i="11"/>
  <c r="AM152" i="11"/>
  <c r="K152" i="11"/>
  <c r="T152" i="11"/>
  <c r="AC152" i="11"/>
  <c r="AL152" i="11"/>
  <c r="P152" i="11"/>
  <c r="Y152" i="11"/>
  <c r="AH152" i="11"/>
  <c r="R152" i="11"/>
  <c r="AJ152" i="11"/>
  <c r="Q152" i="11"/>
  <c r="Z152" i="11"/>
  <c r="AI152" i="11"/>
  <c r="AI134" i="11"/>
  <c r="AM134" i="11"/>
  <c r="AD134" i="11"/>
  <c r="U134" i="11"/>
  <c r="L134" i="11"/>
  <c r="S134" i="11"/>
  <c r="AL134" i="11"/>
  <c r="AC134" i="11"/>
  <c r="T134" i="11"/>
  <c r="K134" i="11"/>
  <c r="AE134" i="11"/>
  <c r="P134" i="11"/>
  <c r="AG134" i="11"/>
  <c r="X134" i="11"/>
  <c r="O134" i="11"/>
  <c r="AB134" i="11"/>
  <c r="AO134" i="11"/>
  <c r="AF134" i="11"/>
  <c r="W134" i="11"/>
  <c r="N134" i="11"/>
  <c r="AH134" i="11"/>
  <c r="V134" i="11"/>
  <c r="AJ134" i="11"/>
  <c r="AA134" i="11"/>
  <c r="R134" i="11"/>
  <c r="AK134" i="11"/>
  <c r="M134" i="11"/>
  <c r="Z134" i="11"/>
  <c r="Q134" i="11"/>
  <c r="AN134" i="11"/>
  <c r="Y134" i="11"/>
  <c r="J134" i="11"/>
  <c r="P155" i="8"/>
  <c r="L155" i="8"/>
  <c r="U155" i="8"/>
  <c r="Q155" i="8"/>
  <c r="J155" i="8"/>
  <c r="M155" i="8"/>
  <c r="V155" i="8"/>
  <c r="R155" i="8"/>
  <c r="N155" i="8"/>
  <c r="O155" i="8"/>
  <c r="K155" i="8"/>
  <c r="R118" i="8"/>
  <c r="M118" i="8"/>
  <c r="N118" i="8"/>
  <c r="L118" i="8"/>
  <c r="K118" i="8"/>
  <c r="P118" i="8"/>
  <c r="O118" i="8"/>
  <c r="Q118" i="8"/>
  <c r="J118" i="8"/>
  <c r="M98" i="8"/>
  <c r="R98" i="8"/>
  <c r="N98" i="8"/>
  <c r="J98" i="8"/>
  <c r="O98" i="8"/>
  <c r="K98" i="8"/>
  <c r="P98" i="8"/>
  <c r="L98" i="8"/>
  <c r="Q98" i="8"/>
  <c r="L80" i="8"/>
  <c r="P80" i="8"/>
  <c r="N80" i="8"/>
  <c r="O80" i="8"/>
  <c r="S80" i="8"/>
  <c r="J80" i="8"/>
  <c r="Q80" i="8"/>
  <c r="R80" i="8"/>
  <c r="M80" i="8"/>
  <c r="K80" i="8"/>
  <c r="AM57" i="11"/>
  <c r="T57" i="11"/>
  <c r="X57" i="11"/>
  <c r="AB57" i="11"/>
  <c r="AL57" i="11"/>
  <c r="AO57" i="11"/>
  <c r="AF57" i="11"/>
  <c r="W57" i="11"/>
  <c r="N57" i="11"/>
  <c r="AJ57" i="11"/>
  <c r="AA57" i="11"/>
  <c r="R57" i="11"/>
  <c r="AN57" i="11"/>
  <c r="AE57" i="11"/>
  <c r="V57" i="11"/>
  <c r="M57" i="11"/>
  <c r="AI57" i="11"/>
  <c r="Z57" i="11"/>
  <c r="Q57" i="11"/>
  <c r="AD57" i="11"/>
  <c r="U57" i="11"/>
  <c r="L57" i="11"/>
  <c r="AH57" i="11"/>
  <c r="Y57" i="11"/>
  <c r="P57" i="11"/>
  <c r="AC57" i="11"/>
  <c r="K57" i="11"/>
  <c r="AG57" i="11"/>
  <c r="O57" i="11"/>
  <c r="AK57" i="11"/>
  <c r="S57" i="11"/>
  <c r="J57" i="11"/>
  <c r="AI77" i="11"/>
  <c r="AA77" i="11"/>
  <c r="AE77" i="11"/>
  <c r="AL77" i="11"/>
  <c r="K77" i="11"/>
  <c r="AM77" i="11"/>
  <c r="AD77" i="11"/>
  <c r="U77" i="11"/>
  <c r="L77" i="11"/>
  <c r="AH77" i="11"/>
  <c r="Y77" i="11"/>
  <c r="P77" i="11"/>
  <c r="AO77" i="11"/>
  <c r="AF77" i="11"/>
  <c r="W77" i="11"/>
  <c r="N77" i="11"/>
  <c r="AG77" i="11"/>
  <c r="X77" i="11"/>
  <c r="O77" i="11"/>
  <c r="AK77" i="11"/>
  <c r="AB77" i="11"/>
  <c r="S77" i="11"/>
  <c r="J77" i="11"/>
  <c r="Z77" i="11"/>
  <c r="Q77" i="11"/>
  <c r="AJ77" i="11"/>
  <c r="R77" i="11"/>
  <c r="AN77" i="11"/>
  <c r="V77" i="11"/>
  <c r="M77" i="11"/>
  <c r="AC77" i="11"/>
  <c r="T77" i="11"/>
  <c r="J60" i="8"/>
  <c r="O60" i="8"/>
  <c r="N60" i="8"/>
  <c r="R60" i="8"/>
  <c r="P60" i="8"/>
  <c r="L60" i="8"/>
  <c r="K60" i="8"/>
  <c r="M60" i="8"/>
  <c r="Q60" i="8"/>
  <c r="T95" i="11"/>
  <c r="AH95" i="11"/>
  <c r="Q95" i="11"/>
  <c r="AD95" i="11"/>
  <c r="AO95" i="11"/>
  <c r="M95" i="11"/>
  <c r="V95" i="11"/>
  <c r="AE95" i="11"/>
  <c r="AN95" i="11"/>
  <c r="R95" i="11"/>
  <c r="AA95" i="11"/>
  <c r="AJ95" i="11"/>
  <c r="N95" i="11"/>
  <c r="W95" i="11"/>
  <c r="AF95" i="11"/>
  <c r="J95" i="11"/>
  <c r="S95" i="11"/>
  <c r="AB95" i="11"/>
  <c r="AK95" i="11"/>
  <c r="O95" i="11"/>
  <c r="X95" i="11"/>
  <c r="AG95" i="11"/>
  <c r="K95" i="11"/>
  <c r="AC95" i="11"/>
  <c r="AL95" i="11"/>
  <c r="P95" i="11"/>
  <c r="Y95" i="11"/>
  <c r="L95" i="11"/>
  <c r="U95" i="11"/>
  <c r="AM95" i="11"/>
  <c r="Z95" i="11"/>
  <c r="AI95" i="11"/>
  <c r="O142" i="8"/>
  <c r="O123" i="8"/>
  <c r="O104" i="8"/>
  <c r="O85" i="8"/>
  <c r="O66" i="8"/>
  <c r="O47" i="8"/>
  <c r="O28" i="8"/>
  <c r="P142" i="8"/>
  <c r="P123" i="8"/>
  <c r="P104" i="8"/>
  <c r="P85" i="8"/>
  <c r="P66" i="8"/>
  <c r="P47" i="8"/>
  <c r="P28" i="8"/>
  <c r="V9" i="8"/>
  <c r="V60" i="8" s="1"/>
  <c r="R142" i="8"/>
  <c r="R123" i="8"/>
  <c r="R104" i="8"/>
  <c r="R85" i="8"/>
  <c r="R66" i="8"/>
  <c r="R47" i="8"/>
  <c r="R28" i="8"/>
  <c r="U9" i="8"/>
  <c r="U117" i="8" s="1"/>
  <c r="S9" i="8"/>
  <c r="S117" i="8" s="1"/>
  <c r="T9" i="8"/>
  <c r="Q142" i="8"/>
  <c r="Q123" i="8"/>
  <c r="Q104" i="8"/>
  <c r="Q85" i="8"/>
  <c r="Q66" i="8"/>
  <c r="Q47" i="8"/>
  <c r="Q28" i="8"/>
  <c r="S98" i="8" l="1"/>
  <c r="T11" i="8"/>
  <c r="T49" i="8"/>
  <c r="T68" i="8"/>
  <c r="T30" i="8"/>
  <c r="T61" i="8"/>
  <c r="T42" i="8"/>
  <c r="T156" i="8"/>
  <c r="T22" i="8"/>
  <c r="T99" i="8"/>
  <c r="T136" i="8"/>
  <c r="T41" i="8"/>
  <c r="T23" i="8"/>
  <c r="U11" i="8"/>
  <c r="U49" i="8"/>
  <c r="U68" i="8"/>
  <c r="U30" i="8"/>
  <c r="U61" i="8"/>
  <c r="U22" i="8"/>
  <c r="U156" i="8"/>
  <c r="U42" i="8"/>
  <c r="U99" i="8"/>
  <c r="U136" i="8"/>
  <c r="U23" i="8"/>
  <c r="U41" i="8"/>
  <c r="V30" i="8"/>
  <c r="V11" i="8"/>
  <c r="V49" i="8"/>
  <c r="V68" i="8"/>
  <c r="V61" i="8"/>
  <c r="V42" i="8"/>
  <c r="V156" i="8"/>
  <c r="V22" i="8"/>
  <c r="V41" i="8"/>
  <c r="V99" i="8"/>
  <c r="V23" i="8"/>
  <c r="V136" i="8"/>
  <c r="U60" i="8"/>
  <c r="S60" i="8"/>
  <c r="V80" i="8"/>
  <c r="U80" i="8"/>
  <c r="U98" i="8"/>
  <c r="V98" i="8"/>
  <c r="S118" i="8"/>
  <c r="T118" i="8"/>
  <c r="U118" i="8"/>
  <c r="T155" i="8"/>
  <c r="U137" i="8"/>
  <c r="S137" i="8"/>
  <c r="C37" i="12"/>
  <c r="J7" i="12" s="1"/>
  <c r="B38" i="12"/>
  <c r="T98" i="8"/>
  <c r="V118" i="8"/>
  <c r="V117" i="8"/>
  <c r="S61" i="8"/>
  <c r="S30" i="8"/>
  <c r="S68" i="8"/>
  <c r="S49" i="8"/>
  <c r="S11" i="8"/>
  <c r="S42" i="8"/>
  <c r="S99" i="8"/>
  <c r="S41" i="8"/>
  <c r="S136" i="8"/>
  <c r="S22" i="8"/>
  <c r="S156" i="8"/>
  <c r="S23" i="8"/>
  <c r="T60" i="8"/>
  <c r="T80" i="8"/>
  <c r="S155" i="8"/>
  <c r="T137" i="8"/>
  <c r="T117" i="8"/>
  <c r="T142" i="8"/>
  <c r="T123" i="8"/>
  <c r="T104" i="8"/>
  <c r="T85" i="8"/>
  <c r="T66" i="8"/>
  <c r="T47" i="8"/>
  <c r="T28" i="8"/>
  <c r="U142" i="8"/>
  <c r="U123" i="8"/>
  <c r="U104" i="8"/>
  <c r="U85" i="8"/>
  <c r="U66" i="8"/>
  <c r="U47" i="8"/>
  <c r="U28" i="8"/>
  <c r="V142" i="8"/>
  <c r="V123" i="8"/>
  <c r="V104" i="8"/>
  <c r="V85" i="8"/>
  <c r="V66" i="8"/>
  <c r="V47" i="8"/>
  <c r="V28" i="8"/>
  <c r="Y9" i="8"/>
  <c r="X9" i="8"/>
  <c r="W9" i="8"/>
  <c r="Z9" i="8"/>
  <c r="S142" i="8"/>
  <c r="S123" i="8"/>
  <c r="S104" i="8"/>
  <c r="S85" i="8"/>
  <c r="S66" i="8"/>
  <c r="S47" i="8"/>
  <c r="S28" i="8"/>
  <c r="Y30" i="8" l="1"/>
  <c r="Y11" i="8"/>
  <c r="Y136" i="8"/>
  <c r="Y49" i="8"/>
  <c r="Y68" i="8"/>
  <c r="Y23" i="8"/>
  <c r="Y42" i="8"/>
  <c r="Y156" i="8"/>
  <c r="Y99" i="8"/>
  <c r="Y61" i="8"/>
  <c r="Y22" i="8"/>
  <c r="Y41" i="8"/>
  <c r="Y137" i="8"/>
  <c r="Y118" i="8"/>
  <c r="Y98" i="8"/>
  <c r="Y117" i="8"/>
  <c r="Y155" i="8"/>
  <c r="Y80" i="8"/>
  <c r="Y60" i="8"/>
  <c r="Z30" i="8"/>
  <c r="Z49" i="8"/>
  <c r="Z68" i="8"/>
  <c r="Z11" i="8"/>
  <c r="Z42" i="8"/>
  <c r="Z61" i="8"/>
  <c r="Z136" i="8"/>
  <c r="Z41" i="8"/>
  <c r="Z22" i="8"/>
  <c r="Z23" i="8"/>
  <c r="Z156" i="8"/>
  <c r="Z99" i="8"/>
  <c r="Z117" i="8"/>
  <c r="Z155" i="8"/>
  <c r="Z137" i="8"/>
  <c r="Z118" i="8"/>
  <c r="Z80" i="8"/>
  <c r="Z98" i="8"/>
  <c r="Z60" i="8"/>
  <c r="B39" i="12"/>
  <c r="C38" i="12"/>
  <c r="K7" i="12" s="1"/>
  <c r="W30" i="8"/>
  <c r="W11" i="8"/>
  <c r="W68" i="8"/>
  <c r="W49" i="8"/>
  <c r="W61" i="8"/>
  <c r="W42" i="8"/>
  <c r="W41" i="8"/>
  <c r="W136" i="8"/>
  <c r="W23" i="8"/>
  <c r="W99" i="8"/>
  <c r="W22" i="8"/>
  <c r="W156" i="8"/>
  <c r="W117" i="8"/>
  <c r="W155" i="8"/>
  <c r="W118" i="8"/>
  <c r="W98" i="8"/>
  <c r="W80" i="8"/>
  <c r="W60" i="8"/>
  <c r="W137" i="8"/>
  <c r="X68" i="8"/>
  <c r="X30" i="8"/>
  <c r="X11" i="8"/>
  <c r="X61" i="8"/>
  <c r="X49" i="8"/>
  <c r="X42" i="8"/>
  <c r="X23" i="8"/>
  <c r="X156" i="8"/>
  <c r="X99" i="8"/>
  <c r="X22" i="8"/>
  <c r="X136" i="8"/>
  <c r="X41" i="8"/>
  <c r="X155" i="8"/>
  <c r="X117" i="8"/>
  <c r="X80" i="8"/>
  <c r="X137" i="8"/>
  <c r="X118" i="8"/>
  <c r="X98" i="8"/>
  <c r="X60" i="8"/>
  <c r="W142" i="8"/>
  <c r="W123" i="8"/>
  <c r="W104" i="8"/>
  <c r="W85" i="8"/>
  <c r="W66" i="8"/>
  <c r="W47" i="8"/>
  <c r="W28" i="8"/>
  <c r="Z142" i="8"/>
  <c r="Z123" i="8"/>
  <c r="Z104" i="8"/>
  <c r="Z85" i="8"/>
  <c r="Z66" i="8"/>
  <c r="Z47" i="8"/>
  <c r="Z28" i="8"/>
  <c r="AC9" i="8"/>
  <c r="AB9" i="8"/>
  <c r="AA9" i="8"/>
  <c r="AD9" i="8"/>
  <c r="X142" i="8"/>
  <c r="X123" i="8"/>
  <c r="X104" i="8"/>
  <c r="X85" i="8"/>
  <c r="X66" i="8"/>
  <c r="X47" i="8"/>
  <c r="X28" i="8"/>
  <c r="Y142" i="8"/>
  <c r="Y123" i="8"/>
  <c r="Y104" i="8"/>
  <c r="Y85" i="8"/>
  <c r="Y66" i="8"/>
  <c r="Y47" i="8"/>
  <c r="Y28" i="8"/>
  <c r="AD68" i="8" l="1"/>
  <c r="AD11" i="8"/>
  <c r="AD49" i="8"/>
  <c r="AD30" i="8"/>
  <c r="AD61" i="8"/>
  <c r="AD99" i="8"/>
  <c r="AD136" i="8"/>
  <c r="AD22" i="8"/>
  <c r="AD42" i="8"/>
  <c r="AD41" i="8"/>
  <c r="AD156" i="8"/>
  <c r="AD23" i="8"/>
  <c r="AD118" i="8"/>
  <c r="AD98" i="8"/>
  <c r="AD60" i="8"/>
  <c r="AD117" i="8"/>
  <c r="AD155" i="8"/>
  <c r="AD80" i="8"/>
  <c r="AD137" i="8"/>
  <c r="B40" i="12"/>
  <c r="C39" i="12"/>
  <c r="L7" i="12" s="1"/>
  <c r="AA30" i="8"/>
  <c r="AA42" i="8"/>
  <c r="AA49" i="8"/>
  <c r="AA11" i="8"/>
  <c r="AA61" i="8"/>
  <c r="AA68" i="8"/>
  <c r="AA41" i="8"/>
  <c r="AA23" i="8"/>
  <c r="AA117" i="8"/>
  <c r="AA22" i="8"/>
  <c r="AA136" i="8"/>
  <c r="AA99" i="8"/>
  <c r="AA156" i="8"/>
  <c r="AA98" i="8"/>
  <c r="AA155" i="8"/>
  <c r="AA137" i="8"/>
  <c r="AA118" i="8"/>
  <c r="AA80" i="8"/>
  <c r="AA60" i="8"/>
  <c r="AB30" i="8"/>
  <c r="AB68" i="8"/>
  <c r="AB49" i="8"/>
  <c r="AB11" i="8"/>
  <c r="AB61" i="8"/>
  <c r="AB41" i="8"/>
  <c r="AB136" i="8"/>
  <c r="AB156" i="8"/>
  <c r="AB22" i="8"/>
  <c r="AB23" i="8"/>
  <c r="AB99" i="8"/>
  <c r="AB42" i="8"/>
  <c r="AB155" i="8"/>
  <c r="AB80" i="8"/>
  <c r="AB60" i="8"/>
  <c r="AB137" i="8"/>
  <c r="AB117" i="8"/>
  <c r="AB98" i="8"/>
  <c r="AB118" i="8"/>
  <c r="AC68" i="8"/>
  <c r="AC11" i="8"/>
  <c r="AC61" i="8"/>
  <c r="AC49" i="8"/>
  <c r="AC30" i="8"/>
  <c r="AC136" i="8"/>
  <c r="AC23" i="8"/>
  <c r="AC41" i="8"/>
  <c r="AC42" i="8"/>
  <c r="AC22" i="8"/>
  <c r="AC99" i="8"/>
  <c r="AC156" i="8"/>
  <c r="AC155" i="8"/>
  <c r="AC117" i="8"/>
  <c r="AC118" i="8"/>
  <c r="AC98" i="8"/>
  <c r="AC137" i="8"/>
  <c r="AC80" i="8"/>
  <c r="AC60" i="8"/>
  <c r="AA142" i="8"/>
  <c r="AA123" i="8"/>
  <c r="AA104" i="8"/>
  <c r="AA85" i="8"/>
  <c r="AA66" i="8"/>
  <c r="AA47" i="8"/>
  <c r="AA28" i="8"/>
  <c r="AC142" i="8"/>
  <c r="AC123" i="8"/>
  <c r="AC104" i="8"/>
  <c r="AC85" i="8"/>
  <c r="AC66" i="8"/>
  <c r="AC47" i="8"/>
  <c r="AC28" i="8"/>
  <c r="AD142" i="8"/>
  <c r="AD123" i="8"/>
  <c r="AD104" i="8"/>
  <c r="AD85" i="8"/>
  <c r="AD66" i="8"/>
  <c r="AD47" i="8"/>
  <c r="AD28" i="8"/>
  <c r="AE9" i="8"/>
  <c r="AH9" i="8"/>
  <c r="AG9" i="8"/>
  <c r="AF9" i="8"/>
  <c r="AB142" i="8"/>
  <c r="AB123" i="8"/>
  <c r="AB104" i="8"/>
  <c r="AB85" i="8"/>
  <c r="AB66" i="8"/>
  <c r="AB47" i="8"/>
  <c r="AB28" i="8"/>
  <c r="AH49" i="8" l="1"/>
  <c r="AH156" i="8"/>
  <c r="AH99" i="8"/>
  <c r="AH30" i="8"/>
  <c r="AH61" i="8"/>
  <c r="AH68" i="8"/>
  <c r="AH11" i="8"/>
  <c r="AH42" i="8"/>
  <c r="AH136" i="8"/>
  <c r="AH41" i="8"/>
  <c r="AH23" i="8"/>
  <c r="AH22" i="8"/>
  <c r="AH155" i="8"/>
  <c r="AH80" i="8"/>
  <c r="AH137" i="8"/>
  <c r="AH118" i="8"/>
  <c r="AH60" i="8"/>
  <c r="AH117" i="8"/>
  <c r="AH98" i="8"/>
  <c r="AE49" i="8"/>
  <c r="AE30" i="8"/>
  <c r="AE11" i="8"/>
  <c r="AE61" i="8"/>
  <c r="AE68" i="8"/>
  <c r="AE156" i="8"/>
  <c r="AE41" i="8"/>
  <c r="AE136" i="8"/>
  <c r="AE23" i="8"/>
  <c r="AE99" i="8"/>
  <c r="AE22" i="8"/>
  <c r="AE42" i="8"/>
  <c r="AE118" i="8"/>
  <c r="AE60" i="8"/>
  <c r="AE117" i="8"/>
  <c r="AE137" i="8"/>
  <c r="AE98" i="8"/>
  <c r="AE155" i="8"/>
  <c r="AE80" i="8"/>
  <c r="B41" i="12"/>
  <c r="C40" i="12"/>
  <c r="M7" i="12" s="1"/>
  <c r="AG11" i="8"/>
  <c r="AG49" i="8"/>
  <c r="AG30" i="8"/>
  <c r="AG61" i="8"/>
  <c r="AG68" i="8"/>
  <c r="AG22" i="8"/>
  <c r="AG156" i="8"/>
  <c r="AG23" i="8"/>
  <c r="AG99" i="8"/>
  <c r="AG136" i="8"/>
  <c r="AG42" i="8"/>
  <c r="AG41" i="8"/>
  <c r="AG137" i="8"/>
  <c r="AG118" i="8"/>
  <c r="AG155" i="8"/>
  <c r="AG80" i="8"/>
  <c r="AG117" i="8"/>
  <c r="AG98" i="8"/>
  <c r="AG60" i="8"/>
  <c r="AF49" i="8"/>
  <c r="AF68" i="8"/>
  <c r="AF30" i="8"/>
  <c r="AF61" i="8"/>
  <c r="AF156" i="8"/>
  <c r="AF99" i="8"/>
  <c r="AF11" i="8"/>
  <c r="AF136" i="8"/>
  <c r="AF23" i="8"/>
  <c r="AF22" i="8"/>
  <c r="AF42" i="8"/>
  <c r="AF41" i="8"/>
  <c r="AF117" i="8"/>
  <c r="AF137" i="8"/>
  <c r="AF118" i="8"/>
  <c r="AF98" i="8"/>
  <c r="AF60" i="8"/>
  <c r="AF155" i="8"/>
  <c r="AF80" i="8"/>
  <c r="AE142" i="8"/>
  <c r="AE123" i="8"/>
  <c r="AE104" i="8"/>
  <c r="AE85" i="8"/>
  <c r="AE66" i="8"/>
  <c r="AE47" i="8"/>
  <c r="AE28" i="8"/>
  <c r="AF142" i="8"/>
  <c r="AF123" i="8"/>
  <c r="AF104" i="8"/>
  <c r="AF85" i="8"/>
  <c r="AF66" i="8"/>
  <c r="AF47" i="8"/>
  <c r="AF28" i="8"/>
  <c r="AH142" i="8"/>
  <c r="AH123" i="8"/>
  <c r="AH104" i="8"/>
  <c r="AH85" i="8"/>
  <c r="AH66" i="8"/>
  <c r="AH47" i="8"/>
  <c r="AH28" i="8"/>
  <c r="AJ9" i="8"/>
  <c r="AL9" i="8"/>
  <c r="AK9" i="8"/>
  <c r="AI9" i="8"/>
  <c r="AG142" i="8"/>
  <c r="AG123" i="8"/>
  <c r="AG104" i="8"/>
  <c r="AG85" i="8"/>
  <c r="AG66" i="8"/>
  <c r="AG47" i="8"/>
  <c r="AG28" i="8"/>
  <c r="AJ49" i="8" l="1"/>
  <c r="AJ68" i="8"/>
  <c r="AJ61" i="8"/>
  <c r="AJ30" i="8"/>
  <c r="AJ11" i="8"/>
  <c r="AJ42" i="8"/>
  <c r="AJ156" i="8"/>
  <c r="AJ99" i="8"/>
  <c r="AJ22" i="8"/>
  <c r="AJ136" i="8"/>
  <c r="AJ23" i="8"/>
  <c r="AJ41" i="8"/>
  <c r="AJ60" i="8"/>
  <c r="AJ137" i="8"/>
  <c r="AJ98" i="8"/>
  <c r="AJ117" i="8"/>
  <c r="AJ155" i="8"/>
  <c r="AJ80" i="8"/>
  <c r="AJ118" i="8"/>
  <c r="C41" i="12"/>
  <c r="N7" i="12" s="1"/>
  <c r="B42" i="12"/>
  <c r="AI11" i="8"/>
  <c r="AI49" i="8"/>
  <c r="AI30" i="8"/>
  <c r="AI68" i="8"/>
  <c r="AI42" i="8"/>
  <c r="AI136" i="8"/>
  <c r="AI23" i="8"/>
  <c r="AI156" i="8"/>
  <c r="AI61" i="8"/>
  <c r="AI99" i="8"/>
  <c r="AI41" i="8"/>
  <c r="AI22" i="8"/>
  <c r="AI137" i="8"/>
  <c r="AI60" i="8"/>
  <c r="AI117" i="8"/>
  <c r="AI98" i="8"/>
  <c r="AI155" i="8"/>
  <c r="AI118" i="8"/>
  <c r="AI80" i="8"/>
  <c r="AK30" i="8"/>
  <c r="AK42" i="8"/>
  <c r="AK68" i="8"/>
  <c r="AK49" i="8"/>
  <c r="AK11" i="8"/>
  <c r="AK61" i="8"/>
  <c r="AK22" i="8"/>
  <c r="AK23" i="8"/>
  <c r="AK41" i="8"/>
  <c r="AK136" i="8"/>
  <c r="AK99" i="8"/>
  <c r="AK156" i="8"/>
  <c r="AK117" i="8"/>
  <c r="AK60" i="8"/>
  <c r="AK118" i="8"/>
  <c r="AK155" i="8"/>
  <c r="AK137" i="8"/>
  <c r="AK98" i="8"/>
  <c r="AK80" i="8"/>
  <c r="AL68" i="8"/>
  <c r="AL11" i="8"/>
  <c r="AL49" i="8"/>
  <c r="AL30" i="8"/>
  <c r="AL61" i="8"/>
  <c r="AL42" i="8"/>
  <c r="AL22" i="8"/>
  <c r="AL156" i="8"/>
  <c r="AL23" i="8"/>
  <c r="AL41" i="8"/>
  <c r="AL99" i="8"/>
  <c r="AL136" i="8"/>
  <c r="AL117" i="8"/>
  <c r="AL155" i="8"/>
  <c r="AL98" i="8"/>
  <c r="AL60" i="8"/>
  <c r="AL137" i="8"/>
  <c r="AL118" i="8"/>
  <c r="AL80" i="8"/>
  <c r="AJ142" i="8"/>
  <c r="AJ123" i="8"/>
  <c r="AJ104" i="8"/>
  <c r="AJ85" i="8"/>
  <c r="AJ66" i="8"/>
  <c r="AJ47" i="8"/>
  <c r="AJ28" i="8"/>
  <c r="AI142" i="8"/>
  <c r="AI123" i="8"/>
  <c r="AI104" i="8"/>
  <c r="AI85" i="8"/>
  <c r="AI66" i="8"/>
  <c r="AI47" i="8"/>
  <c r="AI28" i="8"/>
  <c r="AL142" i="8"/>
  <c r="AL123" i="8"/>
  <c r="AL104" i="8"/>
  <c r="AL85" i="8"/>
  <c r="AL66" i="8"/>
  <c r="AL47" i="8"/>
  <c r="AL28" i="8"/>
  <c r="AM9" i="8"/>
  <c r="AO9" i="8"/>
  <c r="AN9" i="8"/>
  <c r="AK142" i="8"/>
  <c r="AK123" i="8"/>
  <c r="AK104" i="8"/>
  <c r="AK85" i="8"/>
  <c r="AK66" i="8"/>
  <c r="AK47" i="8"/>
  <c r="AK28" i="8"/>
  <c r="AM11" i="8" l="1"/>
  <c r="AM99" i="8"/>
  <c r="AM68" i="8"/>
  <c r="AM61" i="8"/>
  <c r="AM49" i="8"/>
  <c r="AM30" i="8"/>
  <c r="AM23" i="8"/>
  <c r="AM136" i="8"/>
  <c r="AM22" i="8"/>
  <c r="AM41" i="8"/>
  <c r="AM156" i="8"/>
  <c r="AM42" i="8"/>
  <c r="AM155" i="8"/>
  <c r="AM98" i="8"/>
  <c r="AM137" i="8"/>
  <c r="AM118" i="8"/>
  <c r="AM117" i="8"/>
  <c r="AM80" i="8"/>
  <c r="AM60" i="8"/>
  <c r="AN30" i="8"/>
  <c r="AN11" i="8"/>
  <c r="AN49" i="8"/>
  <c r="AN61" i="8"/>
  <c r="AN68" i="8"/>
  <c r="AN22" i="8"/>
  <c r="AN23" i="8"/>
  <c r="AN99" i="8"/>
  <c r="AN41" i="8"/>
  <c r="AN136" i="8"/>
  <c r="AN156" i="8"/>
  <c r="AN42" i="8"/>
  <c r="AN155" i="8"/>
  <c r="AN137" i="8"/>
  <c r="AN98" i="8"/>
  <c r="AN80" i="8"/>
  <c r="AN117" i="8"/>
  <c r="AN118" i="8"/>
  <c r="AN60" i="8"/>
  <c r="AO49" i="8"/>
  <c r="AO61" i="8"/>
  <c r="AO11" i="8"/>
  <c r="AO68" i="8"/>
  <c r="AO30" i="8"/>
  <c r="AO99" i="8"/>
  <c r="AO22" i="8"/>
  <c r="AO136" i="8"/>
  <c r="AO41" i="8"/>
  <c r="AO156" i="8"/>
  <c r="AO42" i="8"/>
  <c r="AO23" i="8"/>
  <c r="AO137" i="8"/>
  <c r="AO118" i="8"/>
  <c r="AO80" i="8"/>
  <c r="AO117" i="8"/>
  <c r="AO155" i="8"/>
  <c r="AO98" i="8"/>
  <c r="AO60" i="8"/>
  <c r="B43" i="12"/>
  <c r="C42" i="12"/>
  <c r="O7" i="12" s="1"/>
  <c r="AM142" i="8"/>
  <c r="AM123" i="8"/>
  <c r="AM104" i="8"/>
  <c r="AM85" i="8"/>
  <c r="AM66" i="8"/>
  <c r="AM47" i="8"/>
  <c r="AM28" i="8"/>
  <c r="AN142" i="8"/>
  <c r="AN123" i="8"/>
  <c r="AN104" i="8"/>
  <c r="AN85" i="8"/>
  <c r="AN66" i="8"/>
  <c r="AN47" i="8"/>
  <c r="AN28" i="8"/>
  <c r="AO142" i="8"/>
  <c r="AO123" i="8"/>
  <c r="AO104" i="8"/>
  <c r="AO85" i="8"/>
  <c r="AO66" i="8"/>
  <c r="AO47" i="8"/>
  <c r="AO28" i="8"/>
  <c r="B44" i="12" l="1"/>
  <c r="C43" i="12"/>
  <c r="P7" i="12" s="1"/>
  <c r="Q110" i="4"/>
  <c r="Q109" i="4"/>
  <c r="Q106" i="4"/>
  <c r="Q105" i="4"/>
  <c r="Q104" i="4"/>
  <c r="Q103" i="4"/>
  <c r="D148" i="11" s="1"/>
  <c r="Q101" i="4"/>
  <c r="Q100" i="4"/>
  <c r="Q99" i="4"/>
  <c r="N110" i="4"/>
  <c r="N109" i="4"/>
  <c r="O109" i="4" s="1"/>
  <c r="N106" i="4"/>
  <c r="N105" i="4"/>
  <c r="O105" i="4" s="1"/>
  <c r="N104" i="4"/>
  <c r="N103" i="4"/>
  <c r="N101" i="4"/>
  <c r="N100" i="4"/>
  <c r="N99" i="4"/>
  <c r="H74" i="4"/>
  <c r="I74" i="4" s="1"/>
  <c r="J74" i="4" s="1"/>
  <c r="Q75" i="4"/>
  <c r="R75" i="4" s="1"/>
  <c r="T75" i="4" s="1"/>
  <c r="V77" i="4"/>
  <c r="Q72" i="4"/>
  <c r="R72" i="4" s="1"/>
  <c r="N72" i="4"/>
  <c r="O72" i="4" s="1"/>
  <c r="K72" i="4"/>
  <c r="L72" i="4" s="1"/>
  <c r="H72" i="4"/>
  <c r="I72" i="4" s="1"/>
  <c r="Q66" i="4"/>
  <c r="N66" i="4"/>
  <c r="K66" i="4"/>
  <c r="L66" i="4" s="1"/>
  <c r="M66" i="4" s="1"/>
  <c r="H66" i="4"/>
  <c r="V26" i="4"/>
  <c r="V25" i="4"/>
  <c r="Q23" i="4"/>
  <c r="R23" i="4" s="1"/>
  <c r="T23" i="4" s="1"/>
  <c r="H22" i="4"/>
  <c r="I22" i="4" s="1"/>
  <c r="J22" i="4" s="1"/>
  <c r="Q20" i="4"/>
  <c r="R20" i="4" s="1"/>
  <c r="N20" i="4"/>
  <c r="O20" i="4" s="1"/>
  <c r="K20" i="4"/>
  <c r="L20" i="4" s="1"/>
  <c r="H20" i="4"/>
  <c r="I20" i="4" s="1"/>
  <c r="I10" i="5"/>
  <c r="I11" i="5"/>
  <c r="I12" i="5"/>
  <c r="I13" i="5"/>
  <c r="I14" i="5"/>
  <c r="I15" i="5"/>
  <c r="I16" i="5"/>
  <c r="I17" i="5"/>
  <c r="I18" i="5"/>
  <c r="I19" i="5"/>
  <c r="I20" i="5"/>
  <c r="I21" i="5"/>
  <c r="I22" i="5"/>
  <c r="C23" i="5"/>
  <c r="I30" i="5"/>
  <c r="H14" i="4"/>
  <c r="I14" i="4" s="1"/>
  <c r="K14" i="4"/>
  <c r="L14" i="4" s="1"/>
  <c r="N14" i="4"/>
  <c r="O14" i="4" s="1"/>
  <c r="Q14" i="4"/>
  <c r="R14" i="4" s="1"/>
  <c r="H32" i="4"/>
  <c r="K32" i="4"/>
  <c r="N32" i="4"/>
  <c r="Q32" i="4"/>
  <c r="K33" i="4"/>
  <c r="L33" i="4" s="1"/>
  <c r="N33" i="4"/>
  <c r="Q33" i="4"/>
  <c r="H34" i="4"/>
  <c r="K34" i="4"/>
  <c r="N34" i="4"/>
  <c r="O34" i="4" s="1"/>
  <c r="Q34" i="4"/>
  <c r="H35" i="4"/>
  <c r="I35" i="4" s="1"/>
  <c r="K35" i="4"/>
  <c r="L35" i="4" s="1"/>
  <c r="N35" i="4"/>
  <c r="Q35" i="4"/>
  <c r="R35" i="4" s="1"/>
  <c r="H36" i="4"/>
  <c r="K36" i="4"/>
  <c r="L36" i="4" s="1"/>
  <c r="N36" i="4"/>
  <c r="O36" i="4" s="1"/>
  <c r="Q36" i="4"/>
  <c r="K38" i="4"/>
  <c r="N38" i="4"/>
  <c r="Q38" i="4"/>
  <c r="K40" i="4"/>
  <c r="N40" i="4"/>
  <c r="Q40" i="4"/>
  <c r="H41" i="4"/>
  <c r="D10" i="11" s="1"/>
  <c r="K41" i="4"/>
  <c r="N41" i="4"/>
  <c r="Q41" i="4"/>
  <c r="H42" i="4"/>
  <c r="K42" i="4"/>
  <c r="N42" i="4"/>
  <c r="Q42" i="4"/>
  <c r="H43" i="4"/>
  <c r="K43" i="4"/>
  <c r="N43" i="4"/>
  <c r="Q43" i="4"/>
  <c r="H44" i="4"/>
  <c r="K44" i="4"/>
  <c r="N44" i="4"/>
  <c r="Q44" i="4"/>
  <c r="D45" i="4"/>
  <c r="H45" i="4"/>
  <c r="K45" i="4"/>
  <c r="N45" i="4"/>
  <c r="Q45" i="4"/>
  <c r="D46" i="4"/>
  <c r="H46" i="4"/>
  <c r="K46" i="4"/>
  <c r="N46" i="4"/>
  <c r="Q46" i="4"/>
  <c r="D47" i="4"/>
  <c r="H47" i="4"/>
  <c r="K47" i="4"/>
  <c r="N47" i="4"/>
  <c r="Q47" i="4"/>
  <c r="H49" i="4"/>
  <c r="K49" i="4"/>
  <c r="N49" i="4"/>
  <c r="Q49" i="4"/>
  <c r="D72" i="11" s="1"/>
  <c r="H50" i="4"/>
  <c r="K50" i="4"/>
  <c r="L50" i="4" s="1"/>
  <c r="N50" i="4"/>
  <c r="Q50" i="4"/>
  <c r="R50" i="4" s="1"/>
  <c r="H51" i="4"/>
  <c r="K51" i="4"/>
  <c r="N51" i="4"/>
  <c r="Q51" i="4"/>
  <c r="R51" i="4" s="1"/>
  <c r="G79" i="8" s="1"/>
  <c r="H52" i="4"/>
  <c r="K52" i="4"/>
  <c r="L52" i="4" s="1"/>
  <c r="N52" i="4"/>
  <c r="Q52" i="4"/>
  <c r="H55" i="4"/>
  <c r="K55" i="4"/>
  <c r="N55" i="4"/>
  <c r="Q55" i="4"/>
  <c r="R55" i="4" s="1"/>
  <c r="H56" i="4"/>
  <c r="K56" i="4"/>
  <c r="L56" i="4" s="1"/>
  <c r="N56" i="4"/>
  <c r="Q56" i="4"/>
  <c r="R56" i="4" s="1"/>
  <c r="K84" i="4"/>
  <c r="N84" i="4"/>
  <c r="O84" i="4" s="1"/>
  <c r="Q84" i="4"/>
  <c r="R84" i="4" s="1"/>
  <c r="K85" i="4"/>
  <c r="N85" i="4"/>
  <c r="Q85" i="4"/>
  <c r="K86" i="4"/>
  <c r="L86" i="4" s="1"/>
  <c r="N86" i="4"/>
  <c r="O86" i="4" s="1"/>
  <c r="Q86" i="4"/>
  <c r="R86" i="4" s="1"/>
  <c r="K87" i="4"/>
  <c r="N87" i="4"/>
  <c r="O87" i="4" s="1"/>
  <c r="Q87" i="4"/>
  <c r="R87" i="4" s="1"/>
  <c r="K88" i="4"/>
  <c r="N88" i="4"/>
  <c r="Q88" i="4"/>
  <c r="K90" i="4"/>
  <c r="N90" i="4"/>
  <c r="Q90" i="4"/>
  <c r="D87" i="11"/>
  <c r="D88" i="11"/>
  <c r="H98" i="4"/>
  <c r="K98" i="4"/>
  <c r="N98" i="4"/>
  <c r="Q98" i="4"/>
  <c r="D99" i="4"/>
  <c r="H99" i="4"/>
  <c r="K99" i="4"/>
  <c r="D100" i="4"/>
  <c r="H100" i="4"/>
  <c r="K100" i="4"/>
  <c r="D101" i="4"/>
  <c r="H101" i="4"/>
  <c r="K101" i="4"/>
  <c r="H103" i="4"/>
  <c r="K103" i="4"/>
  <c r="H104" i="4"/>
  <c r="K104" i="4"/>
  <c r="H105" i="4"/>
  <c r="I105" i="4" s="1"/>
  <c r="K105" i="4"/>
  <c r="L105" i="4" s="1"/>
  <c r="H106" i="4"/>
  <c r="I106" i="4" s="1"/>
  <c r="K106" i="4"/>
  <c r="L106" i="4" s="1"/>
  <c r="H109" i="4"/>
  <c r="I109" i="4" s="1"/>
  <c r="K109" i="4"/>
  <c r="L109" i="4" s="1"/>
  <c r="H110" i="4"/>
  <c r="I110" i="4" s="1"/>
  <c r="K110" i="4"/>
  <c r="L110" i="4" s="1"/>
  <c r="H84" i="4"/>
  <c r="I84" i="4" s="1"/>
  <c r="H86" i="4"/>
  <c r="H87" i="4"/>
  <c r="I87" i="4" s="1"/>
  <c r="H88" i="4"/>
  <c r="I88" i="4" s="1"/>
  <c r="K91" i="4"/>
  <c r="H92" i="4"/>
  <c r="D85" i="11" s="1"/>
  <c r="O101" i="4" l="1"/>
  <c r="P101" i="4" s="1"/>
  <c r="B45" i="12"/>
  <c r="C44" i="12"/>
  <c r="Q7" i="12" s="1"/>
  <c r="C7" i="12" s="1"/>
  <c r="AO79" i="8"/>
  <c r="J79" i="8"/>
  <c r="S79" i="8"/>
  <c r="AB79" i="8"/>
  <c r="AK79" i="8"/>
  <c r="O79" i="8"/>
  <c r="X79" i="8"/>
  <c r="AG79" i="8"/>
  <c r="K79" i="8"/>
  <c r="T79" i="8"/>
  <c r="AC79" i="8"/>
  <c r="AL79" i="8"/>
  <c r="P79" i="8"/>
  <c r="Y79" i="8"/>
  <c r="AH79" i="8"/>
  <c r="L79" i="8"/>
  <c r="U79" i="8"/>
  <c r="AD79" i="8"/>
  <c r="AM79" i="8"/>
  <c r="Q79" i="8"/>
  <c r="Z79" i="8"/>
  <c r="AI79" i="8"/>
  <c r="M79" i="8"/>
  <c r="V79" i="8"/>
  <c r="AE79" i="8"/>
  <c r="AN79" i="8"/>
  <c r="R79" i="8"/>
  <c r="AA79" i="8"/>
  <c r="AJ79" i="8"/>
  <c r="N79" i="8"/>
  <c r="W79" i="8"/>
  <c r="AF79" i="8"/>
  <c r="R103" i="4"/>
  <c r="E148" i="11" s="1"/>
  <c r="G148" i="11" s="1"/>
  <c r="L104" i="4"/>
  <c r="M104" i="4" s="1"/>
  <c r="M108" i="4"/>
  <c r="M107" i="4"/>
  <c r="O104" i="4"/>
  <c r="P108" i="4"/>
  <c r="P107" i="4"/>
  <c r="T108" i="4"/>
  <c r="T107" i="4"/>
  <c r="I104" i="4"/>
  <c r="J104" i="4" s="1"/>
  <c r="J108" i="4"/>
  <c r="J107" i="4"/>
  <c r="L101" i="4"/>
  <c r="M101" i="4" s="1"/>
  <c r="L100" i="4"/>
  <c r="L99" i="4"/>
  <c r="M99" i="4" s="1"/>
  <c r="D60" i="11"/>
  <c r="O56" i="4"/>
  <c r="D22" i="11"/>
  <c r="I56" i="4"/>
  <c r="D59" i="11"/>
  <c r="O55" i="4"/>
  <c r="D21" i="11"/>
  <c r="I55" i="4"/>
  <c r="D56" i="11"/>
  <c r="O52" i="4"/>
  <c r="D18" i="11"/>
  <c r="I52" i="4"/>
  <c r="E21" i="8" s="1"/>
  <c r="D55" i="11"/>
  <c r="O51" i="4"/>
  <c r="D17" i="11"/>
  <c r="I51" i="4"/>
  <c r="E20" i="8" s="1"/>
  <c r="D54" i="11"/>
  <c r="O50" i="4"/>
  <c r="D16" i="11"/>
  <c r="I50" i="4"/>
  <c r="D149" i="11"/>
  <c r="R104" i="4"/>
  <c r="E152" i="8" s="1"/>
  <c r="G152" i="8" s="1"/>
  <c r="D151" i="11"/>
  <c r="R106" i="4"/>
  <c r="E151" i="11" s="1"/>
  <c r="G151" i="11" s="1"/>
  <c r="D155" i="11"/>
  <c r="R110" i="4"/>
  <c r="E155" i="11" s="1"/>
  <c r="G155" i="11" s="1"/>
  <c r="D40" i="11"/>
  <c r="L55" i="4"/>
  <c r="D75" i="11"/>
  <c r="R52" i="4"/>
  <c r="D36" i="11"/>
  <c r="L51" i="4"/>
  <c r="D132" i="11"/>
  <c r="O106" i="4"/>
  <c r="E135" i="8" s="1"/>
  <c r="G135" i="8" s="1"/>
  <c r="D136" i="11"/>
  <c r="O110" i="4"/>
  <c r="E136" i="11" s="1"/>
  <c r="G136" i="11" s="1"/>
  <c r="D150" i="11"/>
  <c r="R105" i="4"/>
  <c r="E153" i="8" s="1"/>
  <c r="G153" i="8" s="1"/>
  <c r="D154" i="11"/>
  <c r="R109" i="4"/>
  <c r="E157" i="8" s="1"/>
  <c r="G157" i="8" s="1"/>
  <c r="I66" i="4"/>
  <c r="J66" i="4" s="1"/>
  <c r="V76" i="4"/>
  <c r="V78" i="4" s="1"/>
  <c r="D117" i="11"/>
  <c r="D116" i="11"/>
  <c r="D113" i="11"/>
  <c r="D112" i="11"/>
  <c r="D111" i="11"/>
  <c r="L103" i="4"/>
  <c r="M103" i="4" s="1"/>
  <c r="D110" i="11"/>
  <c r="D130" i="8"/>
  <c r="D127" i="11"/>
  <c r="D92" i="8"/>
  <c r="D89" i="11"/>
  <c r="D129" i="8"/>
  <c r="D126" i="11"/>
  <c r="D128" i="8"/>
  <c r="D125" i="11"/>
  <c r="D124" i="8"/>
  <c r="D121" i="11"/>
  <c r="O49" i="4"/>
  <c r="P49" i="4" s="1"/>
  <c r="D53" i="11"/>
  <c r="I49" i="4"/>
  <c r="J49" i="4" s="1"/>
  <c r="D15" i="11"/>
  <c r="D73" i="8"/>
  <c r="D70" i="11"/>
  <c r="D35" i="8"/>
  <c r="D32" i="11"/>
  <c r="D72" i="8"/>
  <c r="D69" i="11"/>
  <c r="D34" i="8"/>
  <c r="D31" i="11"/>
  <c r="D71" i="8"/>
  <c r="D68" i="11"/>
  <c r="D33" i="8"/>
  <c r="D30" i="11"/>
  <c r="D70" i="8"/>
  <c r="D67" i="11"/>
  <c r="D32" i="8"/>
  <c r="D29" i="11"/>
  <c r="D69" i="8"/>
  <c r="D66" i="11"/>
  <c r="D31" i="8"/>
  <c r="D28" i="11"/>
  <c r="D48" i="8"/>
  <c r="D45" i="11"/>
  <c r="O103" i="4"/>
  <c r="P103" i="4" s="1"/>
  <c r="D129" i="11"/>
  <c r="D131" i="11"/>
  <c r="D135" i="11"/>
  <c r="D106" i="8"/>
  <c r="D103" i="11"/>
  <c r="D98" i="11"/>
  <c r="D97" i="11"/>
  <c r="D94" i="11"/>
  <c r="D93" i="11"/>
  <c r="D92" i="11"/>
  <c r="I103" i="4"/>
  <c r="J103" i="4" s="1"/>
  <c r="D91" i="11"/>
  <c r="D149" i="8"/>
  <c r="D146" i="11"/>
  <c r="D111" i="8"/>
  <c r="D108" i="11"/>
  <c r="D148" i="8"/>
  <c r="D145" i="11"/>
  <c r="D107" i="11"/>
  <c r="D147" i="8"/>
  <c r="D144" i="11"/>
  <c r="D109" i="8"/>
  <c r="D106" i="11"/>
  <c r="D143" i="8"/>
  <c r="D140" i="11"/>
  <c r="D105" i="8"/>
  <c r="D102" i="11"/>
  <c r="D79" i="11"/>
  <c r="D41" i="11"/>
  <c r="D78" i="11"/>
  <c r="D37" i="11"/>
  <c r="D74" i="11"/>
  <c r="D73" i="11"/>
  <c r="D35" i="11"/>
  <c r="L49" i="4"/>
  <c r="M49" i="4" s="1"/>
  <c r="D34" i="11"/>
  <c r="D54" i="8"/>
  <c r="D51" i="11"/>
  <c r="D16" i="8"/>
  <c r="D13" i="11"/>
  <c r="D53" i="8"/>
  <c r="D50" i="11"/>
  <c r="D15" i="8"/>
  <c r="D12" i="11"/>
  <c r="D52" i="8"/>
  <c r="D49" i="11"/>
  <c r="D14" i="8"/>
  <c r="D11" i="11"/>
  <c r="D51" i="8"/>
  <c r="D48" i="11"/>
  <c r="D50" i="8"/>
  <c r="D47" i="11"/>
  <c r="D67" i="8"/>
  <c r="D64" i="11"/>
  <c r="D29" i="8"/>
  <c r="D26" i="11"/>
  <c r="D130" i="11"/>
  <c r="I100" i="4"/>
  <c r="J100" i="4" s="1"/>
  <c r="O46" i="4"/>
  <c r="P46" i="4" s="1"/>
  <c r="I101" i="4"/>
  <c r="J101" i="4" s="1"/>
  <c r="I99" i="4"/>
  <c r="J99" i="4" s="1"/>
  <c r="O47" i="4"/>
  <c r="P47" i="4" s="1"/>
  <c r="I141" i="8"/>
  <c r="I122" i="8"/>
  <c r="I103" i="8"/>
  <c r="I84" i="8"/>
  <c r="I65" i="8"/>
  <c r="I46" i="8"/>
  <c r="I27" i="8"/>
  <c r="V27" i="4"/>
  <c r="T26" i="4" s="1"/>
  <c r="R101" i="4"/>
  <c r="T101" i="4" s="1"/>
  <c r="R99" i="4"/>
  <c r="T99" i="4" s="1"/>
  <c r="I92" i="4"/>
  <c r="E85" i="11" s="1"/>
  <c r="G85" i="11" s="1"/>
  <c r="E87" i="11"/>
  <c r="G87" i="11" s="1"/>
  <c r="I98" i="4"/>
  <c r="E89" i="11" s="1"/>
  <c r="G89" i="11" s="1"/>
  <c r="AO89" i="11" s="1"/>
  <c r="L84" i="4"/>
  <c r="M84" i="4" s="1"/>
  <c r="L87" i="4"/>
  <c r="M87" i="4" s="1"/>
  <c r="L91" i="4"/>
  <c r="E103" i="11" s="1"/>
  <c r="G103" i="11" s="1"/>
  <c r="E107" i="11"/>
  <c r="G107" i="11" s="1"/>
  <c r="O100" i="4"/>
  <c r="P100" i="4" s="1"/>
  <c r="E145" i="11"/>
  <c r="G145" i="11" s="1"/>
  <c r="M94" i="4"/>
  <c r="P84" i="4"/>
  <c r="E88" i="11"/>
  <c r="G88" i="11" s="1"/>
  <c r="L90" i="4"/>
  <c r="O90" i="4"/>
  <c r="P90" i="4" s="1"/>
  <c r="O99" i="4"/>
  <c r="P99" i="4" s="1"/>
  <c r="R90" i="4"/>
  <c r="E140" i="11" s="1"/>
  <c r="G140" i="11" s="1"/>
  <c r="T96" i="4"/>
  <c r="M86" i="4"/>
  <c r="J87" i="4"/>
  <c r="M96" i="4"/>
  <c r="P94" i="4"/>
  <c r="P87" i="4"/>
  <c r="P86" i="4"/>
  <c r="J88" i="4"/>
  <c r="J84" i="4"/>
  <c r="P96" i="4"/>
  <c r="T94" i="4"/>
  <c r="J94" i="4"/>
  <c r="T87" i="4"/>
  <c r="T86" i="4"/>
  <c r="T84" i="4"/>
  <c r="I86" i="4"/>
  <c r="J86" i="4" s="1"/>
  <c r="J96" i="4"/>
  <c r="L85" i="4"/>
  <c r="M85" i="4" s="1"/>
  <c r="L88" i="4"/>
  <c r="M88" i="4" s="1"/>
  <c r="E106" i="11"/>
  <c r="G106" i="11" s="1"/>
  <c r="L98" i="4"/>
  <c r="E108" i="11" s="1"/>
  <c r="G108" i="11" s="1"/>
  <c r="AO108" i="11" s="1"/>
  <c r="O85" i="4"/>
  <c r="P85" i="4" s="1"/>
  <c r="O88" i="4"/>
  <c r="P88" i="4" s="1"/>
  <c r="E125" i="11"/>
  <c r="G125" i="11" s="1"/>
  <c r="O98" i="4"/>
  <c r="R85" i="4"/>
  <c r="T85" i="4" s="1"/>
  <c r="R88" i="4"/>
  <c r="T88" i="4" s="1"/>
  <c r="E144" i="11"/>
  <c r="G144" i="11" s="1"/>
  <c r="R98" i="4"/>
  <c r="E146" i="11" s="1"/>
  <c r="G146" i="11" s="1"/>
  <c r="AO146" i="11" s="1"/>
  <c r="R100" i="4"/>
  <c r="T100" i="4" s="1"/>
  <c r="J72" i="4"/>
  <c r="T72" i="4"/>
  <c r="R66" i="4"/>
  <c r="T66" i="4" s="1"/>
  <c r="O66" i="4"/>
  <c r="P66" i="4" s="1"/>
  <c r="P72" i="4"/>
  <c r="M72" i="4"/>
  <c r="O45" i="4"/>
  <c r="P45" i="4" s="1"/>
  <c r="R45" i="4"/>
  <c r="T45" i="4" s="1"/>
  <c r="R42" i="4"/>
  <c r="E68" i="11" s="1"/>
  <c r="G68" i="11" s="1"/>
  <c r="O38" i="4"/>
  <c r="E45" i="11" s="1"/>
  <c r="G45" i="11" s="1"/>
  <c r="L40" i="4"/>
  <c r="E28" i="11" s="1"/>
  <c r="G28" i="11" s="1"/>
  <c r="I46" i="4"/>
  <c r="J46" i="4" s="1"/>
  <c r="L38" i="4"/>
  <c r="E26" i="11" s="1"/>
  <c r="G26" i="11" s="1"/>
  <c r="R40" i="4"/>
  <c r="E66" i="11" s="1"/>
  <c r="G66" i="11" s="1"/>
  <c r="R38" i="4"/>
  <c r="E64" i="11" s="1"/>
  <c r="G64" i="11" s="1"/>
  <c r="O40" i="4"/>
  <c r="E47" i="11" s="1"/>
  <c r="G47" i="11" s="1"/>
  <c r="I47" i="4"/>
  <c r="J47" i="4" s="1"/>
  <c r="L46" i="4"/>
  <c r="M46" i="4" s="1"/>
  <c r="L47" i="4"/>
  <c r="M47" i="4" s="1"/>
  <c r="R46" i="4"/>
  <c r="T46" i="4" s="1"/>
  <c r="I45" i="4"/>
  <c r="J45" i="4" s="1"/>
  <c r="I32" i="4"/>
  <c r="J32" i="4" s="1"/>
  <c r="I43" i="4"/>
  <c r="E12" i="11" s="1"/>
  <c r="G12" i="11" s="1"/>
  <c r="L41" i="4"/>
  <c r="E29" i="11" s="1"/>
  <c r="G29" i="11" s="1"/>
  <c r="L44" i="4"/>
  <c r="O42" i="4"/>
  <c r="E49" i="11" s="1"/>
  <c r="G49" i="11" s="1"/>
  <c r="R32" i="4"/>
  <c r="T32" i="4" s="1"/>
  <c r="R44" i="4"/>
  <c r="E73" i="8" s="1"/>
  <c r="G73" i="8" s="1"/>
  <c r="AO73" i="8" s="1"/>
  <c r="I34" i="4"/>
  <c r="J34" i="4" s="1"/>
  <c r="I42" i="4"/>
  <c r="E11" i="11" s="1"/>
  <c r="G11" i="11" s="1"/>
  <c r="L32" i="4"/>
  <c r="M32" i="4" s="1"/>
  <c r="L43" i="4"/>
  <c r="E31" i="11" s="1"/>
  <c r="G31" i="11" s="1"/>
  <c r="O33" i="4"/>
  <c r="P33" i="4" s="1"/>
  <c r="O41" i="4"/>
  <c r="E48" i="11" s="1"/>
  <c r="G48" i="11" s="1"/>
  <c r="O44" i="4"/>
  <c r="E51" i="11" s="1"/>
  <c r="G51" i="11" s="1"/>
  <c r="AO51" i="11" s="1"/>
  <c r="R47" i="4"/>
  <c r="T47" i="4" s="1"/>
  <c r="R34" i="4"/>
  <c r="T34" i="4" s="1"/>
  <c r="R43" i="4"/>
  <c r="E69" i="11" s="1"/>
  <c r="G69" i="11" s="1"/>
  <c r="M100" i="4"/>
  <c r="M36" i="4"/>
  <c r="T35" i="4"/>
  <c r="P34" i="4"/>
  <c r="M33" i="4"/>
  <c r="I36" i="4"/>
  <c r="J36" i="4" s="1"/>
  <c r="I41" i="4"/>
  <c r="I44" i="4"/>
  <c r="E13" i="11" s="1"/>
  <c r="G13" i="11" s="1"/>
  <c r="AO13" i="11" s="1"/>
  <c r="L34" i="4"/>
  <c r="M34" i="4" s="1"/>
  <c r="L42" i="4"/>
  <c r="E30" i="11" s="1"/>
  <c r="G30" i="11" s="1"/>
  <c r="L45" i="4"/>
  <c r="M45" i="4" s="1"/>
  <c r="O32" i="4"/>
  <c r="P32" i="4" s="1"/>
  <c r="O35" i="4"/>
  <c r="P35" i="4" s="1"/>
  <c r="O43" i="4"/>
  <c r="E50" i="11" s="1"/>
  <c r="G50" i="11" s="1"/>
  <c r="R33" i="4"/>
  <c r="T33" i="4" s="1"/>
  <c r="R36" i="4"/>
  <c r="T36" i="4" s="1"/>
  <c r="R41" i="4"/>
  <c r="E67" i="11" s="1"/>
  <c r="G67" i="11" s="1"/>
  <c r="P36" i="4"/>
  <c r="M35" i="4"/>
  <c r="J35" i="4"/>
  <c r="T56" i="4"/>
  <c r="T51" i="4"/>
  <c r="T55" i="4"/>
  <c r="T50" i="4"/>
  <c r="R49" i="4"/>
  <c r="T20" i="4"/>
  <c r="P20" i="4"/>
  <c r="M20" i="4"/>
  <c r="J20" i="4"/>
  <c r="M14" i="4"/>
  <c r="T14" i="4"/>
  <c r="J14" i="4"/>
  <c r="P14" i="4"/>
  <c r="J105" i="4"/>
  <c r="J109" i="4"/>
  <c r="M106" i="4"/>
  <c r="M110" i="4"/>
  <c r="P105" i="4"/>
  <c r="P109" i="4"/>
  <c r="M56" i="4"/>
  <c r="M52" i="4"/>
  <c r="M50" i="4"/>
  <c r="J106" i="4"/>
  <c r="J110" i="4"/>
  <c r="M105" i="4"/>
  <c r="M109" i="4"/>
  <c r="Q92" i="4"/>
  <c r="D142" i="11" s="1"/>
  <c r="N92" i="4"/>
  <c r="D123" i="11" s="1"/>
  <c r="D91" i="8"/>
  <c r="I23" i="5"/>
  <c r="I28" i="5" s="1"/>
  <c r="D28" i="5" s="1"/>
  <c r="H33" i="4"/>
  <c r="D88" i="8"/>
  <c r="H38" i="4"/>
  <c r="N93" i="4"/>
  <c r="K93" i="4"/>
  <c r="D105" i="11" s="1"/>
  <c r="Q91" i="4"/>
  <c r="H91" i="4"/>
  <c r="D84" i="11" s="1"/>
  <c r="Q93" i="4"/>
  <c r="D143" i="11" s="1"/>
  <c r="H93" i="4"/>
  <c r="D86" i="11" s="1"/>
  <c r="K92" i="4"/>
  <c r="N91" i="4"/>
  <c r="D122" i="11" s="1"/>
  <c r="D23" i="5"/>
  <c r="D90" i="8"/>
  <c r="D13" i="8"/>
  <c r="T110" i="4" l="1"/>
  <c r="E151" i="8"/>
  <c r="G151" i="8" s="1"/>
  <c r="K151" i="8" s="1"/>
  <c r="T103" i="4"/>
  <c r="C45" i="12"/>
  <c r="F8" i="12" s="1"/>
  <c r="B46" i="12"/>
  <c r="E148" i="8"/>
  <c r="G148" i="8" s="1"/>
  <c r="E111" i="8"/>
  <c r="G111" i="8" s="1"/>
  <c r="AO111" i="8" s="1"/>
  <c r="T106" i="4"/>
  <c r="E128" i="8"/>
  <c r="G128" i="8" s="1"/>
  <c r="M128" i="8" s="1"/>
  <c r="E154" i="8"/>
  <c r="G154" i="8" s="1"/>
  <c r="J154" i="8" s="1"/>
  <c r="T25" i="4"/>
  <c r="P110" i="4"/>
  <c r="E139" i="8"/>
  <c r="G139" i="8" s="1"/>
  <c r="J139" i="8" s="1"/>
  <c r="T104" i="4"/>
  <c r="E110" i="8"/>
  <c r="J92" i="4"/>
  <c r="E149" i="8"/>
  <c r="G149" i="8" s="1"/>
  <c r="AO149" i="8" s="1"/>
  <c r="E150" i="11"/>
  <c r="G150" i="11" s="1"/>
  <c r="S150" i="11" s="1"/>
  <c r="E149" i="11"/>
  <c r="G149" i="11" s="1"/>
  <c r="O149" i="11" s="1"/>
  <c r="E158" i="8"/>
  <c r="G158" i="8" s="1"/>
  <c r="J158" i="8" s="1"/>
  <c r="T95" i="4"/>
  <c r="E106" i="8"/>
  <c r="G106" i="8" s="1"/>
  <c r="X106" i="8" s="1"/>
  <c r="T105" i="4"/>
  <c r="E31" i="8"/>
  <c r="G31" i="8" s="1"/>
  <c r="J31" i="8" s="1"/>
  <c r="T109" i="4"/>
  <c r="E143" i="8"/>
  <c r="G143" i="8" s="1"/>
  <c r="J143" i="8" s="1"/>
  <c r="E154" i="11"/>
  <c r="G154" i="11" s="1"/>
  <c r="N154" i="11" s="1"/>
  <c r="E132" i="11"/>
  <c r="G132" i="11" s="1"/>
  <c r="R132" i="11" s="1"/>
  <c r="P106" i="4"/>
  <c r="L92" i="4"/>
  <c r="E104" i="11" s="1"/>
  <c r="G104" i="11" s="1"/>
  <c r="D104" i="11"/>
  <c r="I38" i="4"/>
  <c r="E7" i="11" s="1"/>
  <c r="G7" i="11" s="1"/>
  <c r="D7" i="11"/>
  <c r="P51" i="4"/>
  <c r="E55" i="11"/>
  <c r="G55" i="11" s="1"/>
  <c r="E58" i="8"/>
  <c r="G58" i="8" s="1"/>
  <c r="M55" i="4"/>
  <c r="E40" i="11"/>
  <c r="G40" i="11" s="1"/>
  <c r="E43" i="8"/>
  <c r="G43" i="8" s="1"/>
  <c r="J51" i="4"/>
  <c r="E17" i="11"/>
  <c r="G17" i="11" s="1"/>
  <c r="G20" i="8"/>
  <c r="P56" i="4"/>
  <c r="E60" i="11"/>
  <c r="G60" i="11" s="1"/>
  <c r="E63" i="8"/>
  <c r="G63" i="8" s="1"/>
  <c r="P50" i="4"/>
  <c r="E54" i="11"/>
  <c r="G54" i="11" s="1"/>
  <c r="E57" i="8"/>
  <c r="G57" i="8" s="1"/>
  <c r="J52" i="4"/>
  <c r="E18" i="11"/>
  <c r="G18" i="11" s="1"/>
  <c r="G21" i="8"/>
  <c r="T49" i="4"/>
  <c r="E72" i="11"/>
  <c r="G72" i="11" s="1"/>
  <c r="E75" i="8"/>
  <c r="G75" i="8" s="1"/>
  <c r="J67" i="11"/>
  <c r="O67" i="11"/>
  <c r="S67" i="11"/>
  <c r="W67" i="11"/>
  <c r="K67" i="11"/>
  <c r="P67" i="11"/>
  <c r="T67" i="11"/>
  <c r="X67" i="11"/>
  <c r="M67" i="11"/>
  <c r="Q67" i="11"/>
  <c r="U67" i="11"/>
  <c r="Y67" i="11"/>
  <c r="N67" i="11"/>
  <c r="R67" i="11"/>
  <c r="V67" i="11"/>
  <c r="L67" i="11"/>
  <c r="J41" i="4"/>
  <c r="E10" i="11"/>
  <c r="G10" i="11" s="1"/>
  <c r="E35" i="8"/>
  <c r="G35" i="8" s="1"/>
  <c r="AO35" i="8" s="1"/>
  <c r="E32" i="11"/>
  <c r="G32" i="11" s="1"/>
  <c r="AO32" i="11" s="1"/>
  <c r="M12" i="11"/>
  <c r="Q12" i="11"/>
  <c r="U12" i="11"/>
  <c r="Y12" i="11"/>
  <c r="AC12" i="11"/>
  <c r="L12" i="11"/>
  <c r="P12" i="11"/>
  <c r="T12" i="11"/>
  <c r="X12" i="11"/>
  <c r="AB12" i="11"/>
  <c r="K12" i="11"/>
  <c r="O12" i="11"/>
  <c r="S12" i="11"/>
  <c r="W12" i="11"/>
  <c r="AA12" i="11"/>
  <c r="J12" i="11"/>
  <c r="N12" i="11"/>
  <c r="R12" i="11"/>
  <c r="V12" i="11"/>
  <c r="Z12" i="11"/>
  <c r="K64" i="11"/>
  <c r="M64" i="11"/>
  <c r="O64" i="11"/>
  <c r="Q64" i="11"/>
  <c r="S64" i="11"/>
  <c r="U64" i="11"/>
  <c r="W64" i="11"/>
  <c r="Y64" i="11"/>
  <c r="AA64" i="11"/>
  <c r="AC64" i="11"/>
  <c r="AE64" i="11"/>
  <c r="AG64" i="11"/>
  <c r="AI64" i="11"/>
  <c r="J64" i="11"/>
  <c r="L64" i="11"/>
  <c r="N64" i="11"/>
  <c r="P64" i="11"/>
  <c r="R64" i="11"/>
  <c r="T64" i="11"/>
  <c r="V64" i="11"/>
  <c r="X64" i="11"/>
  <c r="Z64" i="11"/>
  <c r="AB64" i="11"/>
  <c r="AD64" i="11"/>
  <c r="AF64" i="11"/>
  <c r="AH64" i="11"/>
  <c r="AJ64" i="11"/>
  <c r="AL64" i="11"/>
  <c r="AN64" i="11"/>
  <c r="AM64" i="11"/>
  <c r="AK64" i="11"/>
  <c r="AO64" i="11"/>
  <c r="K26" i="11"/>
  <c r="O26" i="11"/>
  <c r="S26" i="11"/>
  <c r="W26" i="11"/>
  <c r="AA26" i="11"/>
  <c r="AE26" i="11"/>
  <c r="AI26" i="11"/>
  <c r="AM26" i="11"/>
  <c r="J26" i="11"/>
  <c r="N26" i="11"/>
  <c r="R26" i="11"/>
  <c r="V26" i="11"/>
  <c r="Z26" i="11"/>
  <c r="AD26" i="11"/>
  <c r="AH26" i="11"/>
  <c r="AL26" i="11"/>
  <c r="M26" i="11"/>
  <c r="Q26" i="11"/>
  <c r="U26" i="11"/>
  <c r="Y26" i="11"/>
  <c r="AC26" i="11"/>
  <c r="AG26" i="11"/>
  <c r="AK26" i="11"/>
  <c r="AO26" i="11"/>
  <c r="L26" i="11"/>
  <c r="P26" i="11"/>
  <c r="T26" i="11"/>
  <c r="X26" i="11"/>
  <c r="AB26" i="11"/>
  <c r="AF26" i="11"/>
  <c r="AJ26" i="11"/>
  <c r="AN26" i="11"/>
  <c r="M28" i="11"/>
  <c r="Q28" i="11"/>
  <c r="U28" i="11"/>
  <c r="Y28" i="11"/>
  <c r="AC28" i="11"/>
  <c r="AG28" i="11"/>
  <c r="AK28" i="11"/>
  <c r="AO28" i="11"/>
  <c r="L28" i="11"/>
  <c r="P28" i="11"/>
  <c r="T28" i="11"/>
  <c r="X28" i="11"/>
  <c r="AB28" i="11"/>
  <c r="AF28" i="11"/>
  <c r="AJ28" i="11"/>
  <c r="AN28" i="11"/>
  <c r="K28" i="11"/>
  <c r="O28" i="11"/>
  <c r="S28" i="11"/>
  <c r="W28" i="11"/>
  <c r="AA28" i="11"/>
  <c r="AE28" i="11"/>
  <c r="AI28" i="11"/>
  <c r="AM28" i="11"/>
  <c r="J28" i="11"/>
  <c r="N28" i="11"/>
  <c r="R28" i="11"/>
  <c r="V28" i="11"/>
  <c r="Z28" i="11"/>
  <c r="AD28" i="11"/>
  <c r="AH28" i="11"/>
  <c r="AL28" i="11"/>
  <c r="K68" i="11"/>
  <c r="O68" i="11"/>
  <c r="S68" i="11"/>
  <c r="W68" i="11"/>
  <c r="J68" i="11"/>
  <c r="N68" i="11"/>
  <c r="R68" i="11"/>
  <c r="V68" i="11"/>
  <c r="M68" i="11"/>
  <c r="Q68" i="11"/>
  <c r="U68" i="11"/>
  <c r="Y68" i="11"/>
  <c r="L68" i="11"/>
  <c r="P68" i="11"/>
  <c r="T68" i="11"/>
  <c r="X68" i="11"/>
  <c r="J144" i="11"/>
  <c r="M144" i="11"/>
  <c r="Q144" i="11"/>
  <c r="U144" i="11"/>
  <c r="X144" i="11"/>
  <c r="Z144" i="11"/>
  <c r="AB144" i="11"/>
  <c r="AD144" i="11"/>
  <c r="AF144" i="11"/>
  <c r="AH144" i="11"/>
  <c r="AJ144" i="11"/>
  <c r="AL144" i="11"/>
  <c r="AN144" i="11"/>
  <c r="K144" i="11"/>
  <c r="O144" i="11"/>
  <c r="S144" i="11"/>
  <c r="W144" i="11"/>
  <c r="Y144" i="11"/>
  <c r="AA144" i="11"/>
  <c r="AC144" i="11"/>
  <c r="AE144" i="11"/>
  <c r="AG144" i="11"/>
  <c r="AI144" i="11"/>
  <c r="AK144" i="11"/>
  <c r="AM144" i="11"/>
  <c r="AO144" i="11"/>
  <c r="T144" i="11"/>
  <c r="P144" i="11"/>
  <c r="L144" i="11"/>
  <c r="V144" i="11"/>
  <c r="R144" i="11"/>
  <c r="N144" i="11"/>
  <c r="K125" i="11"/>
  <c r="O125" i="11"/>
  <c r="S125" i="11"/>
  <c r="W125" i="11"/>
  <c r="AA125" i="11"/>
  <c r="AE125" i="11"/>
  <c r="AI125" i="11"/>
  <c r="AM125" i="11"/>
  <c r="J125" i="11"/>
  <c r="N125" i="11"/>
  <c r="M125" i="11"/>
  <c r="Q125" i="11"/>
  <c r="U125" i="11"/>
  <c r="Y125" i="11"/>
  <c r="AC125" i="11"/>
  <c r="AG125" i="11"/>
  <c r="AK125" i="11"/>
  <c r="AO125" i="11"/>
  <c r="L125" i="11"/>
  <c r="P125" i="11"/>
  <c r="T125" i="11"/>
  <c r="X125" i="11"/>
  <c r="AB125" i="11"/>
  <c r="AF125" i="11"/>
  <c r="AJ125" i="11"/>
  <c r="AN125" i="11"/>
  <c r="R125" i="11"/>
  <c r="V125" i="11"/>
  <c r="Z125" i="11"/>
  <c r="AD125" i="11"/>
  <c r="AH125" i="11"/>
  <c r="AL125" i="11"/>
  <c r="K106" i="11"/>
  <c r="M106" i="11"/>
  <c r="O106" i="11"/>
  <c r="Q106" i="11"/>
  <c r="S106" i="11"/>
  <c r="U106" i="11"/>
  <c r="W106" i="11"/>
  <c r="Y106" i="11"/>
  <c r="AA106" i="11"/>
  <c r="AC106" i="11"/>
  <c r="AE106" i="11"/>
  <c r="AG106" i="11"/>
  <c r="AI106" i="11"/>
  <c r="AK106" i="11"/>
  <c r="AM106" i="11"/>
  <c r="AO106" i="11"/>
  <c r="J106" i="11"/>
  <c r="L106" i="11"/>
  <c r="N106" i="11"/>
  <c r="P106" i="11"/>
  <c r="R106" i="11"/>
  <c r="T106" i="11"/>
  <c r="V106" i="11"/>
  <c r="X106" i="11"/>
  <c r="Z106" i="11"/>
  <c r="AB106" i="11"/>
  <c r="AD106" i="11"/>
  <c r="AF106" i="11"/>
  <c r="AH106" i="11"/>
  <c r="AJ106" i="11"/>
  <c r="AL106" i="11"/>
  <c r="AN106" i="11"/>
  <c r="K140" i="11"/>
  <c r="O140" i="11"/>
  <c r="S140" i="11"/>
  <c r="W140" i="11"/>
  <c r="AA140" i="11"/>
  <c r="AE140" i="11"/>
  <c r="AI140" i="11"/>
  <c r="AK140" i="11"/>
  <c r="AM140" i="11"/>
  <c r="AO140" i="11"/>
  <c r="J140" i="11"/>
  <c r="M140" i="11"/>
  <c r="Q140" i="11"/>
  <c r="U140" i="11"/>
  <c r="Y140" i="11"/>
  <c r="AC140" i="11"/>
  <c r="AG140" i="11"/>
  <c r="AJ140" i="11"/>
  <c r="AL140" i="11"/>
  <c r="AN140" i="11"/>
  <c r="AH140" i="11"/>
  <c r="AD140" i="11"/>
  <c r="Z140" i="11"/>
  <c r="V140" i="11"/>
  <c r="R140" i="11"/>
  <c r="N140" i="11"/>
  <c r="AF140" i="11"/>
  <c r="AB140" i="11"/>
  <c r="X140" i="11"/>
  <c r="T140" i="11"/>
  <c r="P140" i="11"/>
  <c r="L140" i="11"/>
  <c r="E124" i="8"/>
  <c r="G124" i="8" s="1"/>
  <c r="M124" i="8" s="1"/>
  <c r="E121" i="11"/>
  <c r="G121" i="11" s="1"/>
  <c r="M88" i="11"/>
  <c r="U88" i="11"/>
  <c r="AA88" i="11"/>
  <c r="AE88" i="11"/>
  <c r="AI88" i="11"/>
  <c r="AM88" i="11"/>
  <c r="K88" i="11"/>
  <c r="S88" i="11"/>
  <c r="Z88" i="11"/>
  <c r="AD88" i="11"/>
  <c r="AH88" i="11"/>
  <c r="AL88" i="11"/>
  <c r="J88" i="11"/>
  <c r="Q88" i="11"/>
  <c r="Y88" i="11"/>
  <c r="AC88" i="11"/>
  <c r="AG88" i="11"/>
  <c r="AK88" i="11"/>
  <c r="AO88" i="11"/>
  <c r="O88" i="11"/>
  <c r="W88" i="11"/>
  <c r="AB88" i="11"/>
  <c r="AF88" i="11"/>
  <c r="AJ88" i="11"/>
  <c r="AN88" i="11"/>
  <c r="V88" i="11"/>
  <c r="R88" i="11"/>
  <c r="N88" i="11"/>
  <c r="X88" i="11"/>
  <c r="T88" i="11"/>
  <c r="P88" i="11"/>
  <c r="L88" i="11"/>
  <c r="J107" i="11"/>
  <c r="N107" i="11"/>
  <c r="R107" i="11"/>
  <c r="V107" i="11"/>
  <c r="Z107" i="11"/>
  <c r="AD107" i="11"/>
  <c r="AH107" i="11"/>
  <c r="AL107" i="11"/>
  <c r="K107" i="11"/>
  <c r="O107" i="11"/>
  <c r="S107" i="11"/>
  <c r="W107" i="11"/>
  <c r="AA107" i="11"/>
  <c r="AE107" i="11"/>
  <c r="AI107" i="11"/>
  <c r="AM107" i="11"/>
  <c r="L107" i="11"/>
  <c r="P107" i="11"/>
  <c r="T107" i="11"/>
  <c r="X107" i="11"/>
  <c r="AB107" i="11"/>
  <c r="AF107" i="11"/>
  <c r="AJ107" i="11"/>
  <c r="AN107" i="11"/>
  <c r="M107" i="11"/>
  <c r="Q107" i="11"/>
  <c r="U107" i="11"/>
  <c r="Y107" i="11"/>
  <c r="AC107" i="11"/>
  <c r="AG107" i="11"/>
  <c r="AK107" i="11"/>
  <c r="AO107" i="11"/>
  <c r="M85" i="11"/>
  <c r="Q85" i="11"/>
  <c r="U85" i="11"/>
  <c r="Y85" i="11"/>
  <c r="L85" i="11"/>
  <c r="P85" i="11"/>
  <c r="T85" i="11"/>
  <c r="X85" i="11"/>
  <c r="K85" i="11"/>
  <c r="O85" i="11"/>
  <c r="S85" i="11"/>
  <c r="W85" i="11"/>
  <c r="J85" i="11"/>
  <c r="N85" i="11"/>
  <c r="R85" i="11"/>
  <c r="V85" i="11"/>
  <c r="P104" i="4"/>
  <c r="E130" i="11"/>
  <c r="G130" i="11" s="1"/>
  <c r="E133" i="8"/>
  <c r="G133" i="8" s="1"/>
  <c r="K148" i="11"/>
  <c r="O148" i="11"/>
  <c r="Q148" i="11"/>
  <c r="S148" i="11"/>
  <c r="U148" i="11"/>
  <c r="W148" i="11"/>
  <c r="Y148" i="11"/>
  <c r="AA148" i="11"/>
  <c r="AC148" i="11"/>
  <c r="AE148" i="11"/>
  <c r="AG148" i="11"/>
  <c r="AI148" i="11"/>
  <c r="AK148" i="11"/>
  <c r="AM148" i="11"/>
  <c r="AO148" i="11"/>
  <c r="J148" i="11"/>
  <c r="M148" i="11"/>
  <c r="P148" i="11"/>
  <c r="R148" i="11"/>
  <c r="T148" i="11"/>
  <c r="V148" i="11"/>
  <c r="X148" i="11"/>
  <c r="Z148" i="11"/>
  <c r="AB148" i="11"/>
  <c r="AD148" i="11"/>
  <c r="AF148" i="11"/>
  <c r="AH148" i="11"/>
  <c r="AJ148" i="11"/>
  <c r="AL148" i="11"/>
  <c r="AN148" i="11"/>
  <c r="L148" i="11"/>
  <c r="N148" i="11"/>
  <c r="AO132" i="11"/>
  <c r="E34" i="11"/>
  <c r="G34" i="11" s="1"/>
  <c r="E37" i="8"/>
  <c r="G37" i="8" s="1"/>
  <c r="E35" i="11"/>
  <c r="G35" i="11" s="1"/>
  <c r="E38" i="8"/>
  <c r="G38" i="8" s="1"/>
  <c r="E73" i="11"/>
  <c r="G73" i="11" s="1"/>
  <c r="E76" i="8"/>
  <c r="G76" i="8" s="1"/>
  <c r="E74" i="11"/>
  <c r="G74" i="11" s="1"/>
  <c r="E77" i="8"/>
  <c r="G77" i="8" s="1"/>
  <c r="E37" i="11"/>
  <c r="G37" i="11" s="1"/>
  <c r="E40" i="8"/>
  <c r="G40" i="8" s="1"/>
  <c r="E78" i="11"/>
  <c r="G78" i="11" s="1"/>
  <c r="E81" i="8"/>
  <c r="G81" i="8" s="1"/>
  <c r="E41" i="11"/>
  <c r="G41" i="11" s="1"/>
  <c r="E44" i="8"/>
  <c r="G44" i="8" s="1"/>
  <c r="E79" i="11"/>
  <c r="G79" i="11" s="1"/>
  <c r="E82" i="8"/>
  <c r="G82" i="8" s="1"/>
  <c r="E91" i="11"/>
  <c r="G91" i="11" s="1"/>
  <c r="E94" i="8"/>
  <c r="G94" i="8" s="1"/>
  <c r="E92" i="11"/>
  <c r="G92" i="11" s="1"/>
  <c r="E95" i="8"/>
  <c r="G95" i="8" s="1"/>
  <c r="E93" i="11"/>
  <c r="G93" i="11" s="1"/>
  <c r="E96" i="8"/>
  <c r="G96" i="8" s="1"/>
  <c r="E94" i="11"/>
  <c r="G94" i="11" s="1"/>
  <c r="E97" i="8"/>
  <c r="G97" i="8" s="1"/>
  <c r="E97" i="11"/>
  <c r="G97" i="11" s="1"/>
  <c r="E100" i="8"/>
  <c r="G100" i="8" s="1"/>
  <c r="E98" i="11"/>
  <c r="G98" i="11" s="1"/>
  <c r="E101" i="8"/>
  <c r="G101" i="8" s="1"/>
  <c r="E135" i="11"/>
  <c r="G135" i="11" s="1"/>
  <c r="E138" i="8"/>
  <c r="G138" i="8" s="1"/>
  <c r="E131" i="11"/>
  <c r="G131" i="11" s="1"/>
  <c r="E134" i="8"/>
  <c r="G134" i="8" s="1"/>
  <c r="E129" i="11"/>
  <c r="G129" i="11" s="1"/>
  <c r="E132" i="8"/>
  <c r="G132" i="8" s="1"/>
  <c r="K155" i="11"/>
  <c r="M155" i="11"/>
  <c r="O155" i="11"/>
  <c r="Q155" i="11"/>
  <c r="S155" i="11"/>
  <c r="U155" i="11"/>
  <c r="W155" i="11"/>
  <c r="Y155" i="11"/>
  <c r="AA155" i="11"/>
  <c r="AC155" i="11"/>
  <c r="AE155" i="11"/>
  <c r="AG155" i="11"/>
  <c r="AI155" i="11"/>
  <c r="AK155" i="11"/>
  <c r="AM155" i="11"/>
  <c r="AO155" i="11"/>
  <c r="J155" i="11"/>
  <c r="L155" i="11"/>
  <c r="N155" i="11"/>
  <c r="P155" i="11"/>
  <c r="R155" i="11"/>
  <c r="T155" i="11"/>
  <c r="V155" i="11"/>
  <c r="X155" i="11"/>
  <c r="Z155" i="11"/>
  <c r="AB155" i="11"/>
  <c r="AD155" i="11"/>
  <c r="AF155" i="11"/>
  <c r="AH155" i="11"/>
  <c r="AJ155" i="11"/>
  <c r="AL155" i="11"/>
  <c r="AN155" i="11"/>
  <c r="K151" i="11"/>
  <c r="M151" i="11"/>
  <c r="O151" i="11"/>
  <c r="Q151" i="11"/>
  <c r="S151" i="11"/>
  <c r="U151" i="11"/>
  <c r="W151" i="11"/>
  <c r="Y151" i="11"/>
  <c r="AA151" i="11"/>
  <c r="AC151" i="11"/>
  <c r="AE151" i="11"/>
  <c r="AG151" i="11"/>
  <c r="AI151" i="11"/>
  <c r="AK151" i="11"/>
  <c r="AM151" i="11"/>
  <c r="AO151" i="11"/>
  <c r="J151" i="11"/>
  <c r="L151" i="11"/>
  <c r="N151" i="11"/>
  <c r="P151" i="11"/>
  <c r="R151" i="11"/>
  <c r="T151" i="11"/>
  <c r="V151" i="11"/>
  <c r="X151" i="11"/>
  <c r="Z151" i="11"/>
  <c r="AB151" i="11"/>
  <c r="AD151" i="11"/>
  <c r="AF151" i="11"/>
  <c r="AH151" i="11"/>
  <c r="AJ151" i="11"/>
  <c r="AL151" i="11"/>
  <c r="AN151" i="11"/>
  <c r="N149" i="11"/>
  <c r="L136" i="11"/>
  <c r="P136" i="11"/>
  <c r="T136" i="11"/>
  <c r="X136" i="11"/>
  <c r="AB136" i="11"/>
  <c r="AD136" i="11"/>
  <c r="AF136" i="11"/>
  <c r="AH136" i="11"/>
  <c r="AJ136" i="11"/>
  <c r="AL136" i="11"/>
  <c r="AN136" i="11"/>
  <c r="J136" i="11"/>
  <c r="N136" i="11"/>
  <c r="R136" i="11"/>
  <c r="V136" i="11"/>
  <c r="Z136" i="11"/>
  <c r="AC136" i="11"/>
  <c r="AE136" i="11"/>
  <c r="AG136" i="11"/>
  <c r="AI136" i="11"/>
  <c r="AK136" i="11"/>
  <c r="AM136" i="11"/>
  <c r="AO136" i="11"/>
  <c r="AA136" i="11"/>
  <c r="W136" i="11"/>
  <c r="S136" i="11"/>
  <c r="O136" i="11"/>
  <c r="K136" i="11"/>
  <c r="Y136" i="11"/>
  <c r="U136" i="11"/>
  <c r="Q136" i="11"/>
  <c r="M136" i="11"/>
  <c r="E15" i="11"/>
  <c r="G15" i="11" s="1"/>
  <c r="E18" i="8"/>
  <c r="G18" i="8" s="1"/>
  <c r="E53" i="11"/>
  <c r="G53" i="11" s="1"/>
  <c r="E56" i="8"/>
  <c r="G56" i="8" s="1"/>
  <c r="E110" i="11"/>
  <c r="G110" i="11" s="1"/>
  <c r="E113" i="8"/>
  <c r="G113" i="8" s="1"/>
  <c r="E111" i="11"/>
  <c r="G111" i="11" s="1"/>
  <c r="E114" i="8"/>
  <c r="G114" i="8" s="1"/>
  <c r="E112" i="11"/>
  <c r="G112" i="11" s="1"/>
  <c r="E115" i="8"/>
  <c r="G115" i="8" s="1"/>
  <c r="E113" i="11"/>
  <c r="G113" i="11" s="1"/>
  <c r="E116" i="8"/>
  <c r="G116" i="8" s="1"/>
  <c r="E116" i="11"/>
  <c r="G116" i="11" s="1"/>
  <c r="E119" i="8"/>
  <c r="G119" i="8" s="1"/>
  <c r="E117" i="11"/>
  <c r="G117" i="11" s="1"/>
  <c r="E120" i="8"/>
  <c r="G120" i="8" s="1"/>
  <c r="R91" i="4"/>
  <c r="E141" i="11" s="1"/>
  <c r="G141" i="11" s="1"/>
  <c r="D141" i="11"/>
  <c r="O93" i="4"/>
  <c r="E124" i="11" s="1"/>
  <c r="G124" i="11" s="1"/>
  <c r="D124" i="11"/>
  <c r="P55" i="4"/>
  <c r="E59" i="11"/>
  <c r="G59" i="11" s="1"/>
  <c r="E62" i="8"/>
  <c r="G62" i="8" s="1"/>
  <c r="M51" i="4"/>
  <c r="E36" i="11"/>
  <c r="G36" i="11" s="1"/>
  <c r="E39" i="8"/>
  <c r="G39" i="8" s="1"/>
  <c r="J55" i="4"/>
  <c r="E21" i="11"/>
  <c r="G21" i="11" s="1"/>
  <c r="E24" i="8"/>
  <c r="G24" i="8" s="1"/>
  <c r="P52" i="4"/>
  <c r="E56" i="11"/>
  <c r="G56" i="11" s="1"/>
  <c r="E59" i="8"/>
  <c r="G59" i="8" s="1"/>
  <c r="J56" i="4"/>
  <c r="E22" i="11"/>
  <c r="G22" i="11" s="1"/>
  <c r="E25" i="8"/>
  <c r="G25" i="8" s="1"/>
  <c r="J50" i="4"/>
  <c r="E16" i="11"/>
  <c r="G16" i="11" s="1"/>
  <c r="E19" i="8"/>
  <c r="G19" i="8" s="1"/>
  <c r="T52" i="4"/>
  <c r="E75" i="11"/>
  <c r="G75" i="11" s="1"/>
  <c r="E78" i="8"/>
  <c r="G78" i="8" s="1"/>
  <c r="K50" i="11"/>
  <c r="O50" i="11"/>
  <c r="S50" i="11"/>
  <c r="W50" i="11"/>
  <c r="AA50" i="11"/>
  <c r="J50" i="11"/>
  <c r="N50" i="11"/>
  <c r="R50" i="11"/>
  <c r="V50" i="11"/>
  <c r="Z50" i="11"/>
  <c r="M50" i="11"/>
  <c r="Q50" i="11"/>
  <c r="U50" i="11"/>
  <c r="Y50" i="11"/>
  <c r="AC50" i="11"/>
  <c r="L50" i="11"/>
  <c r="P50" i="11"/>
  <c r="T50" i="11"/>
  <c r="X50" i="11"/>
  <c r="AB50" i="11"/>
  <c r="K30" i="11"/>
  <c r="O30" i="11"/>
  <c r="S30" i="11"/>
  <c r="W30" i="11"/>
  <c r="J30" i="11"/>
  <c r="N30" i="11"/>
  <c r="R30" i="11"/>
  <c r="V30" i="11"/>
  <c r="M30" i="11"/>
  <c r="Q30" i="11"/>
  <c r="U30" i="11"/>
  <c r="Y30" i="11"/>
  <c r="L30" i="11"/>
  <c r="P30" i="11"/>
  <c r="T30" i="11"/>
  <c r="X30" i="11"/>
  <c r="J69" i="11"/>
  <c r="L69" i="11"/>
  <c r="K69" i="11"/>
  <c r="N69" i="11"/>
  <c r="P69" i="11"/>
  <c r="R69" i="11"/>
  <c r="T69" i="11"/>
  <c r="V69" i="11"/>
  <c r="X69" i="11"/>
  <c r="Z69" i="11"/>
  <c r="AB69" i="11"/>
  <c r="M69" i="11"/>
  <c r="O69" i="11"/>
  <c r="Q69" i="11"/>
  <c r="S69" i="11"/>
  <c r="U69" i="11"/>
  <c r="W69" i="11"/>
  <c r="Y69" i="11"/>
  <c r="AA69" i="11"/>
  <c r="AC69" i="11"/>
  <c r="K48" i="11"/>
  <c r="O48" i="11"/>
  <c r="S48" i="11"/>
  <c r="W48" i="11"/>
  <c r="J48" i="11"/>
  <c r="N48" i="11"/>
  <c r="R48" i="11"/>
  <c r="V48" i="11"/>
  <c r="M48" i="11"/>
  <c r="Q48" i="11"/>
  <c r="U48" i="11"/>
  <c r="Y48" i="11"/>
  <c r="L48" i="11"/>
  <c r="P48" i="11"/>
  <c r="T48" i="11"/>
  <c r="X48" i="11"/>
  <c r="J31" i="11"/>
  <c r="N31" i="11"/>
  <c r="R31" i="11"/>
  <c r="V31" i="11"/>
  <c r="Z31" i="11"/>
  <c r="K31" i="11"/>
  <c r="O31" i="11"/>
  <c r="S31" i="11"/>
  <c r="W31" i="11"/>
  <c r="AA31" i="11"/>
  <c r="L31" i="11"/>
  <c r="P31" i="11"/>
  <c r="T31" i="11"/>
  <c r="X31" i="11"/>
  <c r="AB31" i="11"/>
  <c r="M31" i="11"/>
  <c r="Q31" i="11"/>
  <c r="U31" i="11"/>
  <c r="Y31" i="11"/>
  <c r="AC31" i="11"/>
  <c r="J11" i="11"/>
  <c r="N11" i="11"/>
  <c r="R11" i="11"/>
  <c r="V11" i="11"/>
  <c r="K11" i="11"/>
  <c r="O11" i="11"/>
  <c r="S11" i="11"/>
  <c r="W11" i="11"/>
  <c r="L11" i="11"/>
  <c r="P11" i="11"/>
  <c r="T11" i="11"/>
  <c r="X11" i="11"/>
  <c r="M11" i="11"/>
  <c r="Q11" i="11"/>
  <c r="U11" i="11"/>
  <c r="Y11" i="11"/>
  <c r="T44" i="4"/>
  <c r="E70" i="11"/>
  <c r="G70" i="11" s="1"/>
  <c r="AO70" i="11" s="1"/>
  <c r="M49" i="11"/>
  <c r="Q49" i="11"/>
  <c r="U49" i="11"/>
  <c r="Y49" i="11"/>
  <c r="L49" i="11"/>
  <c r="P49" i="11"/>
  <c r="T49" i="11"/>
  <c r="X49" i="11"/>
  <c r="K49" i="11"/>
  <c r="O49" i="11"/>
  <c r="S49" i="11"/>
  <c r="W49" i="11"/>
  <c r="J49" i="11"/>
  <c r="N49" i="11"/>
  <c r="R49" i="11"/>
  <c r="V49" i="11"/>
  <c r="K29" i="11"/>
  <c r="O29" i="11"/>
  <c r="S29" i="11"/>
  <c r="W29" i="11"/>
  <c r="J29" i="11"/>
  <c r="N29" i="11"/>
  <c r="R29" i="11"/>
  <c r="V29" i="11"/>
  <c r="M29" i="11"/>
  <c r="Q29" i="11"/>
  <c r="U29" i="11"/>
  <c r="Y29" i="11"/>
  <c r="L29" i="11"/>
  <c r="P29" i="11"/>
  <c r="T29" i="11"/>
  <c r="X29" i="11"/>
  <c r="J47" i="11"/>
  <c r="O47" i="11"/>
  <c r="S47" i="11"/>
  <c r="W47" i="11"/>
  <c r="AA47" i="11"/>
  <c r="AE47" i="11"/>
  <c r="AI47" i="11"/>
  <c r="AM47" i="11"/>
  <c r="K47" i="11"/>
  <c r="P47" i="11"/>
  <c r="T47" i="11"/>
  <c r="X47" i="11"/>
  <c r="AB47" i="11"/>
  <c r="AF47" i="11"/>
  <c r="AJ47" i="11"/>
  <c r="AN47" i="11"/>
  <c r="M47" i="11"/>
  <c r="Q47" i="11"/>
  <c r="U47" i="11"/>
  <c r="Y47" i="11"/>
  <c r="AC47" i="11"/>
  <c r="AG47" i="11"/>
  <c r="AK47" i="11"/>
  <c r="AO47" i="11"/>
  <c r="N47" i="11"/>
  <c r="R47" i="11"/>
  <c r="V47" i="11"/>
  <c r="Z47" i="11"/>
  <c r="AD47" i="11"/>
  <c r="AH47" i="11"/>
  <c r="AL47" i="11"/>
  <c r="L47" i="11"/>
  <c r="K66" i="11"/>
  <c r="O66" i="11"/>
  <c r="S66" i="11"/>
  <c r="W66" i="11"/>
  <c r="AA66" i="11"/>
  <c r="AE66" i="11"/>
  <c r="AI66" i="11"/>
  <c r="AM66" i="11"/>
  <c r="J66" i="11"/>
  <c r="N66" i="11"/>
  <c r="R66" i="11"/>
  <c r="V66" i="11"/>
  <c r="Z66" i="11"/>
  <c r="AD66" i="11"/>
  <c r="AH66" i="11"/>
  <c r="AL66" i="11"/>
  <c r="M66" i="11"/>
  <c r="Q66" i="11"/>
  <c r="U66" i="11"/>
  <c r="Y66" i="11"/>
  <c r="AC66" i="11"/>
  <c r="AG66" i="11"/>
  <c r="AK66" i="11"/>
  <c r="AO66" i="11"/>
  <c r="L66" i="11"/>
  <c r="P66" i="11"/>
  <c r="T66" i="11"/>
  <c r="X66" i="11"/>
  <c r="AB66" i="11"/>
  <c r="AF66" i="11"/>
  <c r="AJ66" i="11"/>
  <c r="AN66" i="11"/>
  <c r="J45" i="11"/>
  <c r="N45" i="11"/>
  <c r="R45" i="11"/>
  <c r="V45" i="11"/>
  <c r="Z45" i="11"/>
  <c r="AD45" i="11"/>
  <c r="AH45" i="11"/>
  <c r="AL45" i="11"/>
  <c r="K45" i="11"/>
  <c r="O45" i="11"/>
  <c r="S45" i="11"/>
  <c r="W45" i="11"/>
  <c r="AA45" i="11"/>
  <c r="AE45" i="11"/>
  <c r="AI45" i="11"/>
  <c r="AM45" i="11"/>
  <c r="L45" i="11"/>
  <c r="P45" i="11"/>
  <c r="T45" i="11"/>
  <c r="X45" i="11"/>
  <c r="AB45" i="11"/>
  <c r="AF45" i="11"/>
  <c r="AJ45" i="11"/>
  <c r="AN45" i="11"/>
  <c r="M45" i="11"/>
  <c r="Q45" i="11"/>
  <c r="U45" i="11"/>
  <c r="Y45" i="11"/>
  <c r="AC45" i="11"/>
  <c r="AG45" i="11"/>
  <c r="AK45" i="11"/>
  <c r="AO45" i="11"/>
  <c r="E130" i="8"/>
  <c r="G130" i="8" s="1"/>
  <c r="AO130" i="8" s="1"/>
  <c r="E127" i="11"/>
  <c r="G127" i="11" s="1"/>
  <c r="AO127" i="11" s="1"/>
  <c r="E105" i="8"/>
  <c r="G105" i="8" s="1"/>
  <c r="M105" i="8" s="1"/>
  <c r="E102" i="11"/>
  <c r="G102" i="11" s="1"/>
  <c r="K145" i="11"/>
  <c r="O145" i="11"/>
  <c r="S145" i="11"/>
  <c r="W145" i="11"/>
  <c r="AA145" i="11"/>
  <c r="AE145" i="11"/>
  <c r="AI145" i="11"/>
  <c r="AM145" i="11"/>
  <c r="J145" i="11"/>
  <c r="N145" i="11"/>
  <c r="R145" i="11"/>
  <c r="V145" i="11"/>
  <c r="Z145" i="11"/>
  <c r="AD145" i="11"/>
  <c r="AH145" i="11"/>
  <c r="AL145" i="11"/>
  <c r="M145" i="11"/>
  <c r="Q145" i="11"/>
  <c r="U145" i="11"/>
  <c r="Y145" i="11"/>
  <c r="AC145" i="11"/>
  <c r="AG145" i="11"/>
  <c r="AK145" i="11"/>
  <c r="AO145" i="11"/>
  <c r="L145" i="11"/>
  <c r="P145" i="11"/>
  <c r="T145" i="11"/>
  <c r="X145" i="11"/>
  <c r="AB145" i="11"/>
  <c r="AF145" i="11"/>
  <c r="AJ145" i="11"/>
  <c r="AN145" i="11"/>
  <c r="E129" i="8"/>
  <c r="G129" i="8" s="1"/>
  <c r="E126" i="11"/>
  <c r="G126" i="11" s="1"/>
  <c r="J103" i="11"/>
  <c r="N103" i="11"/>
  <c r="R103" i="11"/>
  <c r="V103" i="11"/>
  <c r="K103" i="11"/>
  <c r="O103" i="11"/>
  <c r="S103" i="11"/>
  <c r="W103" i="11"/>
  <c r="L103" i="11"/>
  <c r="P103" i="11"/>
  <c r="T103" i="11"/>
  <c r="X103" i="11"/>
  <c r="M103" i="11"/>
  <c r="Q103" i="11"/>
  <c r="U103" i="11"/>
  <c r="Y103" i="11"/>
  <c r="K87" i="11"/>
  <c r="O87" i="11"/>
  <c r="S87" i="11"/>
  <c r="W87" i="11"/>
  <c r="AA87" i="11"/>
  <c r="AE87" i="11"/>
  <c r="AI87" i="11"/>
  <c r="AM87" i="11"/>
  <c r="J87" i="11"/>
  <c r="N87" i="11"/>
  <c r="R87" i="11"/>
  <c r="V87" i="11"/>
  <c r="Z87" i="11"/>
  <c r="AD87" i="11"/>
  <c r="AH87" i="11"/>
  <c r="AL87" i="11"/>
  <c r="M87" i="11"/>
  <c r="Q87" i="11"/>
  <c r="U87" i="11"/>
  <c r="Y87" i="11"/>
  <c r="AC87" i="11"/>
  <c r="AG87" i="11"/>
  <c r="AK87" i="11"/>
  <c r="AO87" i="11"/>
  <c r="L87" i="11"/>
  <c r="P87" i="11"/>
  <c r="T87" i="11"/>
  <c r="X87" i="11"/>
  <c r="AB87" i="11"/>
  <c r="AF87" i="11"/>
  <c r="AJ87" i="11"/>
  <c r="AN87" i="11"/>
  <c r="J157" i="8"/>
  <c r="L157" i="8"/>
  <c r="N157" i="8"/>
  <c r="K157" i="8"/>
  <c r="M157" i="8"/>
  <c r="P157" i="8"/>
  <c r="R157" i="8"/>
  <c r="Q157" i="8"/>
  <c r="O157" i="8"/>
  <c r="U157" i="8"/>
  <c r="V157" i="8"/>
  <c r="S157" i="8"/>
  <c r="T157" i="8"/>
  <c r="Y157" i="8"/>
  <c r="Z157" i="8"/>
  <c r="W157" i="8"/>
  <c r="X157" i="8"/>
  <c r="AD157" i="8"/>
  <c r="AA157" i="8"/>
  <c r="AC157" i="8"/>
  <c r="AB157" i="8"/>
  <c r="AE157" i="8"/>
  <c r="AH157" i="8"/>
  <c r="AG157" i="8"/>
  <c r="AF157" i="8"/>
  <c r="AK157" i="8"/>
  <c r="AI157" i="8"/>
  <c r="AL157" i="8"/>
  <c r="AJ157" i="8"/>
  <c r="AO157" i="8"/>
  <c r="AN157" i="8"/>
  <c r="AM157" i="8"/>
  <c r="J153" i="8"/>
  <c r="L153" i="8"/>
  <c r="N153" i="8"/>
  <c r="K153" i="8"/>
  <c r="M153" i="8"/>
  <c r="R153" i="8"/>
  <c r="Q153" i="8"/>
  <c r="O153" i="8"/>
  <c r="P153" i="8"/>
  <c r="T153" i="8"/>
  <c r="U153" i="8"/>
  <c r="V153" i="8"/>
  <c r="S153" i="8"/>
  <c r="X153" i="8"/>
  <c r="Y153" i="8"/>
  <c r="Z153" i="8"/>
  <c r="W153" i="8"/>
  <c r="AB153" i="8"/>
  <c r="AD153" i="8"/>
  <c r="AA153" i="8"/>
  <c r="AC153" i="8"/>
  <c r="AF153" i="8"/>
  <c r="AH153" i="8"/>
  <c r="AG153" i="8"/>
  <c r="AE153" i="8"/>
  <c r="AJ153" i="8"/>
  <c r="AK153" i="8"/>
  <c r="AI153" i="8"/>
  <c r="AL153" i="8"/>
  <c r="AO153" i="8"/>
  <c r="AN153" i="8"/>
  <c r="AM153" i="8"/>
  <c r="W151" i="8"/>
  <c r="J135" i="8"/>
  <c r="L135" i="8"/>
  <c r="N135" i="8"/>
  <c r="K135" i="8"/>
  <c r="M135" i="8"/>
  <c r="R135" i="8"/>
  <c r="P135" i="8"/>
  <c r="Q135" i="8"/>
  <c r="O135" i="8"/>
  <c r="T135" i="8"/>
  <c r="U135" i="8"/>
  <c r="S135" i="8"/>
  <c r="V135" i="8"/>
  <c r="Y135" i="8"/>
  <c r="X135" i="8"/>
  <c r="W135" i="8"/>
  <c r="Z135" i="8"/>
  <c r="AA135" i="8"/>
  <c r="AC135" i="8"/>
  <c r="AB135" i="8"/>
  <c r="AD135" i="8"/>
  <c r="AE135" i="8"/>
  <c r="AF135" i="8"/>
  <c r="AG135" i="8"/>
  <c r="AH135" i="8"/>
  <c r="AK135" i="8"/>
  <c r="AI135" i="8"/>
  <c r="AJ135" i="8"/>
  <c r="AL135" i="8"/>
  <c r="AO135" i="8"/>
  <c r="AN135" i="8"/>
  <c r="AM135" i="8"/>
  <c r="N158" i="8"/>
  <c r="M154" i="8"/>
  <c r="AK154" i="8"/>
  <c r="J152" i="8"/>
  <c r="L152" i="8"/>
  <c r="N152" i="8"/>
  <c r="K152" i="8"/>
  <c r="M152" i="8"/>
  <c r="P152" i="8"/>
  <c r="R152" i="8"/>
  <c r="Q152" i="8"/>
  <c r="O152" i="8"/>
  <c r="U152" i="8"/>
  <c r="V152" i="8"/>
  <c r="S152" i="8"/>
  <c r="T152" i="8"/>
  <c r="Y152" i="8"/>
  <c r="Z152" i="8"/>
  <c r="W152" i="8"/>
  <c r="X152" i="8"/>
  <c r="AD152" i="8"/>
  <c r="AA152" i="8"/>
  <c r="AC152" i="8"/>
  <c r="AB152" i="8"/>
  <c r="AE152" i="8"/>
  <c r="AH152" i="8"/>
  <c r="AG152" i="8"/>
  <c r="AF152" i="8"/>
  <c r="AK152" i="8"/>
  <c r="AI152" i="8"/>
  <c r="AL152" i="8"/>
  <c r="AJ152" i="8"/>
  <c r="AO152" i="8"/>
  <c r="AN152" i="8"/>
  <c r="AM152" i="8"/>
  <c r="L139" i="8"/>
  <c r="M139" i="8"/>
  <c r="Q139" i="8"/>
  <c r="U139" i="8"/>
  <c r="Y139" i="8"/>
  <c r="Z139" i="8"/>
  <c r="AB139" i="8"/>
  <c r="AF139" i="8"/>
  <c r="AK139" i="8"/>
  <c r="AL139" i="8"/>
  <c r="AM139" i="8"/>
  <c r="L106" i="8"/>
  <c r="J141" i="8"/>
  <c r="J122" i="8"/>
  <c r="J103" i="8"/>
  <c r="J84" i="8"/>
  <c r="J65" i="8"/>
  <c r="J46" i="8"/>
  <c r="J27" i="8"/>
  <c r="R93" i="4"/>
  <c r="E143" i="11" s="1"/>
  <c r="G143" i="11" s="1"/>
  <c r="D125" i="8"/>
  <c r="O91" i="4"/>
  <c r="E122" i="11" s="1"/>
  <c r="G122" i="11" s="1"/>
  <c r="D89" i="8"/>
  <c r="I93" i="4"/>
  <c r="E86" i="11" s="1"/>
  <c r="G86" i="11" s="1"/>
  <c r="L93" i="4"/>
  <c r="E105" i="11" s="1"/>
  <c r="G105" i="11" s="1"/>
  <c r="D145" i="8"/>
  <c r="R92" i="4"/>
  <c r="E142" i="11" s="1"/>
  <c r="G142" i="11" s="1"/>
  <c r="D87" i="8"/>
  <c r="I91" i="4"/>
  <c r="E84" i="11" s="1"/>
  <c r="G84" i="11" s="1"/>
  <c r="O92" i="4"/>
  <c r="E123" i="11" s="1"/>
  <c r="G123" i="11" s="1"/>
  <c r="E147" i="8"/>
  <c r="G147" i="8" s="1"/>
  <c r="T77" i="4"/>
  <c r="T78" i="4"/>
  <c r="T90" i="4"/>
  <c r="P97" i="4"/>
  <c r="J97" i="4"/>
  <c r="M90" i="4"/>
  <c r="P95" i="4"/>
  <c r="M98" i="4"/>
  <c r="D107" i="8"/>
  <c r="M95" i="4"/>
  <c r="P98" i="4"/>
  <c r="E109" i="8"/>
  <c r="G109" i="8" s="1"/>
  <c r="T98" i="4"/>
  <c r="T97" i="4"/>
  <c r="E91" i="8"/>
  <c r="G91" i="8" s="1"/>
  <c r="E54" i="8"/>
  <c r="G54" i="8" s="1"/>
  <c r="AO54" i="8" s="1"/>
  <c r="E13" i="8"/>
  <c r="G13" i="8" s="1"/>
  <c r="I33" i="4"/>
  <c r="J33" i="4" s="1"/>
  <c r="M44" i="4"/>
  <c r="M97" i="4"/>
  <c r="P44" i="4"/>
  <c r="E88" i="8"/>
  <c r="G88" i="8" s="1"/>
  <c r="E50" i="8"/>
  <c r="G50" i="8" s="1"/>
  <c r="P40" i="4"/>
  <c r="E48" i="8"/>
  <c r="G48" i="8" s="1"/>
  <c r="E16" i="8"/>
  <c r="G16" i="8" s="1"/>
  <c r="AO16" i="8" s="1"/>
  <c r="T40" i="4"/>
  <c r="P38" i="4"/>
  <c r="M38" i="4"/>
  <c r="E29" i="8"/>
  <c r="G29" i="8" s="1"/>
  <c r="E69" i="8"/>
  <c r="G69" i="8" s="1"/>
  <c r="M40" i="4"/>
  <c r="E67" i="8"/>
  <c r="G67" i="8" s="1"/>
  <c r="T38" i="4"/>
  <c r="D126" i="8"/>
  <c r="T41" i="4"/>
  <c r="E70" i="8"/>
  <c r="G70" i="8" s="1"/>
  <c r="D146" i="8"/>
  <c r="D10" i="8"/>
  <c r="J44" i="4"/>
  <c r="D144" i="8"/>
  <c r="D108" i="8"/>
  <c r="D127" i="8"/>
  <c r="M91" i="4"/>
  <c r="J42" i="4"/>
  <c r="E14" i="8"/>
  <c r="G14" i="8" s="1"/>
  <c r="E34" i="8"/>
  <c r="G34" i="8" s="1"/>
  <c r="M43" i="4"/>
  <c r="J98" i="4"/>
  <c r="E92" i="8"/>
  <c r="G92" i="8" s="1"/>
  <c r="AO92" i="8" s="1"/>
  <c r="H90" i="4"/>
  <c r="H85" i="4"/>
  <c r="M41" i="4"/>
  <c r="E32" i="8"/>
  <c r="G32" i="8" s="1"/>
  <c r="E15" i="8"/>
  <c r="G15" i="8" s="1"/>
  <c r="J43" i="4"/>
  <c r="P43" i="4"/>
  <c r="E53" i="8"/>
  <c r="G53" i="8" s="1"/>
  <c r="H40" i="4"/>
  <c r="E52" i="8"/>
  <c r="G52" i="8" s="1"/>
  <c r="P42" i="4"/>
  <c r="E72" i="8"/>
  <c r="G72" i="8" s="1"/>
  <c r="T43" i="4"/>
  <c r="P41" i="4"/>
  <c r="E51" i="8"/>
  <c r="G51" i="8" s="1"/>
  <c r="E33" i="8"/>
  <c r="G33" i="8" s="1"/>
  <c r="M42" i="4"/>
  <c r="E71" i="8"/>
  <c r="G71" i="8" s="1"/>
  <c r="T42" i="4"/>
  <c r="E90" i="8"/>
  <c r="G90" i="8" s="1"/>
  <c r="J95" i="4"/>
  <c r="X158" i="8" l="1"/>
  <c r="N124" i="8"/>
  <c r="O154" i="8"/>
  <c r="Y154" i="8"/>
  <c r="AB154" i="8"/>
  <c r="AJ158" i="8"/>
  <c r="J151" i="8"/>
  <c r="Q106" i="8"/>
  <c r="T106" i="8"/>
  <c r="AN143" i="8"/>
  <c r="AH124" i="8"/>
  <c r="X149" i="11"/>
  <c r="W106" i="8"/>
  <c r="R106" i="8"/>
  <c r="J106" i="8"/>
  <c r="AL154" i="8"/>
  <c r="AE154" i="8"/>
  <c r="Z154" i="8"/>
  <c r="S154" i="8"/>
  <c r="N154" i="8"/>
  <c r="AC151" i="8"/>
  <c r="M151" i="8"/>
  <c r="O143" i="8"/>
  <c r="S106" i="8"/>
  <c r="N106" i="8"/>
  <c r="AM154" i="8"/>
  <c r="AH154" i="8"/>
  <c r="AA154" i="8"/>
  <c r="U154" i="8"/>
  <c r="P154" i="8"/>
  <c r="AE151" i="8"/>
  <c r="P151" i="8"/>
  <c r="AA143" i="8"/>
  <c r="U106" i="8"/>
  <c r="K106" i="8"/>
  <c r="Y106" i="8"/>
  <c r="AO154" i="8"/>
  <c r="AG154" i="8"/>
  <c r="AD154" i="8"/>
  <c r="V154" i="8"/>
  <c r="Q154" i="8"/>
  <c r="L154" i="8"/>
  <c r="AL151" i="8"/>
  <c r="S151" i="8"/>
  <c r="AO151" i="8"/>
  <c r="AJ151" i="8"/>
  <c r="AF151" i="8"/>
  <c r="AB151" i="8"/>
  <c r="X151" i="8"/>
  <c r="T151" i="8"/>
  <c r="R151" i="8"/>
  <c r="L151" i="8"/>
  <c r="AN151" i="8"/>
  <c r="AK151" i="8"/>
  <c r="AH151" i="8"/>
  <c r="AD151" i="8"/>
  <c r="Y151" i="8"/>
  <c r="U151" i="8"/>
  <c r="Q151" i="8"/>
  <c r="N151" i="8"/>
  <c r="AM151" i="8"/>
  <c r="AI151" i="8"/>
  <c r="AG151" i="8"/>
  <c r="AA151" i="8"/>
  <c r="Z151" i="8"/>
  <c r="V151" i="8"/>
  <c r="O151" i="8"/>
  <c r="AE143" i="8"/>
  <c r="T143" i="8"/>
  <c r="AL143" i="8"/>
  <c r="X143" i="8"/>
  <c r="L143" i="8"/>
  <c r="AJ143" i="8"/>
  <c r="W143" i="8"/>
  <c r="K143" i="8"/>
  <c r="G110" i="8"/>
  <c r="L110" i="8" s="1"/>
  <c r="M148" i="8"/>
  <c r="L129" i="8"/>
  <c r="T148" i="8"/>
  <c r="AO124" i="8"/>
  <c r="U124" i="8"/>
  <c r="AE128" i="8"/>
  <c r="AO139" i="8"/>
  <c r="AI139" i="8"/>
  <c r="AG139" i="8"/>
  <c r="AD139" i="8"/>
  <c r="AA139" i="8"/>
  <c r="X139" i="8"/>
  <c r="S139" i="8"/>
  <c r="O139" i="8"/>
  <c r="R139" i="8"/>
  <c r="N139" i="8"/>
  <c r="U149" i="11"/>
  <c r="K149" i="11"/>
  <c r="J154" i="11"/>
  <c r="X128" i="8"/>
  <c r="AN128" i="8"/>
  <c r="K128" i="8"/>
  <c r="AO148" i="8"/>
  <c r="AJ128" i="8"/>
  <c r="AA128" i="8"/>
  <c r="T128" i="8"/>
  <c r="L128" i="8"/>
  <c r="P93" i="4"/>
  <c r="M92" i="4"/>
  <c r="AL128" i="8"/>
  <c r="W128" i="8"/>
  <c r="O128" i="8"/>
  <c r="E127" i="8"/>
  <c r="G127" i="8" s="1"/>
  <c r="S148" i="8"/>
  <c r="AO128" i="8"/>
  <c r="AI128" i="8"/>
  <c r="AF128" i="8"/>
  <c r="AH128" i="8"/>
  <c r="AC128" i="8"/>
  <c r="Z128" i="8"/>
  <c r="U128" i="8"/>
  <c r="V128" i="8"/>
  <c r="R128" i="8"/>
  <c r="N128" i="8"/>
  <c r="J128" i="8"/>
  <c r="T31" i="8"/>
  <c r="Z148" i="8"/>
  <c r="AM128" i="8"/>
  <c r="AK128" i="8"/>
  <c r="AG128" i="8"/>
  <c r="AD128" i="8"/>
  <c r="AB128" i="8"/>
  <c r="Y128" i="8"/>
  <c r="S128" i="8"/>
  <c r="P128" i="8"/>
  <c r="Q128" i="8"/>
  <c r="E126" i="8"/>
  <c r="G126" i="8" s="1"/>
  <c r="X105" i="8"/>
  <c r="AC31" i="8"/>
  <c r="AO158" i="8"/>
  <c r="AC158" i="8"/>
  <c r="R158" i="8"/>
  <c r="Z132" i="11"/>
  <c r="B47" i="12"/>
  <c r="C46" i="12"/>
  <c r="G8" i="12" s="1"/>
  <c r="L31" i="8"/>
  <c r="AJ132" i="11"/>
  <c r="J38" i="4"/>
  <c r="J93" i="4"/>
  <c r="AE158" i="8"/>
  <c r="V158" i="8"/>
  <c r="E10" i="8"/>
  <c r="G10" i="8" s="1"/>
  <c r="L10" i="8" s="1"/>
  <c r="AJ31" i="8"/>
  <c r="AA158" i="8"/>
  <c r="Q158" i="8"/>
  <c r="AE132" i="11"/>
  <c r="AL148" i="8"/>
  <c r="X148" i="8"/>
  <c r="J148" i="8"/>
  <c r="AD148" i="8"/>
  <c r="Y148" i="8"/>
  <c r="O148" i="8"/>
  <c r="L149" i="11"/>
  <c r="AL149" i="11"/>
  <c r="AI149" i="11"/>
  <c r="AC132" i="11"/>
  <c r="X132" i="11"/>
  <c r="S132" i="11"/>
  <c r="N132" i="11"/>
  <c r="AE105" i="8"/>
  <c r="V106" i="8"/>
  <c r="O106" i="8"/>
  <c r="P106" i="8"/>
  <c r="M106" i="8"/>
  <c r="AN139" i="8"/>
  <c r="AJ139" i="8"/>
  <c r="AH139" i="8"/>
  <c r="AE139" i="8"/>
  <c r="AC139" i="8"/>
  <c r="W139" i="8"/>
  <c r="V139" i="8"/>
  <c r="T139" i="8"/>
  <c r="P139" i="8"/>
  <c r="K139" i="8"/>
  <c r="AN154" i="8"/>
  <c r="AJ154" i="8"/>
  <c r="AI154" i="8"/>
  <c r="AF154" i="8"/>
  <c r="AC154" i="8"/>
  <c r="X154" i="8"/>
  <c r="W154" i="8"/>
  <c r="T154" i="8"/>
  <c r="R154" i="8"/>
  <c r="K154" i="8"/>
  <c r="AJ149" i="11"/>
  <c r="AG149" i="11"/>
  <c r="Z149" i="11"/>
  <c r="W149" i="11"/>
  <c r="Q132" i="11"/>
  <c r="L132" i="11"/>
  <c r="AL132" i="11"/>
  <c r="AF124" i="8"/>
  <c r="Z124" i="8"/>
  <c r="R124" i="8"/>
  <c r="AK124" i="8"/>
  <c r="AA124" i="8"/>
  <c r="V124" i="8"/>
  <c r="J124" i="8"/>
  <c r="AN105" i="8"/>
  <c r="K105" i="8"/>
  <c r="AN124" i="8"/>
  <c r="AI124" i="8"/>
  <c r="AJ124" i="8"/>
  <c r="AE124" i="8"/>
  <c r="AB124" i="8"/>
  <c r="W124" i="8"/>
  <c r="X124" i="8"/>
  <c r="T124" i="8"/>
  <c r="O124" i="8"/>
  <c r="K124" i="8"/>
  <c r="L124" i="8"/>
  <c r="AM143" i="8"/>
  <c r="AK143" i="8"/>
  <c r="AG143" i="8"/>
  <c r="AD143" i="8"/>
  <c r="AB143" i="8"/>
  <c r="Y143" i="8"/>
  <c r="S143" i="8"/>
  <c r="P143" i="8"/>
  <c r="Q143" i="8"/>
  <c r="M143" i="8"/>
  <c r="AN158" i="8"/>
  <c r="AI158" i="8"/>
  <c r="AH158" i="8"/>
  <c r="AF158" i="8"/>
  <c r="AB158" i="8"/>
  <c r="Z158" i="8"/>
  <c r="S158" i="8"/>
  <c r="T158" i="8"/>
  <c r="O158" i="8"/>
  <c r="K158" i="8"/>
  <c r="L158" i="8"/>
  <c r="AA129" i="8"/>
  <c r="S129" i="8"/>
  <c r="AM124" i="8"/>
  <c r="AL124" i="8"/>
  <c r="AG124" i="8"/>
  <c r="AC124" i="8"/>
  <c r="AD124" i="8"/>
  <c r="Y124" i="8"/>
  <c r="S124" i="8"/>
  <c r="P124" i="8"/>
  <c r="Q124" i="8"/>
  <c r="AO143" i="8"/>
  <c r="AI143" i="8"/>
  <c r="AF143" i="8"/>
  <c r="AH143" i="8"/>
  <c r="AC143" i="8"/>
  <c r="Z143" i="8"/>
  <c r="U143" i="8"/>
  <c r="V143" i="8"/>
  <c r="R143" i="8"/>
  <c r="N143" i="8"/>
  <c r="AM158" i="8"/>
  <c r="AL158" i="8"/>
  <c r="AK158" i="8"/>
  <c r="AG158" i="8"/>
  <c r="AD158" i="8"/>
  <c r="W158" i="8"/>
  <c r="Y158" i="8"/>
  <c r="U158" i="8"/>
  <c r="P158" i="8"/>
  <c r="M158" i="8"/>
  <c r="AH31" i="8"/>
  <c r="Z31" i="8"/>
  <c r="P31" i="8"/>
  <c r="AO31" i="8"/>
  <c r="AF31" i="8"/>
  <c r="S31" i="8"/>
  <c r="M31" i="8"/>
  <c r="AK150" i="11"/>
  <c r="Y154" i="11"/>
  <c r="AD150" i="11"/>
  <c r="T154" i="11"/>
  <c r="AN150" i="11"/>
  <c r="AA150" i="11"/>
  <c r="O154" i="11"/>
  <c r="AB150" i="11"/>
  <c r="Y150" i="11"/>
  <c r="R150" i="11"/>
  <c r="O150" i="11"/>
  <c r="M154" i="11"/>
  <c r="AM154" i="11"/>
  <c r="AH154" i="11"/>
  <c r="P150" i="11"/>
  <c r="M150" i="11"/>
  <c r="AM150" i="11"/>
  <c r="AK154" i="11"/>
  <c r="AF154" i="11"/>
  <c r="AA154" i="11"/>
  <c r="V154" i="11"/>
  <c r="AF149" i="11"/>
  <c r="T149" i="11"/>
  <c r="AO149" i="11"/>
  <c r="AC149" i="11"/>
  <c r="Q149" i="11"/>
  <c r="AH149" i="11"/>
  <c r="V149" i="11"/>
  <c r="J149" i="11"/>
  <c r="AE149" i="11"/>
  <c r="S149" i="11"/>
  <c r="AN149" i="11"/>
  <c r="AB149" i="11"/>
  <c r="P149" i="11"/>
  <c r="AK149" i="11"/>
  <c r="Y149" i="11"/>
  <c r="M149" i="11"/>
  <c r="AD149" i="11"/>
  <c r="R149" i="11"/>
  <c r="AM149" i="11"/>
  <c r="AA149" i="11"/>
  <c r="E107" i="8"/>
  <c r="G107" i="8" s="1"/>
  <c r="X107" i="8" s="1"/>
  <c r="AN31" i="8"/>
  <c r="AK31" i="8"/>
  <c r="AE31" i="8"/>
  <c r="AD31" i="8"/>
  <c r="AA31" i="8"/>
  <c r="X31" i="8"/>
  <c r="U31" i="8"/>
  <c r="Q31" i="8"/>
  <c r="O31" i="8"/>
  <c r="K31" i="8"/>
  <c r="AJ150" i="11"/>
  <c r="X150" i="11"/>
  <c r="L150" i="11"/>
  <c r="AG150" i="11"/>
  <c r="U150" i="11"/>
  <c r="AL150" i="11"/>
  <c r="Z150" i="11"/>
  <c r="N150" i="11"/>
  <c r="AI150" i="11"/>
  <c r="W150" i="11"/>
  <c r="K150" i="11"/>
  <c r="AG154" i="11"/>
  <c r="U154" i="11"/>
  <c r="AN154" i="11"/>
  <c r="AB154" i="11"/>
  <c r="P154" i="11"/>
  <c r="AI154" i="11"/>
  <c r="W154" i="11"/>
  <c r="K154" i="11"/>
  <c r="AD154" i="11"/>
  <c r="R154" i="11"/>
  <c r="AM31" i="8"/>
  <c r="AL31" i="8"/>
  <c r="AI31" i="8"/>
  <c r="AG31" i="8"/>
  <c r="AB31" i="8"/>
  <c r="Y31" i="8"/>
  <c r="W31" i="8"/>
  <c r="V31" i="8"/>
  <c r="R31" i="8"/>
  <c r="N31" i="8"/>
  <c r="AF150" i="11"/>
  <c r="T150" i="11"/>
  <c r="AO150" i="11"/>
  <c r="AC150" i="11"/>
  <c r="Q150" i="11"/>
  <c r="AH150" i="11"/>
  <c r="V150" i="11"/>
  <c r="J150" i="11"/>
  <c r="AE150" i="11"/>
  <c r="AO154" i="11"/>
  <c r="AC154" i="11"/>
  <c r="Q154" i="11"/>
  <c r="AJ154" i="11"/>
  <c r="X154" i="11"/>
  <c r="L154" i="11"/>
  <c r="AE154" i="11"/>
  <c r="S154" i="11"/>
  <c r="AL154" i="11"/>
  <c r="Z154" i="11"/>
  <c r="E125" i="8"/>
  <c r="G125" i="8" s="1"/>
  <c r="X125" i="8" s="1"/>
  <c r="AL105" i="8"/>
  <c r="W105" i="8"/>
  <c r="O105" i="8"/>
  <c r="T92" i="4"/>
  <c r="AJ105" i="8"/>
  <c r="AA105" i="8"/>
  <c r="T105" i="8"/>
  <c r="L105" i="8"/>
  <c r="E145" i="8"/>
  <c r="G145" i="8" s="1"/>
  <c r="X145" i="8" s="1"/>
  <c r="AO105" i="8"/>
  <c r="AI105" i="8"/>
  <c r="AF105" i="8"/>
  <c r="AH105" i="8"/>
  <c r="AC105" i="8"/>
  <c r="Z105" i="8"/>
  <c r="U105" i="8"/>
  <c r="V105" i="8"/>
  <c r="R105" i="8"/>
  <c r="N105" i="8"/>
  <c r="J105" i="8"/>
  <c r="AK132" i="11"/>
  <c r="Y132" i="11"/>
  <c r="M132" i="11"/>
  <c r="AF132" i="11"/>
  <c r="T132" i="11"/>
  <c r="AM132" i="11"/>
  <c r="AA132" i="11"/>
  <c r="O132" i="11"/>
  <c r="AH132" i="11"/>
  <c r="V132" i="11"/>
  <c r="J132" i="11"/>
  <c r="AM105" i="8"/>
  <c r="AK105" i="8"/>
  <c r="AG105" i="8"/>
  <c r="AD105" i="8"/>
  <c r="AB105" i="8"/>
  <c r="Y105" i="8"/>
  <c r="S105" i="8"/>
  <c r="P105" i="8"/>
  <c r="Q105" i="8"/>
  <c r="AG132" i="11"/>
  <c r="U132" i="11"/>
  <c r="AN132" i="11"/>
  <c r="AB132" i="11"/>
  <c r="P132" i="11"/>
  <c r="AI132" i="11"/>
  <c r="W132" i="11"/>
  <c r="K132" i="11"/>
  <c r="AD132" i="11"/>
  <c r="P91" i="4"/>
  <c r="I90" i="4"/>
  <c r="E83" i="11" s="1"/>
  <c r="G83" i="11" s="1"/>
  <c r="D83" i="11"/>
  <c r="M84" i="11"/>
  <c r="U84" i="11"/>
  <c r="K84" i="11"/>
  <c r="S84" i="11"/>
  <c r="J84" i="11"/>
  <c r="Q84" i="11"/>
  <c r="Y84" i="11"/>
  <c r="O84" i="11"/>
  <c r="W84" i="11"/>
  <c r="V84" i="11"/>
  <c r="R84" i="11"/>
  <c r="N84" i="11"/>
  <c r="X84" i="11"/>
  <c r="T84" i="11"/>
  <c r="P84" i="11"/>
  <c r="L84" i="11"/>
  <c r="K142" i="11"/>
  <c r="O142" i="11"/>
  <c r="S142" i="11"/>
  <c r="W142" i="11"/>
  <c r="J142" i="11"/>
  <c r="M142" i="11"/>
  <c r="Q142" i="11"/>
  <c r="U142" i="11"/>
  <c r="Y142" i="11"/>
  <c r="V142" i="11"/>
  <c r="R142" i="11"/>
  <c r="N142" i="11"/>
  <c r="X142" i="11"/>
  <c r="T142" i="11"/>
  <c r="P142" i="11"/>
  <c r="L142" i="11"/>
  <c r="J105" i="11"/>
  <c r="N105" i="11"/>
  <c r="R105" i="11"/>
  <c r="V105" i="11"/>
  <c r="Z105" i="11"/>
  <c r="K105" i="11"/>
  <c r="O105" i="11"/>
  <c r="S105" i="11"/>
  <c r="W105" i="11"/>
  <c r="AA105" i="11"/>
  <c r="L105" i="11"/>
  <c r="P105" i="11"/>
  <c r="T105" i="11"/>
  <c r="X105" i="11"/>
  <c r="AB105" i="11"/>
  <c r="M105" i="11"/>
  <c r="Q105" i="11"/>
  <c r="U105" i="11"/>
  <c r="Y105" i="11"/>
  <c r="AC105" i="11"/>
  <c r="K126" i="11"/>
  <c r="N126" i="11"/>
  <c r="P126" i="11"/>
  <c r="R126" i="11"/>
  <c r="T126" i="11"/>
  <c r="V126" i="11"/>
  <c r="X126" i="11"/>
  <c r="Z126" i="11"/>
  <c r="AB126" i="11"/>
  <c r="AD126" i="11"/>
  <c r="AF126" i="11"/>
  <c r="AH126" i="11"/>
  <c r="AJ126" i="11"/>
  <c r="AL126" i="11"/>
  <c r="AN126" i="11"/>
  <c r="J126" i="11"/>
  <c r="M126" i="11"/>
  <c r="O126" i="11"/>
  <c r="Q126" i="11"/>
  <c r="S126" i="11"/>
  <c r="U126" i="11"/>
  <c r="W126" i="11"/>
  <c r="Y126" i="11"/>
  <c r="AA126" i="11"/>
  <c r="AC126" i="11"/>
  <c r="AE126" i="11"/>
  <c r="AG126" i="11"/>
  <c r="AI126" i="11"/>
  <c r="AK126" i="11"/>
  <c r="AM126" i="11"/>
  <c r="AO126" i="11"/>
  <c r="L126" i="11"/>
  <c r="K102" i="11"/>
  <c r="M102" i="11"/>
  <c r="O102" i="11"/>
  <c r="Q102" i="11"/>
  <c r="S102" i="11"/>
  <c r="U102" i="11"/>
  <c r="W102" i="11"/>
  <c r="Y102" i="11"/>
  <c r="AA102" i="11"/>
  <c r="AC102" i="11"/>
  <c r="AE102" i="11"/>
  <c r="AG102" i="11"/>
  <c r="AI102" i="11"/>
  <c r="AK102" i="11"/>
  <c r="AM102" i="11"/>
  <c r="AO102" i="11"/>
  <c r="J102" i="11"/>
  <c r="L102" i="11"/>
  <c r="N102" i="11"/>
  <c r="P102" i="11"/>
  <c r="R102" i="11"/>
  <c r="T102" i="11"/>
  <c r="V102" i="11"/>
  <c r="X102" i="11"/>
  <c r="Z102" i="11"/>
  <c r="AB102" i="11"/>
  <c r="AD102" i="11"/>
  <c r="AF102" i="11"/>
  <c r="AH102" i="11"/>
  <c r="AJ102" i="11"/>
  <c r="AL102" i="11"/>
  <c r="AN102" i="11"/>
  <c r="L78" i="8"/>
  <c r="J78" i="8"/>
  <c r="N78" i="8"/>
  <c r="K78" i="8"/>
  <c r="M78" i="8"/>
  <c r="P78" i="8"/>
  <c r="R78" i="8"/>
  <c r="Q78" i="8"/>
  <c r="O78" i="8"/>
  <c r="U78" i="8"/>
  <c r="S78" i="8"/>
  <c r="T78" i="8"/>
  <c r="V78" i="8"/>
  <c r="Y78" i="8"/>
  <c r="W78" i="8"/>
  <c r="Z78" i="8"/>
  <c r="X78" i="8"/>
  <c r="AA78" i="8"/>
  <c r="AC78" i="8"/>
  <c r="AD78" i="8"/>
  <c r="AB78" i="8"/>
  <c r="AE78" i="8"/>
  <c r="AG78" i="8"/>
  <c r="AF78" i="8"/>
  <c r="AH78" i="8"/>
  <c r="AK78" i="8"/>
  <c r="AI78" i="8"/>
  <c r="AL78" i="8"/>
  <c r="AJ78" i="8"/>
  <c r="AO78" i="8"/>
  <c r="AN78" i="8"/>
  <c r="AM78" i="8"/>
  <c r="K16" i="11"/>
  <c r="O16" i="11"/>
  <c r="S16" i="11"/>
  <c r="W16" i="11"/>
  <c r="AA16" i="11"/>
  <c r="AE16" i="11"/>
  <c r="AI16" i="11"/>
  <c r="AM16" i="11"/>
  <c r="J16" i="11"/>
  <c r="N16" i="11"/>
  <c r="R16" i="11"/>
  <c r="V16" i="11"/>
  <c r="Z16" i="11"/>
  <c r="AD16" i="11"/>
  <c r="AH16" i="11"/>
  <c r="AL16" i="11"/>
  <c r="M16" i="11"/>
  <c r="Q16" i="11"/>
  <c r="U16" i="11"/>
  <c r="Y16" i="11"/>
  <c r="AC16" i="11"/>
  <c r="AG16" i="11"/>
  <c r="AK16" i="11"/>
  <c r="AO16" i="11"/>
  <c r="L16" i="11"/>
  <c r="P16" i="11"/>
  <c r="T16" i="11"/>
  <c r="X16" i="11"/>
  <c r="AB16" i="11"/>
  <c r="AF16" i="11"/>
  <c r="AJ16" i="11"/>
  <c r="AN16" i="11"/>
  <c r="L25" i="8"/>
  <c r="J25" i="8"/>
  <c r="M25" i="8"/>
  <c r="K25" i="8"/>
  <c r="N25" i="8"/>
  <c r="P25" i="8"/>
  <c r="R25" i="8"/>
  <c r="O25" i="8"/>
  <c r="Q25" i="8"/>
  <c r="T25" i="8"/>
  <c r="U25" i="8"/>
  <c r="S25" i="8"/>
  <c r="V25" i="8"/>
  <c r="Y25" i="8"/>
  <c r="Z25" i="8"/>
  <c r="X25" i="8"/>
  <c r="W25" i="8"/>
  <c r="AA25" i="8"/>
  <c r="AC25" i="8"/>
  <c r="AB25" i="8"/>
  <c r="AD25" i="8"/>
  <c r="AG25" i="8"/>
  <c r="AE25" i="8"/>
  <c r="AF25" i="8"/>
  <c r="AH25" i="8"/>
  <c r="AK25" i="8"/>
  <c r="AI25" i="8"/>
  <c r="AJ25" i="8"/>
  <c r="AL25" i="8"/>
  <c r="AO25" i="8"/>
  <c r="AN25" i="8"/>
  <c r="AM25" i="8"/>
  <c r="J56" i="11"/>
  <c r="L56" i="11"/>
  <c r="N56" i="11"/>
  <c r="P56" i="11"/>
  <c r="R56" i="11"/>
  <c r="T56" i="11"/>
  <c r="V56" i="11"/>
  <c r="X56" i="11"/>
  <c r="Z56" i="11"/>
  <c r="AB56" i="11"/>
  <c r="AD56" i="11"/>
  <c r="AF56" i="11"/>
  <c r="AH56" i="11"/>
  <c r="AJ56" i="11"/>
  <c r="AL56" i="11"/>
  <c r="AN56" i="11"/>
  <c r="K56" i="11"/>
  <c r="M56" i="11"/>
  <c r="O56" i="11"/>
  <c r="Q56" i="11"/>
  <c r="S56" i="11"/>
  <c r="U56" i="11"/>
  <c r="W56" i="11"/>
  <c r="Y56" i="11"/>
  <c r="AA56" i="11"/>
  <c r="AC56" i="11"/>
  <c r="AE56" i="11"/>
  <c r="AG56" i="11"/>
  <c r="AI56" i="11"/>
  <c r="AK56" i="11"/>
  <c r="AM56" i="11"/>
  <c r="AO56" i="11"/>
  <c r="L24" i="8"/>
  <c r="J24" i="8"/>
  <c r="M24" i="8"/>
  <c r="N24" i="8"/>
  <c r="K24" i="8"/>
  <c r="P24" i="8"/>
  <c r="Q24" i="8"/>
  <c r="R24" i="8"/>
  <c r="O24" i="8"/>
  <c r="V24" i="8"/>
  <c r="T24" i="8"/>
  <c r="U24" i="8"/>
  <c r="S24" i="8"/>
  <c r="Z24" i="8"/>
  <c r="W24" i="8"/>
  <c r="Y24" i="8"/>
  <c r="X24" i="8"/>
  <c r="AD24" i="8"/>
  <c r="AA24" i="8"/>
  <c r="AC24" i="8"/>
  <c r="AB24" i="8"/>
  <c r="AE24" i="8"/>
  <c r="AH24" i="8"/>
  <c r="AF24" i="8"/>
  <c r="AG24" i="8"/>
  <c r="AL24" i="8"/>
  <c r="AK24" i="8"/>
  <c r="AI24" i="8"/>
  <c r="AJ24" i="8"/>
  <c r="AN24" i="8"/>
  <c r="AM24" i="8"/>
  <c r="AO24" i="8"/>
  <c r="J36" i="11"/>
  <c r="L36" i="11"/>
  <c r="N36" i="11"/>
  <c r="P36" i="11"/>
  <c r="R36" i="11"/>
  <c r="T36" i="11"/>
  <c r="V36" i="11"/>
  <c r="X36" i="11"/>
  <c r="Z36" i="11"/>
  <c r="AB36" i="11"/>
  <c r="AD36" i="11"/>
  <c r="AF36" i="11"/>
  <c r="AH36" i="11"/>
  <c r="AJ36" i="11"/>
  <c r="AL36" i="11"/>
  <c r="AN36" i="11"/>
  <c r="K36" i="11"/>
  <c r="M36" i="11"/>
  <c r="O36" i="11"/>
  <c r="Q36" i="11"/>
  <c r="S36" i="11"/>
  <c r="U36" i="11"/>
  <c r="W36" i="11"/>
  <c r="Y36" i="11"/>
  <c r="AA36" i="11"/>
  <c r="AC36" i="11"/>
  <c r="AE36" i="11"/>
  <c r="AG36" i="11"/>
  <c r="AI36" i="11"/>
  <c r="AK36" i="11"/>
  <c r="AM36" i="11"/>
  <c r="AO36" i="11"/>
  <c r="J62" i="8"/>
  <c r="L62" i="8"/>
  <c r="N62" i="8"/>
  <c r="K62" i="8"/>
  <c r="M62" i="8"/>
  <c r="P62" i="8"/>
  <c r="Q62" i="8"/>
  <c r="R62" i="8"/>
  <c r="O62" i="8"/>
  <c r="T62" i="8"/>
  <c r="V62" i="8"/>
  <c r="S62" i="8"/>
  <c r="U62" i="8"/>
  <c r="Z62" i="8"/>
  <c r="W62" i="8"/>
  <c r="Y62" i="8"/>
  <c r="X62" i="8"/>
  <c r="AD62" i="8"/>
  <c r="AA62" i="8"/>
  <c r="AB62" i="8"/>
  <c r="AC62" i="8"/>
  <c r="AE62" i="8"/>
  <c r="AH62" i="8"/>
  <c r="AF62" i="8"/>
  <c r="AG62" i="8"/>
  <c r="AI62" i="8"/>
  <c r="AL62" i="8"/>
  <c r="AJ62" i="8"/>
  <c r="AK62" i="8"/>
  <c r="AN62" i="8"/>
  <c r="AM62" i="8"/>
  <c r="AO62" i="8"/>
  <c r="K124" i="11"/>
  <c r="M124" i="11"/>
  <c r="O124" i="11"/>
  <c r="Q124" i="11"/>
  <c r="S124" i="11"/>
  <c r="U124" i="11"/>
  <c r="W124" i="11"/>
  <c r="Y124" i="11"/>
  <c r="AA124" i="11"/>
  <c r="AC124" i="11"/>
  <c r="J124" i="11"/>
  <c r="L124" i="11"/>
  <c r="N124" i="11"/>
  <c r="P124" i="11"/>
  <c r="R124" i="11"/>
  <c r="T124" i="11"/>
  <c r="V124" i="11"/>
  <c r="X124" i="11"/>
  <c r="Z124" i="11"/>
  <c r="AB124" i="11"/>
  <c r="K141" i="11"/>
  <c r="O141" i="11"/>
  <c r="S141" i="11"/>
  <c r="W141" i="11"/>
  <c r="J141" i="11"/>
  <c r="N141" i="11"/>
  <c r="R141" i="11"/>
  <c r="V141" i="11"/>
  <c r="M141" i="11"/>
  <c r="Q141" i="11"/>
  <c r="U141" i="11"/>
  <c r="Y141" i="11"/>
  <c r="L141" i="11"/>
  <c r="P141" i="11"/>
  <c r="T141" i="11"/>
  <c r="X141" i="11"/>
  <c r="J117" i="11"/>
  <c r="L117" i="11"/>
  <c r="N117" i="11"/>
  <c r="P117" i="11"/>
  <c r="R117" i="11"/>
  <c r="T117" i="11"/>
  <c r="V117" i="11"/>
  <c r="X117" i="11"/>
  <c r="Z117" i="11"/>
  <c r="AB117" i="11"/>
  <c r="AD117" i="11"/>
  <c r="AF117" i="11"/>
  <c r="AH117" i="11"/>
  <c r="AJ117" i="11"/>
  <c r="AL117" i="11"/>
  <c r="AN117" i="11"/>
  <c r="K117" i="11"/>
  <c r="M117" i="11"/>
  <c r="O117" i="11"/>
  <c r="Q117" i="11"/>
  <c r="S117" i="11"/>
  <c r="U117" i="11"/>
  <c r="W117" i="11"/>
  <c r="Y117" i="11"/>
  <c r="AA117" i="11"/>
  <c r="AC117" i="11"/>
  <c r="AE117" i="11"/>
  <c r="AG117" i="11"/>
  <c r="AI117" i="11"/>
  <c r="AK117" i="11"/>
  <c r="AM117" i="11"/>
  <c r="AO117" i="11"/>
  <c r="J116" i="11"/>
  <c r="L116" i="11"/>
  <c r="N116" i="11"/>
  <c r="P116" i="11"/>
  <c r="R116" i="11"/>
  <c r="T116" i="11"/>
  <c r="V116" i="11"/>
  <c r="X116" i="11"/>
  <c r="Z116" i="11"/>
  <c r="AB116" i="11"/>
  <c r="AD116" i="11"/>
  <c r="AF116" i="11"/>
  <c r="AH116" i="11"/>
  <c r="AJ116" i="11"/>
  <c r="AL116" i="11"/>
  <c r="AN116" i="11"/>
  <c r="K116" i="11"/>
  <c r="M116" i="11"/>
  <c r="O116" i="11"/>
  <c r="Q116" i="11"/>
  <c r="S116" i="11"/>
  <c r="U116" i="11"/>
  <c r="W116" i="11"/>
  <c r="Y116" i="11"/>
  <c r="AA116" i="11"/>
  <c r="AC116" i="11"/>
  <c r="AE116" i="11"/>
  <c r="AG116" i="11"/>
  <c r="AI116" i="11"/>
  <c r="AK116" i="11"/>
  <c r="AM116" i="11"/>
  <c r="AO116" i="11"/>
  <c r="J113" i="11"/>
  <c r="L113" i="11"/>
  <c r="N113" i="11"/>
  <c r="P113" i="11"/>
  <c r="R113" i="11"/>
  <c r="T113" i="11"/>
  <c r="V113" i="11"/>
  <c r="X113" i="11"/>
  <c r="Z113" i="11"/>
  <c r="AB113" i="11"/>
  <c r="AD113" i="11"/>
  <c r="AF113" i="11"/>
  <c r="AH113" i="11"/>
  <c r="AJ113" i="11"/>
  <c r="AL113" i="11"/>
  <c r="AN113" i="11"/>
  <c r="K113" i="11"/>
  <c r="M113" i="11"/>
  <c r="O113" i="11"/>
  <c r="Q113" i="11"/>
  <c r="S113" i="11"/>
  <c r="U113" i="11"/>
  <c r="W113" i="11"/>
  <c r="Y113" i="11"/>
  <c r="AA113" i="11"/>
  <c r="AC113" i="11"/>
  <c r="AE113" i="11"/>
  <c r="AG113" i="11"/>
  <c r="AI113" i="11"/>
  <c r="AK113" i="11"/>
  <c r="AM113" i="11"/>
  <c r="AO113" i="11"/>
  <c r="M112" i="11"/>
  <c r="Q112" i="11"/>
  <c r="U112" i="11"/>
  <c r="Y112" i="11"/>
  <c r="AC112" i="11"/>
  <c r="AG112" i="11"/>
  <c r="AK112" i="11"/>
  <c r="AO112" i="11"/>
  <c r="L112" i="11"/>
  <c r="P112" i="11"/>
  <c r="T112" i="11"/>
  <c r="X112" i="11"/>
  <c r="AB112" i="11"/>
  <c r="AF112" i="11"/>
  <c r="AJ112" i="11"/>
  <c r="AN112" i="11"/>
  <c r="K112" i="11"/>
  <c r="O112" i="11"/>
  <c r="S112" i="11"/>
  <c r="W112" i="11"/>
  <c r="AA112" i="11"/>
  <c r="AE112" i="11"/>
  <c r="AI112" i="11"/>
  <c r="AM112" i="11"/>
  <c r="J112" i="11"/>
  <c r="N112" i="11"/>
  <c r="R112" i="11"/>
  <c r="V112" i="11"/>
  <c r="Z112" i="11"/>
  <c r="AD112" i="11"/>
  <c r="AH112" i="11"/>
  <c r="AL112" i="11"/>
  <c r="J111" i="11"/>
  <c r="L111" i="11"/>
  <c r="N111" i="11"/>
  <c r="P111" i="11"/>
  <c r="R111" i="11"/>
  <c r="T111" i="11"/>
  <c r="V111" i="11"/>
  <c r="X111" i="11"/>
  <c r="Z111" i="11"/>
  <c r="AB111" i="11"/>
  <c r="AD111" i="11"/>
  <c r="AF111" i="11"/>
  <c r="AH111" i="11"/>
  <c r="AJ111" i="11"/>
  <c r="AL111" i="11"/>
  <c r="AN111" i="11"/>
  <c r="K111" i="11"/>
  <c r="M111" i="11"/>
  <c r="O111" i="11"/>
  <c r="Q111" i="11"/>
  <c r="S111" i="11"/>
  <c r="U111" i="11"/>
  <c r="W111" i="11"/>
  <c r="Y111" i="11"/>
  <c r="AA111" i="11"/>
  <c r="AC111" i="11"/>
  <c r="AE111" i="11"/>
  <c r="AG111" i="11"/>
  <c r="AI111" i="11"/>
  <c r="AK111" i="11"/>
  <c r="AM111" i="11"/>
  <c r="AO111" i="11"/>
  <c r="J110" i="11"/>
  <c r="L110" i="11"/>
  <c r="N110" i="11"/>
  <c r="P110" i="11"/>
  <c r="R110" i="11"/>
  <c r="T110" i="11"/>
  <c r="V110" i="11"/>
  <c r="X110" i="11"/>
  <c r="Z110" i="11"/>
  <c r="AB110" i="11"/>
  <c r="AD110" i="11"/>
  <c r="AF110" i="11"/>
  <c r="AH110" i="11"/>
  <c r="AJ110" i="11"/>
  <c r="AL110" i="11"/>
  <c r="AN110" i="11"/>
  <c r="K110" i="11"/>
  <c r="M110" i="11"/>
  <c r="O110" i="11"/>
  <c r="Q110" i="11"/>
  <c r="S110" i="11"/>
  <c r="U110" i="11"/>
  <c r="W110" i="11"/>
  <c r="Y110" i="11"/>
  <c r="AA110" i="11"/>
  <c r="AC110" i="11"/>
  <c r="AE110" i="11"/>
  <c r="AG110" i="11"/>
  <c r="AI110" i="11"/>
  <c r="AK110" i="11"/>
  <c r="AM110" i="11"/>
  <c r="AO110" i="11"/>
  <c r="AO53" i="11"/>
  <c r="AM53" i="11"/>
  <c r="L53" i="11"/>
  <c r="P53" i="11"/>
  <c r="T53" i="11"/>
  <c r="X53" i="11"/>
  <c r="AB53" i="11"/>
  <c r="AF53" i="11"/>
  <c r="AJ53" i="11"/>
  <c r="AN53" i="11"/>
  <c r="M53" i="11"/>
  <c r="Q53" i="11"/>
  <c r="U53" i="11"/>
  <c r="Y53" i="11"/>
  <c r="AC53" i="11"/>
  <c r="AG53" i="11"/>
  <c r="AK53" i="11"/>
  <c r="J53" i="11"/>
  <c r="N53" i="11"/>
  <c r="R53" i="11"/>
  <c r="V53" i="11"/>
  <c r="Z53" i="11"/>
  <c r="AD53" i="11"/>
  <c r="AH53" i="11"/>
  <c r="AL53" i="11"/>
  <c r="K53" i="11"/>
  <c r="O53" i="11"/>
  <c r="S53" i="11"/>
  <c r="W53" i="11"/>
  <c r="AA53" i="11"/>
  <c r="AE53" i="11"/>
  <c r="AI53" i="11"/>
  <c r="M15" i="11"/>
  <c r="Q15" i="11"/>
  <c r="U15" i="11"/>
  <c r="Y15" i="11"/>
  <c r="AC15" i="11"/>
  <c r="AG15" i="11"/>
  <c r="AK15" i="11"/>
  <c r="AO15" i="11"/>
  <c r="N15" i="11"/>
  <c r="R15" i="11"/>
  <c r="V15" i="11"/>
  <c r="Z15" i="11"/>
  <c r="AD15" i="11"/>
  <c r="AH15" i="11"/>
  <c r="AL15" i="11"/>
  <c r="J15" i="11"/>
  <c r="O15" i="11"/>
  <c r="S15" i="11"/>
  <c r="W15" i="11"/>
  <c r="AA15" i="11"/>
  <c r="AE15" i="11"/>
  <c r="AI15" i="11"/>
  <c r="AM15" i="11"/>
  <c r="K15" i="11"/>
  <c r="P15" i="11"/>
  <c r="T15" i="11"/>
  <c r="X15" i="11"/>
  <c r="AB15" i="11"/>
  <c r="AF15" i="11"/>
  <c r="AJ15" i="11"/>
  <c r="AN15" i="11"/>
  <c r="L15" i="11"/>
  <c r="J129" i="11"/>
  <c r="L129" i="11"/>
  <c r="K129" i="11"/>
  <c r="M129" i="11"/>
  <c r="O129" i="11"/>
  <c r="Q129" i="11"/>
  <c r="S129" i="11"/>
  <c r="U129" i="11"/>
  <c r="W129" i="11"/>
  <c r="Y129" i="11"/>
  <c r="AA129" i="11"/>
  <c r="AC129" i="11"/>
  <c r="AE129" i="11"/>
  <c r="AG129" i="11"/>
  <c r="AI129" i="11"/>
  <c r="AK129" i="11"/>
  <c r="AM129" i="11"/>
  <c r="AO129" i="11"/>
  <c r="N129" i="11"/>
  <c r="P129" i="11"/>
  <c r="R129" i="11"/>
  <c r="T129" i="11"/>
  <c r="V129" i="11"/>
  <c r="X129" i="11"/>
  <c r="Z129" i="11"/>
  <c r="AB129" i="11"/>
  <c r="AD129" i="11"/>
  <c r="AF129" i="11"/>
  <c r="AH129" i="11"/>
  <c r="AJ129" i="11"/>
  <c r="AL129" i="11"/>
  <c r="AN129" i="11"/>
  <c r="K131" i="11"/>
  <c r="O131" i="11"/>
  <c r="S131" i="11"/>
  <c r="W131" i="11"/>
  <c r="AA131" i="11"/>
  <c r="AE131" i="11"/>
  <c r="AI131" i="11"/>
  <c r="AM131" i="11"/>
  <c r="J131" i="11"/>
  <c r="N131" i="11"/>
  <c r="R131" i="11"/>
  <c r="V131" i="11"/>
  <c r="Z131" i="11"/>
  <c r="AD131" i="11"/>
  <c r="AH131" i="11"/>
  <c r="AL131" i="11"/>
  <c r="M131" i="11"/>
  <c r="Q131" i="11"/>
  <c r="U131" i="11"/>
  <c r="Y131" i="11"/>
  <c r="AC131" i="11"/>
  <c r="AG131" i="11"/>
  <c r="AK131" i="11"/>
  <c r="AO131" i="11"/>
  <c r="L131" i="11"/>
  <c r="P131" i="11"/>
  <c r="T131" i="11"/>
  <c r="X131" i="11"/>
  <c r="AB131" i="11"/>
  <c r="AF131" i="11"/>
  <c r="AJ131" i="11"/>
  <c r="AN131" i="11"/>
  <c r="K135" i="11"/>
  <c r="M135" i="11"/>
  <c r="O135" i="11"/>
  <c r="Q135" i="11"/>
  <c r="S135" i="11"/>
  <c r="U135" i="11"/>
  <c r="W135" i="11"/>
  <c r="Y135" i="11"/>
  <c r="AA135" i="11"/>
  <c r="AC135" i="11"/>
  <c r="AE135" i="11"/>
  <c r="AG135" i="11"/>
  <c r="AI135" i="11"/>
  <c r="AK135" i="11"/>
  <c r="AM135" i="11"/>
  <c r="AO135" i="11"/>
  <c r="J135" i="11"/>
  <c r="L135" i="11"/>
  <c r="N135" i="11"/>
  <c r="P135" i="11"/>
  <c r="R135" i="11"/>
  <c r="T135" i="11"/>
  <c r="V135" i="11"/>
  <c r="X135" i="11"/>
  <c r="Z135" i="11"/>
  <c r="AB135" i="11"/>
  <c r="AD135" i="11"/>
  <c r="AF135" i="11"/>
  <c r="AH135" i="11"/>
  <c r="AJ135" i="11"/>
  <c r="AL135" i="11"/>
  <c r="AN135" i="11"/>
  <c r="K98" i="11"/>
  <c r="M98" i="11"/>
  <c r="O98" i="11"/>
  <c r="Q98" i="11"/>
  <c r="S98" i="11"/>
  <c r="U98" i="11"/>
  <c r="W98" i="11"/>
  <c r="Y98" i="11"/>
  <c r="AA98" i="11"/>
  <c r="AC98" i="11"/>
  <c r="AE98" i="11"/>
  <c r="AG98" i="11"/>
  <c r="AI98" i="11"/>
  <c r="AK98" i="11"/>
  <c r="AM98" i="11"/>
  <c r="AO98" i="11"/>
  <c r="J98" i="11"/>
  <c r="L98" i="11"/>
  <c r="N98" i="11"/>
  <c r="P98" i="11"/>
  <c r="R98" i="11"/>
  <c r="T98" i="11"/>
  <c r="V98" i="11"/>
  <c r="X98" i="11"/>
  <c r="Z98" i="11"/>
  <c r="AB98" i="11"/>
  <c r="AD98" i="11"/>
  <c r="AF98" i="11"/>
  <c r="AH98" i="11"/>
  <c r="AJ98" i="11"/>
  <c r="AL98" i="11"/>
  <c r="AN98" i="11"/>
  <c r="M97" i="11"/>
  <c r="Q97" i="11"/>
  <c r="U97" i="11"/>
  <c r="Y97" i="11"/>
  <c r="AC97" i="11"/>
  <c r="AG97" i="11"/>
  <c r="AK97" i="11"/>
  <c r="AO97" i="11"/>
  <c r="L97" i="11"/>
  <c r="P97" i="11"/>
  <c r="T97" i="11"/>
  <c r="X97" i="11"/>
  <c r="AB97" i="11"/>
  <c r="AF97" i="11"/>
  <c r="AJ97" i="11"/>
  <c r="AN97" i="11"/>
  <c r="K97" i="11"/>
  <c r="O97" i="11"/>
  <c r="S97" i="11"/>
  <c r="W97" i="11"/>
  <c r="AA97" i="11"/>
  <c r="AE97" i="11"/>
  <c r="AI97" i="11"/>
  <c r="AM97" i="11"/>
  <c r="J97" i="11"/>
  <c r="N97" i="11"/>
  <c r="R97" i="11"/>
  <c r="V97" i="11"/>
  <c r="Z97" i="11"/>
  <c r="AD97" i="11"/>
  <c r="AH97" i="11"/>
  <c r="AL97" i="11"/>
  <c r="K94" i="11"/>
  <c r="M94" i="11"/>
  <c r="O94" i="11"/>
  <c r="Q94" i="11"/>
  <c r="S94" i="11"/>
  <c r="U94" i="11"/>
  <c r="W94" i="11"/>
  <c r="Y94" i="11"/>
  <c r="AA94" i="11"/>
  <c r="AC94" i="11"/>
  <c r="AE94" i="11"/>
  <c r="AG94" i="11"/>
  <c r="AI94" i="11"/>
  <c r="AK94" i="11"/>
  <c r="AM94" i="11"/>
  <c r="AO94" i="11"/>
  <c r="J94" i="11"/>
  <c r="L94" i="11"/>
  <c r="N94" i="11"/>
  <c r="P94" i="11"/>
  <c r="R94" i="11"/>
  <c r="T94" i="11"/>
  <c r="V94" i="11"/>
  <c r="X94" i="11"/>
  <c r="Z94" i="11"/>
  <c r="AB94" i="11"/>
  <c r="AD94" i="11"/>
  <c r="AF94" i="11"/>
  <c r="AH94" i="11"/>
  <c r="AJ94" i="11"/>
  <c r="AL94" i="11"/>
  <c r="AN94" i="11"/>
  <c r="M93" i="11"/>
  <c r="Q93" i="11"/>
  <c r="U93" i="11"/>
  <c r="Y93" i="11"/>
  <c r="AC93" i="11"/>
  <c r="AG93" i="11"/>
  <c r="AK93" i="11"/>
  <c r="AO93" i="11"/>
  <c r="L93" i="11"/>
  <c r="P93" i="11"/>
  <c r="T93" i="11"/>
  <c r="X93" i="11"/>
  <c r="AB93" i="11"/>
  <c r="AF93" i="11"/>
  <c r="AJ93" i="11"/>
  <c r="AN93" i="11"/>
  <c r="K93" i="11"/>
  <c r="O93" i="11"/>
  <c r="S93" i="11"/>
  <c r="W93" i="11"/>
  <c r="AA93" i="11"/>
  <c r="AE93" i="11"/>
  <c r="AI93" i="11"/>
  <c r="AM93" i="11"/>
  <c r="J93" i="11"/>
  <c r="N93" i="11"/>
  <c r="R93" i="11"/>
  <c r="V93" i="11"/>
  <c r="Z93" i="11"/>
  <c r="AD93" i="11"/>
  <c r="AH93" i="11"/>
  <c r="AL93" i="11"/>
  <c r="K92" i="11"/>
  <c r="M92" i="11"/>
  <c r="O92" i="11"/>
  <c r="Q92" i="11"/>
  <c r="S92" i="11"/>
  <c r="U92" i="11"/>
  <c r="W92" i="11"/>
  <c r="Y92" i="11"/>
  <c r="AA92" i="11"/>
  <c r="AC92" i="11"/>
  <c r="AE92" i="11"/>
  <c r="AG92" i="11"/>
  <c r="AI92" i="11"/>
  <c r="AK92" i="11"/>
  <c r="AM92" i="11"/>
  <c r="AO92" i="11"/>
  <c r="J92" i="11"/>
  <c r="L92" i="11"/>
  <c r="N92" i="11"/>
  <c r="P92" i="11"/>
  <c r="R92" i="11"/>
  <c r="T92" i="11"/>
  <c r="V92" i="11"/>
  <c r="X92" i="11"/>
  <c r="Z92" i="11"/>
  <c r="AB92" i="11"/>
  <c r="AD92" i="11"/>
  <c r="AF92" i="11"/>
  <c r="AH92" i="11"/>
  <c r="AJ92" i="11"/>
  <c r="AL92" i="11"/>
  <c r="AN92" i="11"/>
  <c r="M91" i="11"/>
  <c r="Q91" i="11"/>
  <c r="U91" i="11"/>
  <c r="Y91" i="11"/>
  <c r="AC91" i="11"/>
  <c r="AG91" i="11"/>
  <c r="AK91" i="11"/>
  <c r="AO91" i="11"/>
  <c r="L91" i="11"/>
  <c r="P91" i="11"/>
  <c r="T91" i="11"/>
  <c r="X91" i="11"/>
  <c r="AB91" i="11"/>
  <c r="AF91" i="11"/>
  <c r="AJ91" i="11"/>
  <c r="AN91" i="11"/>
  <c r="K91" i="11"/>
  <c r="O91" i="11"/>
  <c r="S91" i="11"/>
  <c r="W91" i="11"/>
  <c r="AA91" i="11"/>
  <c r="AE91" i="11"/>
  <c r="AI91" i="11"/>
  <c r="AM91" i="11"/>
  <c r="J91" i="11"/>
  <c r="N91" i="11"/>
  <c r="R91" i="11"/>
  <c r="V91" i="11"/>
  <c r="Z91" i="11"/>
  <c r="AD91" i="11"/>
  <c r="AH91" i="11"/>
  <c r="AL91" i="11"/>
  <c r="K79" i="11"/>
  <c r="O79" i="11"/>
  <c r="S79" i="11"/>
  <c r="W79" i="11"/>
  <c r="AA79" i="11"/>
  <c r="AE79" i="11"/>
  <c r="AI79" i="11"/>
  <c r="AM79" i="11"/>
  <c r="J79" i="11"/>
  <c r="M79" i="11"/>
  <c r="Q79" i="11"/>
  <c r="U79" i="11"/>
  <c r="Y79" i="11"/>
  <c r="AC79" i="11"/>
  <c r="AG79" i="11"/>
  <c r="AK79" i="11"/>
  <c r="AO79" i="11"/>
  <c r="AN79" i="11"/>
  <c r="AJ79" i="11"/>
  <c r="AF79" i="11"/>
  <c r="AB79" i="11"/>
  <c r="X79" i="11"/>
  <c r="T79" i="11"/>
  <c r="P79" i="11"/>
  <c r="L79" i="11"/>
  <c r="AL79" i="11"/>
  <c r="AH79" i="11"/>
  <c r="AD79" i="11"/>
  <c r="Z79" i="11"/>
  <c r="V79" i="11"/>
  <c r="R79" i="11"/>
  <c r="N79" i="11"/>
  <c r="J41" i="11"/>
  <c r="N41" i="11"/>
  <c r="R41" i="11"/>
  <c r="V41" i="11"/>
  <c r="Z41" i="11"/>
  <c r="AD41" i="11"/>
  <c r="AH41" i="11"/>
  <c r="AL41" i="11"/>
  <c r="K41" i="11"/>
  <c r="O41" i="11"/>
  <c r="S41" i="11"/>
  <c r="W41" i="11"/>
  <c r="AA41" i="11"/>
  <c r="AE41" i="11"/>
  <c r="AI41" i="11"/>
  <c r="AM41" i="11"/>
  <c r="L41" i="11"/>
  <c r="P41" i="11"/>
  <c r="T41" i="11"/>
  <c r="X41" i="11"/>
  <c r="AB41" i="11"/>
  <c r="AF41" i="11"/>
  <c r="AJ41" i="11"/>
  <c r="AN41" i="11"/>
  <c r="M41" i="11"/>
  <c r="Q41" i="11"/>
  <c r="U41" i="11"/>
  <c r="Y41" i="11"/>
  <c r="AC41" i="11"/>
  <c r="AG41" i="11"/>
  <c r="AK41" i="11"/>
  <c r="AO41" i="11"/>
  <c r="K78" i="11"/>
  <c r="O78" i="11"/>
  <c r="S78" i="11"/>
  <c r="W78" i="11"/>
  <c r="AA78" i="11"/>
  <c r="AE78" i="11"/>
  <c r="AI78" i="11"/>
  <c r="AM78" i="11"/>
  <c r="J78" i="11"/>
  <c r="N78" i="11"/>
  <c r="R78" i="11"/>
  <c r="V78" i="11"/>
  <c r="Z78" i="11"/>
  <c r="AD78" i="11"/>
  <c r="AH78" i="11"/>
  <c r="AL78" i="11"/>
  <c r="M78" i="11"/>
  <c r="Q78" i="11"/>
  <c r="U78" i="11"/>
  <c r="Y78" i="11"/>
  <c r="AC78" i="11"/>
  <c r="AG78" i="11"/>
  <c r="AK78" i="11"/>
  <c r="AO78" i="11"/>
  <c r="L78" i="11"/>
  <c r="P78" i="11"/>
  <c r="T78" i="11"/>
  <c r="X78" i="11"/>
  <c r="AB78" i="11"/>
  <c r="AF78" i="11"/>
  <c r="AJ78" i="11"/>
  <c r="AN78" i="11"/>
  <c r="J37" i="11"/>
  <c r="N37" i="11"/>
  <c r="R37" i="11"/>
  <c r="V37" i="11"/>
  <c r="Z37" i="11"/>
  <c r="AD37" i="11"/>
  <c r="AH37" i="11"/>
  <c r="AL37" i="11"/>
  <c r="K37" i="11"/>
  <c r="O37" i="11"/>
  <c r="S37" i="11"/>
  <c r="W37" i="11"/>
  <c r="AA37" i="11"/>
  <c r="AE37" i="11"/>
  <c r="AI37" i="11"/>
  <c r="AM37" i="11"/>
  <c r="L37" i="11"/>
  <c r="P37" i="11"/>
  <c r="T37" i="11"/>
  <c r="X37" i="11"/>
  <c r="AB37" i="11"/>
  <c r="AF37" i="11"/>
  <c r="AJ37" i="11"/>
  <c r="AN37" i="11"/>
  <c r="M37" i="11"/>
  <c r="Q37" i="11"/>
  <c r="U37" i="11"/>
  <c r="Y37" i="11"/>
  <c r="AC37" i="11"/>
  <c r="AG37" i="11"/>
  <c r="AK37" i="11"/>
  <c r="AO37" i="11"/>
  <c r="M74" i="11"/>
  <c r="Q74" i="11"/>
  <c r="U74" i="11"/>
  <c r="Y74" i="11"/>
  <c r="AC74" i="11"/>
  <c r="AG74" i="11"/>
  <c r="AK74" i="11"/>
  <c r="AO74" i="11"/>
  <c r="L74" i="11"/>
  <c r="P74" i="11"/>
  <c r="T74" i="11"/>
  <c r="X74" i="11"/>
  <c r="AB74" i="11"/>
  <c r="AF74" i="11"/>
  <c r="AJ74" i="11"/>
  <c r="AN74" i="11"/>
  <c r="K74" i="11"/>
  <c r="O74" i="11"/>
  <c r="S74" i="11"/>
  <c r="W74" i="11"/>
  <c r="AA74" i="11"/>
  <c r="AE74" i="11"/>
  <c r="AI74" i="11"/>
  <c r="AM74" i="11"/>
  <c r="J74" i="11"/>
  <c r="N74" i="11"/>
  <c r="R74" i="11"/>
  <c r="V74" i="11"/>
  <c r="Z74" i="11"/>
  <c r="AD74" i="11"/>
  <c r="AH74" i="11"/>
  <c r="AL74" i="11"/>
  <c r="AE73" i="11"/>
  <c r="AI73" i="11"/>
  <c r="AM73" i="11"/>
  <c r="AC73" i="11"/>
  <c r="AG73" i="11"/>
  <c r="AK73" i="11"/>
  <c r="AO73" i="11"/>
  <c r="J73" i="11"/>
  <c r="N73" i="11"/>
  <c r="R73" i="11"/>
  <c r="V73" i="11"/>
  <c r="Z73" i="11"/>
  <c r="M73" i="11"/>
  <c r="Q73" i="11"/>
  <c r="U73" i="11"/>
  <c r="Y73" i="11"/>
  <c r="AN73" i="11"/>
  <c r="AJ73" i="11"/>
  <c r="AF73" i="11"/>
  <c r="AB73" i="11"/>
  <c r="L73" i="11"/>
  <c r="P73" i="11"/>
  <c r="T73" i="11"/>
  <c r="X73" i="11"/>
  <c r="K73" i="11"/>
  <c r="O73" i="11"/>
  <c r="S73" i="11"/>
  <c r="W73" i="11"/>
  <c r="AA73" i="11"/>
  <c r="AL73" i="11"/>
  <c r="AH73" i="11"/>
  <c r="AD73" i="11"/>
  <c r="J35" i="11"/>
  <c r="N35" i="11"/>
  <c r="R35" i="11"/>
  <c r="V35" i="11"/>
  <c r="Z35" i="11"/>
  <c r="AD35" i="11"/>
  <c r="AH35" i="11"/>
  <c r="AL35" i="11"/>
  <c r="K35" i="11"/>
  <c r="O35" i="11"/>
  <c r="S35" i="11"/>
  <c r="W35" i="11"/>
  <c r="AA35" i="11"/>
  <c r="AE35" i="11"/>
  <c r="AI35" i="11"/>
  <c r="AM35" i="11"/>
  <c r="L35" i="11"/>
  <c r="P35" i="11"/>
  <c r="T35" i="11"/>
  <c r="X35" i="11"/>
  <c r="AB35" i="11"/>
  <c r="AF35" i="11"/>
  <c r="AJ35" i="11"/>
  <c r="AN35" i="11"/>
  <c r="M35" i="11"/>
  <c r="Q35" i="11"/>
  <c r="U35" i="11"/>
  <c r="Y35" i="11"/>
  <c r="AC35" i="11"/>
  <c r="AG35" i="11"/>
  <c r="AK35" i="11"/>
  <c r="AO35" i="11"/>
  <c r="J34" i="11"/>
  <c r="N34" i="11"/>
  <c r="R34" i="11"/>
  <c r="V34" i="11"/>
  <c r="Z34" i="11"/>
  <c r="AD34" i="11"/>
  <c r="AH34" i="11"/>
  <c r="AL34" i="11"/>
  <c r="K34" i="11"/>
  <c r="O34" i="11"/>
  <c r="S34" i="11"/>
  <c r="W34" i="11"/>
  <c r="AA34" i="11"/>
  <c r="AE34" i="11"/>
  <c r="AI34" i="11"/>
  <c r="AM34" i="11"/>
  <c r="L34" i="11"/>
  <c r="P34" i="11"/>
  <c r="T34" i="11"/>
  <c r="X34" i="11"/>
  <c r="AB34" i="11"/>
  <c r="AF34" i="11"/>
  <c r="AJ34" i="11"/>
  <c r="AN34" i="11"/>
  <c r="M34" i="11"/>
  <c r="Q34" i="11"/>
  <c r="U34" i="11"/>
  <c r="Y34" i="11"/>
  <c r="AC34" i="11"/>
  <c r="AG34" i="11"/>
  <c r="AK34" i="11"/>
  <c r="AO34" i="11"/>
  <c r="K130" i="11"/>
  <c r="M130" i="11"/>
  <c r="O130" i="11"/>
  <c r="Q130" i="11"/>
  <c r="S130" i="11"/>
  <c r="U130" i="11"/>
  <c r="W130" i="11"/>
  <c r="Y130" i="11"/>
  <c r="AA130" i="11"/>
  <c r="AC130" i="11"/>
  <c r="AE130" i="11"/>
  <c r="AG130" i="11"/>
  <c r="AI130" i="11"/>
  <c r="AK130" i="11"/>
  <c r="AM130" i="11"/>
  <c r="AO130" i="11"/>
  <c r="J130" i="11"/>
  <c r="L130" i="11"/>
  <c r="N130" i="11"/>
  <c r="P130" i="11"/>
  <c r="R130" i="11"/>
  <c r="T130" i="11"/>
  <c r="V130" i="11"/>
  <c r="X130" i="11"/>
  <c r="Z130" i="11"/>
  <c r="AB130" i="11"/>
  <c r="AD130" i="11"/>
  <c r="AF130" i="11"/>
  <c r="AH130" i="11"/>
  <c r="AJ130" i="11"/>
  <c r="AL130" i="11"/>
  <c r="AN130" i="11"/>
  <c r="K121" i="11"/>
  <c r="M121" i="11"/>
  <c r="O121" i="11"/>
  <c r="Q121" i="11"/>
  <c r="S121" i="11"/>
  <c r="U121" i="11"/>
  <c r="W121" i="11"/>
  <c r="Y121" i="11"/>
  <c r="AA121" i="11"/>
  <c r="AC121" i="11"/>
  <c r="AE121" i="11"/>
  <c r="AG121" i="11"/>
  <c r="AI121" i="11"/>
  <c r="AK121" i="11"/>
  <c r="AM121" i="11"/>
  <c r="AO121" i="11"/>
  <c r="J121" i="11"/>
  <c r="L121" i="11"/>
  <c r="N121" i="11"/>
  <c r="P121" i="11"/>
  <c r="R121" i="11"/>
  <c r="T121" i="11"/>
  <c r="V121" i="11"/>
  <c r="X121" i="11"/>
  <c r="Z121" i="11"/>
  <c r="AB121" i="11"/>
  <c r="AD121" i="11"/>
  <c r="AF121" i="11"/>
  <c r="AH121" i="11"/>
  <c r="AJ121" i="11"/>
  <c r="AL121" i="11"/>
  <c r="AN121" i="11"/>
  <c r="J10" i="11"/>
  <c r="O10" i="11"/>
  <c r="S10" i="11"/>
  <c r="W10" i="11"/>
  <c r="K10" i="11"/>
  <c r="P10" i="11"/>
  <c r="T10" i="11"/>
  <c r="X10" i="11"/>
  <c r="M10" i="11"/>
  <c r="Q10" i="11"/>
  <c r="U10" i="11"/>
  <c r="Y10" i="11"/>
  <c r="N10" i="11"/>
  <c r="R10" i="11"/>
  <c r="V10" i="11"/>
  <c r="L10" i="11"/>
  <c r="J75" i="8"/>
  <c r="L75" i="8"/>
  <c r="N75" i="8"/>
  <c r="K75" i="8"/>
  <c r="M75" i="8"/>
  <c r="P75" i="8"/>
  <c r="R75" i="8"/>
  <c r="Q75" i="8"/>
  <c r="O75" i="8"/>
  <c r="U75" i="8"/>
  <c r="S75" i="8"/>
  <c r="T75" i="8"/>
  <c r="V75" i="8"/>
  <c r="W75" i="8"/>
  <c r="Y75" i="8"/>
  <c r="Z75" i="8"/>
  <c r="X75" i="8"/>
  <c r="AA75" i="8"/>
  <c r="AC75" i="8"/>
  <c r="AD75" i="8"/>
  <c r="AB75" i="8"/>
  <c r="AE75" i="8"/>
  <c r="AF75" i="8"/>
  <c r="AH75" i="8"/>
  <c r="AG75" i="8"/>
  <c r="AK75" i="8"/>
  <c r="AI75" i="8"/>
  <c r="AL75" i="8"/>
  <c r="AJ75" i="8"/>
  <c r="AO75" i="8"/>
  <c r="AM75" i="8"/>
  <c r="AN75" i="8"/>
  <c r="K18" i="11"/>
  <c r="O18" i="11"/>
  <c r="S18" i="11"/>
  <c r="W18" i="11"/>
  <c r="AA18" i="11"/>
  <c r="AE18" i="11"/>
  <c r="AI18" i="11"/>
  <c r="AM18" i="11"/>
  <c r="J18" i="11"/>
  <c r="N18" i="11"/>
  <c r="R18" i="11"/>
  <c r="V18" i="11"/>
  <c r="Z18" i="11"/>
  <c r="AD18" i="11"/>
  <c r="AH18" i="11"/>
  <c r="AL18" i="11"/>
  <c r="M18" i="11"/>
  <c r="Q18" i="11"/>
  <c r="U18" i="11"/>
  <c r="Y18" i="11"/>
  <c r="AC18" i="11"/>
  <c r="AG18" i="11"/>
  <c r="AK18" i="11"/>
  <c r="AO18" i="11"/>
  <c r="L18" i="11"/>
  <c r="P18" i="11"/>
  <c r="T18" i="11"/>
  <c r="X18" i="11"/>
  <c r="AB18" i="11"/>
  <c r="AF18" i="11"/>
  <c r="AJ18" i="11"/>
  <c r="AN18" i="11"/>
  <c r="J57" i="8"/>
  <c r="L57" i="8"/>
  <c r="N57" i="8"/>
  <c r="K57" i="8"/>
  <c r="M57" i="8"/>
  <c r="Q57" i="8"/>
  <c r="P57" i="8"/>
  <c r="R57" i="8"/>
  <c r="O57" i="8"/>
  <c r="T57" i="8"/>
  <c r="U57" i="8"/>
  <c r="V57" i="8"/>
  <c r="S57" i="8"/>
  <c r="Z57" i="8"/>
  <c r="X57" i="8"/>
  <c r="W57" i="8"/>
  <c r="Y57" i="8"/>
  <c r="AD57" i="8"/>
  <c r="AA57" i="8"/>
  <c r="AC57" i="8"/>
  <c r="AB57" i="8"/>
  <c r="AE57" i="8"/>
  <c r="AF57" i="8"/>
  <c r="AH57" i="8"/>
  <c r="AG57" i="8"/>
  <c r="AK57" i="8"/>
  <c r="AI57" i="8"/>
  <c r="AL57" i="8"/>
  <c r="AJ57" i="8"/>
  <c r="AO57" i="8"/>
  <c r="AM57" i="8"/>
  <c r="AN57" i="8"/>
  <c r="K60" i="11"/>
  <c r="O60" i="11"/>
  <c r="S60" i="11"/>
  <c r="W60" i="11"/>
  <c r="AA60" i="11"/>
  <c r="AE60" i="11"/>
  <c r="AI60" i="11"/>
  <c r="AM60" i="11"/>
  <c r="J60" i="11"/>
  <c r="N60" i="11"/>
  <c r="R60" i="11"/>
  <c r="V60" i="11"/>
  <c r="Z60" i="11"/>
  <c r="AD60" i="11"/>
  <c r="AH60" i="11"/>
  <c r="AL60" i="11"/>
  <c r="M60" i="11"/>
  <c r="Q60" i="11"/>
  <c r="U60" i="11"/>
  <c r="Y60" i="11"/>
  <c r="AC60" i="11"/>
  <c r="AG60" i="11"/>
  <c r="AK60" i="11"/>
  <c r="AO60" i="11"/>
  <c r="L60" i="11"/>
  <c r="P60" i="11"/>
  <c r="T60" i="11"/>
  <c r="X60" i="11"/>
  <c r="AB60" i="11"/>
  <c r="AF60" i="11"/>
  <c r="AJ60" i="11"/>
  <c r="AN60" i="11"/>
  <c r="L20" i="8"/>
  <c r="J20" i="8"/>
  <c r="N20" i="8"/>
  <c r="M20" i="8"/>
  <c r="K20" i="8"/>
  <c r="R20" i="8"/>
  <c r="Q20" i="8"/>
  <c r="P20" i="8"/>
  <c r="O20" i="8"/>
  <c r="T20" i="8"/>
  <c r="U20" i="8"/>
  <c r="V20" i="8"/>
  <c r="S20" i="8"/>
  <c r="X20" i="8"/>
  <c r="W20" i="8"/>
  <c r="Y20" i="8"/>
  <c r="Z20" i="8"/>
  <c r="AB20" i="8"/>
  <c r="AD20" i="8"/>
  <c r="AA20" i="8"/>
  <c r="AC20" i="8"/>
  <c r="AE20" i="8"/>
  <c r="AF20" i="8"/>
  <c r="AH20" i="8"/>
  <c r="AG20" i="8"/>
  <c r="AJ20" i="8"/>
  <c r="AK20" i="8"/>
  <c r="AI20" i="8"/>
  <c r="AL20" i="8"/>
  <c r="AM20" i="8"/>
  <c r="AO20" i="8"/>
  <c r="AN20" i="8"/>
  <c r="K40" i="11"/>
  <c r="O40" i="11"/>
  <c r="S40" i="11"/>
  <c r="W40" i="11"/>
  <c r="AA40" i="11"/>
  <c r="AE40" i="11"/>
  <c r="AI40" i="11"/>
  <c r="AM40" i="11"/>
  <c r="J40" i="11"/>
  <c r="N40" i="11"/>
  <c r="R40" i="11"/>
  <c r="V40" i="11"/>
  <c r="Z40" i="11"/>
  <c r="AD40" i="11"/>
  <c r="AH40" i="11"/>
  <c r="AL40" i="11"/>
  <c r="M40" i="11"/>
  <c r="Q40" i="11"/>
  <c r="U40" i="11"/>
  <c r="Y40" i="11"/>
  <c r="AC40" i="11"/>
  <c r="AG40" i="11"/>
  <c r="AK40" i="11"/>
  <c r="AO40" i="11"/>
  <c r="L40" i="11"/>
  <c r="P40" i="11"/>
  <c r="T40" i="11"/>
  <c r="X40" i="11"/>
  <c r="AB40" i="11"/>
  <c r="AF40" i="11"/>
  <c r="AJ40" i="11"/>
  <c r="AN40" i="11"/>
  <c r="J58" i="8"/>
  <c r="L58" i="8"/>
  <c r="N58" i="8"/>
  <c r="K58" i="8"/>
  <c r="M58" i="8"/>
  <c r="P58" i="8"/>
  <c r="R58" i="8"/>
  <c r="O58" i="8"/>
  <c r="Q58" i="8"/>
  <c r="T58" i="8"/>
  <c r="U58" i="8"/>
  <c r="V58" i="8"/>
  <c r="S58" i="8"/>
  <c r="Y58" i="8"/>
  <c r="Z58" i="8"/>
  <c r="X58" i="8"/>
  <c r="W58" i="8"/>
  <c r="AD58" i="8"/>
  <c r="AA58" i="8"/>
  <c r="AC58" i="8"/>
  <c r="AB58" i="8"/>
  <c r="AG58" i="8"/>
  <c r="AE58" i="8"/>
  <c r="AF58" i="8"/>
  <c r="AH58" i="8"/>
  <c r="AK58" i="8"/>
  <c r="AI58" i="8"/>
  <c r="AL58" i="8"/>
  <c r="AJ58" i="8"/>
  <c r="AN58" i="8"/>
  <c r="AO58" i="8"/>
  <c r="AM58" i="8"/>
  <c r="J7" i="11"/>
  <c r="Q7" i="11"/>
  <c r="V7" i="11"/>
  <c r="Z7" i="11"/>
  <c r="AD7" i="11"/>
  <c r="AH7" i="11"/>
  <c r="AL7" i="11"/>
  <c r="K7" i="11"/>
  <c r="S7" i="11"/>
  <c r="W7" i="11"/>
  <c r="AA7" i="11"/>
  <c r="AE7" i="11"/>
  <c r="AI7" i="11"/>
  <c r="AM7" i="11"/>
  <c r="M7" i="11"/>
  <c r="T7" i="11"/>
  <c r="X7" i="11"/>
  <c r="AB7" i="11"/>
  <c r="AF7" i="11"/>
  <c r="AJ7" i="11"/>
  <c r="AN7" i="11"/>
  <c r="O7" i="11"/>
  <c r="U7" i="11"/>
  <c r="Y7" i="11"/>
  <c r="AC7" i="11"/>
  <c r="AG7" i="11"/>
  <c r="AK7" i="11"/>
  <c r="AO7" i="11"/>
  <c r="R7" i="11"/>
  <c r="N7" i="11"/>
  <c r="P7" i="11"/>
  <c r="L7" i="11"/>
  <c r="K104" i="11"/>
  <c r="M104" i="11"/>
  <c r="O104" i="11"/>
  <c r="Q104" i="11"/>
  <c r="S104" i="11"/>
  <c r="U104" i="11"/>
  <c r="W104" i="11"/>
  <c r="Y104" i="11"/>
  <c r="J104" i="11"/>
  <c r="L104" i="11"/>
  <c r="N104" i="11"/>
  <c r="P104" i="11"/>
  <c r="R104" i="11"/>
  <c r="T104" i="11"/>
  <c r="V104" i="11"/>
  <c r="X104" i="11"/>
  <c r="I40" i="4"/>
  <c r="E9" i="11" s="1"/>
  <c r="G9" i="11" s="1"/>
  <c r="D9" i="11"/>
  <c r="M123" i="11"/>
  <c r="Q123" i="11"/>
  <c r="U123" i="11"/>
  <c r="Y123" i="11"/>
  <c r="L123" i="11"/>
  <c r="P123" i="11"/>
  <c r="T123" i="11"/>
  <c r="X123" i="11"/>
  <c r="K123" i="11"/>
  <c r="O123" i="11"/>
  <c r="S123" i="11"/>
  <c r="W123" i="11"/>
  <c r="J123" i="11"/>
  <c r="N123" i="11"/>
  <c r="R123" i="11"/>
  <c r="V123" i="11"/>
  <c r="K86" i="11"/>
  <c r="O86" i="11"/>
  <c r="S86" i="11"/>
  <c r="W86" i="11"/>
  <c r="AA86" i="11"/>
  <c r="J86" i="11"/>
  <c r="M86" i="11"/>
  <c r="Q86" i="11"/>
  <c r="U86" i="11"/>
  <c r="Y86" i="11"/>
  <c r="AC86" i="11"/>
  <c r="AB86" i="11"/>
  <c r="X86" i="11"/>
  <c r="T86" i="11"/>
  <c r="P86" i="11"/>
  <c r="L86" i="11"/>
  <c r="Z86" i="11"/>
  <c r="V86" i="11"/>
  <c r="R86" i="11"/>
  <c r="N86" i="11"/>
  <c r="K122" i="11"/>
  <c r="M122" i="11"/>
  <c r="O122" i="11"/>
  <c r="Q122" i="11"/>
  <c r="S122" i="11"/>
  <c r="U122" i="11"/>
  <c r="W122" i="11"/>
  <c r="Y122" i="11"/>
  <c r="J122" i="11"/>
  <c r="L122" i="11"/>
  <c r="N122" i="11"/>
  <c r="P122" i="11"/>
  <c r="R122" i="11"/>
  <c r="T122" i="11"/>
  <c r="V122" i="11"/>
  <c r="X122" i="11"/>
  <c r="K143" i="11"/>
  <c r="O143" i="11"/>
  <c r="S143" i="11"/>
  <c r="W143" i="11"/>
  <c r="AA143" i="11"/>
  <c r="J143" i="11"/>
  <c r="N143" i="11"/>
  <c r="R143" i="11"/>
  <c r="V143" i="11"/>
  <c r="Z143" i="11"/>
  <c r="M143" i="11"/>
  <c r="Q143" i="11"/>
  <c r="U143" i="11"/>
  <c r="Y143" i="11"/>
  <c r="AC143" i="11"/>
  <c r="L143" i="11"/>
  <c r="P143" i="11"/>
  <c r="T143" i="11"/>
  <c r="X143" i="11"/>
  <c r="AB143" i="11"/>
  <c r="J75" i="11"/>
  <c r="M75" i="11"/>
  <c r="Q75" i="11"/>
  <c r="U75" i="11"/>
  <c r="Y75" i="11"/>
  <c r="AC75" i="11"/>
  <c r="AG75" i="11"/>
  <c r="AK75" i="11"/>
  <c r="AO75" i="11"/>
  <c r="K75" i="11"/>
  <c r="O75" i="11"/>
  <c r="S75" i="11"/>
  <c r="W75" i="11"/>
  <c r="AA75" i="11"/>
  <c r="AE75" i="11"/>
  <c r="AI75" i="11"/>
  <c r="AM75" i="11"/>
  <c r="AL75" i="11"/>
  <c r="AH75" i="11"/>
  <c r="AD75" i="11"/>
  <c r="Z75" i="11"/>
  <c r="V75" i="11"/>
  <c r="R75" i="11"/>
  <c r="N75" i="11"/>
  <c r="AN75" i="11"/>
  <c r="AJ75" i="11"/>
  <c r="AF75" i="11"/>
  <c r="AB75" i="11"/>
  <c r="X75" i="11"/>
  <c r="T75" i="11"/>
  <c r="P75" i="11"/>
  <c r="L75" i="11"/>
  <c r="L19" i="8"/>
  <c r="J19" i="8"/>
  <c r="M19" i="8"/>
  <c r="K19" i="8"/>
  <c r="N19" i="8"/>
  <c r="P19" i="8"/>
  <c r="R19" i="8"/>
  <c r="O19" i="8"/>
  <c r="Q19" i="8"/>
  <c r="T19" i="8"/>
  <c r="U19" i="8"/>
  <c r="S19" i="8"/>
  <c r="V19" i="8"/>
  <c r="Y19" i="8"/>
  <c r="Z19" i="8"/>
  <c r="X19" i="8"/>
  <c r="W19" i="8"/>
  <c r="AA19" i="8"/>
  <c r="AC19" i="8"/>
  <c r="AB19" i="8"/>
  <c r="AD19" i="8"/>
  <c r="AG19" i="8"/>
  <c r="AE19" i="8"/>
  <c r="AF19" i="8"/>
  <c r="AH19" i="8"/>
  <c r="AK19" i="8"/>
  <c r="AI19" i="8"/>
  <c r="AJ19" i="8"/>
  <c r="AL19" i="8"/>
  <c r="AO19" i="8"/>
  <c r="AN19" i="8"/>
  <c r="AM19" i="8"/>
  <c r="K22" i="11"/>
  <c r="O22" i="11"/>
  <c r="S22" i="11"/>
  <c r="W22" i="11"/>
  <c r="AA22" i="11"/>
  <c r="AE22" i="11"/>
  <c r="AI22" i="11"/>
  <c r="AM22" i="11"/>
  <c r="J22" i="11"/>
  <c r="N22" i="11"/>
  <c r="R22" i="11"/>
  <c r="V22" i="11"/>
  <c r="Z22" i="11"/>
  <c r="AD22" i="11"/>
  <c r="AH22" i="11"/>
  <c r="AL22" i="11"/>
  <c r="M22" i="11"/>
  <c r="Q22" i="11"/>
  <c r="U22" i="11"/>
  <c r="Y22" i="11"/>
  <c r="AC22" i="11"/>
  <c r="AG22" i="11"/>
  <c r="AK22" i="11"/>
  <c r="AO22" i="11"/>
  <c r="L22" i="11"/>
  <c r="P22" i="11"/>
  <c r="T22" i="11"/>
  <c r="X22" i="11"/>
  <c r="AB22" i="11"/>
  <c r="AF22" i="11"/>
  <c r="AJ22" i="11"/>
  <c r="AN22" i="11"/>
  <c r="L59" i="8"/>
  <c r="J59" i="8"/>
  <c r="N59" i="8"/>
  <c r="K59" i="8"/>
  <c r="M59" i="8"/>
  <c r="R59" i="8"/>
  <c r="P59" i="8"/>
  <c r="Q59" i="8"/>
  <c r="O59" i="8"/>
  <c r="T59" i="8"/>
  <c r="U59" i="8"/>
  <c r="V59" i="8"/>
  <c r="S59" i="8"/>
  <c r="Y59" i="8"/>
  <c r="X59" i="8"/>
  <c r="W59" i="8"/>
  <c r="Z59" i="8"/>
  <c r="AC59" i="8"/>
  <c r="AB59" i="8"/>
  <c r="AD59" i="8"/>
  <c r="AA59" i="8"/>
  <c r="AE59" i="8"/>
  <c r="AF59" i="8"/>
  <c r="AG59" i="8"/>
  <c r="AH59" i="8"/>
  <c r="AK59" i="8"/>
  <c r="AJ59" i="8"/>
  <c r="AI59" i="8"/>
  <c r="AL59" i="8"/>
  <c r="AO59" i="8"/>
  <c r="AM59" i="8"/>
  <c r="AN59" i="8"/>
  <c r="K21" i="11"/>
  <c r="O21" i="11"/>
  <c r="S21" i="11"/>
  <c r="W21" i="11"/>
  <c r="AA21" i="11"/>
  <c r="AE21" i="11"/>
  <c r="AI21" i="11"/>
  <c r="AM21" i="11"/>
  <c r="J21" i="11"/>
  <c r="N21" i="11"/>
  <c r="R21" i="11"/>
  <c r="V21" i="11"/>
  <c r="Z21" i="11"/>
  <c r="AD21" i="11"/>
  <c r="AH21" i="11"/>
  <c r="AL21" i="11"/>
  <c r="M21" i="11"/>
  <c r="Q21" i="11"/>
  <c r="U21" i="11"/>
  <c r="Y21" i="11"/>
  <c r="AC21" i="11"/>
  <c r="AG21" i="11"/>
  <c r="AK21" i="11"/>
  <c r="AO21" i="11"/>
  <c r="L21" i="11"/>
  <c r="P21" i="11"/>
  <c r="T21" i="11"/>
  <c r="X21" i="11"/>
  <c r="AB21" i="11"/>
  <c r="AF21" i="11"/>
  <c r="AJ21" i="11"/>
  <c r="AN21" i="11"/>
  <c r="J39" i="8"/>
  <c r="L39" i="8"/>
  <c r="N39" i="8"/>
  <c r="M39" i="8"/>
  <c r="K39" i="8"/>
  <c r="P39" i="8"/>
  <c r="R39" i="8"/>
  <c r="Q39" i="8"/>
  <c r="O39" i="8"/>
  <c r="V39" i="8"/>
  <c r="S39" i="8"/>
  <c r="T39" i="8"/>
  <c r="U39" i="8"/>
  <c r="Y39" i="8"/>
  <c r="Z39" i="8"/>
  <c r="X39" i="8"/>
  <c r="W39" i="8"/>
  <c r="AD39" i="8"/>
  <c r="AA39" i="8"/>
  <c r="AC39" i="8"/>
  <c r="AB39" i="8"/>
  <c r="AE39" i="8"/>
  <c r="AF39" i="8"/>
  <c r="AH39" i="8"/>
  <c r="AG39" i="8"/>
  <c r="AI39" i="8"/>
  <c r="AL39" i="8"/>
  <c r="AK39" i="8"/>
  <c r="AJ39" i="8"/>
  <c r="AO39" i="8"/>
  <c r="AM39" i="8"/>
  <c r="AN39" i="8"/>
  <c r="L59" i="11"/>
  <c r="P59" i="11"/>
  <c r="T59" i="11"/>
  <c r="X59" i="11"/>
  <c r="AB59" i="11"/>
  <c r="AF59" i="11"/>
  <c r="AJ59" i="11"/>
  <c r="AN59" i="11"/>
  <c r="M59" i="11"/>
  <c r="Q59" i="11"/>
  <c r="U59" i="11"/>
  <c r="Y59" i="11"/>
  <c r="AC59" i="11"/>
  <c r="AG59" i="11"/>
  <c r="AK59" i="11"/>
  <c r="AO59" i="11"/>
  <c r="J59" i="11"/>
  <c r="N59" i="11"/>
  <c r="R59" i="11"/>
  <c r="V59" i="11"/>
  <c r="Z59" i="11"/>
  <c r="AD59" i="11"/>
  <c r="AH59" i="11"/>
  <c r="AL59" i="11"/>
  <c r="K59" i="11"/>
  <c r="O59" i="11"/>
  <c r="S59" i="11"/>
  <c r="W59" i="11"/>
  <c r="AA59" i="11"/>
  <c r="AE59" i="11"/>
  <c r="AI59" i="11"/>
  <c r="AM59" i="11"/>
  <c r="J120" i="8"/>
  <c r="L120" i="8"/>
  <c r="N120" i="8"/>
  <c r="K120" i="8"/>
  <c r="M120" i="8"/>
  <c r="P120" i="8"/>
  <c r="R120" i="8"/>
  <c r="Q120" i="8"/>
  <c r="O120" i="8"/>
  <c r="V120" i="8"/>
  <c r="T120" i="8"/>
  <c r="U120" i="8"/>
  <c r="S120" i="8"/>
  <c r="Z120" i="8"/>
  <c r="Y120" i="8"/>
  <c r="X120" i="8"/>
  <c r="W120" i="8"/>
  <c r="AD120" i="8"/>
  <c r="AA120" i="8"/>
  <c r="AC120" i="8"/>
  <c r="AB120" i="8"/>
  <c r="AH120" i="8"/>
  <c r="AE120" i="8"/>
  <c r="AF120" i="8"/>
  <c r="AG120" i="8"/>
  <c r="AL120" i="8"/>
  <c r="AK120" i="8"/>
  <c r="AI120" i="8"/>
  <c r="AJ120" i="8"/>
  <c r="AO120" i="8"/>
  <c r="AN120" i="8"/>
  <c r="AM120" i="8"/>
  <c r="L119" i="8"/>
  <c r="J119" i="8"/>
  <c r="N119" i="8"/>
  <c r="K119" i="8"/>
  <c r="M119" i="8"/>
  <c r="P119" i="8"/>
  <c r="R119" i="8"/>
  <c r="Q119" i="8"/>
  <c r="O119" i="8"/>
  <c r="U119" i="8"/>
  <c r="S119" i="8"/>
  <c r="T119" i="8"/>
  <c r="V119" i="8"/>
  <c r="Y119" i="8"/>
  <c r="W119" i="8"/>
  <c r="Z119" i="8"/>
  <c r="X119" i="8"/>
  <c r="AA119" i="8"/>
  <c r="AC119" i="8"/>
  <c r="AD119" i="8"/>
  <c r="AB119" i="8"/>
  <c r="AE119" i="8"/>
  <c r="AG119" i="8"/>
  <c r="AF119" i="8"/>
  <c r="AH119" i="8"/>
  <c r="AK119" i="8"/>
  <c r="AI119" i="8"/>
  <c r="AL119" i="8"/>
  <c r="AJ119" i="8"/>
  <c r="AO119" i="8"/>
  <c r="AM119" i="8"/>
  <c r="AN119" i="8"/>
  <c r="J116" i="8"/>
  <c r="L116" i="8"/>
  <c r="K116" i="8"/>
  <c r="M116" i="8"/>
  <c r="N116" i="8"/>
  <c r="P116" i="8"/>
  <c r="Q116" i="8"/>
  <c r="O116" i="8"/>
  <c r="R116" i="8"/>
  <c r="V116" i="8"/>
  <c r="T116" i="8"/>
  <c r="U116" i="8"/>
  <c r="S116" i="8"/>
  <c r="Z116" i="8"/>
  <c r="Y116" i="8"/>
  <c r="X116" i="8"/>
  <c r="W116" i="8"/>
  <c r="AD116" i="8"/>
  <c r="AA116" i="8"/>
  <c r="AC116" i="8"/>
  <c r="AB116" i="8"/>
  <c r="AH116" i="8"/>
  <c r="AE116" i="8"/>
  <c r="AF116" i="8"/>
  <c r="AG116" i="8"/>
  <c r="AL116" i="8"/>
  <c r="AK116" i="8"/>
  <c r="AI116" i="8"/>
  <c r="AJ116" i="8"/>
  <c r="AO116" i="8"/>
  <c r="AN116" i="8"/>
  <c r="AM116" i="8"/>
  <c r="L115" i="8"/>
  <c r="J115" i="8"/>
  <c r="K115" i="8"/>
  <c r="M115" i="8"/>
  <c r="N115" i="8"/>
  <c r="Q115" i="8"/>
  <c r="O115" i="8"/>
  <c r="P115" i="8"/>
  <c r="R115" i="8"/>
  <c r="T115" i="8"/>
  <c r="V115" i="8"/>
  <c r="U115" i="8"/>
  <c r="S115" i="8"/>
  <c r="Z115" i="8"/>
  <c r="X115" i="8"/>
  <c r="Y115" i="8"/>
  <c r="W115" i="8"/>
  <c r="AD115" i="8"/>
  <c r="AB115" i="8"/>
  <c r="AA115" i="8"/>
  <c r="AC115" i="8"/>
  <c r="AF115" i="8"/>
  <c r="AH115" i="8"/>
  <c r="AE115" i="8"/>
  <c r="AG115" i="8"/>
  <c r="AL115" i="8"/>
  <c r="AJ115" i="8"/>
  <c r="AK115" i="8"/>
  <c r="AI115" i="8"/>
  <c r="AO115" i="8"/>
  <c r="AN115" i="8"/>
  <c r="AM115" i="8"/>
  <c r="J114" i="8"/>
  <c r="L114" i="8"/>
  <c r="N114" i="8"/>
  <c r="K114" i="8"/>
  <c r="M114" i="8"/>
  <c r="R114" i="8"/>
  <c r="P114" i="8"/>
  <c r="Q114" i="8"/>
  <c r="O114" i="8"/>
  <c r="T114" i="8"/>
  <c r="U114" i="8"/>
  <c r="S114" i="8"/>
  <c r="V114" i="8"/>
  <c r="Y114" i="8"/>
  <c r="X114" i="8"/>
  <c r="W114" i="8"/>
  <c r="Z114" i="8"/>
  <c r="AA114" i="8"/>
  <c r="AC114" i="8"/>
  <c r="AB114" i="8"/>
  <c r="AD114" i="8"/>
  <c r="AE114" i="8"/>
  <c r="AF114" i="8"/>
  <c r="AG114" i="8"/>
  <c r="AH114" i="8"/>
  <c r="AK114" i="8"/>
  <c r="AI114" i="8"/>
  <c r="AJ114" i="8"/>
  <c r="AL114" i="8"/>
  <c r="AO114" i="8"/>
  <c r="AN114" i="8"/>
  <c r="AM114" i="8"/>
  <c r="L113" i="8"/>
  <c r="J113" i="8"/>
  <c r="N113" i="8"/>
  <c r="K113" i="8"/>
  <c r="M113" i="8"/>
  <c r="R113" i="8"/>
  <c r="P113" i="8"/>
  <c r="Q113" i="8"/>
  <c r="O113" i="8"/>
  <c r="T113" i="8"/>
  <c r="U113" i="8"/>
  <c r="V113" i="8"/>
  <c r="S113" i="8"/>
  <c r="Y113" i="8"/>
  <c r="Z113" i="8"/>
  <c r="X113" i="8"/>
  <c r="W113" i="8"/>
  <c r="AD113" i="8"/>
  <c r="AA113" i="8"/>
  <c r="AC113" i="8"/>
  <c r="AB113" i="8"/>
  <c r="AE113" i="8"/>
  <c r="AF113" i="8"/>
  <c r="AH113" i="8"/>
  <c r="AG113" i="8"/>
  <c r="AK113" i="8"/>
  <c r="AI113" i="8"/>
  <c r="AL113" i="8"/>
  <c r="AJ113" i="8"/>
  <c r="AO113" i="8"/>
  <c r="AN113" i="8"/>
  <c r="AM113" i="8"/>
  <c r="J56" i="8"/>
  <c r="L56" i="8"/>
  <c r="N56" i="8"/>
  <c r="K56" i="8"/>
  <c r="M56" i="8"/>
  <c r="P56" i="8"/>
  <c r="R56" i="8"/>
  <c r="O56" i="8"/>
  <c r="Q56" i="8"/>
  <c r="T56" i="8"/>
  <c r="U56" i="8"/>
  <c r="V56" i="8"/>
  <c r="S56" i="8"/>
  <c r="Y56" i="8"/>
  <c r="Z56" i="8"/>
  <c r="X56" i="8"/>
  <c r="W56" i="8"/>
  <c r="AD56" i="8"/>
  <c r="AA56" i="8"/>
  <c r="AC56" i="8"/>
  <c r="AB56" i="8"/>
  <c r="AG56" i="8"/>
  <c r="AE56" i="8"/>
  <c r="AF56" i="8"/>
  <c r="AH56" i="8"/>
  <c r="AK56" i="8"/>
  <c r="AI56" i="8"/>
  <c r="AL56" i="8"/>
  <c r="AJ56" i="8"/>
  <c r="AN56" i="8"/>
  <c r="AO56" i="8"/>
  <c r="AM56" i="8"/>
  <c r="L18" i="8"/>
  <c r="J18" i="8"/>
  <c r="M18" i="8"/>
  <c r="N18" i="8"/>
  <c r="K18" i="8"/>
  <c r="P18" i="8"/>
  <c r="Q18" i="8"/>
  <c r="R18" i="8"/>
  <c r="O18" i="8"/>
  <c r="V18" i="8"/>
  <c r="T18" i="8"/>
  <c r="U18" i="8"/>
  <c r="S18" i="8"/>
  <c r="Z18" i="8"/>
  <c r="W18" i="8"/>
  <c r="Y18" i="8"/>
  <c r="X18" i="8"/>
  <c r="AD18" i="8"/>
  <c r="AA18" i="8"/>
  <c r="AC18" i="8"/>
  <c r="AB18" i="8"/>
  <c r="AE18" i="8"/>
  <c r="AH18" i="8"/>
  <c r="AF18" i="8"/>
  <c r="AG18" i="8"/>
  <c r="AL18" i="8"/>
  <c r="AK18" i="8"/>
  <c r="AI18" i="8"/>
  <c r="AJ18" i="8"/>
  <c r="AM18" i="8"/>
  <c r="AO18" i="8"/>
  <c r="AN18" i="8"/>
  <c r="J132" i="8"/>
  <c r="L132" i="8"/>
  <c r="K132" i="8"/>
  <c r="M132" i="8"/>
  <c r="N132" i="8"/>
  <c r="P132" i="8"/>
  <c r="Q132" i="8"/>
  <c r="O132" i="8"/>
  <c r="R132" i="8"/>
  <c r="V132" i="8"/>
  <c r="T132" i="8"/>
  <c r="U132" i="8"/>
  <c r="S132" i="8"/>
  <c r="Z132" i="8"/>
  <c r="Y132" i="8"/>
  <c r="X132" i="8"/>
  <c r="W132" i="8"/>
  <c r="AD132" i="8"/>
  <c r="AA132" i="8"/>
  <c r="AC132" i="8"/>
  <c r="AB132" i="8"/>
  <c r="AH132" i="8"/>
  <c r="AE132" i="8"/>
  <c r="AF132" i="8"/>
  <c r="AG132" i="8"/>
  <c r="AL132" i="8"/>
  <c r="AK132" i="8"/>
  <c r="AI132" i="8"/>
  <c r="AJ132" i="8"/>
  <c r="AO132" i="8"/>
  <c r="AN132" i="8"/>
  <c r="AM132" i="8"/>
  <c r="J134" i="8"/>
  <c r="L134" i="8"/>
  <c r="K134" i="8"/>
  <c r="M134" i="8"/>
  <c r="N134" i="8"/>
  <c r="P134" i="8"/>
  <c r="Q134" i="8"/>
  <c r="O134" i="8"/>
  <c r="R134" i="8"/>
  <c r="V134" i="8"/>
  <c r="T134" i="8"/>
  <c r="U134" i="8"/>
  <c r="S134" i="8"/>
  <c r="Z134" i="8"/>
  <c r="Y134" i="8"/>
  <c r="X134" i="8"/>
  <c r="W134" i="8"/>
  <c r="AD134" i="8"/>
  <c r="AA134" i="8"/>
  <c r="AC134" i="8"/>
  <c r="AB134" i="8"/>
  <c r="AH134" i="8"/>
  <c r="AE134" i="8"/>
  <c r="AF134" i="8"/>
  <c r="AG134" i="8"/>
  <c r="AL134" i="8"/>
  <c r="AK134" i="8"/>
  <c r="AI134" i="8"/>
  <c r="AJ134" i="8"/>
  <c r="AO134" i="8"/>
  <c r="AN134" i="8"/>
  <c r="AM134" i="8"/>
  <c r="J138" i="8"/>
  <c r="L138" i="8"/>
  <c r="K138" i="8"/>
  <c r="M138" i="8"/>
  <c r="N138" i="8"/>
  <c r="P138" i="8"/>
  <c r="Q138" i="8"/>
  <c r="O138" i="8"/>
  <c r="R138" i="8"/>
  <c r="V138" i="8"/>
  <c r="T138" i="8"/>
  <c r="U138" i="8"/>
  <c r="S138" i="8"/>
  <c r="Z138" i="8"/>
  <c r="Y138" i="8"/>
  <c r="X138" i="8"/>
  <c r="W138" i="8"/>
  <c r="AD138" i="8"/>
  <c r="AA138" i="8"/>
  <c r="AC138" i="8"/>
  <c r="AB138" i="8"/>
  <c r="AH138" i="8"/>
  <c r="AE138" i="8"/>
  <c r="AF138" i="8"/>
  <c r="AG138" i="8"/>
  <c r="AL138" i="8"/>
  <c r="AK138" i="8"/>
  <c r="AI138" i="8"/>
  <c r="AJ138" i="8"/>
  <c r="AO138" i="8"/>
  <c r="AN138" i="8"/>
  <c r="AM138" i="8"/>
  <c r="L101" i="8"/>
  <c r="J101" i="8"/>
  <c r="N101" i="8"/>
  <c r="K101" i="8"/>
  <c r="M101" i="8"/>
  <c r="P101" i="8"/>
  <c r="R101" i="8"/>
  <c r="Q101" i="8"/>
  <c r="O101" i="8"/>
  <c r="U101" i="8"/>
  <c r="S101" i="8"/>
  <c r="T101" i="8"/>
  <c r="V101" i="8"/>
  <c r="W101" i="8"/>
  <c r="Y101" i="8"/>
  <c r="Z101" i="8"/>
  <c r="X101" i="8"/>
  <c r="AA101" i="8"/>
  <c r="AC101" i="8"/>
  <c r="AD101" i="8"/>
  <c r="AB101" i="8"/>
  <c r="AE101" i="8"/>
  <c r="AF101" i="8"/>
  <c r="AH101" i="8"/>
  <c r="AG101" i="8"/>
  <c r="AK101" i="8"/>
  <c r="AI101" i="8"/>
  <c r="AL101" i="8"/>
  <c r="AJ101" i="8"/>
  <c r="AO101" i="8"/>
  <c r="AM101" i="8"/>
  <c r="AN101" i="8"/>
  <c r="J100" i="8"/>
  <c r="L100" i="8"/>
  <c r="K100" i="8"/>
  <c r="M100" i="8"/>
  <c r="N100" i="8"/>
  <c r="R100" i="8"/>
  <c r="Q100" i="8"/>
  <c r="O100" i="8"/>
  <c r="P100" i="8"/>
  <c r="T100" i="8"/>
  <c r="V100" i="8"/>
  <c r="U100" i="8"/>
  <c r="S100" i="8"/>
  <c r="Z100" i="8"/>
  <c r="X100" i="8"/>
  <c r="Y100" i="8"/>
  <c r="W100" i="8"/>
  <c r="AD100" i="8"/>
  <c r="AB100" i="8"/>
  <c r="AA100" i="8"/>
  <c r="AC100" i="8"/>
  <c r="AF100" i="8"/>
  <c r="AH100" i="8"/>
  <c r="AE100" i="8"/>
  <c r="AG100" i="8"/>
  <c r="AL100" i="8"/>
  <c r="AJ100" i="8"/>
  <c r="AK100" i="8"/>
  <c r="AI100" i="8"/>
  <c r="AO100" i="8"/>
  <c r="AN100" i="8"/>
  <c r="AM100" i="8"/>
  <c r="J97" i="8"/>
  <c r="L97" i="8"/>
  <c r="N97" i="8"/>
  <c r="K97" i="8"/>
  <c r="M97" i="8"/>
  <c r="P97" i="8"/>
  <c r="R97" i="8"/>
  <c r="Q97" i="8"/>
  <c r="O97" i="8"/>
  <c r="U97" i="8"/>
  <c r="S97" i="8"/>
  <c r="T97" i="8"/>
  <c r="V97" i="8"/>
  <c r="Y97" i="8"/>
  <c r="W97" i="8"/>
  <c r="Z97" i="8"/>
  <c r="X97" i="8"/>
  <c r="AA97" i="8"/>
  <c r="AC97" i="8"/>
  <c r="AD97" i="8"/>
  <c r="AB97" i="8"/>
  <c r="AE97" i="8"/>
  <c r="AG97" i="8"/>
  <c r="AF97" i="8"/>
  <c r="AH97" i="8"/>
  <c r="AK97" i="8"/>
  <c r="AI97" i="8"/>
  <c r="AL97" i="8"/>
  <c r="AJ97" i="8"/>
  <c r="AO97" i="8"/>
  <c r="AN97" i="8"/>
  <c r="AM97" i="8"/>
  <c r="J96" i="8"/>
  <c r="L96" i="8"/>
  <c r="K96" i="8"/>
  <c r="M96" i="8"/>
  <c r="N96" i="8"/>
  <c r="R96" i="8"/>
  <c r="Q96" i="8"/>
  <c r="O96" i="8"/>
  <c r="P96" i="8"/>
  <c r="T96" i="8"/>
  <c r="V96" i="8"/>
  <c r="U96" i="8"/>
  <c r="S96" i="8"/>
  <c r="Z96" i="8"/>
  <c r="X96" i="8"/>
  <c r="Y96" i="8"/>
  <c r="W96" i="8"/>
  <c r="AD96" i="8"/>
  <c r="AB96" i="8"/>
  <c r="AA96" i="8"/>
  <c r="AC96" i="8"/>
  <c r="AF96" i="8"/>
  <c r="AH96" i="8"/>
  <c r="AE96" i="8"/>
  <c r="AG96" i="8"/>
  <c r="AL96" i="8"/>
  <c r="AJ96" i="8"/>
  <c r="AK96" i="8"/>
  <c r="AI96" i="8"/>
  <c r="AO96" i="8"/>
  <c r="AN96" i="8"/>
  <c r="AM96" i="8"/>
  <c r="J95" i="8"/>
  <c r="L95" i="8"/>
  <c r="N95" i="8"/>
  <c r="K95" i="8"/>
  <c r="M95" i="8"/>
  <c r="P95" i="8"/>
  <c r="R95" i="8"/>
  <c r="Q95" i="8"/>
  <c r="O95" i="8"/>
  <c r="U95" i="8"/>
  <c r="S95" i="8"/>
  <c r="T95" i="8"/>
  <c r="V95" i="8"/>
  <c r="Y95" i="8"/>
  <c r="W95" i="8"/>
  <c r="Z95" i="8"/>
  <c r="X95" i="8"/>
  <c r="AA95" i="8"/>
  <c r="AC95" i="8"/>
  <c r="AD95" i="8"/>
  <c r="AB95" i="8"/>
  <c r="AE95" i="8"/>
  <c r="AG95" i="8"/>
  <c r="AF95" i="8"/>
  <c r="AH95" i="8"/>
  <c r="AK95" i="8"/>
  <c r="AI95" i="8"/>
  <c r="AL95" i="8"/>
  <c r="AJ95" i="8"/>
  <c r="AO95" i="8"/>
  <c r="AN95" i="8"/>
  <c r="AM95" i="8"/>
  <c r="J94" i="8"/>
  <c r="L94" i="8"/>
  <c r="K94" i="8"/>
  <c r="M94" i="8"/>
  <c r="N94" i="8"/>
  <c r="R94" i="8"/>
  <c r="Q94" i="8"/>
  <c r="O94" i="8"/>
  <c r="P94" i="8"/>
  <c r="T94" i="8"/>
  <c r="V94" i="8"/>
  <c r="U94" i="8"/>
  <c r="S94" i="8"/>
  <c r="Z94" i="8"/>
  <c r="X94" i="8"/>
  <c r="Y94" i="8"/>
  <c r="W94" i="8"/>
  <c r="AD94" i="8"/>
  <c r="AB94" i="8"/>
  <c r="AA94" i="8"/>
  <c r="AC94" i="8"/>
  <c r="AF94" i="8"/>
  <c r="AH94" i="8"/>
  <c r="AE94" i="8"/>
  <c r="AG94" i="8"/>
  <c r="AL94" i="8"/>
  <c r="AJ94" i="8"/>
  <c r="AK94" i="8"/>
  <c r="AI94" i="8"/>
  <c r="AO94" i="8"/>
  <c r="AN94" i="8"/>
  <c r="AM94" i="8"/>
  <c r="L82" i="8"/>
  <c r="J82" i="8"/>
  <c r="K82" i="8"/>
  <c r="M82" i="8"/>
  <c r="N82" i="8"/>
  <c r="Q82" i="8"/>
  <c r="O82" i="8"/>
  <c r="P82" i="8"/>
  <c r="R82" i="8"/>
  <c r="T82" i="8"/>
  <c r="V82" i="8"/>
  <c r="U82" i="8"/>
  <c r="S82" i="8"/>
  <c r="Z82" i="8"/>
  <c r="X82" i="8"/>
  <c r="Y82" i="8"/>
  <c r="W82" i="8"/>
  <c r="AD82" i="8"/>
  <c r="AB82" i="8"/>
  <c r="AA82" i="8"/>
  <c r="AC82" i="8"/>
  <c r="AF82" i="8"/>
  <c r="AH82" i="8"/>
  <c r="AE82" i="8"/>
  <c r="AG82" i="8"/>
  <c r="AL82" i="8"/>
  <c r="AJ82" i="8"/>
  <c r="AK82" i="8"/>
  <c r="AI82" i="8"/>
  <c r="AN82" i="8"/>
  <c r="AO82" i="8"/>
  <c r="AM82" i="8"/>
  <c r="J44" i="8"/>
  <c r="L44" i="8"/>
  <c r="K44" i="8"/>
  <c r="N44" i="8"/>
  <c r="M44" i="8"/>
  <c r="P44" i="8"/>
  <c r="R44" i="8"/>
  <c r="Q44" i="8"/>
  <c r="O44" i="8"/>
  <c r="T44" i="8"/>
  <c r="U44" i="8"/>
  <c r="V44" i="8"/>
  <c r="S44" i="8"/>
  <c r="Y44" i="8"/>
  <c r="Z44" i="8"/>
  <c r="X44" i="8"/>
  <c r="W44" i="8"/>
  <c r="AC44" i="8"/>
  <c r="AB44" i="8"/>
  <c r="AD44" i="8"/>
  <c r="AA44" i="8"/>
  <c r="AE44" i="8"/>
  <c r="AF44" i="8"/>
  <c r="AH44" i="8"/>
  <c r="AG44" i="8"/>
  <c r="AK44" i="8"/>
  <c r="AJ44" i="8"/>
  <c r="AI44" i="8"/>
  <c r="AL44" i="8"/>
  <c r="AN44" i="8"/>
  <c r="AO44" i="8"/>
  <c r="AM44" i="8"/>
  <c r="J81" i="8"/>
  <c r="L81" i="8"/>
  <c r="K81" i="8"/>
  <c r="M81" i="8"/>
  <c r="N81" i="8"/>
  <c r="O81" i="8"/>
  <c r="P81" i="8"/>
  <c r="R81" i="8"/>
  <c r="Q81" i="8"/>
  <c r="T81" i="8"/>
  <c r="V81" i="8"/>
  <c r="U81" i="8"/>
  <c r="S81" i="8"/>
  <c r="Y81" i="8"/>
  <c r="Z81" i="8"/>
  <c r="X81" i="8"/>
  <c r="W81" i="8"/>
  <c r="AD81" i="8"/>
  <c r="AB81" i="8"/>
  <c r="AA81" i="8"/>
  <c r="AC81" i="8"/>
  <c r="AF81" i="8"/>
  <c r="AH81" i="8"/>
  <c r="AG81" i="8"/>
  <c r="AE81" i="8"/>
  <c r="AL81" i="8"/>
  <c r="AJ81" i="8"/>
  <c r="AK81" i="8"/>
  <c r="AI81" i="8"/>
  <c r="AN81" i="8"/>
  <c r="AO81" i="8"/>
  <c r="AM81" i="8"/>
  <c r="L40" i="8"/>
  <c r="J40" i="8"/>
  <c r="N40" i="8"/>
  <c r="M40" i="8"/>
  <c r="K40" i="8"/>
  <c r="O40" i="8"/>
  <c r="P40" i="8"/>
  <c r="R40" i="8"/>
  <c r="Q40" i="8"/>
  <c r="U40" i="8"/>
  <c r="V40" i="8"/>
  <c r="S40" i="8"/>
  <c r="T40" i="8"/>
  <c r="Y40" i="8"/>
  <c r="Z40" i="8"/>
  <c r="X40" i="8"/>
  <c r="W40" i="8"/>
  <c r="AD40" i="8"/>
  <c r="AA40" i="8"/>
  <c r="AC40" i="8"/>
  <c r="AB40" i="8"/>
  <c r="AF40" i="8"/>
  <c r="AH40" i="8"/>
  <c r="AG40" i="8"/>
  <c r="AE40" i="8"/>
  <c r="AK40" i="8"/>
  <c r="AI40" i="8"/>
  <c r="AL40" i="8"/>
  <c r="AJ40" i="8"/>
  <c r="AO40" i="8"/>
  <c r="AN40" i="8"/>
  <c r="AM40" i="8"/>
  <c r="J77" i="8"/>
  <c r="L77" i="8"/>
  <c r="N77" i="8"/>
  <c r="K77" i="8"/>
  <c r="M77" i="8"/>
  <c r="P77" i="8"/>
  <c r="R77" i="8"/>
  <c r="Q77" i="8"/>
  <c r="O77" i="8"/>
  <c r="U77" i="8"/>
  <c r="S77" i="8"/>
  <c r="T77" i="8"/>
  <c r="V77" i="8"/>
  <c r="W77" i="8"/>
  <c r="Y77" i="8"/>
  <c r="Z77" i="8"/>
  <c r="X77" i="8"/>
  <c r="AA77" i="8"/>
  <c r="AC77" i="8"/>
  <c r="AD77" i="8"/>
  <c r="AB77" i="8"/>
  <c r="AE77" i="8"/>
  <c r="AF77" i="8"/>
  <c r="AH77" i="8"/>
  <c r="AG77" i="8"/>
  <c r="AK77" i="8"/>
  <c r="AI77" i="8"/>
  <c r="AL77" i="8"/>
  <c r="AJ77" i="8"/>
  <c r="AO77" i="8"/>
  <c r="AM77" i="8"/>
  <c r="AN77" i="8"/>
  <c r="J76" i="8"/>
  <c r="L76" i="8"/>
  <c r="K76" i="8"/>
  <c r="M76" i="8"/>
  <c r="N76" i="8"/>
  <c r="O76" i="8"/>
  <c r="P76" i="8"/>
  <c r="R76" i="8"/>
  <c r="Q76" i="8"/>
  <c r="T76" i="8"/>
  <c r="V76" i="8"/>
  <c r="U76" i="8"/>
  <c r="S76" i="8"/>
  <c r="Y76" i="8"/>
  <c r="Z76" i="8"/>
  <c r="X76" i="8"/>
  <c r="W76" i="8"/>
  <c r="AD76" i="8"/>
  <c r="AB76" i="8"/>
  <c r="AA76" i="8"/>
  <c r="AC76" i="8"/>
  <c r="AF76" i="8"/>
  <c r="AH76" i="8"/>
  <c r="AG76" i="8"/>
  <c r="AE76" i="8"/>
  <c r="AL76" i="8"/>
  <c r="AJ76" i="8"/>
  <c r="AK76" i="8"/>
  <c r="AI76" i="8"/>
  <c r="AN76" i="8"/>
  <c r="AO76" i="8"/>
  <c r="AM76" i="8"/>
  <c r="L38" i="8"/>
  <c r="J38" i="8"/>
  <c r="N38" i="8"/>
  <c r="M38" i="8"/>
  <c r="K38" i="8"/>
  <c r="R38" i="8"/>
  <c r="Q38" i="8"/>
  <c r="P38" i="8"/>
  <c r="O38" i="8"/>
  <c r="T38" i="8"/>
  <c r="U38" i="8"/>
  <c r="V38" i="8"/>
  <c r="S38" i="8"/>
  <c r="X38" i="8"/>
  <c r="W38" i="8"/>
  <c r="Y38" i="8"/>
  <c r="Z38" i="8"/>
  <c r="AB38" i="8"/>
  <c r="AD38" i="8"/>
  <c r="AA38" i="8"/>
  <c r="AC38" i="8"/>
  <c r="AE38" i="8"/>
  <c r="AF38" i="8"/>
  <c r="AH38" i="8"/>
  <c r="AG38" i="8"/>
  <c r="AJ38" i="8"/>
  <c r="AK38" i="8"/>
  <c r="AI38" i="8"/>
  <c r="AL38" i="8"/>
  <c r="AN38" i="8"/>
  <c r="AM38" i="8"/>
  <c r="AO38" i="8"/>
  <c r="J37" i="8"/>
  <c r="L37" i="8"/>
  <c r="N37" i="8"/>
  <c r="K37" i="8"/>
  <c r="M37" i="8"/>
  <c r="P37" i="8"/>
  <c r="R37" i="8"/>
  <c r="Q37" i="8"/>
  <c r="O37" i="8"/>
  <c r="T37" i="8"/>
  <c r="U37" i="8"/>
  <c r="V37" i="8"/>
  <c r="S37" i="8"/>
  <c r="Y37" i="8"/>
  <c r="Z37" i="8"/>
  <c r="X37" i="8"/>
  <c r="W37" i="8"/>
  <c r="AC37" i="8"/>
  <c r="AB37" i="8"/>
  <c r="AD37" i="8"/>
  <c r="AA37" i="8"/>
  <c r="AE37" i="8"/>
  <c r="AF37" i="8"/>
  <c r="AH37" i="8"/>
  <c r="AG37" i="8"/>
  <c r="AK37" i="8"/>
  <c r="AJ37" i="8"/>
  <c r="AI37" i="8"/>
  <c r="AL37" i="8"/>
  <c r="AN37" i="8"/>
  <c r="AO37" i="8"/>
  <c r="AM37" i="8"/>
  <c r="J133" i="8"/>
  <c r="L133" i="8"/>
  <c r="N133" i="8"/>
  <c r="K133" i="8"/>
  <c r="M133" i="8"/>
  <c r="R133" i="8"/>
  <c r="P133" i="8"/>
  <c r="Q133" i="8"/>
  <c r="O133" i="8"/>
  <c r="T133" i="8"/>
  <c r="U133" i="8"/>
  <c r="S133" i="8"/>
  <c r="V133" i="8"/>
  <c r="Y133" i="8"/>
  <c r="X133" i="8"/>
  <c r="W133" i="8"/>
  <c r="Z133" i="8"/>
  <c r="AA133" i="8"/>
  <c r="AC133" i="8"/>
  <c r="AB133" i="8"/>
  <c r="AD133" i="8"/>
  <c r="AE133" i="8"/>
  <c r="AF133" i="8"/>
  <c r="AG133" i="8"/>
  <c r="AH133" i="8"/>
  <c r="AK133" i="8"/>
  <c r="AI133" i="8"/>
  <c r="AJ133" i="8"/>
  <c r="AL133" i="8"/>
  <c r="AO133" i="8"/>
  <c r="AN133" i="8"/>
  <c r="AM133" i="8"/>
  <c r="K72" i="11"/>
  <c r="O72" i="11"/>
  <c r="S72" i="11"/>
  <c r="W72" i="11"/>
  <c r="AA72" i="11"/>
  <c r="AE72" i="11"/>
  <c r="AI72" i="11"/>
  <c r="AM72" i="11"/>
  <c r="J72" i="11"/>
  <c r="N72" i="11"/>
  <c r="R72" i="11"/>
  <c r="V72" i="11"/>
  <c r="Z72" i="11"/>
  <c r="AD72" i="11"/>
  <c r="AH72" i="11"/>
  <c r="AL72" i="11"/>
  <c r="M72" i="11"/>
  <c r="Q72" i="11"/>
  <c r="U72" i="11"/>
  <c r="Y72" i="11"/>
  <c r="AC72" i="11"/>
  <c r="AG72" i="11"/>
  <c r="AK72" i="11"/>
  <c r="AO72" i="11"/>
  <c r="L72" i="11"/>
  <c r="P72" i="11"/>
  <c r="T72" i="11"/>
  <c r="X72" i="11"/>
  <c r="AB72" i="11"/>
  <c r="AF72" i="11"/>
  <c r="AJ72" i="11"/>
  <c r="AN72" i="11"/>
  <c r="L21" i="8"/>
  <c r="J21" i="8"/>
  <c r="N21" i="8"/>
  <c r="M21" i="8"/>
  <c r="K21" i="8"/>
  <c r="O21" i="8"/>
  <c r="P21" i="8"/>
  <c r="R21" i="8"/>
  <c r="Q21" i="8"/>
  <c r="U21" i="8"/>
  <c r="V21" i="8"/>
  <c r="S21" i="8"/>
  <c r="T21" i="8"/>
  <c r="Y21" i="8"/>
  <c r="Z21" i="8"/>
  <c r="X21" i="8"/>
  <c r="W21" i="8"/>
  <c r="AD21" i="8"/>
  <c r="AA21" i="8"/>
  <c r="AC21" i="8"/>
  <c r="AB21" i="8"/>
  <c r="AF21" i="8"/>
  <c r="AH21" i="8"/>
  <c r="AG21" i="8"/>
  <c r="AE21" i="8"/>
  <c r="AK21" i="8"/>
  <c r="AI21" i="8"/>
  <c r="AL21" i="8"/>
  <c r="AJ21" i="8"/>
  <c r="AO21" i="8"/>
  <c r="AN21" i="8"/>
  <c r="AM21" i="8"/>
  <c r="M54" i="11"/>
  <c r="Q54" i="11"/>
  <c r="U54" i="11"/>
  <c r="Y54" i="11"/>
  <c r="AB54" i="11"/>
  <c r="AD54" i="11"/>
  <c r="AF54" i="11"/>
  <c r="AH54" i="11"/>
  <c r="AJ54" i="11"/>
  <c r="AL54" i="11"/>
  <c r="AN54" i="11"/>
  <c r="K54" i="11"/>
  <c r="O54" i="11"/>
  <c r="S54" i="11"/>
  <c r="W54" i="11"/>
  <c r="AA54" i="11"/>
  <c r="AC54" i="11"/>
  <c r="AE54" i="11"/>
  <c r="AG54" i="11"/>
  <c r="AI54" i="11"/>
  <c r="AK54" i="11"/>
  <c r="AM54" i="11"/>
  <c r="AO54" i="11"/>
  <c r="L54" i="11"/>
  <c r="P54" i="11"/>
  <c r="T54" i="11"/>
  <c r="X54" i="11"/>
  <c r="J54" i="11"/>
  <c r="N54" i="11"/>
  <c r="R54" i="11"/>
  <c r="V54" i="11"/>
  <c r="Z54" i="11"/>
  <c r="L63" i="8"/>
  <c r="J63" i="8"/>
  <c r="M63" i="8"/>
  <c r="N63" i="8"/>
  <c r="K63" i="8"/>
  <c r="O63" i="8"/>
  <c r="P63" i="8"/>
  <c r="R63" i="8"/>
  <c r="Q63" i="8"/>
  <c r="U63" i="8"/>
  <c r="V63" i="8"/>
  <c r="S63" i="8"/>
  <c r="T63" i="8"/>
  <c r="Y63" i="8"/>
  <c r="Z63" i="8"/>
  <c r="X63" i="8"/>
  <c r="W63" i="8"/>
  <c r="AD63" i="8"/>
  <c r="AA63" i="8"/>
  <c r="AC63" i="8"/>
  <c r="AB63" i="8"/>
  <c r="AF63" i="8"/>
  <c r="AH63" i="8"/>
  <c r="AG63" i="8"/>
  <c r="AE63" i="8"/>
  <c r="AK63" i="8"/>
  <c r="AI63" i="8"/>
  <c r="AL63" i="8"/>
  <c r="AJ63" i="8"/>
  <c r="AO63" i="8"/>
  <c r="AN63" i="8"/>
  <c r="AM63" i="8"/>
  <c r="K17" i="11"/>
  <c r="M17" i="11"/>
  <c r="O17" i="11"/>
  <c r="Q17" i="11"/>
  <c r="S17" i="11"/>
  <c r="U17" i="11"/>
  <c r="W17" i="11"/>
  <c r="Y17" i="11"/>
  <c r="AA17" i="11"/>
  <c r="AC17" i="11"/>
  <c r="AE17" i="11"/>
  <c r="AG17" i="11"/>
  <c r="AI17" i="11"/>
  <c r="AK17" i="11"/>
  <c r="AM17" i="11"/>
  <c r="AO17" i="11"/>
  <c r="J17" i="11"/>
  <c r="L17" i="11"/>
  <c r="N17" i="11"/>
  <c r="P17" i="11"/>
  <c r="R17" i="11"/>
  <c r="T17" i="11"/>
  <c r="V17" i="11"/>
  <c r="X17" i="11"/>
  <c r="Z17" i="11"/>
  <c r="AB17" i="11"/>
  <c r="AD17" i="11"/>
  <c r="AF17" i="11"/>
  <c r="AH17" i="11"/>
  <c r="AJ17" i="11"/>
  <c r="AL17" i="11"/>
  <c r="AN17" i="11"/>
  <c r="J43" i="8"/>
  <c r="L43" i="8"/>
  <c r="N43" i="8"/>
  <c r="M43" i="8"/>
  <c r="K43" i="8"/>
  <c r="P43" i="8"/>
  <c r="R43" i="8"/>
  <c r="Q43" i="8"/>
  <c r="O43" i="8"/>
  <c r="V43" i="8"/>
  <c r="S43" i="8"/>
  <c r="T43" i="8"/>
  <c r="U43" i="8"/>
  <c r="Y43" i="8"/>
  <c r="Z43" i="8"/>
  <c r="X43" i="8"/>
  <c r="W43" i="8"/>
  <c r="AD43" i="8"/>
  <c r="AA43" i="8"/>
  <c r="AC43" i="8"/>
  <c r="AB43" i="8"/>
  <c r="AE43" i="8"/>
  <c r="AF43" i="8"/>
  <c r="AH43" i="8"/>
  <c r="AG43" i="8"/>
  <c r="AI43" i="8"/>
  <c r="AL43" i="8"/>
  <c r="AK43" i="8"/>
  <c r="AJ43" i="8"/>
  <c r="AO43" i="8"/>
  <c r="AM43" i="8"/>
  <c r="AN43" i="8"/>
  <c r="J55" i="11"/>
  <c r="L55" i="11"/>
  <c r="N55" i="11"/>
  <c r="P55" i="11"/>
  <c r="R55" i="11"/>
  <c r="T55" i="11"/>
  <c r="V55" i="11"/>
  <c r="X55" i="11"/>
  <c r="Z55" i="11"/>
  <c r="AB55" i="11"/>
  <c r="AD55" i="11"/>
  <c r="AF55" i="11"/>
  <c r="AH55" i="11"/>
  <c r="AJ55" i="11"/>
  <c r="AL55" i="11"/>
  <c r="AN55" i="11"/>
  <c r="K55" i="11"/>
  <c r="M55" i="11"/>
  <c r="O55" i="11"/>
  <c r="Q55" i="11"/>
  <c r="S55" i="11"/>
  <c r="U55" i="11"/>
  <c r="W55" i="11"/>
  <c r="Y55" i="11"/>
  <c r="AA55" i="11"/>
  <c r="AC55" i="11"/>
  <c r="AE55" i="11"/>
  <c r="AG55" i="11"/>
  <c r="AI55" i="11"/>
  <c r="AK55" i="11"/>
  <c r="AM55" i="11"/>
  <c r="AO55" i="11"/>
  <c r="X71" i="8"/>
  <c r="Y71" i="8"/>
  <c r="X33" i="8"/>
  <c r="Y33" i="8"/>
  <c r="AB72" i="8"/>
  <c r="AC72" i="8"/>
  <c r="X52" i="8"/>
  <c r="Y52" i="8"/>
  <c r="AB15" i="8"/>
  <c r="AC15" i="8"/>
  <c r="AB34" i="8"/>
  <c r="AC34" i="8"/>
  <c r="X70" i="8"/>
  <c r="Y70" i="8"/>
  <c r="X51" i="8"/>
  <c r="Y51" i="8"/>
  <c r="AB53" i="8"/>
  <c r="AC53" i="8"/>
  <c r="X32" i="8"/>
  <c r="Y32" i="8"/>
  <c r="X14" i="8"/>
  <c r="Y14" i="8"/>
  <c r="X13" i="8"/>
  <c r="Y13" i="8"/>
  <c r="AC127" i="8"/>
  <c r="AB127" i="8"/>
  <c r="Y126" i="8"/>
  <c r="X126" i="8"/>
  <c r="Y88" i="8"/>
  <c r="X88" i="8"/>
  <c r="N145" i="8"/>
  <c r="L33" i="8"/>
  <c r="J33" i="8"/>
  <c r="K33" i="8"/>
  <c r="M33" i="8"/>
  <c r="N33" i="8"/>
  <c r="O33" i="8"/>
  <c r="P33" i="8"/>
  <c r="R33" i="8"/>
  <c r="Q33" i="8"/>
  <c r="T33" i="8"/>
  <c r="V33" i="8"/>
  <c r="U33" i="8"/>
  <c r="S33" i="8"/>
  <c r="W33" i="8"/>
  <c r="L52" i="8"/>
  <c r="J52" i="8"/>
  <c r="N52" i="8"/>
  <c r="K52" i="8"/>
  <c r="M52" i="8"/>
  <c r="P52" i="8"/>
  <c r="R52" i="8"/>
  <c r="Q52" i="8"/>
  <c r="O52" i="8"/>
  <c r="U52" i="8"/>
  <c r="S52" i="8"/>
  <c r="T52" i="8"/>
  <c r="V52" i="8"/>
  <c r="W52" i="8"/>
  <c r="L15" i="8"/>
  <c r="J15" i="8"/>
  <c r="K15" i="8"/>
  <c r="N15" i="8"/>
  <c r="M15" i="8"/>
  <c r="O15" i="8"/>
  <c r="Q15" i="8"/>
  <c r="P15" i="8"/>
  <c r="R15" i="8"/>
  <c r="T15" i="8"/>
  <c r="U15" i="8"/>
  <c r="V15" i="8"/>
  <c r="S15" i="8"/>
  <c r="W15" i="8"/>
  <c r="X15" i="8"/>
  <c r="Z15" i="8"/>
  <c r="Y15" i="8"/>
  <c r="AA15" i="8"/>
  <c r="L34" i="8"/>
  <c r="J34" i="8"/>
  <c r="N34" i="8"/>
  <c r="K34" i="8"/>
  <c r="M34" i="8"/>
  <c r="P34" i="8"/>
  <c r="R34" i="8"/>
  <c r="Q34" i="8"/>
  <c r="O34" i="8"/>
  <c r="U34" i="8"/>
  <c r="S34" i="8"/>
  <c r="T34" i="8"/>
  <c r="V34" i="8"/>
  <c r="Z34" i="8"/>
  <c r="Y34" i="8"/>
  <c r="W34" i="8"/>
  <c r="X34" i="8"/>
  <c r="AA34" i="8"/>
  <c r="P10" i="8"/>
  <c r="X10" i="8"/>
  <c r="AH10" i="8"/>
  <c r="AN10" i="8"/>
  <c r="L70" i="8"/>
  <c r="J70" i="8"/>
  <c r="N70" i="8"/>
  <c r="K70" i="8"/>
  <c r="M70" i="8"/>
  <c r="P70" i="8"/>
  <c r="R70" i="8"/>
  <c r="Q70" i="8"/>
  <c r="O70" i="8"/>
  <c r="U70" i="8"/>
  <c r="S70" i="8"/>
  <c r="T70" i="8"/>
  <c r="V70" i="8"/>
  <c r="W70" i="8"/>
  <c r="L67" i="8"/>
  <c r="J67" i="8"/>
  <c r="N67" i="8"/>
  <c r="K67" i="8"/>
  <c r="M67" i="8"/>
  <c r="P67" i="8"/>
  <c r="R67" i="8"/>
  <c r="Q67" i="8"/>
  <c r="O67" i="8"/>
  <c r="U67" i="8"/>
  <c r="S67" i="8"/>
  <c r="T67" i="8"/>
  <c r="V67" i="8"/>
  <c r="Z67" i="8"/>
  <c r="Y67" i="8"/>
  <c r="W67" i="8"/>
  <c r="X67" i="8"/>
  <c r="AD67" i="8"/>
  <c r="AA67" i="8"/>
  <c r="AC67" i="8"/>
  <c r="AB67" i="8"/>
  <c r="AE67" i="8"/>
  <c r="AH67" i="8"/>
  <c r="AF67" i="8"/>
  <c r="AG67" i="8"/>
  <c r="AJ67" i="8"/>
  <c r="AL67" i="8"/>
  <c r="AI67" i="8"/>
  <c r="AK67" i="8"/>
  <c r="AM67" i="8"/>
  <c r="AN67" i="8"/>
  <c r="AO67" i="8"/>
  <c r="L48" i="8"/>
  <c r="J48" i="8"/>
  <c r="K48" i="8"/>
  <c r="M48" i="8"/>
  <c r="N48" i="8"/>
  <c r="O48" i="8"/>
  <c r="P48" i="8"/>
  <c r="R48" i="8"/>
  <c r="Q48" i="8"/>
  <c r="T48" i="8"/>
  <c r="V48" i="8"/>
  <c r="U48" i="8"/>
  <c r="S48" i="8"/>
  <c r="W48" i="8"/>
  <c r="X48" i="8"/>
  <c r="Z48" i="8"/>
  <c r="Y48" i="8"/>
  <c r="AA48" i="8"/>
  <c r="AD48" i="8"/>
  <c r="AC48" i="8"/>
  <c r="AB48" i="8"/>
  <c r="AE48" i="8"/>
  <c r="AH48" i="8"/>
  <c r="AF48" i="8"/>
  <c r="AG48" i="8"/>
  <c r="AJ48" i="8"/>
  <c r="AL48" i="8"/>
  <c r="AI48" i="8"/>
  <c r="AK48" i="8"/>
  <c r="AM48" i="8"/>
  <c r="AN48" i="8"/>
  <c r="AO48" i="8"/>
  <c r="L91" i="8"/>
  <c r="J91" i="8"/>
  <c r="M91" i="8"/>
  <c r="N91" i="8"/>
  <c r="K91" i="8"/>
  <c r="P91" i="8"/>
  <c r="Q91" i="8"/>
  <c r="R91" i="8"/>
  <c r="O91" i="8"/>
  <c r="S91" i="8"/>
  <c r="U91" i="8"/>
  <c r="V91" i="8"/>
  <c r="T91" i="8"/>
  <c r="X91" i="8"/>
  <c r="Y91" i="8"/>
  <c r="Z91" i="8"/>
  <c r="W91" i="8"/>
  <c r="AA91" i="8"/>
  <c r="AD91" i="8"/>
  <c r="AB91" i="8"/>
  <c r="AC91" i="8"/>
  <c r="AH91" i="8"/>
  <c r="AE91" i="8"/>
  <c r="AG91" i="8"/>
  <c r="AF91" i="8"/>
  <c r="AJ91" i="8"/>
  <c r="AL91" i="8"/>
  <c r="AK91" i="8"/>
  <c r="AI91" i="8"/>
  <c r="AM91" i="8"/>
  <c r="AO91" i="8"/>
  <c r="AN91" i="8"/>
  <c r="J147" i="8"/>
  <c r="L147" i="8"/>
  <c r="M147" i="8"/>
  <c r="N147" i="8"/>
  <c r="K147" i="8"/>
  <c r="Q147" i="8"/>
  <c r="R147" i="8"/>
  <c r="O147" i="8"/>
  <c r="P147" i="8"/>
  <c r="V147" i="8"/>
  <c r="T147" i="8"/>
  <c r="S147" i="8"/>
  <c r="U147" i="8"/>
  <c r="X147" i="8"/>
  <c r="Y147" i="8"/>
  <c r="Z147" i="8"/>
  <c r="W147" i="8"/>
  <c r="AD147" i="8"/>
  <c r="AA147" i="8"/>
  <c r="AB147" i="8"/>
  <c r="AC147" i="8"/>
  <c r="AH147" i="8"/>
  <c r="AE147" i="8"/>
  <c r="AG147" i="8"/>
  <c r="AF147" i="8"/>
  <c r="AJ147" i="8"/>
  <c r="AL147" i="8"/>
  <c r="AK147" i="8"/>
  <c r="AI147" i="8"/>
  <c r="AM147" i="8"/>
  <c r="AO147" i="8"/>
  <c r="AN147" i="8"/>
  <c r="J90" i="8"/>
  <c r="L90" i="8"/>
  <c r="M90" i="8"/>
  <c r="N90" i="8"/>
  <c r="K90" i="8"/>
  <c r="Q90" i="8"/>
  <c r="R90" i="8"/>
  <c r="O90" i="8"/>
  <c r="P90" i="8"/>
  <c r="V90" i="8"/>
  <c r="T90" i="8"/>
  <c r="S90" i="8"/>
  <c r="U90" i="8"/>
  <c r="X90" i="8"/>
  <c r="Y90" i="8"/>
  <c r="Z90" i="8"/>
  <c r="W90" i="8"/>
  <c r="AB90" i="8"/>
  <c r="AC90" i="8"/>
  <c r="AA90" i="8"/>
  <c r="AD90" i="8"/>
  <c r="AH90" i="8"/>
  <c r="AE90" i="8"/>
  <c r="AG90" i="8"/>
  <c r="AF90" i="8"/>
  <c r="AL90" i="8"/>
  <c r="AK90" i="8"/>
  <c r="AI90" i="8"/>
  <c r="AJ90" i="8"/>
  <c r="AM90" i="8"/>
  <c r="AO90" i="8"/>
  <c r="AN90" i="8"/>
  <c r="L71" i="8"/>
  <c r="J71" i="8"/>
  <c r="K71" i="8"/>
  <c r="M71" i="8"/>
  <c r="N71" i="8"/>
  <c r="O71" i="8"/>
  <c r="P71" i="8"/>
  <c r="R71" i="8"/>
  <c r="Q71" i="8"/>
  <c r="T71" i="8"/>
  <c r="V71" i="8"/>
  <c r="U71" i="8"/>
  <c r="S71" i="8"/>
  <c r="W71" i="8"/>
  <c r="L72" i="8"/>
  <c r="J72" i="8"/>
  <c r="N72" i="8"/>
  <c r="K72" i="8"/>
  <c r="M72" i="8"/>
  <c r="P72" i="8"/>
  <c r="R72" i="8"/>
  <c r="Q72" i="8"/>
  <c r="O72" i="8"/>
  <c r="U72" i="8"/>
  <c r="S72" i="8"/>
  <c r="T72" i="8"/>
  <c r="V72" i="8"/>
  <c r="Z72" i="8"/>
  <c r="Y72" i="8"/>
  <c r="W72" i="8"/>
  <c r="X72" i="8"/>
  <c r="AA72" i="8"/>
  <c r="L127" i="8"/>
  <c r="J127" i="8"/>
  <c r="M127" i="8"/>
  <c r="N127" i="8"/>
  <c r="K127" i="8"/>
  <c r="P127" i="8"/>
  <c r="Q127" i="8"/>
  <c r="R127" i="8"/>
  <c r="O127" i="8"/>
  <c r="S127" i="8"/>
  <c r="U127" i="8"/>
  <c r="V127" i="8"/>
  <c r="T127" i="8"/>
  <c r="X127" i="8"/>
  <c r="Y127" i="8"/>
  <c r="Z127" i="8"/>
  <c r="W127" i="8"/>
  <c r="AA127" i="8"/>
  <c r="L51" i="8"/>
  <c r="J51" i="8"/>
  <c r="K51" i="8"/>
  <c r="M51" i="8"/>
  <c r="N51" i="8"/>
  <c r="O51" i="8"/>
  <c r="P51" i="8"/>
  <c r="R51" i="8"/>
  <c r="Q51" i="8"/>
  <c r="T51" i="8"/>
  <c r="V51" i="8"/>
  <c r="U51" i="8"/>
  <c r="S51" i="8"/>
  <c r="W51" i="8"/>
  <c r="L53" i="8"/>
  <c r="J53" i="8"/>
  <c r="K53" i="8"/>
  <c r="M53" i="8"/>
  <c r="N53" i="8"/>
  <c r="O53" i="8"/>
  <c r="P53" i="8"/>
  <c r="R53" i="8"/>
  <c r="Q53" i="8"/>
  <c r="T53" i="8"/>
  <c r="V53" i="8"/>
  <c r="U53" i="8"/>
  <c r="S53" i="8"/>
  <c r="W53" i="8"/>
  <c r="X53" i="8"/>
  <c r="Z53" i="8"/>
  <c r="Y53" i="8"/>
  <c r="AA53" i="8"/>
  <c r="L32" i="8"/>
  <c r="J32" i="8"/>
  <c r="N32" i="8"/>
  <c r="K32" i="8"/>
  <c r="M32" i="8"/>
  <c r="P32" i="8"/>
  <c r="R32" i="8"/>
  <c r="Q32" i="8"/>
  <c r="O32" i="8"/>
  <c r="U32" i="8"/>
  <c r="S32" i="8"/>
  <c r="T32" i="8"/>
  <c r="V32" i="8"/>
  <c r="W32" i="8"/>
  <c r="L14" i="8"/>
  <c r="J14" i="8"/>
  <c r="N14" i="8"/>
  <c r="M14" i="8"/>
  <c r="K14" i="8"/>
  <c r="P14" i="8"/>
  <c r="R14" i="8"/>
  <c r="O14" i="8"/>
  <c r="Q14" i="8"/>
  <c r="S14" i="8"/>
  <c r="T14" i="8"/>
  <c r="U14" i="8"/>
  <c r="V14" i="8"/>
  <c r="W14" i="8"/>
  <c r="J126" i="8"/>
  <c r="L126" i="8"/>
  <c r="M126" i="8"/>
  <c r="N126" i="8"/>
  <c r="K126" i="8"/>
  <c r="Q126" i="8"/>
  <c r="R126" i="8"/>
  <c r="O126" i="8"/>
  <c r="P126" i="8"/>
  <c r="V126" i="8"/>
  <c r="T126" i="8"/>
  <c r="S126" i="8"/>
  <c r="U126" i="8"/>
  <c r="W126" i="8"/>
  <c r="L69" i="8"/>
  <c r="J69" i="8"/>
  <c r="K69" i="8"/>
  <c r="M69" i="8"/>
  <c r="N69" i="8"/>
  <c r="O69" i="8"/>
  <c r="P69" i="8"/>
  <c r="R69" i="8"/>
  <c r="Q69" i="8"/>
  <c r="T69" i="8"/>
  <c r="V69" i="8"/>
  <c r="U69" i="8"/>
  <c r="S69" i="8"/>
  <c r="W69" i="8"/>
  <c r="X69" i="8"/>
  <c r="Z69" i="8"/>
  <c r="Y69" i="8"/>
  <c r="AA69" i="8"/>
  <c r="AC69" i="8"/>
  <c r="AB69" i="8"/>
  <c r="AD69" i="8"/>
  <c r="AF69" i="8"/>
  <c r="AG69" i="8"/>
  <c r="AE69" i="8"/>
  <c r="AH69" i="8"/>
  <c r="AI69" i="8"/>
  <c r="AK69" i="8"/>
  <c r="AJ69" i="8"/>
  <c r="AL69" i="8"/>
  <c r="AN69" i="8"/>
  <c r="AO69" i="8"/>
  <c r="AM69" i="8"/>
  <c r="L29" i="8"/>
  <c r="J29" i="8"/>
  <c r="N29" i="8"/>
  <c r="K29" i="8"/>
  <c r="M29" i="8"/>
  <c r="P29" i="8"/>
  <c r="R29" i="8"/>
  <c r="Q29" i="8"/>
  <c r="O29" i="8"/>
  <c r="U29" i="8"/>
  <c r="S29" i="8"/>
  <c r="T29" i="8"/>
  <c r="V29" i="8"/>
  <c r="Z29" i="8"/>
  <c r="Y29" i="8"/>
  <c r="W29" i="8"/>
  <c r="X29" i="8"/>
  <c r="AD29" i="8"/>
  <c r="AA29" i="8"/>
  <c r="AC29" i="8"/>
  <c r="AB29" i="8"/>
  <c r="AE29" i="8"/>
  <c r="AH29" i="8"/>
  <c r="AF29" i="8"/>
  <c r="AG29" i="8"/>
  <c r="AJ29" i="8"/>
  <c r="AL29" i="8"/>
  <c r="AI29" i="8"/>
  <c r="AK29" i="8"/>
  <c r="AM29" i="8"/>
  <c r="AN29" i="8"/>
  <c r="AO29" i="8"/>
  <c r="L50" i="8"/>
  <c r="J50" i="8"/>
  <c r="N50" i="8"/>
  <c r="K50" i="8"/>
  <c r="M50" i="8"/>
  <c r="P50" i="8"/>
  <c r="R50" i="8"/>
  <c r="Q50" i="8"/>
  <c r="O50" i="8"/>
  <c r="U50" i="8"/>
  <c r="S50" i="8"/>
  <c r="T50" i="8"/>
  <c r="V50" i="8"/>
  <c r="Z50" i="8"/>
  <c r="Y50" i="8"/>
  <c r="W50" i="8"/>
  <c r="X50" i="8"/>
  <c r="AC50" i="8"/>
  <c r="AB50" i="8"/>
  <c r="AA50" i="8"/>
  <c r="AD50" i="8"/>
  <c r="AF50" i="8"/>
  <c r="AG50" i="8"/>
  <c r="AE50" i="8"/>
  <c r="AH50" i="8"/>
  <c r="AI50" i="8"/>
  <c r="AK50" i="8"/>
  <c r="AJ50" i="8"/>
  <c r="AL50" i="8"/>
  <c r="AN50" i="8"/>
  <c r="AO50" i="8"/>
  <c r="AM50" i="8"/>
  <c r="J88" i="8"/>
  <c r="L88" i="8"/>
  <c r="M88" i="8"/>
  <c r="N88" i="8"/>
  <c r="K88" i="8"/>
  <c r="Q88" i="8"/>
  <c r="R88" i="8"/>
  <c r="O88" i="8"/>
  <c r="P88" i="8"/>
  <c r="V88" i="8"/>
  <c r="T88" i="8"/>
  <c r="S88" i="8"/>
  <c r="U88" i="8"/>
  <c r="W88" i="8"/>
  <c r="L13" i="8"/>
  <c r="J13" i="8"/>
  <c r="K13" i="8"/>
  <c r="M13" i="8"/>
  <c r="N13" i="8"/>
  <c r="O13" i="8"/>
  <c r="P13" i="8"/>
  <c r="R13" i="8"/>
  <c r="Q13" i="8"/>
  <c r="T13" i="8"/>
  <c r="V13" i="8"/>
  <c r="U13" i="8"/>
  <c r="S13" i="8"/>
  <c r="W13" i="8"/>
  <c r="J109" i="8"/>
  <c r="L109" i="8"/>
  <c r="M109" i="8"/>
  <c r="N109" i="8"/>
  <c r="K109" i="8"/>
  <c r="Q109" i="8"/>
  <c r="R109" i="8"/>
  <c r="O109" i="8"/>
  <c r="P109" i="8"/>
  <c r="V109" i="8"/>
  <c r="T109" i="8"/>
  <c r="S109" i="8"/>
  <c r="U109" i="8"/>
  <c r="X109" i="8"/>
  <c r="Y109" i="8"/>
  <c r="Z109" i="8"/>
  <c r="W109" i="8"/>
  <c r="AD109" i="8"/>
  <c r="AA109" i="8"/>
  <c r="AB109" i="8"/>
  <c r="AC109" i="8"/>
  <c r="AH109" i="8"/>
  <c r="AE109" i="8"/>
  <c r="AG109" i="8"/>
  <c r="AF109" i="8"/>
  <c r="AJ109" i="8"/>
  <c r="AL109" i="8"/>
  <c r="AK109" i="8"/>
  <c r="AI109" i="8"/>
  <c r="AM109" i="8"/>
  <c r="AO109" i="8"/>
  <c r="AN109" i="8"/>
  <c r="K141" i="8"/>
  <c r="K122" i="8"/>
  <c r="K103" i="8"/>
  <c r="K84" i="8"/>
  <c r="K65" i="8"/>
  <c r="K46" i="8"/>
  <c r="K27" i="8"/>
  <c r="I85" i="4"/>
  <c r="J85" i="4" s="1"/>
  <c r="P92" i="4"/>
  <c r="M57" i="4"/>
  <c r="T57" i="4"/>
  <c r="P57" i="4"/>
  <c r="E144" i="8"/>
  <c r="G144" i="8" s="1"/>
  <c r="E89" i="8"/>
  <c r="G89" i="8" s="1"/>
  <c r="J91" i="4"/>
  <c r="E87" i="8"/>
  <c r="G87" i="8" s="1"/>
  <c r="M93" i="4"/>
  <c r="M111" i="4" s="1"/>
  <c r="L111" i="4" s="1"/>
  <c r="E108" i="8"/>
  <c r="G108" i="8" s="1"/>
  <c r="T91" i="4"/>
  <c r="D12" i="8"/>
  <c r="D86" i="8"/>
  <c r="T93" i="4"/>
  <c r="E146" i="8"/>
  <c r="G146" i="8" s="1"/>
  <c r="AM10" i="8" l="1"/>
  <c r="AE10" i="8"/>
  <c r="W10" i="8"/>
  <c r="O10" i="8"/>
  <c r="AL10" i="8"/>
  <c r="AD10" i="8"/>
  <c r="V10" i="8"/>
  <c r="K10" i="8"/>
  <c r="AJ10" i="8"/>
  <c r="AA10" i="8"/>
  <c r="T10" i="8"/>
  <c r="J10" i="8"/>
  <c r="P125" i="8"/>
  <c r="AO10" i="8"/>
  <c r="AI10" i="8"/>
  <c r="AF10" i="8"/>
  <c r="AC10" i="8"/>
  <c r="Z10" i="8"/>
  <c r="U10" i="8"/>
  <c r="R10" i="8"/>
  <c r="M10" i="8"/>
  <c r="AK10" i="8"/>
  <c r="AG10" i="8"/>
  <c r="AB10" i="8"/>
  <c r="Y10" i="8"/>
  <c r="S10" i="8"/>
  <c r="Q10" i="8"/>
  <c r="N10" i="8"/>
  <c r="Z110" i="8"/>
  <c r="W110" i="8"/>
  <c r="AD110" i="8"/>
  <c r="Y110" i="8"/>
  <c r="N110" i="8"/>
  <c r="AI110" i="8"/>
  <c r="K110" i="8"/>
  <c r="AJ110" i="8"/>
  <c r="S110" i="8"/>
  <c r="AH110" i="8"/>
  <c r="U110" i="8"/>
  <c r="AE110" i="8"/>
  <c r="M110" i="8"/>
  <c r="Q110" i="8"/>
  <c r="T110" i="8"/>
  <c r="AB110" i="8"/>
  <c r="AF110" i="8"/>
  <c r="AO110" i="8"/>
  <c r="J110" i="8"/>
  <c r="R110" i="8"/>
  <c r="X110" i="8"/>
  <c r="AC110" i="8"/>
  <c r="AL110" i="8"/>
  <c r="AN110" i="8"/>
  <c r="V110" i="8"/>
  <c r="AM110" i="8"/>
  <c r="P110" i="8"/>
  <c r="AG110" i="8"/>
  <c r="AK110" i="8"/>
  <c r="O110" i="8"/>
  <c r="AA110" i="8"/>
  <c r="AH129" i="8"/>
  <c r="M129" i="8"/>
  <c r="P148" i="8"/>
  <c r="V148" i="8"/>
  <c r="AA148" i="8"/>
  <c r="AK148" i="8"/>
  <c r="R148" i="8"/>
  <c r="AC148" i="8"/>
  <c r="AN148" i="8"/>
  <c r="AI148" i="8"/>
  <c r="AH148" i="8"/>
  <c r="N129" i="8"/>
  <c r="Z129" i="8"/>
  <c r="AK129" i="8"/>
  <c r="O129" i="8"/>
  <c r="AL129" i="8"/>
  <c r="Q129" i="8"/>
  <c r="T129" i="8"/>
  <c r="AD129" i="8"/>
  <c r="AF129" i="8"/>
  <c r="AO129" i="8"/>
  <c r="P129" i="8"/>
  <c r="Y129" i="8"/>
  <c r="AC129" i="8"/>
  <c r="AM129" i="8"/>
  <c r="U129" i="8"/>
  <c r="AG129" i="8"/>
  <c r="W129" i="8"/>
  <c r="X129" i="8"/>
  <c r="K129" i="8"/>
  <c r="R129" i="8"/>
  <c r="AG148" i="8"/>
  <c r="AM148" i="8"/>
  <c r="AI13" i="13" s="1"/>
  <c r="K148" i="8"/>
  <c r="U148" i="8"/>
  <c r="W148" i="8"/>
  <c r="AE148" i="8"/>
  <c r="AJ148" i="8"/>
  <c r="Q148" i="8"/>
  <c r="AF148" i="8"/>
  <c r="L148" i="8"/>
  <c r="AB148" i="8"/>
  <c r="N148" i="8"/>
  <c r="V129" i="8"/>
  <c r="J129" i="8"/>
  <c r="AJ129" i="8"/>
  <c r="AE129" i="8"/>
  <c r="AB129" i="8"/>
  <c r="AN129" i="8"/>
  <c r="AI129" i="8"/>
  <c r="AH13" i="13"/>
  <c r="M107" i="8"/>
  <c r="Y107" i="8"/>
  <c r="P111" i="4"/>
  <c r="O111" i="4" s="1"/>
  <c r="B48" i="12"/>
  <c r="C47" i="12"/>
  <c r="H8" i="12" s="1"/>
  <c r="S107" i="8"/>
  <c r="P107" i="8"/>
  <c r="Q107" i="8"/>
  <c r="W107" i="8"/>
  <c r="T107" i="8"/>
  <c r="O107" i="8"/>
  <c r="K107" i="8"/>
  <c r="L107" i="8"/>
  <c r="U107" i="8"/>
  <c r="V107" i="8"/>
  <c r="R107" i="8"/>
  <c r="N107" i="8"/>
  <c r="J107" i="8"/>
  <c r="V13" i="13"/>
  <c r="Z13" i="13"/>
  <c r="AQ155" i="11"/>
  <c r="AD5" i="13"/>
  <c r="V125" i="8"/>
  <c r="M125" i="8"/>
  <c r="Y125" i="8"/>
  <c r="O125" i="8"/>
  <c r="U145" i="8"/>
  <c r="AD13" i="13"/>
  <c r="E86" i="8"/>
  <c r="G86" i="8" s="1"/>
  <c r="J86" i="8" s="1"/>
  <c r="W125" i="8"/>
  <c r="U125" i="8"/>
  <c r="R125" i="8"/>
  <c r="K125" i="8"/>
  <c r="J125" i="8"/>
  <c r="V145" i="8"/>
  <c r="J145" i="8"/>
  <c r="T125" i="8"/>
  <c r="S125" i="8"/>
  <c r="Q125" i="8"/>
  <c r="N125" i="8"/>
  <c r="L125" i="8"/>
  <c r="R145" i="8"/>
  <c r="Z5" i="13"/>
  <c r="N5" i="13"/>
  <c r="V5" i="13"/>
  <c r="R5" i="13"/>
  <c r="AQ41" i="11"/>
  <c r="N13" i="13"/>
  <c r="F13" i="13"/>
  <c r="W145" i="8"/>
  <c r="T145" i="8"/>
  <c r="O145" i="8"/>
  <c r="K145" i="8"/>
  <c r="L145" i="8"/>
  <c r="Y145" i="8"/>
  <c r="F5" i="13"/>
  <c r="J90" i="4"/>
  <c r="J111" i="4" s="1"/>
  <c r="I111" i="4" s="1"/>
  <c r="S145" i="8"/>
  <c r="P145" i="8"/>
  <c r="Q145" i="8"/>
  <c r="M145" i="8"/>
  <c r="AH5" i="13"/>
  <c r="J5" i="13"/>
  <c r="F6" i="13"/>
  <c r="V6" i="13"/>
  <c r="AQ60" i="11"/>
  <c r="AH6" i="13"/>
  <c r="Z6" i="13"/>
  <c r="AH7" i="13"/>
  <c r="Z7" i="13"/>
  <c r="R7" i="13"/>
  <c r="J7" i="13"/>
  <c r="AH12" i="13"/>
  <c r="AD12" i="13"/>
  <c r="Z12" i="13"/>
  <c r="V12" i="13"/>
  <c r="N6" i="13"/>
  <c r="R6" i="13"/>
  <c r="J6" i="13"/>
  <c r="AD6" i="13"/>
  <c r="AD7" i="13"/>
  <c r="V7" i="13"/>
  <c r="N7" i="13"/>
  <c r="AQ79" i="11"/>
  <c r="R13" i="13"/>
  <c r="J13" i="13"/>
  <c r="J9" i="11"/>
  <c r="N9" i="11"/>
  <c r="R9" i="11"/>
  <c r="V9" i="11"/>
  <c r="Z9" i="11"/>
  <c r="AD9" i="11"/>
  <c r="AH9" i="11"/>
  <c r="AL9" i="11"/>
  <c r="K9" i="11"/>
  <c r="O9" i="11"/>
  <c r="S9" i="11"/>
  <c r="W9" i="11"/>
  <c r="AA9" i="11"/>
  <c r="AE9" i="11"/>
  <c r="AI9" i="11"/>
  <c r="AM9" i="11"/>
  <c r="L9" i="11"/>
  <c r="P9" i="11"/>
  <c r="T9" i="11"/>
  <c r="X9" i="11"/>
  <c r="AB9" i="11"/>
  <c r="AF9" i="11"/>
  <c r="AJ9" i="11"/>
  <c r="AN9" i="11"/>
  <c r="M9" i="11"/>
  <c r="Q9" i="11"/>
  <c r="U9" i="11"/>
  <c r="Y9" i="11"/>
  <c r="AC9" i="11"/>
  <c r="AG9" i="11"/>
  <c r="AK9" i="11"/>
  <c r="AO9" i="11"/>
  <c r="F12" i="13"/>
  <c r="AQ136" i="11"/>
  <c r="F11" i="13"/>
  <c r="AQ117" i="11"/>
  <c r="K83" i="11"/>
  <c r="O83" i="11"/>
  <c r="S83" i="11"/>
  <c r="W83" i="11"/>
  <c r="AA83" i="11"/>
  <c r="AE83" i="11"/>
  <c r="AI83" i="11"/>
  <c r="AM83" i="11"/>
  <c r="J83" i="11"/>
  <c r="N83" i="11"/>
  <c r="R83" i="11"/>
  <c r="V83" i="11"/>
  <c r="Z83" i="11"/>
  <c r="AD83" i="11"/>
  <c r="AH83" i="11"/>
  <c r="AL83" i="11"/>
  <c r="M83" i="11"/>
  <c r="Q83" i="11"/>
  <c r="U83" i="11"/>
  <c r="Y83" i="11"/>
  <c r="AC83" i="11"/>
  <c r="AG83" i="11"/>
  <c r="AK83" i="11"/>
  <c r="AO83" i="11"/>
  <c r="L83" i="11"/>
  <c r="P83" i="11"/>
  <c r="T83" i="11"/>
  <c r="X83" i="11"/>
  <c r="AB83" i="11"/>
  <c r="AF83" i="11"/>
  <c r="AJ83" i="11"/>
  <c r="AN83" i="11"/>
  <c r="AI5" i="13"/>
  <c r="AE5" i="13"/>
  <c r="AI6" i="13"/>
  <c r="AE6" i="13"/>
  <c r="AA6" i="13"/>
  <c r="AI7" i="13"/>
  <c r="AE7" i="13"/>
  <c r="F7" i="13"/>
  <c r="R12" i="13"/>
  <c r="N12" i="13"/>
  <c r="J12" i="13"/>
  <c r="AH11" i="13"/>
  <c r="AD11" i="13"/>
  <c r="Z11" i="13"/>
  <c r="V11" i="13"/>
  <c r="R11" i="13"/>
  <c r="N11" i="13"/>
  <c r="J11" i="13"/>
  <c r="AA5" i="13"/>
  <c r="W5" i="13"/>
  <c r="W6" i="13"/>
  <c r="AA7" i="13"/>
  <c r="W7" i="13"/>
  <c r="AQ44" i="8"/>
  <c r="G5" i="13"/>
  <c r="G6" i="13"/>
  <c r="AQ63" i="8"/>
  <c r="AQ82" i="8"/>
  <c r="G7" i="13"/>
  <c r="O6" i="13"/>
  <c r="S5" i="13"/>
  <c r="O5" i="13"/>
  <c r="K5" i="13"/>
  <c r="S6" i="13"/>
  <c r="K6" i="13"/>
  <c r="S7" i="13"/>
  <c r="O7" i="13"/>
  <c r="K7" i="13"/>
  <c r="AB89" i="8"/>
  <c r="AC89" i="8"/>
  <c r="AC108" i="8"/>
  <c r="AB108" i="8"/>
  <c r="Y144" i="8"/>
  <c r="X144" i="8"/>
  <c r="AC146" i="8"/>
  <c r="AB146" i="8"/>
  <c r="Y87" i="8"/>
  <c r="X87" i="8"/>
  <c r="L108" i="8"/>
  <c r="J108" i="8"/>
  <c r="M108" i="8"/>
  <c r="N108" i="8"/>
  <c r="K108" i="8"/>
  <c r="P108" i="8"/>
  <c r="Q108" i="8"/>
  <c r="R108" i="8"/>
  <c r="O108" i="8"/>
  <c r="S108" i="8"/>
  <c r="U108" i="8"/>
  <c r="V108" i="8"/>
  <c r="T108" i="8"/>
  <c r="X108" i="8"/>
  <c r="Y108" i="8"/>
  <c r="Z108" i="8"/>
  <c r="W108" i="8"/>
  <c r="AA108" i="8"/>
  <c r="L89" i="8"/>
  <c r="J89" i="8"/>
  <c r="M89" i="8"/>
  <c r="N89" i="8"/>
  <c r="K89" i="8"/>
  <c r="P89" i="8"/>
  <c r="Q89" i="8"/>
  <c r="R89" i="8"/>
  <c r="O89" i="8"/>
  <c r="S89" i="8"/>
  <c r="U89" i="8"/>
  <c r="V89" i="8"/>
  <c r="T89" i="8"/>
  <c r="X89" i="8"/>
  <c r="Y89" i="8"/>
  <c r="Z89" i="8"/>
  <c r="W89" i="8"/>
  <c r="AA89" i="8"/>
  <c r="L144" i="8"/>
  <c r="J144" i="8"/>
  <c r="M144" i="8"/>
  <c r="N144" i="8"/>
  <c r="K144" i="8"/>
  <c r="P144" i="8"/>
  <c r="Q144" i="8"/>
  <c r="R144" i="8"/>
  <c r="O144" i="8"/>
  <c r="S144" i="8"/>
  <c r="U144" i="8"/>
  <c r="V144" i="8"/>
  <c r="T144" i="8"/>
  <c r="W144" i="8"/>
  <c r="L146" i="8"/>
  <c r="J146" i="8"/>
  <c r="M146" i="8"/>
  <c r="N146" i="8"/>
  <c r="K146" i="8"/>
  <c r="P146" i="8"/>
  <c r="Q146" i="8"/>
  <c r="R146" i="8"/>
  <c r="O146" i="8"/>
  <c r="S146" i="8"/>
  <c r="U146" i="8"/>
  <c r="V146" i="8"/>
  <c r="T146" i="8"/>
  <c r="X146" i="8"/>
  <c r="Y146" i="8"/>
  <c r="Z146" i="8"/>
  <c r="W146" i="8"/>
  <c r="AA146" i="8"/>
  <c r="M86" i="8"/>
  <c r="R86" i="8"/>
  <c r="T86" i="8"/>
  <c r="Y86" i="8"/>
  <c r="AA86" i="8"/>
  <c r="AE86" i="8"/>
  <c r="AL86" i="8"/>
  <c r="AO86" i="8"/>
  <c r="L87" i="8"/>
  <c r="J87" i="8"/>
  <c r="M87" i="8"/>
  <c r="N87" i="8"/>
  <c r="K87" i="8"/>
  <c r="P87" i="8"/>
  <c r="Q87" i="8"/>
  <c r="R87" i="8"/>
  <c r="O87" i="8"/>
  <c r="S87" i="8"/>
  <c r="U87" i="8"/>
  <c r="V87" i="8"/>
  <c r="T87" i="8"/>
  <c r="W87" i="8"/>
  <c r="L141" i="8"/>
  <c r="L122" i="8"/>
  <c r="L103" i="8"/>
  <c r="L84" i="8"/>
  <c r="L65" i="8"/>
  <c r="L46" i="8"/>
  <c r="L27" i="8"/>
  <c r="T111" i="4"/>
  <c r="R111" i="4" s="1"/>
  <c r="O57" i="4"/>
  <c r="L57" i="4"/>
  <c r="R57" i="4"/>
  <c r="E12" i="8"/>
  <c r="G12" i="8" s="1"/>
  <c r="J40" i="4"/>
  <c r="J57" i="4" s="1"/>
  <c r="AE12" i="13" l="1"/>
  <c r="AI11" i="13"/>
  <c r="AJ11" i="13" s="1"/>
  <c r="AE11" i="13"/>
  <c r="AF11" i="13" s="1"/>
  <c r="AA11" i="13"/>
  <c r="AB11" i="13" s="1"/>
  <c r="W12" i="13"/>
  <c r="X12" i="13" s="1"/>
  <c r="AE13" i="13"/>
  <c r="AF13" i="13" s="1"/>
  <c r="AM86" i="8"/>
  <c r="AJ86" i="8"/>
  <c r="AH86" i="8"/>
  <c r="AD86" i="8"/>
  <c r="X86" i="8"/>
  <c r="V86" i="8"/>
  <c r="Q86" i="8"/>
  <c r="L86" i="8"/>
  <c r="AI12" i="13"/>
  <c r="AJ12" i="13" s="1"/>
  <c r="AA12" i="13"/>
  <c r="AB12" i="13" s="1"/>
  <c r="AA13" i="13"/>
  <c r="AB13" i="13" s="1"/>
  <c r="AJ13" i="13"/>
  <c r="AB7" i="13"/>
  <c r="X5" i="13"/>
  <c r="AF12" i="13"/>
  <c r="G12" i="13"/>
  <c r="H12" i="13" s="1"/>
  <c r="B49" i="12"/>
  <c r="C48" i="12"/>
  <c r="I8" i="12" s="1"/>
  <c r="F4" i="13"/>
  <c r="T5" i="13"/>
  <c r="AN86" i="8"/>
  <c r="AI10" i="13" s="1"/>
  <c r="AK86" i="8"/>
  <c r="AG86" i="8"/>
  <c r="AB86" i="8"/>
  <c r="Z86" i="8"/>
  <c r="S86" i="8"/>
  <c r="O86" i="8"/>
  <c r="N86" i="8"/>
  <c r="AI86" i="8"/>
  <c r="AF86" i="8"/>
  <c r="AC86" i="8"/>
  <c r="W86" i="8"/>
  <c r="U86" i="8"/>
  <c r="P86" i="8"/>
  <c r="K86" i="8"/>
  <c r="AF5" i="13"/>
  <c r="K12" i="13"/>
  <c r="L12" i="13" s="1"/>
  <c r="P7" i="13"/>
  <c r="AJ6" i="13"/>
  <c r="O12" i="13"/>
  <c r="P12" i="13" s="1"/>
  <c r="S12" i="13"/>
  <c r="T12" i="13" s="1"/>
  <c r="AQ139" i="8"/>
  <c r="P6" i="13"/>
  <c r="H5" i="13"/>
  <c r="P5" i="13"/>
  <c r="L7" i="13"/>
  <c r="L6" i="13"/>
  <c r="AD4" i="13"/>
  <c r="AB5" i="13"/>
  <c r="L5" i="13"/>
  <c r="X7" i="13"/>
  <c r="AJ7" i="13"/>
  <c r="AH4" i="13"/>
  <c r="V4" i="13"/>
  <c r="J4" i="13"/>
  <c r="R4" i="13"/>
  <c r="F26" i="13"/>
  <c r="F20" i="13"/>
  <c r="Z4" i="13"/>
  <c r="N4" i="13"/>
  <c r="AJ5" i="13"/>
  <c r="T6" i="13"/>
  <c r="X6" i="13"/>
  <c r="AB6" i="13"/>
  <c r="F19" i="13"/>
  <c r="T7" i="13"/>
  <c r="AF7" i="13"/>
  <c r="AF6" i="13"/>
  <c r="AQ22" i="11"/>
  <c r="F21" i="13"/>
  <c r="H7" i="13"/>
  <c r="G20" i="13"/>
  <c r="AH10" i="13"/>
  <c r="Z10" i="13"/>
  <c r="R10" i="13"/>
  <c r="J10" i="13"/>
  <c r="F10" i="13"/>
  <c r="AQ98" i="11"/>
  <c r="F24" i="13"/>
  <c r="F25" i="13"/>
  <c r="W13" i="13"/>
  <c r="X13" i="13" s="1"/>
  <c r="W11" i="13"/>
  <c r="X11" i="13" s="1"/>
  <c r="G21" i="13"/>
  <c r="G19" i="13"/>
  <c r="AD10" i="13"/>
  <c r="V10" i="13"/>
  <c r="N10" i="13"/>
  <c r="H6" i="13"/>
  <c r="S11" i="13"/>
  <c r="T11" i="13" s="1"/>
  <c r="O11" i="13"/>
  <c r="P11" i="13" s="1"/>
  <c r="K11" i="13"/>
  <c r="L11" i="13" s="1"/>
  <c r="G11" i="13"/>
  <c r="H11" i="13" s="1"/>
  <c r="G13" i="13"/>
  <c r="AQ158" i="8"/>
  <c r="S13" i="13"/>
  <c r="T13" i="13" s="1"/>
  <c r="O13" i="13"/>
  <c r="P13" i="13" s="1"/>
  <c r="K13" i="13"/>
  <c r="L13" i="13" s="1"/>
  <c r="AQ120" i="8"/>
  <c r="L12" i="8"/>
  <c r="J12" i="8"/>
  <c r="N12" i="8"/>
  <c r="K12" i="8"/>
  <c r="M12" i="8"/>
  <c r="P12" i="8"/>
  <c r="R12" i="8"/>
  <c r="Q12" i="8"/>
  <c r="O12" i="8"/>
  <c r="U12" i="8"/>
  <c r="S12" i="8"/>
  <c r="T12" i="8"/>
  <c r="V12" i="8"/>
  <c r="Z12" i="8"/>
  <c r="Y12" i="8"/>
  <c r="W12" i="8"/>
  <c r="X12" i="8"/>
  <c r="AC12" i="8"/>
  <c r="AB12" i="8"/>
  <c r="AA12" i="8"/>
  <c r="AD12" i="8"/>
  <c r="AF12" i="8"/>
  <c r="AG12" i="8"/>
  <c r="AE12" i="8"/>
  <c r="AH12" i="8"/>
  <c r="AI12" i="8"/>
  <c r="AK12" i="8"/>
  <c r="AJ12" i="8"/>
  <c r="AL12" i="8"/>
  <c r="AN12" i="8"/>
  <c r="AO12" i="8"/>
  <c r="AM12" i="8"/>
  <c r="M141" i="8"/>
  <c r="M122" i="8"/>
  <c r="M103" i="8"/>
  <c r="M84" i="8"/>
  <c r="M65" i="8"/>
  <c r="M46" i="8"/>
  <c r="M27" i="8"/>
  <c r="I57" i="4"/>
  <c r="G10" i="13" l="1"/>
  <c r="H10" i="13" s="1"/>
  <c r="S10" i="13"/>
  <c r="T10" i="13" s="1"/>
  <c r="AA10" i="13"/>
  <c r="AB10" i="13" s="1"/>
  <c r="W10" i="13"/>
  <c r="X10" i="13" s="1"/>
  <c r="K10" i="13"/>
  <c r="L10" i="13" s="1"/>
  <c r="O10" i="13"/>
  <c r="P10" i="13" s="1"/>
  <c r="AE10" i="13"/>
  <c r="AF10" i="13" s="1"/>
  <c r="C49" i="12"/>
  <c r="J8" i="12" s="1"/>
  <c r="B50" i="12"/>
  <c r="AQ101" i="8"/>
  <c r="G25" i="13"/>
  <c r="F18" i="13"/>
  <c r="H19" i="13"/>
  <c r="AE4" i="13"/>
  <c r="AF4" i="13" s="1"/>
  <c r="AF8" i="13" s="1"/>
  <c r="AJ10" i="13"/>
  <c r="H24" i="13"/>
  <c r="G26" i="13"/>
  <c r="H13" i="13"/>
  <c r="H21" i="13"/>
  <c r="AI4" i="13"/>
  <c r="AJ4" i="13" s="1"/>
  <c r="AJ8" i="13" s="1"/>
  <c r="W4" i="13"/>
  <c r="X4" i="13" s="1"/>
  <c r="X8" i="13" s="1"/>
  <c r="H20" i="13"/>
  <c r="H25" i="13"/>
  <c r="F23" i="13"/>
  <c r="AA4" i="13"/>
  <c r="AB4" i="13" s="1"/>
  <c r="AB8" i="13" s="1"/>
  <c r="G24" i="13"/>
  <c r="AQ25" i="8"/>
  <c r="G4" i="13"/>
  <c r="S4" i="13"/>
  <c r="T4" i="13" s="1"/>
  <c r="T8" i="13" s="1"/>
  <c r="O4" i="13"/>
  <c r="P4" i="13" s="1"/>
  <c r="P8" i="13" s="1"/>
  <c r="K4" i="13"/>
  <c r="L4" i="13" s="1"/>
  <c r="L8" i="13" s="1"/>
  <c r="N141" i="8"/>
  <c r="N122" i="8"/>
  <c r="N103" i="8"/>
  <c r="N84" i="8"/>
  <c r="N65" i="8"/>
  <c r="N46" i="8"/>
  <c r="N27" i="8"/>
  <c r="G23" i="13" l="1"/>
  <c r="B51" i="12"/>
  <c r="C50" i="12"/>
  <c r="K8" i="12" s="1"/>
  <c r="H14" i="13"/>
  <c r="L14" i="13"/>
  <c r="T14" i="13"/>
  <c r="AB14" i="13"/>
  <c r="AJ14" i="13"/>
  <c r="AF14" i="13"/>
  <c r="P14" i="13"/>
  <c r="X14" i="13"/>
  <c r="F28" i="13"/>
  <c r="G18" i="13"/>
  <c r="G28" i="13" s="1"/>
  <c r="H4" i="13"/>
  <c r="H8" i="13" s="1"/>
  <c r="H23" i="13"/>
  <c r="H26" i="13"/>
  <c r="O141" i="8"/>
  <c r="O122" i="8"/>
  <c r="O103" i="8"/>
  <c r="O84" i="8"/>
  <c r="O65" i="8"/>
  <c r="O46" i="8"/>
  <c r="O27" i="8"/>
  <c r="B52" i="12" l="1"/>
  <c r="C51" i="12"/>
  <c r="L8" i="12" s="1"/>
  <c r="H18" i="13"/>
  <c r="H28" i="13" s="1"/>
  <c r="P141" i="8"/>
  <c r="P122" i="8"/>
  <c r="P103" i="8"/>
  <c r="P84" i="8"/>
  <c r="P65" i="8"/>
  <c r="P46" i="8"/>
  <c r="P27" i="8"/>
  <c r="B53" i="12" l="1"/>
  <c r="C52" i="12"/>
  <c r="M8" i="12" s="1"/>
  <c r="Q141" i="8"/>
  <c r="Q122" i="8"/>
  <c r="Q103" i="8"/>
  <c r="Q84" i="8"/>
  <c r="Q65" i="8"/>
  <c r="Q46" i="8"/>
  <c r="Q27" i="8"/>
  <c r="C53" i="12" l="1"/>
  <c r="N8" i="12" s="1"/>
  <c r="B54" i="12"/>
  <c r="R141" i="8"/>
  <c r="R122" i="8"/>
  <c r="R103" i="8"/>
  <c r="R84" i="8"/>
  <c r="R65" i="8"/>
  <c r="R46" i="8"/>
  <c r="R27" i="8"/>
  <c r="B55" i="12" l="1"/>
  <c r="C54" i="12"/>
  <c r="O8" i="12" s="1"/>
  <c r="S141" i="8"/>
  <c r="S122" i="8"/>
  <c r="S103" i="8"/>
  <c r="S84" i="8"/>
  <c r="S65" i="8"/>
  <c r="S46" i="8"/>
  <c r="S27" i="8"/>
  <c r="B56" i="12" l="1"/>
  <c r="C55" i="12"/>
  <c r="P8" i="12" s="1"/>
  <c r="U141" i="8"/>
  <c r="U122" i="8"/>
  <c r="U103" i="8"/>
  <c r="U84" i="8"/>
  <c r="U65" i="8"/>
  <c r="U46" i="8"/>
  <c r="U27" i="8"/>
  <c r="T141" i="8"/>
  <c r="T122" i="8"/>
  <c r="T103" i="8"/>
  <c r="T84" i="8"/>
  <c r="T65" i="8"/>
  <c r="T46" i="8"/>
  <c r="T27" i="8"/>
  <c r="B57" i="12" l="1"/>
  <c r="C56" i="12"/>
  <c r="Q8" i="12" s="1"/>
  <c r="C8" i="12" s="1"/>
  <c r="V141" i="8"/>
  <c r="V122" i="8"/>
  <c r="V103" i="8"/>
  <c r="V84" i="8"/>
  <c r="V65" i="8"/>
  <c r="V46" i="8"/>
  <c r="V27" i="8"/>
  <c r="I5" i="13" l="1"/>
  <c r="I12" i="13"/>
  <c r="I7" i="13"/>
  <c r="I6" i="13"/>
  <c r="I11" i="13"/>
  <c r="I10" i="13"/>
  <c r="I13" i="13"/>
  <c r="I4" i="13"/>
  <c r="C57" i="12"/>
  <c r="F9" i="12" s="1"/>
  <c r="B58" i="12"/>
  <c r="W141" i="8"/>
  <c r="W122" i="8"/>
  <c r="W103" i="8"/>
  <c r="W84" i="8"/>
  <c r="W65" i="8"/>
  <c r="W46" i="8"/>
  <c r="W27" i="8"/>
  <c r="I8" i="13" l="1"/>
  <c r="B59" i="12"/>
  <c r="C58" i="12"/>
  <c r="G9" i="12" s="1"/>
  <c r="I14" i="13"/>
  <c r="X141" i="8"/>
  <c r="X122" i="8"/>
  <c r="X103" i="8"/>
  <c r="X84" i="8"/>
  <c r="X65" i="8"/>
  <c r="X46" i="8"/>
  <c r="X27" i="8"/>
  <c r="B60" i="12" l="1"/>
  <c r="C59" i="12"/>
  <c r="H9" i="12" s="1"/>
  <c r="Y141" i="8"/>
  <c r="Y122" i="8"/>
  <c r="Y103" i="8"/>
  <c r="Y84" i="8"/>
  <c r="Y65" i="8"/>
  <c r="Y46" i="8"/>
  <c r="Y27" i="8"/>
  <c r="B61" i="12" l="1"/>
  <c r="C60" i="12"/>
  <c r="I9" i="12" s="1"/>
  <c r="Z141" i="8"/>
  <c r="Z122" i="8"/>
  <c r="Z103" i="8"/>
  <c r="Z84" i="8"/>
  <c r="Z65" i="8"/>
  <c r="Z46" i="8"/>
  <c r="Z27" i="8"/>
  <c r="C61" i="12" l="1"/>
  <c r="J9" i="12" s="1"/>
  <c r="B62" i="12"/>
  <c r="AA141" i="8"/>
  <c r="AA122" i="8"/>
  <c r="AA103" i="8"/>
  <c r="AA84" i="8"/>
  <c r="AA65" i="8"/>
  <c r="AA46" i="8"/>
  <c r="AA27" i="8"/>
  <c r="B63" i="12" l="1"/>
  <c r="C62" i="12"/>
  <c r="K9" i="12" s="1"/>
  <c r="AB141" i="8"/>
  <c r="AB122" i="8"/>
  <c r="AB103" i="8"/>
  <c r="AB84" i="8"/>
  <c r="AB65" i="8"/>
  <c r="AB46" i="8"/>
  <c r="AB27" i="8"/>
  <c r="B64" i="12" l="1"/>
  <c r="C63" i="12"/>
  <c r="L9" i="12" s="1"/>
  <c r="AC141" i="8"/>
  <c r="AC122" i="8"/>
  <c r="AC103" i="8"/>
  <c r="AC84" i="8"/>
  <c r="AC65" i="8"/>
  <c r="AC46" i="8"/>
  <c r="AC27" i="8"/>
  <c r="B65" i="12" l="1"/>
  <c r="C64" i="12"/>
  <c r="M9" i="12" s="1"/>
  <c r="AD141" i="8"/>
  <c r="AD122" i="8"/>
  <c r="AD103" i="8"/>
  <c r="AD84" i="8"/>
  <c r="AD65" i="8"/>
  <c r="AD46" i="8"/>
  <c r="AD27" i="8"/>
  <c r="C65" i="12" l="1"/>
  <c r="N9" i="12" s="1"/>
  <c r="B66" i="12"/>
  <c r="AE141" i="8"/>
  <c r="AE122" i="8"/>
  <c r="AE103" i="8"/>
  <c r="AE84" i="8"/>
  <c r="AE65" i="8"/>
  <c r="AE46" i="8"/>
  <c r="AE27" i="8"/>
  <c r="B67" i="12" l="1"/>
  <c r="C66" i="12"/>
  <c r="O9" i="12" s="1"/>
  <c r="AF141" i="8"/>
  <c r="AF122" i="8"/>
  <c r="AF103" i="8"/>
  <c r="AF84" i="8"/>
  <c r="AF65" i="8"/>
  <c r="AF46" i="8"/>
  <c r="AF27" i="8"/>
  <c r="B68" i="12" l="1"/>
  <c r="C67" i="12"/>
  <c r="P9" i="12" s="1"/>
  <c r="AG141" i="8"/>
  <c r="AG122" i="8"/>
  <c r="AG103" i="8"/>
  <c r="AG84" i="8"/>
  <c r="AG65" i="8"/>
  <c r="AG46" i="8"/>
  <c r="AG27" i="8"/>
  <c r="P112" i="4"/>
  <c r="T112" i="4"/>
  <c r="M112" i="4"/>
  <c r="J112" i="4"/>
  <c r="B69" i="12" l="1"/>
  <c r="C68" i="12"/>
  <c r="Q9" i="12" s="1"/>
  <c r="C9" i="12" s="1"/>
  <c r="AH141" i="8"/>
  <c r="AH122" i="8"/>
  <c r="AH103" i="8"/>
  <c r="AH84" i="8"/>
  <c r="AH65" i="8"/>
  <c r="AH46" i="8"/>
  <c r="AH27" i="8"/>
  <c r="O112" i="4"/>
  <c r="R112" i="4"/>
  <c r="I112" i="4"/>
  <c r="L112" i="4"/>
  <c r="M13" i="13" l="1"/>
  <c r="M5" i="13"/>
  <c r="M11" i="13"/>
  <c r="M6" i="13"/>
  <c r="M12" i="13"/>
  <c r="M7" i="13"/>
  <c r="M10" i="13"/>
  <c r="M4" i="13"/>
  <c r="C69" i="12"/>
  <c r="F10" i="12" s="1"/>
  <c r="B70" i="12"/>
  <c r="AI141" i="8"/>
  <c r="AI122" i="8"/>
  <c r="AI103" i="8"/>
  <c r="AI84" i="8"/>
  <c r="AI65" i="8"/>
  <c r="AI46" i="8"/>
  <c r="AI27" i="8"/>
  <c r="M58" i="4"/>
  <c r="J58" i="4"/>
  <c r="P58" i="4"/>
  <c r="T58" i="4"/>
  <c r="M8" i="13" l="1"/>
  <c r="M14" i="13"/>
  <c r="B71" i="12"/>
  <c r="C70" i="12"/>
  <c r="G10" i="12" s="1"/>
  <c r="AJ141" i="8"/>
  <c r="AJ122" i="8"/>
  <c r="AJ103" i="8"/>
  <c r="AJ84" i="8"/>
  <c r="AJ65" i="8"/>
  <c r="AJ46" i="8"/>
  <c r="AJ27" i="8"/>
  <c r="L58" i="4"/>
  <c r="O58" i="4"/>
  <c r="R58" i="4"/>
  <c r="I58" i="4"/>
  <c r="B72" i="12" l="1"/>
  <c r="C71" i="12"/>
  <c r="H10" i="12" s="1"/>
  <c r="AL8" i="8"/>
  <c r="AM8" i="8" s="1"/>
  <c r="AK141" i="8"/>
  <c r="AK122" i="8"/>
  <c r="AK103" i="8"/>
  <c r="AK84" i="8"/>
  <c r="AK65" i="8"/>
  <c r="AK46" i="8"/>
  <c r="AK27" i="8"/>
  <c r="B73" i="12" l="1"/>
  <c r="C72" i="12"/>
  <c r="I10" i="12" s="1"/>
  <c r="AL141" i="8"/>
  <c r="AL122" i="8"/>
  <c r="AL103" i="8"/>
  <c r="AL84" i="8"/>
  <c r="AL65" i="8"/>
  <c r="AL46" i="8"/>
  <c r="AL27" i="8"/>
  <c r="C73" i="12" l="1"/>
  <c r="J10" i="12" s="1"/>
  <c r="B74" i="12"/>
  <c r="AM141" i="8"/>
  <c r="AM122" i="8"/>
  <c r="AM103" i="8"/>
  <c r="AM84" i="8"/>
  <c r="AM65" i="8"/>
  <c r="AM46" i="8"/>
  <c r="AM27" i="8"/>
  <c r="AN8" i="8"/>
  <c r="B75" i="12" l="1"/>
  <c r="C74" i="12"/>
  <c r="K10" i="12" s="1"/>
  <c r="AO8" i="8"/>
  <c r="AN141" i="8"/>
  <c r="AN122" i="8"/>
  <c r="AN103" i="8"/>
  <c r="AN84" i="8"/>
  <c r="AN65" i="8"/>
  <c r="AN46" i="8"/>
  <c r="AN27" i="8"/>
  <c r="B76" i="12" l="1"/>
  <c r="C75" i="12"/>
  <c r="L10" i="12" s="1"/>
  <c r="AO141" i="8"/>
  <c r="AO122" i="8"/>
  <c r="AO103" i="8"/>
  <c r="AO84" i="8"/>
  <c r="AO65" i="8"/>
  <c r="AO46" i="8"/>
  <c r="AO27" i="8"/>
  <c r="B77" i="12" l="1"/>
  <c r="C76" i="12"/>
  <c r="M10" i="12" s="1"/>
  <c r="C77" i="12" l="1"/>
  <c r="N10" i="12" s="1"/>
  <c r="B78" i="12"/>
  <c r="B79" i="12" l="1"/>
  <c r="C78" i="12"/>
  <c r="O10" i="12" s="1"/>
  <c r="B80" i="12" l="1"/>
  <c r="C79" i="12"/>
  <c r="P10" i="12" s="1"/>
  <c r="B81" i="12" l="1"/>
  <c r="C80" i="12"/>
  <c r="Q10" i="12" s="1"/>
  <c r="C10" i="12" s="1"/>
  <c r="Q11" i="13" l="1"/>
  <c r="Q13" i="13"/>
  <c r="Q6" i="13"/>
  <c r="Q5" i="13"/>
  <c r="Q7" i="13"/>
  <c r="Q12" i="13"/>
  <c r="Q10" i="13"/>
  <c r="Q4" i="13"/>
  <c r="C81" i="12"/>
  <c r="F11" i="12" s="1"/>
  <c r="B82" i="12"/>
  <c r="B83" i="12" l="1"/>
  <c r="C82" i="12"/>
  <c r="G11" i="12" s="1"/>
  <c r="Q8" i="13"/>
  <c r="Q14" i="13"/>
  <c r="B84" i="12" l="1"/>
  <c r="C83" i="12"/>
  <c r="H11" i="12" s="1"/>
  <c r="B85" i="12" l="1"/>
  <c r="C84" i="12"/>
  <c r="I11" i="12" s="1"/>
  <c r="C85" i="12" l="1"/>
  <c r="J11" i="12" s="1"/>
  <c r="B86" i="12"/>
  <c r="B87" i="12" l="1"/>
  <c r="C86" i="12"/>
  <c r="K11" i="12" s="1"/>
  <c r="B88" i="12" l="1"/>
  <c r="C87" i="12"/>
  <c r="L11" i="12" s="1"/>
  <c r="B89" i="12" l="1"/>
  <c r="C88" i="12"/>
  <c r="M11" i="12" s="1"/>
  <c r="C89" i="12" l="1"/>
  <c r="N11" i="12" s="1"/>
  <c r="B90" i="12"/>
  <c r="B91" i="12" l="1"/>
  <c r="C90" i="12"/>
  <c r="O11" i="12" s="1"/>
  <c r="B92" i="12" l="1"/>
  <c r="C91" i="12"/>
  <c r="P11" i="12" s="1"/>
  <c r="B93" i="12" l="1"/>
  <c r="C92" i="12"/>
  <c r="Q11" i="12" s="1"/>
  <c r="C11" i="12" s="1"/>
  <c r="U12" i="13" l="1"/>
  <c r="U5" i="13"/>
  <c r="U6" i="13"/>
  <c r="U7" i="13"/>
  <c r="U13" i="13"/>
  <c r="U11" i="13"/>
  <c r="U4" i="13"/>
  <c r="U10" i="13"/>
  <c r="C93" i="12"/>
  <c r="F12" i="12" s="1"/>
  <c r="B94" i="12"/>
  <c r="B95" i="12" l="1"/>
  <c r="C94" i="12"/>
  <c r="G12" i="12" s="1"/>
  <c r="U14" i="13"/>
  <c r="U8" i="13"/>
  <c r="B96" i="12" l="1"/>
  <c r="C95" i="12"/>
  <c r="H12" i="12" s="1"/>
  <c r="B97" i="12" l="1"/>
  <c r="C96" i="12"/>
  <c r="I12" i="12" s="1"/>
  <c r="C97" i="12" l="1"/>
  <c r="J12" i="12" s="1"/>
  <c r="B98" i="12"/>
  <c r="B99" i="12" l="1"/>
  <c r="C98" i="12"/>
  <c r="K12" i="12" s="1"/>
  <c r="B100" i="12" l="1"/>
  <c r="C99" i="12"/>
  <c r="L12" i="12" s="1"/>
  <c r="B101" i="12" l="1"/>
  <c r="C100" i="12"/>
  <c r="M12" i="12" s="1"/>
  <c r="C101" i="12" l="1"/>
  <c r="N12" i="12" s="1"/>
  <c r="B102" i="12"/>
  <c r="B103" i="12" l="1"/>
  <c r="C102" i="12"/>
  <c r="O12" i="12" s="1"/>
  <c r="B104" i="12" l="1"/>
  <c r="C103" i="12"/>
  <c r="P12" i="12" s="1"/>
  <c r="B105" i="12" l="1"/>
  <c r="C104" i="12"/>
  <c r="Q12" i="12" s="1"/>
  <c r="C12" i="12" s="1"/>
  <c r="Y5" i="13" l="1"/>
  <c r="Y13" i="13"/>
  <c r="Y11" i="13"/>
  <c r="Y12" i="13"/>
  <c r="Y6" i="13"/>
  <c r="Y7" i="13"/>
  <c r="Y4" i="13"/>
  <c r="Y10" i="13"/>
  <c r="C105" i="12"/>
  <c r="F13" i="12" s="1"/>
  <c r="B106" i="12"/>
  <c r="Y14" i="13" l="1"/>
  <c r="Y8" i="13"/>
  <c r="B107" i="12"/>
  <c r="C106" i="12"/>
  <c r="G13" i="12" s="1"/>
  <c r="B108" i="12" l="1"/>
  <c r="C107" i="12"/>
  <c r="H13" i="12" s="1"/>
  <c r="B109" i="12" l="1"/>
  <c r="C108" i="12"/>
  <c r="I13" i="12" s="1"/>
  <c r="C109" i="12" l="1"/>
  <c r="J13" i="12" s="1"/>
  <c r="B110" i="12"/>
  <c r="B111" i="12" l="1"/>
  <c r="C110" i="12"/>
  <c r="K13" i="12" s="1"/>
  <c r="B112" i="12" l="1"/>
  <c r="C111" i="12"/>
  <c r="L13" i="12" s="1"/>
  <c r="B113" i="12" l="1"/>
  <c r="C112" i="12"/>
  <c r="M13" i="12" s="1"/>
  <c r="C113" i="12" l="1"/>
  <c r="N13" i="12" s="1"/>
  <c r="B114" i="12"/>
  <c r="B115" i="12" l="1"/>
  <c r="C114" i="12"/>
  <c r="O13" i="12" s="1"/>
  <c r="B116" i="12" l="1"/>
  <c r="C115" i="12"/>
  <c r="P13" i="12" s="1"/>
  <c r="B117" i="12" l="1"/>
  <c r="C116" i="12"/>
  <c r="Q13" i="12" s="1"/>
  <c r="C13" i="12" s="1"/>
  <c r="AC7" i="13" l="1"/>
  <c r="AC6" i="13"/>
  <c r="AC13" i="13"/>
  <c r="AC5" i="13"/>
  <c r="AC11" i="13"/>
  <c r="AC12" i="13"/>
  <c r="AC4" i="13"/>
  <c r="AC10" i="13"/>
  <c r="C117" i="12"/>
  <c r="F14" i="12" s="1"/>
  <c r="B118" i="12"/>
  <c r="AC14" i="13" l="1"/>
  <c r="AC8" i="13"/>
  <c r="B119" i="12"/>
  <c r="C118" i="12"/>
  <c r="G14" i="12" s="1"/>
  <c r="B120" i="12" l="1"/>
  <c r="C119" i="12"/>
  <c r="H14" i="12" s="1"/>
  <c r="B121" i="12" l="1"/>
  <c r="C120" i="12"/>
  <c r="I14" i="12" s="1"/>
  <c r="C121" i="12" l="1"/>
  <c r="J14" i="12" s="1"/>
  <c r="B122" i="12"/>
  <c r="B123" i="12" l="1"/>
  <c r="C122" i="12"/>
  <c r="K14" i="12" s="1"/>
  <c r="B124" i="12" l="1"/>
  <c r="C123" i="12"/>
  <c r="L14" i="12" s="1"/>
  <c r="B125" i="12" l="1"/>
  <c r="C124" i="12"/>
  <c r="M14" i="12" s="1"/>
  <c r="C125" i="12" l="1"/>
  <c r="N14" i="12" s="1"/>
  <c r="B126" i="12"/>
  <c r="B127" i="12" l="1"/>
  <c r="C126" i="12"/>
  <c r="O14" i="12" s="1"/>
  <c r="B128" i="12" l="1"/>
  <c r="C127" i="12"/>
  <c r="P14" i="12" s="1"/>
  <c r="B129" i="12" l="1"/>
  <c r="C128" i="12"/>
  <c r="Q14" i="12" s="1"/>
  <c r="C14" i="12" s="1"/>
  <c r="AG12" i="13" l="1"/>
  <c r="AG7" i="13"/>
  <c r="AG13" i="13"/>
  <c r="AG11" i="13"/>
  <c r="AG6" i="13"/>
  <c r="AG5" i="13"/>
  <c r="AG4" i="13"/>
  <c r="AG10" i="13"/>
  <c r="C129" i="12"/>
  <c r="F15" i="12" s="1"/>
  <c r="B130" i="12"/>
  <c r="AG14" i="13" l="1"/>
  <c r="AG8" i="13"/>
  <c r="B131" i="12"/>
  <c r="C130" i="12"/>
  <c r="G15" i="12" s="1"/>
  <c r="B132" i="12" l="1"/>
  <c r="C131" i="12"/>
  <c r="H15" i="12" s="1"/>
  <c r="B133" i="12" l="1"/>
  <c r="C132" i="12"/>
  <c r="I15" i="12" s="1"/>
  <c r="C133" i="12" l="1"/>
  <c r="J15" i="12" s="1"/>
  <c r="B134" i="12"/>
  <c r="B135" i="12" l="1"/>
  <c r="C134" i="12"/>
  <c r="K15" i="12" s="1"/>
  <c r="B136" i="12" l="1"/>
  <c r="C135" i="12"/>
  <c r="L15" i="12" s="1"/>
  <c r="B137" i="12" l="1"/>
  <c r="C136" i="12"/>
  <c r="M15" i="12" s="1"/>
  <c r="B138" i="12" l="1"/>
  <c r="C137" i="12"/>
  <c r="N15" i="12" s="1"/>
  <c r="B139" i="12" l="1"/>
  <c r="C138" i="12"/>
  <c r="O15" i="12" s="1"/>
  <c r="C139" i="12" l="1"/>
  <c r="P15" i="12" s="1"/>
  <c r="B140" i="12"/>
  <c r="B141" i="12" l="1"/>
  <c r="C140" i="12"/>
  <c r="Q15" i="12" s="1"/>
  <c r="C15" i="12" s="1"/>
  <c r="AK13" i="13" l="1"/>
  <c r="I26" i="13" s="1"/>
  <c r="T113" i="4" s="1"/>
  <c r="AK7" i="13"/>
  <c r="I21" i="13" s="1"/>
  <c r="T59" i="4" s="1"/>
  <c r="AK6" i="13"/>
  <c r="I20" i="13" s="1"/>
  <c r="P59" i="4" s="1"/>
  <c r="AK12" i="13"/>
  <c r="I25" i="13" s="1"/>
  <c r="P113" i="4" s="1"/>
  <c r="AK5" i="13"/>
  <c r="I19" i="13" s="1"/>
  <c r="M59" i="4" s="1"/>
  <c r="AK11" i="13"/>
  <c r="I24" i="13" s="1"/>
  <c r="M113" i="4" s="1"/>
  <c r="AK10" i="13"/>
  <c r="AK4" i="13"/>
  <c r="C141" i="12"/>
  <c r="F16" i="12" s="1"/>
  <c r="B142" i="12"/>
  <c r="AK8" i="13" l="1"/>
  <c r="I18" i="13"/>
  <c r="O113" i="4"/>
  <c r="P114" i="4"/>
  <c r="O114" i="4" s="1"/>
  <c r="AK14" i="13"/>
  <c r="I23" i="13"/>
  <c r="J113" i="4" s="1"/>
  <c r="O59" i="4"/>
  <c r="P60" i="4"/>
  <c r="O60" i="4" s="1"/>
  <c r="B143" i="12"/>
  <c r="C142" i="12"/>
  <c r="G16" i="12" s="1"/>
  <c r="L113" i="4"/>
  <c r="M114" i="4"/>
  <c r="L114" i="4" s="1"/>
  <c r="R59" i="4"/>
  <c r="T60" i="4"/>
  <c r="R60" i="4" s="1"/>
  <c r="L59" i="4"/>
  <c r="M60" i="4"/>
  <c r="L60" i="4" s="1"/>
  <c r="R113" i="4"/>
  <c r="T114" i="4"/>
  <c r="R114" i="4" s="1"/>
  <c r="I113" i="4" l="1"/>
  <c r="J114" i="4"/>
  <c r="I114" i="4" s="1"/>
  <c r="I28" i="13"/>
  <c r="J59" i="4"/>
  <c r="B144" i="12"/>
  <c r="C143" i="12"/>
  <c r="H16" i="12" s="1"/>
  <c r="B145" i="12" l="1"/>
  <c r="C144" i="12"/>
  <c r="I16" i="12" s="1"/>
  <c r="I59" i="4"/>
  <c r="J60" i="4"/>
  <c r="I60" i="4" l="1"/>
  <c r="T117" i="4"/>
  <c r="B146" i="12"/>
  <c r="C145" i="12"/>
  <c r="J16" i="12" s="1"/>
  <c r="R117" i="4" l="1"/>
  <c r="I27" i="5"/>
  <c r="B147" i="12"/>
  <c r="C146" i="12"/>
  <c r="K16" i="12" s="1"/>
  <c r="C147" i="12" l="1"/>
  <c r="L16" i="12" s="1"/>
  <c r="B148" i="12"/>
  <c r="I31" i="5"/>
  <c r="J31" i="5" s="1"/>
  <c r="D31" i="5" s="1"/>
  <c r="J27" i="5"/>
  <c r="D27" i="5"/>
  <c r="I35" i="5" s="1"/>
  <c r="J33" i="5" l="1"/>
  <c r="D33" i="5" s="1"/>
  <c r="B149" i="12"/>
  <c r="C148" i="12"/>
  <c r="M16" i="12" s="1"/>
  <c r="C149" i="12" l="1"/>
  <c r="N16" i="12" s="1"/>
  <c r="B150" i="12"/>
  <c r="B151" i="12" l="1"/>
  <c r="C150" i="12"/>
  <c r="O16" i="12" s="1"/>
  <c r="B152" i="12" l="1"/>
  <c r="C151" i="12"/>
  <c r="P16" i="12" s="1"/>
  <c r="B153" i="12" l="1"/>
  <c r="C152" i="12"/>
  <c r="Q16" i="12" s="1"/>
  <c r="C16" i="12" s="1"/>
  <c r="B154" i="12" l="1"/>
  <c r="C153" i="12"/>
  <c r="F17" i="12" s="1"/>
  <c r="B155" i="12" l="1"/>
  <c r="C154" i="12"/>
  <c r="G17" i="12" s="1"/>
  <c r="C155" i="12" l="1"/>
  <c r="H17" i="12" s="1"/>
  <c r="B156" i="12"/>
  <c r="B157" i="12" l="1"/>
  <c r="C156" i="12"/>
  <c r="I17" i="12" s="1"/>
  <c r="C157" i="12" l="1"/>
  <c r="J17" i="12" s="1"/>
  <c r="B158" i="12"/>
  <c r="B159" i="12" l="1"/>
  <c r="C158" i="12"/>
  <c r="K17" i="12" s="1"/>
  <c r="B160" i="12" l="1"/>
  <c r="C159" i="12"/>
  <c r="L17" i="12" s="1"/>
  <c r="B161" i="12" l="1"/>
  <c r="C160" i="12"/>
  <c r="M17" i="12" s="1"/>
  <c r="B162" i="12" l="1"/>
  <c r="C161" i="12"/>
  <c r="N17" i="12" s="1"/>
  <c r="B163" i="12" l="1"/>
  <c r="C162" i="12"/>
  <c r="O17" i="12" s="1"/>
  <c r="C163" i="12" l="1"/>
  <c r="P17" i="12" s="1"/>
  <c r="B164" i="12"/>
  <c r="B165" i="12" l="1"/>
  <c r="C164" i="12"/>
  <c r="Q17" i="12" s="1"/>
  <c r="C17" i="12" s="1"/>
  <c r="C165" i="12" l="1"/>
  <c r="F18" i="12" s="1"/>
  <c r="B166" i="12"/>
  <c r="B167" i="12" l="1"/>
  <c r="C166" i="12"/>
  <c r="G18" i="12" s="1"/>
  <c r="B168" i="12" l="1"/>
  <c r="C167" i="12"/>
  <c r="H18" i="12" s="1"/>
  <c r="B169" i="12" l="1"/>
  <c r="C168" i="12"/>
  <c r="I18" i="12" s="1"/>
  <c r="B170" i="12" l="1"/>
  <c r="C169" i="12"/>
  <c r="J18" i="12" s="1"/>
  <c r="B171" i="12" l="1"/>
  <c r="C170" i="12"/>
  <c r="K18" i="12" s="1"/>
  <c r="C171" i="12" l="1"/>
  <c r="L18" i="12" s="1"/>
  <c r="B172" i="12"/>
  <c r="B173" i="12" l="1"/>
  <c r="C172" i="12"/>
  <c r="M18" i="12" s="1"/>
  <c r="C173" i="12" l="1"/>
  <c r="N18" i="12" s="1"/>
  <c r="B174" i="12"/>
  <c r="B175" i="12" l="1"/>
  <c r="C174" i="12"/>
  <c r="O18" i="12" s="1"/>
  <c r="B176" i="12" l="1"/>
  <c r="C175" i="12"/>
  <c r="P18" i="12" s="1"/>
  <c r="B177" i="12" l="1"/>
  <c r="C176" i="12"/>
  <c r="Q18" i="12" s="1"/>
  <c r="C18" i="12" s="1"/>
  <c r="B178" i="12" l="1"/>
  <c r="C177" i="12"/>
  <c r="F19" i="12" s="1"/>
  <c r="B179" i="12" l="1"/>
  <c r="C178" i="12"/>
  <c r="G19" i="12" s="1"/>
  <c r="C179" i="12" l="1"/>
  <c r="H19" i="12" s="1"/>
  <c r="B180" i="12"/>
  <c r="B181" i="12" l="1"/>
  <c r="C180" i="12"/>
  <c r="I19" i="12" s="1"/>
  <c r="C181" i="12" l="1"/>
  <c r="J19" i="12" s="1"/>
  <c r="B182" i="12"/>
  <c r="B183" i="12" l="1"/>
  <c r="C182" i="12"/>
  <c r="K19" i="12" s="1"/>
  <c r="B184" i="12" l="1"/>
  <c r="C183" i="12"/>
  <c r="L19" i="12" s="1"/>
  <c r="B185" i="12" l="1"/>
  <c r="C184" i="12"/>
  <c r="M19" i="12" s="1"/>
  <c r="B186" i="12" l="1"/>
  <c r="C185" i="12"/>
  <c r="N19" i="12" s="1"/>
  <c r="B187" i="12" l="1"/>
  <c r="C186" i="12"/>
  <c r="O19" i="12" s="1"/>
  <c r="C187" i="12" l="1"/>
  <c r="P19" i="12" s="1"/>
  <c r="B188" i="12"/>
  <c r="B189" i="12" l="1"/>
  <c r="C188" i="12"/>
  <c r="Q19" i="12" s="1"/>
  <c r="C19" i="12" s="1"/>
  <c r="C189" i="12" l="1"/>
  <c r="F20" i="12" s="1"/>
  <c r="B190" i="12"/>
  <c r="B191" i="12" l="1"/>
  <c r="C190" i="12"/>
  <c r="G20" i="12" s="1"/>
  <c r="B192" i="12" l="1"/>
  <c r="C191" i="12"/>
  <c r="H20" i="12" s="1"/>
  <c r="B193" i="12" l="1"/>
  <c r="C192" i="12"/>
  <c r="I20" i="12" s="1"/>
  <c r="B194" i="12" l="1"/>
  <c r="C193" i="12"/>
  <c r="J20" i="12" s="1"/>
  <c r="B195" i="12" l="1"/>
  <c r="C194" i="12"/>
  <c r="K20" i="12" s="1"/>
  <c r="C195" i="12" l="1"/>
  <c r="L20" i="12" s="1"/>
  <c r="B196" i="12"/>
  <c r="B197" i="12" l="1"/>
  <c r="C196" i="12"/>
  <c r="M20" i="12" s="1"/>
  <c r="C197" i="12" l="1"/>
  <c r="N20" i="12" s="1"/>
  <c r="B198" i="12"/>
  <c r="B199" i="12" l="1"/>
  <c r="C198" i="12"/>
  <c r="O20" i="12" s="1"/>
  <c r="C199" i="12" l="1"/>
  <c r="P20" i="12" s="1"/>
  <c r="B200" i="12"/>
  <c r="B201" i="12" l="1"/>
  <c r="C200" i="12"/>
  <c r="Q20" i="12" s="1"/>
  <c r="C20" i="12" s="1"/>
  <c r="C201" i="12" l="1"/>
  <c r="F21" i="12" s="1"/>
  <c r="B202" i="12"/>
  <c r="B203" i="12" l="1"/>
  <c r="C202" i="12"/>
  <c r="G21" i="12" s="1"/>
  <c r="C203" i="12" l="1"/>
  <c r="H21" i="12" s="1"/>
  <c r="B204" i="12"/>
  <c r="B205" i="12" l="1"/>
  <c r="C204" i="12"/>
  <c r="I21" i="12" s="1"/>
  <c r="C205" i="12" l="1"/>
  <c r="J21" i="12" s="1"/>
  <c r="B206" i="12"/>
  <c r="B207" i="12" l="1"/>
  <c r="C206" i="12"/>
  <c r="K21" i="12" s="1"/>
  <c r="C207" i="12" l="1"/>
  <c r="L21" i="12" s="1"/>
  <c r="B208" i="12"/>
  <c r="B209" i="12" l="1"/>
  <c r="C208" i="12"/>
  <c r="M21" i="12" s="1"/>
  <c r="C209" i="12" l="1"/>
  <c r="N21" i="12" s="1"/>
  <c r="B210" i="12"/>
  <c r="B211" i="12" l="1"/>
  <c r="C210" i="12"/>
  <c r="O21" i="12" s="1"/>
  <c r="C211" i="12" l="1"/>
  <c r="P21" i="12" s="1"/>
  <c r="B212" i="12"/>
  <c r="B213" i="12" l="1"/>
  <c r="C212" i="12"/>
  <c r="Q21" i="12" s="1"/>
  <c r="C21" i="12" s="1"/>
  <c r="C213" i="12" l="1"/>
  <c r="F22" i="12" s="1"/>
  <c r="B214" i="12"/>
  <c r="B215" i="12" l="1"/>
  <c r="C214" i="12"/>
  <c r="G22" i="12" s="1"/>
  <c r="C215" i="12" l="1"/>
  <c r="H22" i="12" s="1"/>
  <c r="B216" i="12"/>
  <c r="B217" i="12" l="1"/>
  <c r="C216" i="12"/>
  <c r="I22" i="12" s="1"/>
  <c r="C217" i="12" l="1"/>
  <c r="J22" i="12" s="1"/>
  <c r="B218" i="12"/>
  <c r="B219" i="12" l="1"/>
  <c r="C218" i="12"/>
  <c r="K22" i="12" s="1"/>
  <c r="C219" i="12" l="1"/>
  <c r="L22" i="12" s="1"/>
  <c r="B220" i="12"/>
  <c r="B221" i="12" l="1"/>
  <c r="C220" i="12"/>
  <c r="M22" i="12" s="1"/>
  <c r="C221" i="12" l="1"/>
  <c r="N22" i="12" s="1"/>
  <c r="B222" i="12"/>
  <c r="B223" i="12" l="1"/>
  <c r="C222" i="12"/>
  <c r="O22" i="12" s="1"/>
  <c r="C223" i="12" l="1"/>
  <c r="P22" i="12" s="1"/>
  <c r="B224" i="12"/>
  <c r="B225" i="12" l="1"/>
  <c r="C224" i="12"/>
  <c r="Q22" i="12" s="1"/>
  <c r="C22" i="12" s="1"/>
  <c r="C225" i="12" l="1"/>
  <c r="F23" i="12" s="1"/>
  <c r="B226" i="12"/>
  <c r="B227" i="12" l="1"/>
  <c r="C226" i="12"/>
  <c r="G23" i="12" s="1"/>
  <c r="B228" i="12" l="1"/>
  <c r="C227" i="12"/>
  <c r="H23" i="12" s="1"/>
  <c r="B229" i="12" l="1"/>
  <c r="C228" i="12"/>
  <c r="I23" i="12" s="1"/>
  <c r="B230" i="12" l="1"/>
  <c r="C229" i="12"/>
  <c r="J23" i="12" s="1"/>
  <c r="B231" i="12" l="1"/>
  <c r="C230" i="12"/>
  <c r="K23" i="12" s="1"/>
  <c r="C231" i="12" l="1"/>
  <c r="L23" i="12" s="1"/>
  <c r="B232" i="12"/>
  <c r="B233" i="12" l="1"/>
  <c r="C232" i="12"/>
  <c r="M23" i="12" s="1"/>
  <c r="B234" i="12" l="1"/>
  <c r="C233" i="12"/>
  <c r="N23" i="12" s="1"/>
  <c r="B235" i="12" l="1"/>
  <c r="C234" i="12"/>
  <c r="O23" i="12" s="1"/>
  <c r="C235" i="12" l="1"/>
  <c r="P23" i="12" s="1"/>
  <c r="B236" i="12"/>
  <c r="B237" i="12" l="1"/>
  <c r="C236" i="12"/>
  <c r="Q23" i="12" s="1"/>
  <c r="C23" i="12" s="1"/>
  <c r="C237" i="12" l="1"/>
  <c r="F24" i="12" s="1"/>
  <c r="B238" i="12"/>
  <c r="B239" i="12" l="1"/>
  <c r="C238" i="12"/>
  <c r="G24" i="12" s="1"/>
  <c r="C239" i="12" l="1"/>
  <c r="H24" i="12" s="1"/>
  <c r="B240" i="12"/>
  <c r="B241" i="12" l="1"/>
  <c r="C240" i="12"/>
  <c r="I24" i="12" s="1"/>
  <c r="B242" i="12" l="1"/>
  <c r="C241" i="12"/>
  <c r="J24" i="12" s="1"/>
  <c r="B243" i="12" l="1"/>
  <c r="C242" i="12"/>
  <c r="K24" i="12" s="1"/>
  <c r="C243" i="12" l="1"/>
  <c r="L24" i="12" s="1"/>
  <c r="B244" i="12"/>
  <c r="B245" i="12" l="1"/>
  <c r="C244" i="12"/>
  <c r="M24" i="12" s="1"/>
  <c r="B246" i="12" l="1"/>
  <c r="C245" i="12"/>
  <c r="N24" i="12" s="1"/>
  <c r="B247" i="12" l="1"/>
  <c r="C246" i="12"/>
  <c r="O24" i="12" s="1"/>
  <c r="C247" i="12" l="1"/>
  <c r="P24" i="12" s="1"/>
  <c r="B248" i="12"/>
  <c r="B249" i="12" l="1"/>
  <c r="C248" i="12"/>
  <c r="Q24" i="12" s="1"/>
  <c r="C24" i="12" s="1"/>
  <c r="B250" i="12" l="1"/>
  <c r="C249" i="12"/>
  <c r="F25" i="12" s="1"/>
  <c r="B251" i="12" l="1"/>
  <c r="C250" i="12"/>
  <c r="G25" i="12" s="1"/>
  <c r="C251" i="12" l="1"/>
  <c r="H25" i="12" s="1"/>
  <c r="B252" i="12"/>
  <c r="B253" i="12" l="1"/>
  <c r="C252" i="12"/>
  <c r="I25" i="12" s="1"/>
  <c r="C253" i="12" l="1"/>
  <c r="J25" i="12" s="1"/>
  <c r="B254" i="12"/>
  <c r="B255" i="12" l="1"/>
  <c r="C254" i="12"/>
  <c r="K25" i="12" s="1"/>
  <c r="C255" i="12" l="1"/>
  <c r="L25" i="12" s="1"/>
  <c r="B256" i="12"/>
  <c r="B257" i="12" l="1"/>
  <c r="C256" i="12"/>
  <c r="M25" i="12" s="1"/>
  <c r="B258" i="12" l="1"/>
  <c r="C257" i="12"/>
  <c r="N25" i="12" s="1"/>
  <c r="B259" i="12" l="1"/>
  <c r="C258" i="12"/>
  <c r="O25" i="12" s="1"/>
  <c r="B260" i="12" l="1"/>
  <c r="C259" i="12"/>
  <c r="P25" i="12" s="1"/>
  <c r="B261" i="12" l="1"/>
  <c r="C260" i="12"/>
  <c r="Q25" i="12" s="1"/>
  <c r="C25" i="12" s="1"/>
  <c r="C261" i="12" l="1"/>
  <c r="F26" i="12" s="1"/>
  <c r="B262" i="12"/>
  <c r="B263" i="12" l="1"/>
  <c r="C262" i="12"/>
  <c r="G26" i="12" s="1"/>
  <c r="C263" i="12" l="1"/>
  <c r="H26" i="12" s="1"/>
  <c r="B264" i="12"/>
  <c r="B265" i="12" l="1"/>
  <c r="C264" i="12"/>
  <c r="I26" i="12" s="1"/>
  <c r="B266" i="12" l="1"/>
  <c r="C265" i="12"/>
  <c r="J26" i="12" s="1"/>
  <c r="B267" i="12" l="1"/>
  <c r="C266" i="12"/>
  <c r="K26" i="12" s="1"/>
  <c r="C267" i="12" l="1"/>
  <c r="L26" i="12" s="1"/>
  <c r="B268" i="12"/>
  <c r="C268" i="12" l="1"/>
  <c r="M26" i="12" s="1"/>
  <c r="B269" i="12"/>
  <c r="B270" i="12" l="1"/>
  <c r="C269" i="12"/>
  <c r="N26" i="12" s="1"/>
  <c r="C270" i="12" l="1"/>
  <c r="O26" i="12" s="1"/>
  <c r="B271" i="12"/>
  <c r="C271" i="12" l="1"/>
  <c r="P26" i="12" s="1"/>
  <c r="B272" i="12"/>
  <c r="C272" i="12" s="1"/>
  <c r="Q26" i="12" s="1"/>
  <c r="C26" i="12" s="1"/>
</calcChain>
</file>

<file path=xl/sharedStrings.xml><?xml version="1.0" encoding="utf-8"?>
<sst xmlns="http://schemas.openxmlformats.org/spreadsheetml/2006/main" count="1368" uniqueCount="389">
  <si>
    <t>5.1</t>
  </si>
  <si>
    <t>Övriga tjänster (option)</t>
  </si>
  <si>
    <t>Leverantörens</t>
  </si>
  <si>
    <t>Kravområde</t>
  </si>
  <si>
    <t>Maxpoäng</t>
  </si>
  <si>
    <t>Totalt:</t>
  </si>
  <si>
    <t>Bör-krav</t>
  </si>
  <si>
    <t>Utvärderingskriterium - Pris</t>
  </si>
  <si>
    <t>Vikt</t>
  </si>
  <si>
    <t>Utvärderingsresultat:</t>
  </si>
  <si>
    <t>Börkrav</t>
  </si>
  <si>
    <t>Utvärderingspris</t>
  </si>
  <si>
    <t>anbud</t>
  </si>
  <si>
    <t xml:space="preserve"> (hämtas från flik "Anbudspris"</t>
  </si>
  <si>
    <t>Offererat pris</t>
  </si>
  <si>
    <t>Följande prissammanställning motsvarar den sammanställning av anbudspriserna som ESV kommer att genomföra. Priserna hämtas</t>
  </si>
  <si>
    <t>Antal</t>
  </si>
  <si>
    <t>A. Generella krav</t>
  </si>
  <si>
    <t>B. Registrering och indatahantering</t>
  </si>
  <si>
    <t>C. Huvudbokföring</t>
  </si>
  <si>
    <t>D. Leverantörsfakturahantering</t>
  </si>
  <si>
    <t>E. Kundfakturahantering</t>
  </si>
  <si>
    <t>F. Anläggningsredovisning</t>
  </si>
  <si>
    <t xml:space="preserve">Antal utbildningsdagar per deltagare. </t>
  </si>
  <si>
    <t>1.1</t>
  </si>
  <si>
    <t>2.1</t>
  </si>
  <si>
    <t>2.2</t>
  </si>
  <si>
    <t>2.3</t>
  </si>
  <si>
    <t>3.1</t>
  </si>
  <si>
    <t>3.2</t>
  </si>
  <si>
    <t>4.1</t>
  </si>
  <si>
    <t>4.2</t>
  </si>
  <si>
    <t>2.4</t>
  </si>
  <si>
    <t>Utbildning (option)</t>
  </si>
  <si>
    <t>2.5</t>
  </si>
  <si>
    <t>Standardsystemets namn, versionsnummer och tillverkare</t>
  </si>
  <si>
    <t>Anbudspris</t>
  </si>
  <si>
    <t>Utv pris</t>
  </si>
  <si>
    <t>Enhet</t>
  </si>
  <si>
    <t>Kvartal</t>
  </si>
  <si>
    <t>Timme</t>
  </si>
  <si>
    <t>Uppdragsledare, Nivå 4, Takpris per timme</t>
  </si>
  <si>
    <t>Uppdragsledare, Nivå 3, Takpris per timme</t>
  </si>
  <si>
    <t>Systemutvecklare, Nivå 4, Takpris per timme</t>
  </si>
  <si>
    <t>Systemutvecklare, Nivå 3, Takpris per timme</t>
  </si>
  <si>
    <t>Applikationskonsult, Nivå 4, Takpris per timme</t>
  </si>
  <si>
    <t>Applikationskonsult, Nivå 3, Takpris per timme</t>
  </si>
  <si>
    <t>Deltagare</t>
  </si>
  <si>
    <t>Styck</t>
  </si>
  <si>
    <t xml:space="preserve">Takpris per deltagare och dag inklusive Leverantörens förberedelsearbete och dokumentation. </t>
  </si>
  <si>
    <t>Övriga Standardstystem (option)</t>
  </si>
  <si>
    <t>2.6</t>
  </si>
  <si>
    <t>Timmar</t>
  </si>
  <si>
    <t>2.7</t>
  </si>
  <si>
    <t>2.8</t>
  </si>
  <si>
    <t>Standardkonfigurering enligt Mall för prislista, avsnitt 2.2</t>
  </si>
  <si>
    <t>Driftservice</t>
  </si>
  <si>
    <t>Takpriser enligt förutsättningarna i detta avsnitt 2.1.</t>
  </si>
  <si>
    <t>Egen drift</t>
  </si>
  <si>
    <t>3.3</t>
  </si>
  <si>
    <t>3.4</t>
  </si>
  <si>
    <t>3.5</t>
  </si>
  <si>
    <t>3.6</t>
  </si>
  <si>
    <t>Takpriser enligt förutsättningarna i detta avsnitt 3.1.</t>
  </si>
  <si>
    <t>2.9</t>
  </si>
  <si>
    <t>3.7</t>
  </si>
  <si>
    <t>3.8</t>
  </si>
  <si>
    <t>3.9</t>
  </si>
  <si>
    <t>3.10</t>
  </si>
  <si>
    <t>Takpris enligt förutsättningarna i detta avsnitt 3.8.</t>
  </si>
  <si>
    <t>Takpris enligt förutsättningarna i detta avsnitt 3.9.</t>
  </si>
  <si>
    <t>Takpriser enligt förutsättningarna i detta avsnitt 4.1.</t>
  </si>
  <si>
    <t>Takpriser enligt förutsättningarna i detta avsnitt 4.2.</t>
  </si>
  <si>
    <t>5.2</t>
  </si>
  <si>
    <t>5.3</t>
  </si>
  <si>
    <t>6.1</t>
  </si>
  <si>
    <t>Övergång mellan Egen drift och Driftservicealternativen (option)</t>
  </si>
  <si>
    <t>2.10</t>
  </si>
  <si>
    <t>Takpriser enligt förutsättningarna i detta avsnitt 2.6.</t>
  </si>
  <si>
    <t>Takpriser enligt förutsättningarna i detta avsnitt 3.6.</t>
  </si>
  <si>
    <t>Standardsystem (option)</t>
  </si>
  <si>
    <t>Integration med lönesystem enligt Mall för prislista, avsnitt 2.3</t>
  </si>
  <si>
    <t>Integration med E-handelstjänst enligt Mall för prislista, avsnitt 2.4</t>
  </si>
  <si>
    <t>Integration med system för rapportering, budgetering och planering enligt Mall för prislista, avsnitt 2.5</t>
  </si>
  <si>
    <t>Övergång från Driftservice till Egen drift enligt Mall för prislista, avsnitt 4.2</t>
  </si>
  <si>
    <t>Systemadministrativ utbildning enligt Mall för prislista, avsnitt 5.3.</t>
  </si>
  <si>
    <t>Standardkonfigurering enligt Mall för prislista, avsnitt 3.2</t>
  </si>
  <si>
    <t>Integration med lönesystem enligt Mall för prislista, avsnitt 3.3</t>
  </si>
  <si>
    <t>Integration med E-handelstjänst enligt Mall för prislista, avsnitt 3.4</t>
  </si>
  <si>
    <t>Integration med system för rapportering, budgetering och planering enligt Mall för prislista, avsnitt 3.5</t>
  </si>
  <si>
    <t>Underhåll och Support enligt Mall för prislista, avsnitt 3.6</t>
  </si>
  <si>
    <t>Applikationskonsult, Nivå 4 enligt Mall för prislista, avsnitt 6.1</t>
  </si>
  <si>
    <t>Systemutvecklare, Nivå 3 enligt Mall för prislista, avsnitt 6.1</t>
  </si>
  <si>
    <t>Systemutvecklare, Nivå 4 enligt Mall för prislista, avsnitt 6.1</t>
  </si>
  <si>
    <t>Uppdragsledare, Nivå 3 enligt Mall för prislista, avsnitt 6.1</t>
  </si>
  <si>
    <t>Uppdragsledare, Nivå 4 enligt Mall för prislista, avsnitt 6.1</t>
  </si>
  <si>
    <t>Övergång från Egen drift till Driftservice enligt Mall för prislista, avsnitt 4.1</t>
  </si>
  <si>
    <t>Bör-kravspoäng</t>
  </si>
  <si>
    <t>Utvärderingspriset beräknas på faktiska belopp och poäng. Samtliga belopp och poäng visas dock avrundade enligt ovan.</t>
  </si>
  <si>
    <t>Takpriser enligt förutsättningarna i detta avsnitt 2.7.</t>
  </si>
  <si>
    <t>Takpriser enligt förutsättningarna i detta avsnitt 2.2.</t>
  </si>
  <si>
    <t>Takpriser enligt förutsättningarna i detta avsnitt 2.3.</t>
  </si>
  <si>
    <t>Takpriser enligt förutsättningarna i detta avsnitt 2.4.</t>
  </si>
  <si>
    <t>Takpriser enligt förutsättningarna i detta avsnitt 2.5.</t>
  </si>
  <si>
    <t>Takpriser enligt förutsättningarna i detta avsnitt 3.2.</t>
  </si>
  <si>
    <t>Takpriser enligt förutsättningarna i detta avsnitt 3.3.</t>
  </si>
  <si>
    <t>Takpriser enligt förutsättningarna i detta avsnitt 3.4.</t>
  </si>
  <si>
    <t>Takpriser enligt förutsättningarna i detta avsnitt 3.5.</t>
  </si>
  <si>
    <t>Databashanterarens namn, versionsnummer och tillverkare</t>
  </si>
  <si>
    <t>Takpris per deltagare och dag inklusive Leverantörens förberedelsearbete och dokumentation.</t>
  </si>
  <si>
    <t>Dagar</t>
  </si>
  <si>
    <t>Leverans, installation och validering enligt Mall för prislista, avsnitt 2.1</t>
  </si>
  <si>
    <t>Leverans, installation och validering enligt Mall för prislista, avsnitt 3.1</t>
  </si>
  <si>
    <t>per kvartal</t>
  </si>
  <si>
    <t>Kostnad</t>
  </si>
  <si>
    <t>kvartal</t>
  </si>
  <si>
    <t>Prishöjning, totalt</t>
  </si>
  <si>
    <t>Prisjusteringar enligt förutsättningarna i förfrågningsunderlagets avsnitt 7.4.1, Utvärderingskriterium - Pris</t>
  </si>
  <si>
    <t>bör-kravspoäng</t>
  </si>
  <si>
    <t>(ifylls av Leverantör)</t>
  </si>
  <si>
    <t>Ifyllda rutor:</t>
  </si>
  <si>
    <t>I. Budget och prognos</t>
  </si>
  <si>
    <t>J. Rapporter och utdata</t>
  </si>
  <si>
    <t>från prislistan. Samtliga efterfrågade priser behöver vara ifyllda av Leverantören för att summeringen ska vara rättvisande.</t>
  </si>
  <si>
    <t>Totalt</t>
  </si>
  <si>
    <t>åtta år</t>
  </si>
  <si>
    <t>Utvärderingskriterier</t>
  </si>
  <si>
    <t>resultat som redovisas i ESV:s upphandlingsprotokoll.</t>
  </si>
  <si>
    <t>ESV kan inte lämna några utfästelser om att av Leverantör presenterat resultat kommer att överensstämma med det</t>
  </si>
  <si>
    <t>Takpriser enligt förutsättningarna i detta avsnitt 2.8.</t>
  </si>
  <si>
    <t>Takpriser enligt förutsättningarna i detta avsnitt 2.9.</t>
  </si>
  <si>
    <t>Utökning av Supports öppettid Arbetsdagar 17.00-22.00 enligt Mall för prislista, avsnitt 3.7</t>
  </si>
  <si>
    <t>Utökning av Supports öppettid helgdagar 08.00-16.00 enligt Mall för prislista, avsnitt 3.8</t>
  </si>
  <si>
    <t>Tillägg för extra person som får kontakta Support enligt Mall för prislista, avsnitt 3.9</t>
  </si>
  <si>
    <t>Applikationskonsult, Nivå 3 enligt Mall för prislista, avsnitt 6.1</t>
  </si>
  <si>
    <t>M. Krav på Driftservice</t>
  </si>
  <si>
    <r>
      <rPr>
        <b/>
        <sz val="10"/>
        <rFont val="Arial"/>
        <family val="2"/>
      </rPr>
      <t xml:space="preserve">Kommentar: </t>
    </r>
    <r>
      <rPr>
        <sz val="10"/>
        <rFont val="Arial"/>
        <family val="2"/>
      </rPr>
      <t>Ovanstående sammanställning av utvärderingsresultatet baseras på av Leverantörens lämnade uppgifter.</t>
    </r>
  </si>
  <si>
    <t>Leverantörens namn:</t>
  </si>
  <si>
    <t>Priskategori</t>
  </si>
  <si>
    <t>Per kvartal</t>
  </si>
  <si>
    <t>Per timme</t>
  </si>
  <si>
    <t>Totalpris</t>
  </si>
  <si>
    <t>Per dag</t>
  </si>
  <si>
    <r>
      <rPr>
        <b/>
        <sz val="10"/>
        <rFont val="Arial"/>
        <family val="2"/>
      </rPr>
      <t>Standardkonfigurering</t>
    </r>
    <r>
      <rPr>
        <sz val="10"/>
        <rFont val="Arial"/>
        <family val="2"/>
      </rPr>
      <t xml:space="preserve"> enligt ramavtalsbilaga 2, avsnitt 4.4 (</t>
    </r>
    <r>
      <rPr>
        <i/>
        <sz val="10"/>
        <rFont val="Arial"/>
        <family val="2"/>
      </rPr>
      <t>förfrågningsunderlagets avsnitt 4.4</t>
    </r>
    <r>
      <rPr>
        <sz val="10"/>
        <rFont val="Arial"/>
        <family val="2"/>
      </rPr>
      <t xml:space="preserve">). Takpris ska lämnas för respektive priskategori enligt tabellen. </t>
    </r>
  </si>
  <si>
    <r>
      <rPr>
        <b/>
        <sz val="10"/>
        <rFont val="Arial"/>
        <family val="2"/>
      </rPr>
      <t xml:space="preserve">Standardkonfigurering </t>
    </r>
    <r>
      <rPr>
        <sz val="10"/>
        <rFont val="Arial"/>
        <family val="2"/>
      </rPr>
      <t>enligt ramavtalsbilaga 2, avsnitt 4.4 (</t>
    </r>
    <r>
      <rPr>
        <i/>
        <sz val="10"/>
        <rFont val="Arial"/>
        <family val="2"/>
      </rPr>
      <t>förfrågningsunderlagets avsnitt 4.4</t>
    </r>
    <r>
      <rPr>
        <sz val="10"/>
        <rFont val="Arial"/>
        <family val="2"/>
      </rPr>
      <t xml:space="preserve">). Takpris ska lämnas för respektive priskategori enligt tabellen. </t>
    </r>
  </si>
  <si>
    <t>Utvärderingsvolym under 8 år</t>
  </si>
  <si>
    <t>Person</t>
  </si>
  <si>
    <t>Nedanstående sammanställningar redovisar tillkommande kostnader kronor hänförlig till förväntade prisjusteringar. Utvärderingen av väntade prisförändringar baseras på den tidsperiod som markeras med blå färg nedan.</t>
  </si>
  <si>
    <t xml:space="preserve">Utvärderingspriset baseras på av Leverantör angivna priser i flik "Anbudspris". Kalkylen hämtar det sammanräknade utvärderingspriset </t>
  </si>
  <si>
    <t>från flik "Anbudspris". Ifyllande av utvärderingskalkylen förutsätter därmed att samtliga priser under flik "Prislista" är ifyllda.</t>
  </si>
  <si>
    <t xml:space="preserve"> (hämtas från sammanställningen ovan)</t>
  </si>
  <si>
    <t xml:space="preserve"> </t>
  </si>
  <si>
    <t>Databashanterare</t>
  </si>
  <si>
    <t xml:space="preserve">Utvärderingskriteriet Bör-kravspoäng fylls i av Leverantören. </t>
  </si>
  <si>
    <t>Per Användare</t>
  </si>
  <si>
    <t>Licens Lättanvändare</t>
  </si>
  <si>
    <t>Licens Fullanvändare</t>
  </si>
  <si>
    <t>Grundpris för 1-10 Användare</t>
  </si>
  <si>
    <t>Organisationslicens</t>
  </si>
  <si>
    <t>Alternativ prisutvärderingsbelopp i det fall organsiationslicens inte erbjuds:</t>
  </si>
  <si>
    <t>1.1.1</t>
  </si>
  <si>
    <t>1.1.2</t>
  </si>
  <si>
    <t>1.1.3</t>
  </si>
  <si>
    <t>1.1.4</t>
  </si>
  <si>
    <t>Ekonomisystem</t>
  </si>
  <si>
    <t>Databashanterare erforderlig för Ekonomisystemet. Leverantören får erbjuda flera databashanterare i det fall Ekonomisystemet kan hantera flera.</t>
  </si>
  <si>
    <t>Övriga Standardsystem erforderliga för Ekonomisystemet enligt följande redovisning.</t>
  </si>
  <si>
    <r>
      <rPr>
        <b/>
        <sz val="10"/>
        <rFont val="Arial"/>
        <family val="2"/>
      </rPr>
      <t>Lättanvändare</t>
    </r>
    <r>
      <rPr>
        <sz val="10"/>
        <rFont val="Arial"/>
        <family val="2"/>
      </rPr>
      <t>. Pris lämnas som Takpris per licens enligt förutsättningarna i detta avsnitt 1.1.</t>
    </r>
  </si>
  <si>
    <r>
      <rPr>
        <b/>
        <sz val="8"/>
        <rFont val="Arial"/>
        <family val="2"/>
      </rPr>
      <t>Pris i SEK för antal Användare</t>
    </r>
    <r>
      <rPr>
        <sz val="8"/>
        <rFont val="Arial"/>
        <family val="2"/>
      </rPr>
      <t xml:space="preserve"> (gäller där annat inte anges)</t>
    </r>
  </si>
  <si>
    <t>1 - 50</t>
  </si>
  <si>
    <t>51 - 250</t>
  </si>
  <si>
    <t>251 - 1 000</t>
  </si>
  <si>
    <t>1 001 -</t>
  </si>
  <si>
    <t>1 - 60</t>
  </si>
  <si>
    <t>61 - 300</t>
  </si>
  <si>
    <t>301 - 1 200</t>
  </si>
  <si>
    <t>1 201 -</t>
  </si>
  <si>
    <r>
      <rPr>
        <b/>
        <sz val="10"/>
        <rFont val="Arial"/>
        <family val="2"/>
      </rPr>
      <t>Organisationslicens</t>
    </r>
    <r>
      <rPr>
        <sz val="10"/>
        <rFont val="Arial"/>
        <family val="2"/>
      </rPr>
      <t xml:space="preserve"> enligt förutsättningarna i detta avsnitt 1.1. Pris lämnas som Takpris utan begränsning för antalet Lättanvändare och Fullanvändare.</t>
    </r>
  </si>
  <si>
    <r>
      <rPr>
        <b/>
        <sz val="10"/>
        <rFont val="Arial"/>
        <family val="2"/>
      </rPr>
      <t>Fullanvändare</t>
    </r>
    <r>
      <rPr>
        <sz val="10"/>
        <rFont val="Arial"/>
        <family val="2"/>
      </rPr>
      <t xml:space="preserve"> enligt förutsättningarna i detta avsnitt 1.1. Pris lämnas som Takpris per licens.</t>
    </r>
  </si>
  <si>
    <r>
      <rPr>
        <b/>
        <sz val="10"/>
        <rFont val="Arial"/>
        <family val="2"/>
      </rPr>
      <t>Grundpris för Avrop av 1-10 Användare</t>
    </r>
    <r>
      <rPr>
        <sz val="10"/>
        <rFont val="Arial"/>
        <family val="2"/>
      </rPr>
      <t xml:space="preserve"> enligt förutsättningarna i detta avsnitt 1.1. Pris lämnas som Takpris oavsett antalet Lättanvändare och Fullanvändare.</t>
    </r>
  </si>
  <si>
    <r>
      <rPr>
        <b/>
        <sz val="10"/>
        <rFont val="Arial"/>
        <family val="2"/>
      </rPr>
      <t>Leverans, installation och validering</t>
    </r>
    <r>
      <rPr>
        <sz val="10"/>
        <rFont val="Arial"/>
        <family val="2"/>
      </rPr>
      <t xml:space="preserve"> enligt Avropsavtalets avsnitt 10.17, avsnitt 10.20 respektive avsnitt 10.22. Takpris ska lämnas för respektive priskategori enligt tabellen. </t>
    </r>
  </si>
  <si>
    <t>Priskategori 1</t>
  </si>
  <si>
    <t>Priskategori 2</t>
  </si>
  <si>
    <t>Priskategori 3</t>
  </si>
  <si>
    <t>Priskategori 4</t>
  </si>
  <si>
    <t>- Licenser Lättanvändare</t>
  </si>
  <si>
    <t>- Licenser Fullanvändare</t>
  </si>
  <si>
    <t>Koll om pris för organisationslicens har lämnats.</t>
  </si>
  <si>
    <t>Konsultinsatser hos Myndighet. Avser myndighetsspecifika uppgifter.
Antal timmar per konsultkategori och kvartal.</t>
  </si>
  <si>
    <t>Användare</t>
  </si>
  <si>
    <t>Per kvartal och Användare</t>
  </si>
  <si>
    <t>Totalpris per Användare</t>
  </si>
  <si>
    <t xml:space="preserve">Summa: </t>
  </si>
  <si>
    <t xml:space="preserve">Nuvärdeberäkning: </t>
  </si>
  <si>
    <t xml:space="preserve">Prisjustering under åtta år: </t>
  </si>
  <si>
    <t>Ekonomisystem, Driftservice</t>
  </si>
  <si>
    <t>Ekonomisystem, Egen drift</t>
  </si>
  <si>
    <t>Organisationslicens alternativt kostnaden för 3 000 ytterligare Användare i det fall Organisationslicens inte har offererats.</t>
  </si>
  <si>
    <t>Fyra av leveranser avser Ekonomisystem, Driftservice och fyra av leveranser avser Ekonomisystem, Egen drift. För vardera typen av</t>
  </si>
  <si>
    <t>Ekonomisystem baseras utvärderingen på Avrop avseende Myndighet med totalt 50, 250, 1 000 och 2 500 Användare. Licenserna</t>
  </si>
  <si>
    <t>I sammanställningen för 2 500 Användare har för både Driftservice och Egen drift-alternativet inkluderats kostnaden för en</t>
  </si>
  <si>
    <t>Se rubrik</t>
  </si>
  <si>
    <t>Tim/kvartal:</t>
  </si>
  <si>
    <t>Antal prisrutor</t>
  </si>
  <si>
    <t>Ekonomisystem Driftservice, Priskategori 1</t>
  </si>
  <si>
    <t>Ekonomisystem Driftservice, Priskategori 2</t>
  </si>
  <si>
    <t>Ekonomisystem Driftservice, Priskategori 3</t>
  </si>
  <si>
    <t>Ekonomisystem Driftservice, Priskategori 4</t>
  </si>
  <si>
    <t>Ekonomisystem Egen drift, Priskategori 1</t>
  </si>
  <si>
    <t>Ekonomisystem Egen drift, Priskategori 2</t>
  </si>
  <si>
    <t>Ekonomisystem Egen drift, Priskategori 3</t>
  </si>
  <si>
    <t>Ekonomisystem Egen drift, Priskategori 4</t>
  </si>
  <si>
    <t>Prisjustering i procent per år efter fastprisperiodens slut</t>
  </si>
  <si>
    <t>Datum anger tidpunkt för fakturering.</t>
  </si>
  <si>
    <t xml:space="preserve">Konsultinsatser hos Myndighet. </t>
  </si>
  <si>
    <t>Konsultinsatser hos Myndighet:</t>
  </si>
  <si>
    <t>Driftkostnader under avtalsperioden</t>
  </si>
  <si>
    <t>Formelutrymme:</t>
  </si>
  <si>
    <t>Faktor</t>
  </si>
  <si>
    <t>Månad</t>
  </si>
  <si>
    <t>År</t>
  </si>
  <si>
    <t>Betalningstillfälle: Nuvärdefaktorn avser betalningar som görs den sista dagen i aktuellt år.</t>
  </si>
  <si>
    <t>Kommentarer:</t>
  </si>
  <si>
    <t>År 20</t>
  </si>
  <si>
    <t>År 19</t>
  </si>
  <si>
    <t>År 18</t>
  </si>
  <si>
    <t>År 17</t>
  </si>
  <si>
    <t>År 16</t>
  </si>
  <si>
    <t>År 15</t>
  </si>
  <si>
    <t>År 14</t>
  </si>
  <si>
    <t>År 13</t>
  </si>
  <si>
    <t>År 12</t>
  </si>
  <si>
    <t>År 11</t>
  </si>
  <si>
    <t>År 10</t>
  </si>
  <si>
    <t>År 9</t>
  </si>
  <si>
    <t>År 8</t>
  </si>
  <si>
    <t>År 7</t>
  </si>
  <si>
    <t>År 6</t>
  </si>
  <si>
    <t>År 5</t>
  </si>
  <si>
    <t>År 4</t>
  </si>
  <si>
    <t>År 3</t>
  </si>
  <si>
    <t>År 2</t>
  </si>
  <si>
    <t>År 1</t>
  </si>
  <si>
    <r>
      <t>Betalning per månad</t>
    </r>
    <r>
      <rPr>
        <sz val="8"/>
        <rFont val="Arial"/>
        <family val="2"/>
      </rPr>
      <t xml:space="preserve"> (den sista i månaden)</t>
    </r>
  </si>
  <si>
    <r>
      <t>Betalning per år</t>
    </r>
    <r>
      <rPr>
        <sz val="8"/>
        <rFont val="Arial"/>
        <family val="2"/>
      </rPr>
      <t xml:space="preserve"> (n)</t>
    </r>
  </si>
  <si>
    <t>Räntesats:</t>
  </si>
  <si>
    <r>
      <t xml:space="preserve">Nuvärdekalkyl </t>
    </r>
    <r>
      <rPr>
        <sz val="12"/>
        <rFont val="Arial"/>
        <family val="2"/>
      </rPr>
      <t>Nuvärdet av 1 kr som utfaller i slutet av året.</t>
    </r>
  </si>
  <si>
    <t>- Dito, Priskategori 4</t>
  </si>
  <si>
    <t>- Dito, Priskategori 3</t>
  </si>
  <si>
    <t>- Dito, Priskategori 2</t>
  </si>
  <si>
    <t>Nuvärdefaktor</t>
  </si>
  <si>
    <t>Summa</t>
  </si>
  <si>
    <t>Prisjustering</t>
  </si>
  <si>
    <t>Driftkostn</t>
  </si>
  <si>
    <t xml:space="preserve">Totalsumma Ekonomisystem Driftservice och Egen drift (8 Avrop): </t>
  </si>
  <si>
    <t>G. Projektredovisning och tidrapportering</t>
  </si>
  <si>
    <t>L. Krav på Support, svarstider och avhjälpande av Fel</t>
  </si>
  <si>
    <t>H. Hantering av lager</t>
  </si>
  <si>
    <t>2.11</t>
  </si>
  <si>
    <t>Takpriser enligt förutsättningarna i detta avsnitt 2.10.</t>
  </si>
  <si>
    <t>Takpris enligt förutsättningarna i detta avsnitt 3.10.</t>
  </si>
  <si>
    <t>Takpriser enligt förutsättningarna i detta avsnitt 3.7.</t>
  </si>
  <si>
    <t>Integration med projektsystem enligt Mall för prislista, avsnitt 2.6</t>
  </si>
  <si>
    <t>Driftservice enligt Mall för prislista, avsnitt 2.7</t>
  </si>
  <si>
    <t>3.11</t>
  </si>
  <si>
    <t>3.11.1</t>
  </si>
  <si>
    <t>3.11.1.1</t>
  </si>
  <si>
    <t>Takpris enligt förutsättningarna i detta avsnitt 3.11.1.1.</t>
  </si>
  <si>
    <t>3.11.1.2</t>
  </si>
  <si>
    <t>Takpris enligt förutsättningarna i detta avsnitt 3.11.1.2.</t>
  </si>
  <si>
    <t>3.11.1.4</t>
  </si>
  <si>
    <t>Takpris enligt förutsättningarna i detta avsnitt 3.11.1.3.</t>
  </si>
  <si>
    <t>3.11.1.5</t>
  </si>
  <si>
    <t>Takpris enligt förutsättningarna i detta avsnitt 3.11.1.4.</t>
  </si>
  <si>
    <t>3.11.2</t>
  </si>
  <si>
    <t>3.11.2.1</t>
  </si>
  <si>
    <t>Takpris enligt förutsättningarna i detta avsnitt 3.11.2.1.</t>
  </si>
  <si>
    <t>3.11.2.2</t>
  </si>
  <si>
    <t>Takpris enligt förutsättningarna i detta avsnitt 3.11.2.2.</t>
  </si>
  <si>
    <t>3.11.2.3</t>
  </si>
  <si>
    <t>Takpris enligt förutsättningarna i detta avsnitt 3.11.2.3.</t>
  </si>
  <si>
    <t>3.11.2.4</t>
  </si>
  <si>
    <t>Takpris enligt förutsättningarna i detta avsnitt 3.11.2.4.</t>
  </si>
  <si>
    <t>3.11.2.5</t>
  </si>
  <si>
    <t>Takpris enligt förutsättningarna i detta avsnitt 3.11.2.5.</t>
  </si>
  <si>
    <t>3.11.2.6</t>
  </si>
  <si>
    <t>Takpris enligt förutsättningarna i detta avsnitt 3.11.2.6.</t>
  </si>
  <si>
    <t>3.11.2.7</t>
  </si>
  <si>
    <t>Takpris enligt förutsättningarna i detta avsnitt 3.11.2.7.</t>
  </si>
  <si>
    <t>3.11.2.8</t>
  </si>
  <si>
    <t>Takpris enligt förutsättningarna i detta avsnitt 3.11.2.8.</t>
  </si>
  <si>
    <t>Databashanterare enligt Mall för prislista, avsnitt 3.11.1.1</t>
  </si>
  <si>
    <t>Underhåll av databashanterare enligt Mall för prislista, avsnitt 3.11.1.2</t>
  </si>
  <si>
    <t>Standardsystem A - D enligt Mall för prislista, avsnitt 3.11.2.1, 3.11.2.3, 3.11.2.5, 3.11.2.7 (omfattar samtliga erbjudna Standardsystem)</t>
  </si>
  <si>
    <t>Underhåll av Standardsystem A - D enligt Mall för prislista, avsnitt 3.11.2.2, 3.11.2.4, 3.11.2.6, 3.11.2.8</t>
  </si>
  <si>
    <t>Integration med projektsystem enligt Mall för prislista, avsnitt 3.6</t>
  </si>
  <si>
    <t>Underhåll och Support enligt Mall för prislista, avsnitt 3.7</t>
  </si>
  <si>
    <t>Utökning av Supports öppettid Arbetsdagar 18.00-22.00 enligt Mall för prislista, avsnitt 3.8. (ESV:s kommentar: Utökning med 1 timme per Arbetsdag under 16 kvartal)</t>
  </si>
  <si>
    <t>Utökning av Supports öppettid helgdagar 08.00-16.00 enligt Mall för prislista, avsnitt 3.9 (ESV:s kommentar: Utökning med tre timmar en helg i månaden under 16 kvartal)</t>
  </si>
  <si>
    <t>Tillägg för extra person som får kontakta Support enligt Mall för prislista, avsnitt 3.10. (ESV:s kommentar: Utökning med 1 person under 20 kvartal)</t>
  </si>
  <si>
    <r>
      <t>Kvartal/</t>
    </r>
    <r>
      <rPr>
        <sz val="10"/>
        <rFont val="Arial"/>
        <family val="2"/>
      </rPr>
      <t>Anv</t>
    </r>
  </si>
  <si>
    <r>
      <t>Styck/</t>
    </r>
    <r>
      <rPr>
        <sz val="10"/>
        <rFont val="Arial"/>
        <family val="2"/>
      </rPr>
      <t>Anv</t>
    </r>
  </si>
  <si>
    <t>Driftkostnader, totalt</t>
  </si>
  <si>
    <t>2.12</t>
  </si>
  <si>
    <t>Takpriser enligt förutsättningarna i detta avsnitt 2.11.</t>
  </si>
  <si>
    <t>Takpris enligt förutsättningarna i detta avsnitt 2.12.</t>
  </si>
  <si>
    <r>
      <t>Kvartal/</t>
    </r>
    <r>
      <rPr>
        <sz val="10"/>
        <rFont val="Arial"/>
        <family val="2"/>
      </rPr>
      <t>Anv</t>
    </r>
  </si>
  <si>
    <t>Driftservice, utökat åtagande enligt Mall för prislista, avsnitt 2.9</t>
  </si>
  <si>
    <r>
      <t>Utökning av Supports öppettid Arbetsdagar 18.00-22.00 enligt Mall för prislista, avsnitt 2.10 (</t>
    </r>
    <r>
      <rPr>
        <i/>
        <sz val="10"/>
        <rFont val="Arial"/>
        <family val="2"/>
      </rPr>
      <t>ESV:s kommentar: Utökning med 1 timme per Arbetsdag under 16 kvartal</t>
    </r>
    <r>
      <rPr>
        <sz val="10"/>
        <rFont val="Arial"/>
        <family val="2"/>
      </rPr>
      <t>)</t>
    </r>
  </si>
  <si>
    <r>
      <t>Utökning av Supports öppettid helgdagar 08.00-16.00 enligt Mall för prislista, avsnitt 2.11 (</t>
    </r>
    <r>
      <rPr>
        <i/>
        <sz val="10"/>
        <rFont val="Arial"/>
        <family val="2"/>
      </rPr>
      <t>ESV:s kommentar: Utökning med tre timmar en helg i månaden under 16 kvartal</t>
    </r>
    <r>
      <rPr>
        <sz val="10"/>
        <rFont val="Arial"/>
        <family val="2"/>
      </rPr>
      <t>)</t>
    </r>
  </si>
  <si>
    <r>
      <t>Tillägg för extra person som får kontakta Support enligt Mall för prislista, avsnitt 2.12 (</t>
    </r>
    <r>
      <rPr>
        <i/>
        <sz val="10"/>
        <rFont val="Arial"/>
        <family val="2"/>
      </rPr>
      <t>ESV:s kommentar: Utökning med 1 person under 20 kvartal</t>
    </r>
    <r>
      <rPr>
        <sz val="10"/>
        <rFont val="Arial"/>
        <family val="2"/>
      </rPr>
      <t>)</t>
    </r>
  </si>
  <si>
    <t>Driftservice utökad tillgänglighet upp till 99,5 procent enligt Mall för prislista, avsnitt 2.8</t>
  </si>
  <si>
    <t>Utökning av Supports öppettid Arbetsdagar 17.00-22.00 enligt Mall för prislista, avsnitt 2.10</t>
  </si>
  <si>
    <t>Utökning av Supports öppettid helgdagar 08.00-16.00 enligt Mall för prislista, avsnitt 2.11</t>
  </si>
  <si>
    <t>Tillägg för extra person som får kontakta Support enligt Mall för prislista, avsnitt 2.12</t>
  </si>
  <si>
    <t>Driftservice utökad tillgänglighet till 99,5 procent enligt Mall för prislista, avsnitt 2.8</t>
  </si>
  <si>
    <r>
      <t>Priser ska anges i enlighet med villkoren i ramavtalets avsnitt 5.12 (</t>
    </r>
    <r>
      <rPr>
        <i/>
        <sz val="9"/>
        <rFont val="Arial"/>
        <family val="2"/>
      </rPr>
      <t>förfrågningsunderlagets avsnitt 5.12</t>
    </r>
    <r>
      <rPr>
        <sz val="9"/>
        <rFont val="Arial"/>
        <family val="2"/>
      </rPr>
      <t>).
Vid förnyad konkurrensutsättning har Leverantör möjlighet att lämna lägre priser än i ramavtalet angivna Takpriser. Offererade priser får vid förnyad konkurrensutsättning dock inte överstigas.
För de positioner som märkts med ”Option” gäller att dessa är möjliga för Myndighet att inkludera i förnyad konkurrensutsättning. Dock har Myndighet möjlighet att avstå från sådana tjänster. Dessa positioner ingår i ESV:s anbudsutvärdering i enlighet med vad som anges i sammanställningen i flik "Anbudspris".
Eventuell Standardprogramvara erforderlig för Ekonomisystem Driftservice ska inkluderas i priset för Driftservice (avsnitt 2.7 nedan)
I det fall av Leverantör offererat förslag till Ekonomisystem, Egen drift (avsnitt 3 nedan) kräver Standardsystem (inklusive databashanterare) som inte ingår i Ekonomisystem, ska Leverantör nedan i avsnitt 3.11 redovisa dessa programvaror samt ange eventuellt tillkommande kostnad för dessa. Som exempel gäller detta om Ekonomisystem Egen drift, ställer krav på att en viss standardprogramvara ska installeras på klientdatorer.
I det fall Myndighet innehar nyttjanderättslicens till Standardsystem redovisad i avsnitt 3.11 nedan, eller har möjlighet att anskaffa sådan genom  avtal som slutits av Myndighet , ska Myndighet ha möjlighet att välja det avtal som ska användas.</t>
    </r>
  </si>
  <si>
    <r>
      <rPr>
        <b/>
        <sz val="10"/>
        <rFont val="Arial"/>
        <family val="2"/>
      </rPr>
      <t xml:space="preserve">Ekonomisystem </t>
    </r>
    <r>
      <rPr>
        <sz val="10"/>
        <rFont val="Arial"/>
        <family val="2"/>
      </rPr>
      <t xml:space="preserve">enligt ställda ska-krav samt samtliga av Leverantör offererade börkrav. I offererat pris ska också ingå sådan utveckling som eventuellt erfordras för att av Leverantör offererade förmågor ska klaras av. Takpris omfattande nyttjanderätt enligt Avropsavtalet avsnitt 10.11.2 ska lämnas per licens enligt nedan för respektive priskategori enligt tabellen.
</t>
    </r>
    <r>
      <rPr>
        <i/>
        <sz val="10"/>
        <rFont val="Arial"/>
        <family val="2"/>
      </rPr>
      <t xml:space="preserve">Leverantören kan avstå från att lämna anbud på en Organisationslicens. Om pris för Organisationslicens saknas kommer anbudet att belastas med en kostnad motsvarande köp av totalt 3 000 licenser. </t>
    </r>
  </si>
  <si>
    <t>Option</t>
  </si>
  <si>
    <r>
      <rPr>
        <b/>
        <sz val="10"/>
        <rFont val="Arial"/>
        <family val="2"/>
      </rPr>
      <t xml:space="preserve">Integration med lönesystem </t>
    </r>
    <r>
      <rPr>
        <sz val="10"/>
        <rFont val="Arial"/>
        <family val="2"/>
      </rPr>
      <t>enligt ramavtalsbilaga 2, avsnitt 4.5.1 (</t>
    </r>
    <r>
      <rPr>
        <i/>
        <sz val="10"/>
        <rFont val="Arial"/>
        <family val="2"/>
      </rPr>
      <t>förfrågningsunderlagets avsnitt 4.5.1</t>
    </r>
    <r>
      <rPr>
        <sz val="10"/>
        <rFont val="Arial"/>
        <family val="2"/>
      </rPr>
      <t>). Takpris ska lämnas för respektive priskategori enligt tabellen.</t>
    </r>
  </si>
  <si>
    <r>
      <rPr>
        <b/>
        <sz val="10"/>
        <rFont val="Arial"/>
        <family val="2"/>
      </rPr>
      <t>Integration med E-handelstjänst</t>
    </r>
    <r>
      <rPr>
        <sz val="10"/>
        <rFont val="Arial"/>
        <family val="2"/>
      </rPr>
      <t xml:space="preserve"> enligt ramavtalsbilaga 2, avsnitt 4.5.2 (</t>
    </r>
    <r>
      <rPr>
        <i/>
        <sz val="10"/>
        <rFont val="Arial"/>
        <family val="2"/>
      </rPr>
      <t>förfrågningsunderlagets avsnitt 4.5.2</t>
    </r>
    <r>
      <rPr>
        <sz val="10"/>
        <rFont val="Arial"/>
        <family val="2"/>
      </rPr>
      <t>), Takpris ska lämnas för respektive priskategori enligt tabellen.</t>
    </r>
  </si>
  <si>
    <r>
      <rPr>
        <b/>
        <sz val="10"/>
        <rFont val="Arial"/>
        <family val="2"/>
      </rPr>
      <t>Integration med system för rapportering, budgetering och planering</t>
    </r>
    <r>
      <rPr>
        <sz val="10"/>
        <rFont val="Arial"/>
        <family val="2"/>
      </rPr>
      <t xml:space="preserve"> enligt ramavtalsbilaga 2, avsnitt 4.5.3 (</t>
    </r>
    <r>
      <rPr>
        <i/>
        <sz val="10"/>
        <rFont val="Arial"/>
        <family val="2"/>
      </rPr>
      <t>förfrågningsunderlagets avsnitt 4.5.3</t>
    </r>
    <r>
      <rPr>
        <sz val="10"/>
        <rFont val="Arial"/>
        <family val="2"/>
      </rPr>
      <t>), Takpris ska lämnas för respektive priskategori enligt tabellen.</t>
    </r>
  </si>
  <si>
    <r>
      <rPr>
        <b/>
        <sz val="10"/>
        <rFont val="Arial"/>
        <family val="2"/>
      </rPr>
      <t>Integration med projektsystem enl</t>
    </r>
    <r>
      <rPr>
        <sz val="10"/>
        <rFont val="Arial"/>
        <family val="2"/>
      </rPr>
      <t>igt ramavtalsbilaga 2, avsnitt 4.5.4 (</t>
    </r>
    <r>
      <rPr>
        <i/>
        <sz val="10"/>
        <rFont val="Arial"/>
        <family val="2"/>
      </rPr>
      <t>förfrågningsunderlagets avsnitt 4.5.4</t>
    </r>
    <r>
      <rPr>
        <sz val="10"/>
        <rFont val="Arial"/>
        <family val="2"/>
      </rPr>
      <t>), Takpris ska lämnas för respektive priskategori enligt tabellen.</t>
    </r>
  </si>
  <si>
    <r>
      <rPr>
        <b/>
        <sz val="10"/>
        <rFont val="Arial"/>
        <family val="2"/>
      </rPr>
      <t xml:space="preserve">Utökning av Supports öppettid Arbetsdagar </t>
    </r>
    <r>
      <rPr>
        <sz val="10"/>
        <rFont val="Arial"/>
        <family val="2"/>
      </rPr>
      <t>18.00-22.00. Takpris per timme ska lämnas.</t>
    </r>
  </si>
  <si>
    <r>
      <rPr>
        <b/>
        <sz val="10"/>
        <rFont val="Arial"/>
        <family val="2"/>
      </rPr>
      <t>Utökning av Supports öppettid helgdagar</t>
    </r>
    <r>
      <rPr>
        <sz val="10"/>
        <rFont val="Arial"/>
        <family val="2"/>
      </rPr>
      <t xml:space="preserve"> 08.00-16.00. Takpris per timme ska lämnas.</t>
    </r>
  </si>
  <si>
    <r>
      <t>Tillägg för extra person som får kontakta Support</t>
    </r>
    <r>
      <rPr>
        <sz val="10"/>
        <rFont val="Arial"/>
        <family val="2"/>
      </rPr>
      <t>. Takpris per extra person ska lämnas.</t>
    </r>
  </si>
  <si>
    <r>
      <rPr>
        <b/>
        <sz val="10"/>
        <rFont val="Arial"/>
        <family val="2"/>
      </rPr>
      <t>Integration med lönesystem</t>
    </r>
    <r>
      <rPr>
        <sz val="10"/>
        <rFont val="Arial"/>
        <family val="2"/>
      </rPr>
      <t xml:space="preserve"> enligt ramavtalsbilaga 2, avsnitt 4.5.1 (</t>
    </r>
    <r>
      <rPr>
        <i/>
        <sz val="10"/>
        <rFont val="Arial"/>
        <family val="2"/>
      </rPr>
      <t>förfrågningsunderlagets avsnitt 4.5.1</t>
    </r>
    <r>
      <rPr>
        <sz val="10"/>
        <rFont val="Arial"/>
        <family val="2"/>
      </rPr>
      <t>). Takpris ska lämnas för respektive priskategori enligt tabellen.</t>
    </r>
  </si>
  <si>
    <r>
      <rPr>
        <b/>
        <sz val="10"/>
        <rFont val="Arial"/>
        <family val="2"/>
      </rPr>
      <t xml:space="preserve">Integration med E-handelstjänst </t>
    </r>
    <r>
      <rPr>
        <sz val="10"/>
        <rFont val="Arial"/>
        <family val="2"/>
      </rPr>
      <t>enligt ramavtalsbilaga 2, avsnitt 4.5.2 (</t>
    </r>
    <r>
      <rPr>
        <i/>
        <sz val="10"/>
        <rFont val="Arial"/>
        <family val="2"/>
      </rPr>
      <t>förfrågningsunderlagets avsnitt 4.5.2</t>
    </r>
    <r>
      <rPr>
        <sz val="10"/>
        <rFont val="Arial"/>
        <family val="2"/>
      </rPr>
      <t>), Takpris ska lämnas för respektive priskategori enligt tabellen.</t>
    </r>
  </si>
  <si>
    <r>
      <rPr>
        <b/>
        <sz val="10"/>
        <rFont val="Arial"/>
        <family val="2"/>
      </rPr>
      <t>Utökning av Supports öppettid Arbetsdagar</t>
    </r>
    <r>
      <rPr>
        <sz val="10"/>
        <rFont val="Arial"/>
        <family val="2"/>
      </rPr>
      <t xml:space="preserve"> 18.00-22.00. Takpris per timme ska lämnas.</t>
    </r>
  </si>
  <si>
    <r>
      <rPr>
        <b/>
        <sz val="10"/>
        <rFont val="Arial"/>
        <family val="2"/>
      </rPr>
      <t xml:space="preserve">Databashanterare A </t>
    </r>
    <r>
      <rPr>
        <sz val="10"/>
        <rFont val="Arial"/>
        <family val="2"/>
      </rPr>
      <t xml:space="preserve">enligt redovisning nedan. Takpris ska lämnas för en licens omfattande nyttjanderätt för respektive priskategori enligt tabellen.
</t>
    </r>
    <r>
      <rPr>
        <i/>
        <sz val="10"/>
        <rFont val="Arial"/>
        <family val="2"/>
      </rPr>
      <t>ESV:s kommentar: Leverantörs förslag enligt detta avsnitt ingår i ESV:s anbudsutvärdering men kan komma att ersättas av Leverantörs förslag B om A inte uppfyller ställda krav under förutsättning att förslag B uppfyller ställda krav.</t>
    </r>
  </si>
  <si>
    <r>
      <rPr>
        <b/>
        <sz val="10"/>
        <rFont val="Arial"/>
        <family val="2"/>
      </rPr>
      <t>Underhåll av databashanterare A</t>
    </r>
    <r>
      <rPr>
        <sz val="10"/>
        <rFont val="Arial"/>
        <family val="2"/>
      </rPr>
      <t xml:space="preserve"> inklusive felrättning, versionsuppgradering och nya versioner. Takpris ska lämnas för respektive priskategori enligt tabellen.</t>
    </r>
  </si>
  <si>
    <r>
      <rPr>
        <b/>
        <sz val="10"/>
        <rFont val="Arial"/>
        <family val="2"/>
      </rPr>
      <t>Databashanterare B</t>
    </r>
    <r>
      <rPr>
        <sz val="10"/>
        <rFont val="Arial"/>
        <family val="2"/>
      </rPr>
      <t xml:space="preserve"> enligt redovisning nedan. Takpris ska lämnas för en licens omfattande nyttjanderätt  för respektive priskategori enligt tabellen.</t>
    </r>
  </si>
  <si>
    <r>
      <rPr>
        <b/>
        <sz val="10"/>
        <rFont val="Arial"/>
        <family val="2"/>
      </rPr>
      <t>Underhåll av databashanterare B</t>
    </r>
    <r>
      <rPr>
        <sz val="10"/>
        <rFont val="Arial"/>
        <family val="2"/>
      </rPr>
      <t xml:space="preserve"> inklusive felrättning, versionsuppgradering och nya versioner. Takpris ska lämnas för respektive priskategori enligt tabellen.</t>
    </r>
  </si>
  <si>
    <r>
      <rPr>
        <b/>
        <sz val="10"/>
        <rFont val="Arial"/>
        <family val="2"/>
      </rPr>
      <t>Standardsystem A</t>
    </r>
    <r>
      <rPr>
        <sz val="10"/>
        <rFont val="Arial"/>
        <family val="2"/>
      </rPr>
      <t xml:space="preserve"> enligt redovisning nedan. Takpris ska lämnas för en licens omfattande nyttjanderätt för respektive priskategori enligt tabellen.</t>
    </r>
  </si>
  <si>
    <r>
      <rPr>
        <b/>
        <sz val="10"/>
        <rFont val="Arial"/>
        <family val="2"/>
      </rPr>
      <t>Underhåll av Standardsystem A</t>
    </r>
    <r>
      <rPr>
        <sz val="10"/>
        <rFont val="Arial"/>
        <family val="2"/>
      </rPr>
      <t xml:space="preserve"> inklusive felrättning, versionsuppgraderingar och nya versioner. Takpris ska lämnas för respektive priskategori enligt tabellen.</t>
    </r>
  </si>
  <si>
    <r>
      <rPr>
        <b/>
        <sz val="10"/>
        <rFont val="Arial"/>
        <family val="2"/>
      </rPr>
      <t>Standardsystem B</t>
    </r>
    <r>
      <rPr>
        <sz val="10"/>
        <rFont val="Arial"/>
        <family val="2"/>
      </rPr>
      <t xml:space="preserve"> enligt redovisning nedan. Takpris ska lämnas för en licens omfattande nyttjanderätt för respektive priskategori enligt tabellen.</t>
    </r>
  </si>
  <si>
    <r>
      <rPr>
        <b/>
        <sz val="10"/>
        <rFont val="Arial"/>
        <family val="2"/>
      </rPr>
      <t>Underhåll av Standardsystem B</t>
    </r>
    <r>
      <rPr>
        <sz val="10"/>
        <rFont val="Arial"/>
        <family val="2"/>
      </rPr>
      <t xml:space="preserve"> inklusive felrättning, versionsuppgraderingar och nya versioner. Takpris ska lämnas för respektive priskategori enligt tabellen.</t>
    </r>
  </si>
  <si>
    <r>
      <rPr>
        <b/>
        <sz val="10"/>
        <rFont val="Arial"/>
        <family val="2"/>
      </rPr>
      <t>Standardsystem C</t>
    </r>
    <r>
      <rPr>
        <sz val="10"/>
        <rFont val="Arial"/>
        <family val="2"/>
      </rPr>
      <t xml:space="preserve"> enligt redovisning nedan. Takpris ska lämnas för en licens omfattande nyttjanderätt för respektive priskategori enligt tabellen.</t>
    </r>
  </si>
  <si>
    <r>
      <rPr>
        <b/>
        <sz val="10"/>
        <rFont val="Arial"/>
        <family val="2"/>
      </rPr>
      <t xml:space="preserve">Underhåll av Standardsystem C </t>
    </r>
    <r>
      <rPr>
        <sz val="10"/>
        <rFont val="Arial"/>
        <family val="2"/>
      </rPr>
      <t>inklusive felrättning, versionsuppgraderingar och nya versioner. Takpris ska lämnas för respektive priskategori enligt tabellen.</t>
    </r>
  </si>
  <si>
    <r>
      <rPr>
        <b/>
        <sz val="10"/>
        <rFont val="Arial"/>
        <family val="2"/>
      </rPr>
      <t>Standardsystem D</t>
    </r>
    <r>
      <rPr>
        <sz val="10"/>
        <rFont val="Arial"/>
        <family val="2"/>
      </rPr>
      <t xml:space="preserve"> enligt redovisning nedan. Takpris ska lämnas för en licens omfattande nyttjanderätt för respektive priskategori enligt tabellen.</t>
    </r>
  </si>
  <si>
    <r>
      <rPr>
        <b/>
        <sz val="10"/>
        <rFont val="Arial"/>
        <family val="2"/>
      </rPr>
      <t xml:space="preserve">Underhåll av Standardsystem D </t>
    </r>
    <r>
      <rPr>
        <sz val="10"/>
        <rFont val="Arial"/>
        <family val="2"/>
      </rPr>
      <t>inklusive felrättning, versionsuppgraderingar och nya versioner. Takpris ska lämnas för respektive priskategori enligt tabellen.</t>
    </r>
  </si>
  <si>
    <r>
      <t xml:space="preserve">Tillkommande konsultarbete. </t>
    </r>
    <r>
      <rPr>
        <sz val="10"/>
        <rFont val="Arial"/>
        <family val="2"/>
      </rPr>
      <t>Specificeras på följande kompetensområden/kompetensnivåer enligt ramavtalsbilaga 4, Krav på Leverantör, avsnitt 3.7 (</t>
    </r>
    <r>
      <rPr>
        <i/>
        <sz val="10"/>
        <rFont val="Arial"/>
        <family val="2"/>
      </rPr>
      <t>förfrågningsunderlaget avsnitt 3.7</t>
    </r>
    <r>
      <rPr>
        <sz val="10"/>
        <rFont val="Arial"/>
        <family val="2"/>
      </rPr>
      <t>).</t>
    </r>
  </si>
  <si>
    <r>
      <rPr>
        <b/>
        <sz val="10"/>
        <rFont val="Arial"/>
        <family val="2"/>
      </rPr>
      <t xml:space="preserve">Driftservice inklusive Underhåll och Support </t>
    </r>
    <r>
      <rPr>
        <sz val="10"/>
        <rFont val="Arial"/>
        <family val="2"/>
      </rPr>
      <t>enligt Avropsavtalets avsnitt 10.28 med tillhörande Avropsavtalsbilaga 2 (</t>
    </r>
    <r>
      <rPr>
        <i/>
        <sz val="10"/>
        <rFont val="Arial"/>
        <family val="2"/>
      </rPr>
      <t>förfrågningsunderlagets avsnitt 10.53</t>
    </r>
    <r>
      <rPr>
        <sz val="10"/>
        <rFont val="Arial"/>
        <family val="2"/>
      </rPr>
      <t xml:space="preserve">). Takpris ska lämnas för respektive priskategori enligt tabellen. </t>
    </r>
  </si>
  <si>
    <r>
      <rPr>
        <b/>
        <sz val="10"/>
        <rFont val="Arial"/>
        <family val="2"/>
      </rPr>
      <t>Driftservice, utökat åtagande</t>
    </r>
    <r>
      <rPr>
        <sz val="10"/>
        <rFont val="Arial"/>
        <family val="2"/>
      </rPr>
      <t>, baserad på att drift kan återupptas i avtalad omfattning inom 24 kalendertimmar i det fall driftcentralen för Ekonomisystem blir obrukbar enligt Avropsavtalets Avropsbilaga 2, Krav på driftservice, avsnitt 10.53.1 (</t>
    </r>
    <r>
      <rPr>
        <i/>
        <sz val="10"/>
        <rFont val="Arial"/>
        <family val="2"/>
      </rPr>
      <t>förfrågningsunderlagets avsnitt 10.53.1</t>
    </r>
    <r>
      <rPr>
        <sz val="10"/>
        <rFont val="Arial"/>
        <family val="2"/>
      </rPr>
      <t>). Takpris som anges som tillkommande kostnad till 2.7 ska lämnas för respektive priskategori enligt tabellen.</t>
    </r>
  </si>
  <si>
    <r>
      <t>Underhåll och Support</t>
    </r>
    <r>
      <rPr>
        <sz val="10"/>
        <rFont val="Arial"/>
        <family val="2"/>
      </rPr>
      <t xml:space="preserve"> enligt Avropsavtalets avsnitt 10.30 med tillhörande Avropsavtalsbilaga 3 (</t>
    </r>
    <r>
      <rPr>
        <i/>
        <sz val="10"/>
        <rFont val="Arial"/>
        <family val="2"/>
      </rPr>
      <t>förfrågningsunderlagets avsnitt 10.54)</t>
    </r>
    <r>
      <rPr>
        <sz val="10"/>
        <rFont val="Arial"/>
        <family val="2"/>
      </rPr>
      <t xml:space="preserve">. Takpris ska lämnas för respektive priskategori enligt tabellen. </t>
    </r>
  </si>
  <si>
    <r>
      <t>Övergång från Egen drift till Driftservice</t>
    </r>
    <r>
      <rPr>
        <sz val="10"/>
        <rFont val="Arial"/>
        <family val="2"/>
      </rPr>
      <t xml:space="preserve"> enligt Avropsavtalets avsnitt 10.9. Takpris ska lämnas för respektive priskategori enligt tabellen.</t>
    </r>
  </si>
  <si>
    <r>
      <t>Övergång från Driftservice till Egen drift</t>
    </r>
    <r>
      <rPr>
        <sz val="10"/>
        <rFont val="Arial"/>
        <family val="2"/>
      </rPr>
      <t xml:space="preserve"> enligt Avropsavtalets avsnitt 10.9. Takpris ska lämnas för respektive priskategori enligt tabellen.</t>
    </r>
  </si>
  <si>
    <r>
      <t xml:space="preserve">Användarutbildning </t>
    </r>
    <r>
      <rPr>
        <sz val="10"/>
        <rFont val="Arial"/>
        <family val="2"/>
      </rPr>
      <t>enligt Avropsavtalets 10.32 med tillhörande Avropsavtalsbilaga 4, Krav på utbildning (f</t>
    </r>
    <r>
      <rPr>
        <i/>
        <sz val="10"/>
        <rFont val="Arial"/>
        <family val="2"/>
      </rPr>
      <t>örfrågningsunderlagets avsnitt 10.55</t>
    </r>
    <r>
      <rPr>
        <sz val="10"/>
        <rFont val="Arial"/>
        <family val="2"/>
      </rPr>
      <t>). Takpris lämnas för utbildning med 5-20 deltagare och exklusive kostnader för eventuella resor och lokaler.</t>
    </r>
  </si>
  <si>
    <t>Fullanvänd.</t>
  </si>
  <si>
    <t>Lättanvänd.</t>
  </si>
  <si>
    <t>Systemexpert, Nivå 3 enligt Mall för prislista, avsnitt 6.1</t>
  </si>
  <si>
    <t>Systemexpert, Nivå 4 enligt Mall för prislista, avsnitt 6.1</t>
  </si>
  <si>
    <t>Systemexpert, Nivå 3, Takpris per timme</t>
  </si>
  <si>
    <t>Systemexpert, Nivå 4, Takpris per timme</t>
  </si>
  <si>
    <t>2014 (År 2)</t>
  </si>
  <si>
    <t>2015 (År 3)</t>
  </si>
  <si>
    <t>2016 (År 4)</t>
  </si>
  <si>
    <t>2017 (År 5)</t>
  </si>
  <si>
    <t>2018 (År 6)</t>
  </si>
  <si>
    <t>2019 (År 7)</t>
  </si>
  <si>
    <t>2020 (År 8)</t>
  </si>
  <si>
    <t>2021 (År 9)</t>
  </si>
  <si>
    <r>
      <t xml:space="preserve">Teknisk utbildning </t>
    </r>
    <r>
      <rPr>
        <sz val="10"/>
        <rFont val="Arial"/>
        <family val="2"/>
      </rPr>
      <t>enligt Avropsavtalets 10.32 med tillhörande Avropsavtalsbilaga 4, Krav på utbildning (</t>
    </r>
    <r>
      <rPr>
        <i/>
        <sz val="10"/>
        <rFont val="Arial"/>
        <family val="2"/>
      </rPr>
      <t>förfrågningsunderlagets avsnitt 10.55</t>
    </r>
    <r>
      <rPr>
        <sz val="10"/>
        <rFont val="Arial"/>
        <family val="2"/>
      </rPr>
      <t>). Takpris lämnas för utbildning med 5-20 deltagare och exklusive kostnader för eventuella resor och lokaler.</t>
    </r>
  </si>
  <si>
    <r>
      <t>Systemadministrativ utbildning</t>
    </r>
    <r>
      <rPr>
        <sz val="10"/>
        <rFont val="Arial"/>
        <family val="2"/>
      </rPr>
      <t xml:space="preserve"> enligt Avropsavtalets 10.32 med tillhörande Avropsavtalsbilaga 4, Krav på utbildning (</t>
    </r>
    <r>
      <rPr>
        <i/>
        <sz val="10"/>
        <rFont val="Arial"/>
        <family val="2"/>
      </rPr>
      <t>förfrågningsunderlagets avsnitt 10.55</t>
    </r>
    <r>
      <rPr>
        <sz val="10"/>
        <rFont val="Arial"/>
        <family val="2"/>
      </rPr>
      <t>). Takpris lämnas för utbildning med 5-20 deltagare och exklusive kostnader för eventuella resor och lokaler.</t>
    </r>
  </si>
  <si>
    <r>
      <rPr>
        <b/>
        <sz val="10"/>
        <rFont val="Arial"/>
        <family val="2"/>
      </rPr>
      <t xml:space="preserve">Utökning av Driftservices tillgänglighet </t>
    </r>
    <r>
      <rPr>
        <sz val="10"/>
        <rFont val="Arial"/>
        <family val="2"/>
      </rPr>
      <t>upp till 99,5 procent enligt ramavtalsbilaga 2, krav M-2.04. Takpris ska lämnas för en tillgänglighetsnivå om 99,5 procent dygnet runt årets samtliga dagar. Takpris som anges som tillkommande kostnad till 2.7 ska lämnas för respektive priskategori enligt tabellen.
Kommentar: Myndighet anger vid förnyad konkurrensutsättning hur stor utökning ska vara (mellan 98,6-99,5 procent) och under vilken tid/tider den ska gälla. Myndighet har möjlighet att begära pris på olika tillgänglighetsalternativ.</t>
    </r>
  </si>
  <si>
    <t>Priskalkylen baseras på det sammanlagda priset för följande åtta leveranser av Ekonomisystem samt en organisationslicens för Driftservice respektive Egen drift.</t>
  </si>
  <si>
    <t>K. Icke funktionella krav</t>
  </si>
  <si>
    <t>Utbildning i omfattning och med innehåll enligt Leverantörens redovisning i anbudet och enligt Mall för prislista, avsnitt 5.
Användarutbildning enligt Mall för prislista, avsnitt 5.1</t>
  </si>
  <si>
    <t>Teknisk utbildning, enligt Mall för prislista, avsnitt 5.2</t>
  </si>
  <si>
    <t>Systemadministrativ utbildning enligt Mall för prislista, avsnitt 5.3</t>
  </si>
  <si>
    <t>Totalt 2014-2021</t>
  </si>
  <si>
    <t>Koll om pris på organisationslicens har lämnats:</t>
  </si>
  <si>
    <t>Lättanvändare, priskategori 4</t>
  </si>
  <si>
    <t>Fullanvändare, priskategori 5</t>
  </si>
  <si>
    <t>Pris st</t>
  </si>
  <si>
    <t xml:space="preserve"> 1-4</t>
  </si>
  <si>
    <t xml:space="preserve"> 5-15</t>
  </si>
  <si>
    <t xml:space="preserve"> 16-60</t>
  </si>
  <si>
    <t xml:space="preserve"> 61-</t>
  </si>
  <si>
    <t>1 - 54</t>
  </si>
  <si>
    <t>55 - 265</t>
  </si>
  <si>
    <t>266 - 1060</t>
  </si>
  <si>
    <t>1061 -</t>
  </si>
  <si>
    <t>Fullanvändare svarar för 5 procent och Lättanvändare 95 procent av det totala antalet licenser.</t>
  </si>
  <si>
    <t>Antal ifyllda prisuppgifter för Ekonomisystem. Det totala antalet priser, inklusive ej obligatoriska priser, är 150. Pris för 1.1.4 utgör en option och priser för Standardsystem (3.11) lämnas i det fall angivna förutsättningar är uppfyllda.</t>
  </si>
  <si>
    <t>1 - 4</t>
  </si>
  <si>
    <t>5 - 15</t>
  </si>
  <si>
    <t>16 - 60</t>
  </si>
  <si>
    <t>61 -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</si>
</sst>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
    <numFmt numFmtId="167" formatCode="\+0.000"/>
    <numFmt numFmtId="168" formatCode="0.00000"/>
    <numFmt numFmtId="169" formatCode="0.0000"/>
  </numFmts>
  <fonts count="52" x14ac:knownFonts="1">
    <font>
      <sz val="10"/>
      <name val="Arial"/>
      <family val="2"/>
    </font>
    <font>
      <sz val="10"/>
      <name val="Arial"/>
      <family val="2"/>
    </font>
    <font>
      <b/>
      <sz val="11"/>
      <name val="Arial"/>
      <family val="2"/>
    </font>
    <font>
      <b/>
      <sz val="10"/>
      <name val="Arial"/>
      <family val="2"/>
    </font>
    <font>
      <b/>
      <sz val="9"/>
      <name val="Arial"/>
      <family val="2"/>
    </font>
    <font>
      <sz val="11"/>
      <name val="Arial"/>
      <family val="2"/>
    </font>
    <font>
      <sz val="8"/>
      <name val="Arial"/>
      <family val="2"/>
    </font>
    <font>
      <sz val="10"/>
      <color indexed="12"/>
      <name val="Arial"/>
      <family val="2"/>
    </font>
    <font>
      <sz val="9"/>
      <name val="Arial"/>
      <family val="2"/>
    </font>
    <font>
      <b/>
      <sz val="10"/>
      <color indexed="8"/>
      <name val="Arial"/>
      <family val="2"/>
    </font>
    <font>
      <sz val="10"/>
      <color indexed="8"/>
      <name val="Arial"/>
      <family val="2"/>
    </font>
    <font>
      <sz val="10"/>
      <color indexed="12"/>
      <name val="Arial"/>
      <family val="2"/>
    </font>
    <font>
      <sz val="9"/>
      <color indexed="8"/>
      <name val="Arial"/>
      <family val="2"/>
    </font>
    <font>
      <b/>
      <sz val="9"/>
      <color indexed="8"/>
      <name val="Arial"/>
      <family val="2"/>
    </font>
    <font>
      <sz val="10"/>
      <color indexed="8"/>
      <name val="Calibri"/>
      <family val="2"/>
    </font>
    <font>
      <sz val="9"/>
      <color indexed="12"/>
      <name val="Arial"/>
      <family val="2"/>
    </font>
    <font>
      <sz val="12"/>
      <name val="Arial"/>
      <family val="2"/>
    </font>
    <font>
      <b/>
      <sz val="12"/>
      <name val="Arial"/>
      <family val="2"/>
    </font>
    <font>
      <sz val="12"/>
      <color indexed="12"/>
      <name val="Arial"/>
      <family val="2"/>
    </font>
    <font>
      <b/>
      <sz val="8"/>
      <name val="Arial"/>
      <family val="2"/>
    </font>
    <font>
      <i/>
      <sz val="10"/>
      <name val="Arial"/>
      <family val="2"/>
    </font>
    <font>
      <sz val="10"/>
      <color indexed="10"/>
      <name val="Arial"/>
      <family val="2"/>
    </font>
    <font>
      <sz val="10"/>
      <color indexed="12"/>
      <name val="Arial"/>
      <family val="2"/>
    </font>
    <font>
      <sz val="3"/>
      <name val="Arial"/>
      <family val="2"/>
    </font>
    <font>
      <sz val="3"/>
      <color indexed="12"/>
      <name val="Cambria"/>
      <family val="1"/>
    </font>
    <font>
      <sz val="10"/>
      <color indexed="10"/>
      <name val="Arial"/>
      <family val="2"/>
    </font>
    <font>
      <sz val="10"/>
      <color indexed="12"/>
      <name val="Arial"/>
      <family val="2"/>
    </font>
    <font>
      <b/>
      <sz val="10"/>
      <color indexed="12"/>
      <name val="Arial"/>
      <family val="2"/>
    </font>
    <font>
      <sz val="11"/>
      <color theme="1"/>
      <name val="Calibri"/>
      <family val="2"/>
      <scheme val="minor"/>
    </font>
    <font>
      <sz val="10"/>
      <color rgb="FF0000FF"/>
      <name val="Arial"/>
      <family val="2"/>
    </font>
    <font>
      <b/>
      <sz val="9"/>
      <color rgb="FF0000FF"/>
      <name val="Arial"/>
      <family val="2"/>
    </font>
    <font>
      <sz val="10"/>
      <color rgb="FFFF0000"/>
      <name val="Arial"/>
      <family val="2"/>
    </font>
    <font>
      <b/>
      <sz val="12"/>
      <color rgb="FF0000FF"/>
      <name val="Arial"/>
      <family val="2"/>
    </font>
    <font>
      <sz val="4"/>
      <name val="Arial"/>
      <family val="2"/>
    </font>
    <font>
      <sz val="4"/>
      <color indexed="12"/>
      <name val="Arial"/>
      <family val="2"/>
    </font>
    <font>
      <b/>
      <sz val="10"/>
      <color rgb="FF0000FF"/>
      <name val="Arial"/>
      <family val="2"/>
    </font>
    <font>
      <b/>
      <sz val="11"/>
      <color theme="0" tint="-0.499984740745262"/>
      <name val="Arial"/>
      <family val="2"/>
    </font>
    <font>
      <sz val="10"/>
      <color theme="0" tint="-0.499984740745262"/>
      <name val="Arial"/>
      <family val="2"/>
    </font>
    <font>
      <b/>
      <sz val="8"/>
      <color theme="0" tint="-0.499984740745262"/>
      <name val="Arial"/>
      <family val="2"/>
    </font>
    <font>
      <b/>
      <sz val="10"/>
      <color theme="0" tint="-0.499984740745262"/>
      <name val="Arial"/>
      <family val="2"/>
    </font>
    <font>
      <sz val="8"/>
      <color theme="0" tint="-0.499984740745262"/>
      <name val="Arial"/>
      <family val="2"/>
    </font>
    <font>
      <sz val="12"/>
      <color indexed="10"/>
      <name val="Arial"/>
      <family val="2"/>
    </font>
    <font>
      <sz val="12"/>
      <color theme="0" tint="-0.499984740745262"/>
      <name val="Arial"/>
      <family val="2"/>
    </font>
    <font>
      <sz val="8"/>
      <color rgb="FFFF0000"/>
      <name val="Arial"/>
      <family val="2"/>
    </font>
    <font>
      <i/>
      <sz val="9"/>
      <name val="Arial"/>
      <family val="2"/>
    </font>
    <font>
      <b/>
      <sz val="9"/>
      <color rgb="FFFF0000"/>
      <name val="Arial"/>
      <family val="2"/>
    </font>
    <font>
      <sz val="9"/>
      <color rgb="FFFF0000"/>
      <name val="Arial"/>
      <family val="2"/>
    </font>
    <font>
      <sz val="3"/>
      <color rgb="FFFF0000"/>
      <name val="Arial"/>
      <family val="2"/>
    </font>
    <font>
      <b/>
      <sz val="11"/>
      <color rgb="FFFF0000"/>
      <name val="Arial"/>
      <family val="2"/>
    </font>
    <font>
      <b/>
      <sz val="10"/>
      <color rgb="FFFF0000"/>
      <name val="Arial"/>
      <family val="2"/>
    </font>
    <font>
      <b/>
      <sz val="12"/>
      <color rgb="FFFF0000"/>
      <name val="Arial"/>
      <family val="2"/>
    </font>
    <font>
      <sz val="8"/>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theme="0"/>
        <bgColor indexed="64"/>
      </patternFill>
    </fill>
    <fill>
      <patternFill patternType="solid">
        <fgColor rgb="FFFFFFCC"/>
        <bgColor indexed="64"/>
      </patternFill>
    </fill>
    <fill>
      <patternFill patternType="solid">
        <fgColor rgb="FFEBFFFF"/>
        <bgColor indexed="64"/>
      </patternFill>
    </fill>
    <fill>
      <patternFill patternType="solid">
        <fgColor rgb="FFFFF2E5"/>
        <bgColor indexed="64"/>
      </patternFill>
    </fill>
    <fill>
      <patternFill patternType="solid">
        <fgColor theme="4" tint="0.79998168889431442"/>
        <bgColor indexed="64"/>
      </patternFill>
    </fill>
    <fill>
      <patternFill patternType="gray0625">
        <bgColor indexed="9"/>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26"/>
      </patternFill>
    </fill>
  </fills>
  <borders count="8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top style="hair">
        <color indexed="64"/>
      </top>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right style="medium">
        <color indexed="64"/>
      </right>
      <top/>
      <bottom style="medium">
        <color indexed="64"/>
      </bottom>
      <diagonal/>
    </border>
    <border>
      <left style="hair">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hair">
        <color indexed="8"/>
      </left>
      <right style="thin">
        <color indexed="8"/>
      </right>
      <top style="hair">
        <color indexed="8"/>
      </top>
      <bottom/>
      <diagonal/>
    </border>
    <border>
      <left style="hair">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hair">
        <color indexed="64"/>
      </right>
      <top style="thin">
        <color indexed="64"/>
      </top>
      <bottom style="hair">
        <color indexed="64"/>
      </bottom>
      <diagonal/>
    </border>
  </borders>
  <cellStyleXfs count="4">
    <xf numFmtId="0" fontId="0" fillId="0" borderId="0"/>
    <xf numFmtId="0" fontId="1" fillId="0" borderId="0"/>
    <xf numFmtId="0" fontId="28" fillId="0" borderId="0"/>
    <xf numFmtId="0" fontId="1" fillId="0" borderId="0"/>
  </cellStyleXfs>
  <cellXfs count="853">
    <xf numFmtId="0" fontId="0" fillId="0" borderId="0" xfId="0"/>
    <xf numFmtId="0" fontId="0" fillId="2" borderId="0" xfId="0" applyFill="1"/>
    <xf numFmtId="0" fontId="1" fillId="2" borderId="0" xfId="1" applyFill="1"/>
    <xf numFmtId="0" fontId="1" fillId="2" borderId="0" xfId="1" applyFont="1" applyFill="1"/>
    <xf numFmtId="0" fontId="0" fillId="2" borderId="0" xfId="0" applyFont="1" applyFill="1"/>
    <xf numFmtId="0" fontId="2" fillId="2" borderId="0" xfId="1" applyFont="1" applyFill="1"/>
    <xf numFmtId="3" fontId="0" fillId="2" borderId="0" xfId="0" applyNumberFormat="1" applyFill="1"/>
    <xf numFmtId="3" fontId="0" fillId="2" borderId="0" xfId="0" applyNumberFormat="1" applyFont="1" applyFill="1"/>
    <xf numFmtId="0" fontId="7" fillId="2" borderId="0" xfId="0" applyFont="1" applyFill="1"/>
    <xf numFmtId="0" fontId="3" fillId="2" borderId="0" xfId="0" applyFont="1" applyFill="1"/>
    <xf numFmtId="0" fontId="22" fillId="2" borderId="0" xfId="0" applyFont="1" applyFill="1"/>
    <xf numFmtId="0" fontId="0" fillId="2" borderId="0" xfId="1" applyFont="1" applyFill="1"/>
    <xf numFmtId="0" fontId="1" fillId="2" borderId="2" xfId="1" applyFill="1" applyBorder="1" applyAlignment="1">
      <alignment vertical="top"/>
    </xf>
    <xf numFmtId="0" fontId="1" fillId="2" borderId="4" xfId="1" applyFill="1" applyBorder="1" applyAlignment="1">
      <alignment vertical="top"/>
    </xf>
    <xf numFmtId="0" fontId="21" fillId="2" borderId="0" xfId="1" applyFont="1" applyFill="1"/>
    <xf numFmtId="0" fontId="1" fillId="2" borderId="0" xfId="1" applyFill="1" applyBorder="1" applyAlignment="1">
      <alignment vertical="top"/>
    </xf>
    <xf numFmtId="0" fontId="0" fillId="2" borderId="0" xfId="0" applyFont="1" applyFill="1" applyBorder="1" applyAlignment="1"/>
    <xf numFmtId="0" fontId="0" fillId="2" borderId="0" xfId="0" applyFill="1" applyBorder="1" applyAlignment="1"/>
    <xf numFmtId="0" fontId="1" fillId="2" borderId="0" xfId="1" applyFill="1" applyBorder="1"/>
    <xf numFmtId="0" fontId="0" fillId="2" borderId="6" xfId="0" applyFill="1" applyBorder="1" applyAlignment="1">
      <alignment vertical="top" wrapText="1"/>
    </xf>
    <xf numFmtId="0" fontId="0" fillId="2" borderId="9" xfId="0" applyFill="1" applyBorder="1" applyAlignment="1"/>
    <xf numFmtId="0" fontId="0" fillId="2" borderId="12" xfId="0" applyFill="1" applyBorder="1" applyAlignment="1"/>
    <xf numFmtId="0" fontId="0" fillId="2" borderId="14" xfId="0" applyFill="1" applyBorder="1" applyAlignment="1"/>
    <xf numFmtId="0" fontId="0" fillId="2" borderId="6" xfId="0" applyFill="1" applyBorder="1" applyAlignment="1"/>
    <xf numFmtId="0" fontId="0" fillId="2" borderId="17" xfId="0" applyFill="1" applyBorder="1" applyAlignment="1"/>
    <xf numFmtId="0" fontId="0" fillId="2" borderId="18" xfId="0" applyFill="1" applyBorder="1" applyAlignment="1">
      <alignment vertical="top" wrapText="1"/>
    </xf>
    <xf numFmtId="0" fontId="22" fillId="2" borderId="1" xfId="0" applyFont="1" applyFill="1" applyBorder="1" applyAlignment="1"/>
    <xf numFmtId="0" fontId="22" fillId="2" borderId="10" xfId="0" applyFont="1" applyFill="1" applyBorder="1" applyAlignment="1"/>
    <xf numFmtId="0" fontId="22" fillId="2" borderId="11" xfId="0" applyFont="1" applyFill="1" applyBorder="1" applyAlignment="1"/>
    <xf numFmtId="3" fontId="1" fillId="2" borderId="0" xfId="1" applyNumberFormat="1" applyFill="1" applyBorder="1"/>
    <xf numFmtId="3" fontId="3" fillId="2" borderId="19" xfId="1" applyNumberFormat="1" applyFont="1" applyFill="1" applyBorder="1"/>
    <xf numFmtId="0" fontId="0" fillId="2" borderId="16" xfId="1" applyFont="1" applyFill="1" applyBorder="1" applyAlignment="1">
      <alignment vertical="top"/>
    </xf>
    <xf numFmtId="0" fontId="0" fillId="2" borderId="20" xfId="1" applyFont="1" applyFill="1" applyBorder="1" applyAlignment="1">
      <alignment vertical="top"/>
    </xf>
    <xf numFmtId="0" fontId="0" fillId="2" borderId="3" xfId="1" applyFont="1" applyFill="1" applyBorder="1" applyAlignment="1">
      <alignment vertical="top"/>
    </xf>
    <xf numFmtId="0" fontId="0" fillId="0" borderId="6" xfId="0" applyFill="1" applyBorder="1" applyAlignment="1">
      <alignment vertical="top" wrapText="1"/>
    </xf>
    <xf numFmtId="0" fontId="0" fillId="0" borderId="22" xfId="0" applyFill="1" applyBorder="1" applyAlignment="1">
      <alignment vertical="top" wrapText="1"/>
    </xf>
    <xf numFmtId="0" fontId="0" fillId="0" borderId="18" xfId="0" applyFill="1" applyBorder="1" applyAlignment="1">
      <alignment vertical="top" wrapText="1"/>
    </xf>
    <xf numFmtId="3" fontId="0" fillId="2" borderId="0" xfId="0" applyNumberFormat="1" applyFont="1" applyFill="1" applyBorder="1" applyAlignment="1"/>
    <xf numFmtId="3" fontId="1" fillId="2" borderId="8" xfId="1" applyNumberFormat="1" applyFont="1" applyFill="1" applyBorder="1"/>
    <xf numFmtId="3" fontId="1" fillId="2" borderId="16" xfId="1" applyNumberFormat="1" applyFont="1" applyFill="1" applyBorder="1"/>
    <xf numFmtId="3" fontId="1" fillId="2" borderId="6" xfId="1" applyNumberFormat="1" applyFont="1" applyFill="1" applyBorder="1"/>
    <xf numFmtId="3" fontId="1" fillId="2" borderId="9" xfId="1" applyNumberFormat="1" applyFont="1" applyFill="1" applyBorder="1"/>
    <xf numFmtId="3" fontId="1" fillId="2" borderId="20" xfId="1" applyNumberFormat="1" applyFont="1" applyFill="1" applyBorder="1"/>
    <xf numFmtId="3" fontId="1" fillId="2" borderId="3" xfId="1" applyNumberFormat="1" applyFont="1" applyFill="1" applyBorder="1"/>
    <xf numFmtId="3" fontId="1" fillId="2" borderId="18" xfId="1" applyNumberFormat="1" applyFont="1" applyFill="1" applyBorder="1"/>
    <xf numFmtId="3" fontId="1" fillId="2" borderId="12" xfId="1" applyNumberFormat="1" applyFont="1" applyFill="1" applyBorder="1"/>
    <xf numFmtId="3" fontId="1" fillId="2" borderId="23" xfId="1" applyNumberFormat="1" applyFont="1" applyFill="1" applyBorder="1"/>
    <xf numFmtId="3" fontId="1" fillId="2" borderId="17" xfId="1" applyNumberFormat="1" applyFont="1" applyFill="1" applyBorder="1"/>
    <xf numFmtId="3" fontId="1" fillId="2" borderId="14" xfId="1" applyNumberFormat="1" applyFont="1" applyFill="1" applyBorder="1"/>
    <xf numFmtId="3" fontId="1" fillId="2" borderId="0" xfId="1" applyNumberFormat="1" applyFont="1" applyFill="1" applyBorder="1"/>
    <xf numFmtId="3" fontId="0" fillId="2" borderId="0" xfId="1" applyNumberFormat="1" applyFont="1" applyFill="1"/>
    <xf numFmtId="3" fontId="0" fillId="2" borderId="0" xfId="1" applyNumberFormat="1" applyFont="1" applyFill="1" applyBorder="1"/>
    <xf numFmtId="3" fontId="0" fillId="2" borderId="9" xfId="0" applyNumberFormat="1" applyFill="1" applyBorder="1" applyAlignment="1"/>
    <xf numFmtId="3" fontId="0" fillId="2" borderId="12" xfId="0" applyNumberFormat="1" applyFill="1" applyBorder="1" applyAlignment="1"/>
    <xf numFmtId="3" fontId="0" fillId="2" borderId="14" xfId="0" applyNumberFormat="1" applyFill="1" applyBorder="1" applyAlignment="1"/>
    <xf numFmtId="3" fontId="0" fillId="2" borderId="0" xfId="0" applyNumberFormat="1" applyFill="1" applyBorder="1" applyAlignment="1"/>
    <xf numFmtId="3" fontId="19" fillId="3" borderId="23" xfId="0" applyNumberFormat="1" applyFont="1" applyFill="1" applyBorder="1"/>
    <xf numFmtId="0" fontId="19" fillId="3" borderId="24" xfId="0" applyFont="1" applyFill="1" applyBorder="1"/>
    <xf numFmtId="0" fontId="19" fillId="3" borderId="25" xfId="0" applyFont="1" applyFill="1" applyBorder="1"/>
    <xf numFmtId="3" fontId="19" fillId="3" borderId="25" xfId="0" applyNumberFormat="1" applyFont="1" applyFill="1" applyBorder="1"/>
    <xf numFmtId="0" fontId="16" fillId="2" borderId="0" xfId="0" applyFont="1" applyFill="1" applyProtection="1"/>
    <xf numFmtId="3" fontId="17" fillId="2" borderId="0" xfId="0" applyNumberFormat="1" applyFont="1" applyFill="1" applyBorder="1" applyProtection="1"/>
    <xf numFmtId="0" fontId="17" fillId="2" borderId="0" xfId="0" applyFont="1" applyFill="1" applyProtection="1"/>
    <xf numFmtId="3" fontId="5" fillId="2" borderId="0" xfId="0" applyNumberFormat="1" applyFont="1" applyFill="1" applyBorder="1" applyProtection="1"/>
    <xf numFmtId="0" fontId="5" fillId="2" borderId="0" xfId="0" applyFont="1" applyFill="1" applyProtection="1"/>
    <xf numFmtId="0" fontId="0" fillId="2" borderId="0" xfId="0" applyFont="1" applyFill="1" applyProtection="1"/>
    <xf numFmtId="0" fontId="23" fillId="2" borderId="0" xfId="0" applyFont="1" applyFill="1" applyProtection="1"/>
    <xf numFmtId="0" fontId="0" fillId="2" borderId="0" xfId="0" applyFill="1" applyProtection="1"/>
    <xf numFmtId="0" fontId="2" fillId="2" borderId="0" xfId="0" applyFont="1" applyFill="1" applyProtection="1"/>
    <xf numFmtId="0" fontId="3" fillId="2" borderId="0" xfId="0" applyFont="1" applyFill="1" applyProtection="1"/>
    <xf numFmtId="0" fontId="0" fillId="2" borderId="0" xfId="0" applyFont="1" applyFill="1" applyAlignment="1" applyProtection="1"/>
    <xf numFmtId="0" fontId="6" fillId="2" borderId="0" xfId="0" applyFont="1" applyFill="1" applyProtection="1"/>
    <xf numFmtId="0" fontId="17" fillId="3" borderId="0" xfId="0" applyFont="1" applyFill="1" applyAlignment="1" applyProtection="1">
      <alignment horizontal="right" vertical="top"/>
    </xf>
    <xf numFmtId="0" fontId="17" fillId="3" borderId="0" xfId="0" applyFont="1" applyFill="1" applyAlignment="1" applyProtection="1">
      <alignment vertical="top" wrapText="1"/>
    </xf>
    <xf numFmtId="0" fontId="3" fillId="2" borderId="0" xfId="0" applyFont="1" applyFill="1" applyAlignment="1" applyProtection="1"/>
    <xf numFmtId="0" fontId="0" fillId="2" borderId="0" xfId="0" applyFill="1" applyAlignment="1" applyProtection="1">
      <alignment horizontal="right" vertical="top"/>
    </xf>
    <xf numFmtId="0" fontId="5" fillId="2" borderId="0" xfId="0" applyFont="1" applyFill="1" applyAlignment="1" applyProtection="1">
      <alignment horizontal="right" vertical="top"/>
    </xf>
    <xf numFmtId="0" fontId="23" fillId="2" borderId="0" xfId="0" applyFont="1" applyFill="1" applyAlignment="1" applyProtection="1">
      <alignment horizontal="right"/>
    </xf>
    <xf numFmtId="0" fontId="0" fillId="2" borderId="0" xfId="0" applyFont="1" applyFill="1" applyAlignment="1" applyProtection="1">
      <alignment horizontal="right" vertical="top"/>
    </xf>
    <xf numFmtId="0" fontId="0" fillId="0" borderId="0" xfId="0" applyFill="1" applyAlignment="1" applyProtection="1">
      <alignment vertical="top" wrapText="1"/>
    </xf>
    <xf numFmtId="0" fontId="0" fillId="2" borderId="0" xfId="0" applyFill="1" applyAlignment="1" applyProtection="1">
      <alignment horizontal="left" wrapText="1"/>
    </xf>
    <xf numFmtId="0" fontId="3" fillId="2" borderId="0" xfId="0" applyFont="1" applyFill="1" applyAlignment="1" applyProtection="1">
      <alignment horizontal="left" wrapText="1"/>
    </xf>
    <xf numFmtId="0" fontId="23" fillId="2" borderId="0" xfId="0" applyFont="1" applyFill="1" applyAlignment="1" applyProtection="1">
      <alignment horizontal="right" vertical="top"/>
    </xf>
    <xf numFmtId="0" fontId="23" fillId="2" borderId="0" xfId="0" applyFont="1" applyFill="1" applyAlignment="1" applyProtection="1">
      <alignment vertical="top" wrapText="1"/>
    </xf>
    <xf numFmtId="0" fontId="2" fillId="2" borderId="0" xfId="0" applyFont="1" applyFill="1" applyAlignment="1" applyProtection="1">
      <alignment horizontal="right" vertical="top"/>
    </xf>
    <xf numFmtId="0" fontId="2" fillId="2" borderId="0" xfId="0" applyFont="1" applyFill="1" applyAlignment="1" applyProtection="1">
      <alignment vertical="top" wrapText="1"/>
    </xf>
    <xf numFmtId="0" fontId="6" fillId="2" borderId="0" xfId="0" applyFont="1" applyFill="1" applyAlignment="1" applyProtection="1">
      <alignment wrapText="1"/>
    </xf>
    <xf numFmtId="0" fontId="23" fillId="2" borderId="0" xfId="0" applyFont="1" applyFill="1" applyBorder="1" applyAlignment="1" applyProtection="1">
      <alignment vertical="top" wrapText="1"/>
    </xf>
    <xf numFmtId="0" fontId="0" fillId="2" borderId="0" xfId="0" applyFont="1" applyFill="1" applyAlignment="1" applyProtection="1">
      <alignment horizontal="right"/>
    </xf>
    <xf numFmtId="0" fontId="0" fillId="2" borderId="0" xfId="0" applyFill="1" applyAlignment="1" applyProtection="1">
      <alignment horizontal="right"/>
    </xf>
    <xf numFmtId="0" fontId="3" fillId="2" borderId="0" xfId="0" applyFont="1" applyFill="1" applyAlignment="1" applyProtection="1">
      <alignment horizontal="right"/>
    </xf>
    <xf numFmtId="0" fontId="3" fillId="2" borderId="0" xfId="0" applyFont="1" applyFill="1" applyAlignment="1" applyProtection="1">
      <alignment wrapText="1"/>
    </xf>
    <xf numFmtId="0" fontId="0" fillId="2" borderId="0" xfId="0" applyFont="1" applyFill="1" applyAlignment="1" applyProtection="1">
      <alignment vertical="top" wrapText="1"/>
    </xf>
    <xf numFmtId="0" fontId="6" fillId="2" borderId="0" xfId="0" applyFont="1" applyFill="1" applyAlignment="1" applyProtection="1">
      <alignment horizontal="right" vertical="top"/>
    </xf>
    <xf numFmtId="0" fontId="6" fillId="2" borderId="0" xfId="0" applyFont="1" applyFill="1" applyAlignment="1" applyProtection="1"/>
    <xf numFmtId="0" fontId="17" fillId="3" borderId="0" xfId="0" applyFont="1" applyFill="1" applyAlignment="1" applyProtection="1">
      <alignment vertical="top"/>
    </xf>
    <xf numFmtId="0" fontId="0" fillId="2" borderId="0" xfId="0" applyFill="1" applyAlignment="1" applyProtection="1">
      <alignment wrapText="1"/>
    </xf>
    <xf numFmtId="0" fontId="0" fillId="2" borderId="0" xfId="0" applyFont="1" applyFill="1" applyAlignment="1" applyProtection="1">
      <alignment horizontal="left"/>
    </xf>
    <xf numFmtId="0" fontId="6" fillId="2" borderId="0" xfId="0" applyFont="1" applyFill="1" applyAlignment="1" applyProtection="1">
      <alignment horizontal="right"/>
    </xf>
    <xf numFmtId="0" fontId="6" fillId="2" borderId="0" xfId="0" applyFont="1" applyFill="1" applyAlignment="1" applyProtection="1">
      <alignment horizontal="left"/>
    </xf>
    <xf numFmtId="0" fontId="0" fillId="2" borderId="0" xfId="0" applyFont="1" applyFill="1" applyAlignment="1" applyProtection="1">
      <alignment wrapText="1"/>
    </xf>
    <xf numFmtId="0" fontId="18" fillId="2" borderId="0" xfId="0" applyFont="1" applyFill="1" applyBorder="1" applyAlignment="1" applyProtection="1"/>
    <xf numFmtId="0" fontId="0" fillId="0" borderId="0" xfId="0" applyBorder="1" applyAlignment="1" applyProtection="1"/>
    <xf numFmtId="0" fontId="25" fillId="2" borderId="0" xfId="1" applyFont="1" applyFill="1"/>
    <xf numFmtId="0" fontId="25" fillId="2" borderId="0" xfId="0" applyFont="1" applyFill="1"/>
    <xf numFmtId="3" fontId="19" fillId="3" borderId="14" xfId="0" applyNumberFormat="1" applyFont="1" applyFill="1" applyBorder="1"/>
    <xf numFmtId="3" fontId="19" fillId="3" borderId="32" xfId="0" applyNumberFormat="1" applyFont="1" applyFill="1" applyBorder="1"/>
    <xf numFmtId="3" fontId="1" fillId="2" borderId="33" xfId="1" applyNumberFormat="1" applyFont="1" applyFill="1" applyBorder="1"/>
    <xf numFmtId="3" fontId="1" fillId="2" borderId="34" xfId="1" applyNumberFormat="1" applyFont="1" applyFill="1" applyBorder="1"/>
    <xf numFmtId="3" fontId="1" fillId="2" borderId="32" xfId="1" applyNumberFormat="1" applyFont="1" applyFill="1" applyBorder="1"/>
    <xf numFmtId="3" fontId="6" fillId="2" borderId="0" xfId="0" applyNumberFormat="1" applyFont="1" applyFill="1" applyBorder="1"/>
    <xf numFmtId="0" fontId="26" fillId="2" borderId="11" xfId="0" applyFont="1" applyFill="1" applyBorder="1" applyAlignment="1"/>
    <xf numFmtId="0" fontId="26" fillId="2" borderId="1" xfId="0" applyFont="1" applyFill="1" applyBorder="1" applyAlignment="1"/>
    <xf numFmtId="3" fontId="1" fillId="2" borderId="37" xfId="1" applyNumberFormat="1" applyFont="1" applyFill="1" applyBorder="1"/>
    <xf numFmtId="3" fontId="3" fillId="2" borderId="0" xfId="0" applyNumberFormat="1" applyFont="1" applyFill="1" applyBorder="1" applyAlignment="1"/>
    <xf numFmtId="3" fontId="19" fillId="3" borderId="17" xfId="0" applyNumberFormat="1" applyFont="1" applyFill="1" applyBorder="1"/>
    <xf numFmtId="0" fontId="1" fillId="2" borderId="2" xfId="1" applyFill="1" applyBorder="1" applyAlignment="1"/>
    <xf numFmtId="0" fontId="0" fillId="2" borderId="18" xfId="0" applyFill="1" applyBorder="1" applyAlignment="1">
      <alignment wrapText="1"/>
    </xf>
    <xf numFmtId="0" fontId="26" fillId="2" borderId="0" xfId="0" applyFont="1" applyFill="1" applyProtection="1"/>
    <xf numFmtId="0" fontId="26" fillId="2" borderId="1" xfId="0" applyFont="1" applyFill="1" applyBorder="1" applyAlignment="1" applyProtection="1">
      <alignment horizontal="right"/>
    </xf>
    <xf numFmtId="14" fontId="1" fillId="2" borderId="0" xfId="1" applyNumberFormat="1" applyFont="1" applyFill="1"/>
    <xf numFmtId="3" fontId="6" fillId="2" borderId="40" xfId="0" applyNumberFormat="1" applyFont="1" applyFill="1" applyBorder="1"/>
    <xf numFmtId="14" fontId="1" fillId="3" borderId="42" xfId="1" applyNumberFormat="1" applyFont="1" applyFill="1" applyBorder="1"/>
    <xf numFmtId="14" fontId="0" fillId="3" borderId="42" xfId="0" applyNumberFormat="1" applyFont="1" applyFill="1" applyBorder="1"/>
    <xf numFmtId="166" fontId="1" fillId="3" borderId="13" xfId="1" applyNumberFormat="1" applyFont="1" applyFill="1" applyBorder="1"/>
    <xf numFmtId="4" fontId="1" fillId="2" borderId="1" xfId="1" applyNumberFormat="1" applyFont="1" applyFill="1" applyBorder="1"/>
    <xf numFmtId="4" fontId="1" fillId="4" borderId="1" xfId="1" applyNumberFormat="1" applyFont="1" applyFill="1" applyBorder="1"/>
    <xf numFmtId="4" fontId="1" fillId="2" borderId="9" xfId="1" applyNumberFormat="1" applyFont="1" applyFill="1" applyBorder="1"/>
    <xf numFmtId="14" fontId="1" fillId="3" borderId="43" xfId="1" applyNumberFormat="1" applyFont="1" applyFill="1" applyBorder="1"/>
    <xf numFmtId="4" fontId="1" fillId="4" borderId="9" xfId="1" applyNumberFormat="1" applyFont="1" applyFill="1" applyBorder="1"/>
    <xf numFmtId="4" fontId="1" fillId="4" borderId="14" xfId="1" applyNumberFormat="1" applyFont="1" applyFill="1" applyBorder="1"/>
    <xf numFmtId="4" fontId="1" fillId="4" borderId="33" xfId="1" applyNumberFormat="1" applyFont="1" applyFill="1" applyBorder="1"/>
    <xf numFmtId="4" fontId="1" fillId="2" borderId="33" xfId="1" applyNumberFormat="1" applyFont="1" applyFill="1" applyBorder="1"/>
    <xf numFmtId="3" fontId="1" fillId="2" borderId="45" xfId="1" applyNumberFormat="1" applyFont="1" applyFill="1" applyBorder="1" applyAlignment="1"/>
    <xf numFmtId="3" fontId="1" fillId="2" borderId="46" xfId="1" applyNumberFormat="1" applyFont="1" applyFill="1" applyBorder="1" applyAlignment="1"/>
    <xf numFmtId="0" fontId="0" fillId="2" borderId="9" xfId="0" applyFill="1" applyBorder="1" applyAlignment="1">
      <alignment vertical="top" wrapText="1"/>
    </xf>
    <xf numFmtId="14" fontId="0" fillId="3" borderId="47" xfId="0" applyNumberFormat="1" applyFont="1" applyFill="1" applyBorder="1"/>
    <xf numFmtId="0" fontId="0" fillId="3" borderId="48" xfId="0" applyFill="1" applyBorder="1"/>
    <xf numFmtId="0" fontId="0" fillId="3" borderId="4" xfId="0" applyFill="1" applyBorder="1"/>
    <xf numFmtId="0" fontId="8" fillId="2" borderId="0" xfId="1" applyFont="1" applyFill="1"/>
    <xf numFmtId="3" fontId="1" fillId="2" borderId="44" xfId="1" applyNumberFormat="1" applyFont="1" applyFill="1" applyBorder="1"/>
    <xf numFmtId="3" fontId="1" fillId="2" borderId="45" xfId="1" applyNumberFormat="1" applyFont="1" applyFill="1" applyBorder="1"/>
    <xf numFmtId="0" fontId="0" fillId="2" borderId="30" xfId="0" applyFill="1" applyBorder="1" applyAlignment="1">
      <alignment wrapText="1"/>
    </xf>
    <xf numFmtId="0" fontId="0" fillId="2" borderId="35" xfId="0" applyFill="1" applyBorder="1" applyAlignment="1">
      <alignment wrapText="1"/>
    </xf>
    <xf numFmtId="3" fontId="0" fillId="2" borderId="15" xfId="0" applyNumberFormat="1" applyFill="1" applyBorder="1" applyAlignment="1">
      <alignment wrapText="1"/>
    </xf>
    <xf numFmtId="3" fontId="0" fillId="2" borderId="16" xfId="0" applyNumberFormat="1" applyFill="1" applyBorder="1" applyAlignment="1">
      <alignment wrapText="1"/>
    </xf>
    <xf numFmtId="3" fontId="0" fillId="2" borderId="16" xfId="0" applyNumberFormat="1" applyFill="1" applyBorder="1" applyAlignment="1"/>
    <xf numFmtId="3" fontId="0" fillId="2" borderId="23" xfId="0" applyNumberFormat="1" applyFill="1" applyBorder="1" applyAlignment="1">
      <alignment wrapText="1"/>
    </xf>
    <xf numFmtId="3" fontId="0" fillId="2" borderId="44" xfId="0" applyNumberFormat="1" applyFill="1" applyBorder="1" applyAlignment="1"/>
    <xf numFmtId="3" fontId="0" fillId="2" borderId="45" xfId="0" applyNumberFormat="1" applyFill="1" applyBorder="1" applyAlignment="1"/>
    <xf numFmtId="3" fontId="0" fillId="2" borderId="46" xfId="0" applyNumberFormat="1" applyFill="1" applyBorder="1" applyAlignment="1"/>
    <xf numFmtId="0" fontId="22" fillId="2" borderId="0" xfId="0" applyFont="1" applyFill="1" applyBorder="1" applyAlignment="1"/>
    <xf numFmtId="3" fontId="0" fillId="2" borderId="0" xfId="1" applyNumberFormat="1" applyFont="1" applyFill="1" applyBorder="1" applyAlignment="1">
      <alignment horizontal="right"/>
    </xf>
    <xf numFmtId="14" fontId="1" fillId="3" borderId="48" xfId="1" applyNumberFormat="1" applyFont="1" applyFill="1" applyBorder="1"/>
    <xf numFmtId="166" fontId="1" fillId="3" borderId="23" xfId="1" applyNumberFormat="1" applyFont="1" applyFill="1" applyBorder="1"/>
    <xf numFmtId="0" fontId="0" fillId="2" borderId="15" xfId="1" applyFont="1" applyFill="1" applyBorder="1" applyAlignment="1">
      <alignment vertical="top"/>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12" xfId="0" applyFill="1" applyBorder="1" applyAlignment="1">
      <alignment vertical="top" wrapText="1"/>
    </xf>
    <xf numFmtId="3" fontId="1" fillId="2" borderId="0" xfId="0" applyNumberFormat="1" applyFont="1" applyFill="1" applyBorder="1"/>
    <xf numFmtId="0" fontId="1" fillId="2" borderId="0" xfId="1" applyFont="1" applyFill="1" applyBorder="1"/>
    <xf numFmtId="0" fontId="7" fillId="2" borderId="0" xfId="0" applyFont="1" applyFill="1" applyBorder="1"/>
    <xf numFmtId="0" fontId="0" fillId="3" borderId="52" xfId="0" applyFill="1" applyBorder="1"/>
    <xf numFmtId="0" fontId="0" fillId="3" borderId="40" xfId="0" applyFill="1" applyBorder="1"/>
    <xf numFmtId="0" fontId="1" fillId="2" borderId="6" xfId="1" applyFill="1" applyBorder="1"/>
    <xf numFmtId="0" fontId="0" fillId="3" borderId="53" xfId="0" applyFill="1" applyBorder="1"/>
    <xf numFmtId="0" fontId="0" fillId="3" borderId="54" xfId="0" applyFill="1" applyBorder="1"/>
    <xf numFmtId="3" fontId="27" fillId="2" borderId="0" xfId="0" applyNumberFormat="1" applyFont="1" applyFill="1" applyBorder="1" applyProtection="1"/>
    <xf numFmtId="3" fontId="27" fillId="2" borderId="27" xfId="0" applyNumberFormat="1" applyFont="1" applyFill="1" applyBorder="1" applyProtection="1"/>
    <xf numFmtId="3" fontId="27" fillId="2" borderId="0" xfId="0" applyNumberFormat="1" applyFont="1" applyFill="1" applyAlignment="1" applyProtection="1"/>
    <xf numFmtId="3" fontId="27" fillId="2" borderId="0" xfId="0" applyNumberFormat="1" applyFont="1" applyFill="1" applyProtection="1"/>
    <xf numFmtId="3" fontId="0" fillId="2" borderId="0" xfId="0" applyNumberFormat="1" applyFill="1" applyProtection="1"/>
    <xf numFmtId="0" fontId="11" fillId="2" borderId="0" xfId="0" applyFont="1" applyFill="1" applyProtection="1"/>
    <xf numFmtId="0" fontId="4" fillId="2" borderId="0" xfId="0" applyFont="1" applyFill="1" applyProtection="1"/>
    <xf numFmtId="3" fontId="0" fillId="2" borderId="0" xfId="0" applyNumberFormat="1" applyFont="1" applyFill="1" applyProtection="1"/>
    <xf numFmtId="164" fontId="0" fillId="2" borderId="0" xfId="0" applyNumberFormat="1" applyFont="1" applyFill="1" applyBorder="1" applyAlignment="1" applyProtection="1">
      <alignment horizontal="right"/>
    </xf>
    <xf numFmtId="0" fontId="7" fillId="2" borderId="0" xfId="0" applyFont="1" applyFill="1" applyProtection="1"/>
    <xf numFmtId="0" fontId="8" fillId="2" borderId="0" xfId="0" applyFont="1" applyFill="1" applyProtection="1"/>
    <xf numFmtId="3" fontId="8" fillId="2" borderId="0" xfId="0" applyNumberFormat="1" applyFont="1" applyFill="1" applyProtection="1"/>
    <xf numFmtId="0" fontId="15" fillId="2" borderId="0" xfId="0" applyFont="1" applyFill="1" applyProtection="1"/>
    <xf numFmtId="0" fontId="12" fillId="2" borderId="0" xfId="2" applyFont="1" applyFill="1" applyProtection="1"/>
    <xf numFmtId="0" fontId="12" fillId="2" borderId="0" xfId="2" applyFont="1" applyFill="1" applyAlignment="1" applyProtection="1">
      <alignment horizontal="left"/>
    </xf>
    <xf numFmtId="9" fontId="0" fillId="2" borderId="0" xfId="0" applyNumberFormat="1" applyFont="1" applyFill="1" applyProtection="1"/>
    <xf numFmtId="0" fontId="10" fillId="2" borderId="15" xfId="2" applyFont="1" applyFill="1" applyBorder="1" applyProtection="1"/>
    <xf numFmtId="9" fontId="10" fillId="2" borderId="30" xfId="2" applyNumberFormat="1" applyFont="1" applyFill="1" applyBorder="1" applyProtection="1"/>
    <xf numFmtId="164" fontId="0" fillId="2" borderId="0" xfId="0" applyNumberFormat="1" applyFont="1" applyFill="1" applyProtection="1"/>
    <xf numFmtId="3" fontId="11" fillId="2" borderId="0" xfId="0" applyNumberFormat="1" applyFont="1" applyFill="1" applyProtection="1"/>
    <xf numFmtId="0" fontId="10" fillId="2" borderId="0" xfId="2" applyFont="1" applyFill="1" applyProtection="1"/>
    <xf numFmtId="0" fontId="14" fillId="2" borderId="0" xfId="2" applyFont="1" applyFill="1" applyProtection="1"/>
    <xf numFmtId="3" fontId="1" fillId="2" borderId="44" xfId="2" applyNumberFormat="1" applyFont="1" applyFill="1" applyBorder="1" applyProtection="1"/>
    <xf numFmtId="3" fontId="1" fillId="2" borderId="0" xfId="2" applyNumberFormat="1" applyFont="1" applyFill="1" applyBorder="1" applyProtection="1"/>
    <xf numFmtId="164" fontId="0" fillId="2" borderId="0" xfId="0" applyNumberFormat="1" applyFont="1" applyFill="1" applyBorder="1" applyProtection="1"/>
    <xf numFmtId="0" fontId="17" fillId="2" borderId="0" xfId="1" applyFont="1" applyFill="1"/>
    <xf numFmtId="14" fontId="0" fillId="3" borderId="54" xfId="0" applyNumberFormat="1" applyFont="1" applyFill="1" applyBorder="1"/>
    <xf numFmtId="3" fontId="23" fillId="2" borderId="0" xfId="0" applyNumberFormat="1" applyFont="1" applyFill="1" applyBorder="1" applyProtection="1"/>
    <xf numFmtId="0" fontId="23" fillId="2" borderId="0" xfId="0" applyFont="1" applyFill="1" applyBorder="1" applyAlignment="1" applyProtection="1"/>
    <xf numFmtId="3" fontId="26" fillId="2" borderId="3" xfId="1" applyNumberFormat="1" applyFont="1" applyFill="1" applyBorder="1"/>
    <xf numFmtId="3" fontId="26" fillId="2" borderId="34" xfId="1" applyNumberFormat="1" applyFont="1" applyFill="1" applyBorder="1"/>
    <xf numFmtId="0" fontId="8" fillId="2" borderId="0" xfId="0" applyFont="1" applyFill="1" applyAlignment="1" applyProtection="1">
      <alignment horizontal="left" vertical="top"/>
    </xf>
    <xf numFmtId="0" fontId="3" fillId="2" borderId="27" xfId="0" applyFont="1" applyFill="1" applyBorder="1" applyAlignment="1" applyProtection="1"/>
    <xf numFmtId="0" fontId="0" fillId="2" borderId="27" xfId="0" applyFont="1" applyFill="1" applyBorder="1" applyAlignment="1" applyProtection="1"/>
    <xf numFmtId="0" fontId="23" fillId="2" borderId="27" xfId="0" applyFont="1" applyFill="1" applyBorder="1" applyAlignment="1" applyProtection="1"/>
    <xf numFmtId="0" fontId="0" fillId="2" borderId="27" xfId="0" applyFill="1" applyBorder="1" applyAlignment="1" applyProtection="1"/>
    <xf numFmtId="0" fontId="0" fillId="2" borderId="27" xfId="0" applyFont="1" applyFill="1" applyBorder="1" applyProtection="1"/>
    <xf numFmtId="0" fontId="6" fillId="2" borderId="27" xfId="0" applyFont="1" applyFill="1" applyBorder="1" applyAlignment="1" applyProtection="1"/>
    <xf numFmtId="0" fontId="17" fillId="2" borderId="27" xfId="0" applyFont="1" applyFill="1" applyBorder="1" applyAlignment="1" applyProtection="1"/>
    <xf numFmtId="0" fontId="8" fillId="6" borderId="62" xfId="0" applyFont="1" applyFill="1" applyBorder="1"/>
    <xf numFmtId="0" fontId="8" fillId="6" borderId="58" xfId="0" applyFont="1" applyFill="1" applyBorder="1"/>
    <xf numFmtId="3" fontId="8" fillId="6" borderId="63" xfId="0" applyNumberFormat="1" applyFont="1" applyFill="1" applyBorder="1"/>
    <xf numFmtId="0" fontId="8" fillId="6" borderId="57" xfId="0" applyFont="1" applyFill="1" applyBorder="1"/>
    <xf numFmtId="0" fontId="22" fillId="2" borderId="16" xfId="0" applyFont="1" applyFill="1" applyBorder="1" applyAlignment="1"/>
    <xf numFmtId="0" fontId="22" fillId="2" borderId="3" xfId="0" applyFont="1" applyFill="1" applyBorder="1" applyAlignment="1"/>
    <xf numFmtId="0" fontId="22" fillId="2" borderId="23" xfId="0" applyFont="1" applyFill="1" applyBorder="1" applyAlignment="1"/>
    <xf numFmtId="3" fontId="22" fillId="2" borderId="0" xfId="0" applyNumberFormat="1" applyFont="1" applyFill="1"/>
    <xf numFmtId="3" fontId="0" fillId="3" borderId="53" xfId="0" applyNumberFormat="1" applyFill="1" applyBorder="1"/>
    <xf numFmtId="3" fontId="0" fillId="3" borderId="54" xfId="0" applyNumberFormat="1" applyFill="1" applyBorder="1"/>
    <xf numFmtId="0" fontId="0" fillId="7" borderId="6" xfId="0" applyFill="1" applyBorder="1" applyAlignment="1" applyProtection="1">
      <alignment wrapText="1"/>
    </xf>
    <xf numFmtId="0" fontId="0" fillId="7" borderId="6" xfId="0" applyFill="1" applyBorder="1" applyAlignment="1" applyProtection="1"/>
    <xf numFmtId="0" fontId="0" fillId="7" borderId="6" xfId="0" applyFill="1" applyBorder="1" applyAlignment="1" applyProtection="1">
      <alignment vertical="top" wrapText="1"/>
    </xf>
    <xf numFmtId="0" fontId="0" fillId="7" borderId="6" xfId="0" applyFont="1" applyFill="1" applyBorder="1" applyAlignment="1" applyProtection="1">
      <alignment wrapText="1"/>
    </xf>
    <xf numFmtId="0" fontId="0" fillId="7" borderId="6" xfId="0" applyFont="1" applyFill="1" applyBorder="1" applyAlignment="1" applyProtection="1">
      <alignment vertical="top" wrapText="1"/>
    </xf>
    <xf numFmtId="0" fontId="0" fillId="7" borderId="6" xfId="0" applyFont="1" applyFill="1" applyBorder="1" applyAlignment="1" applyProtection="1"/>
    <xf numFmtId="0" fontId="13" fillId="8" borderId="53" xfId="2" applyFont="1" applyFill="1" applyBorder="1" applyAlignment="1" applyProtection="1">
      <alignment horizontal="center"/>
    </xf>
    <xf numFmtId="0" fontId="13" fillId="8" borderId="54" xfId="2" applyFont="1" applyFill="1" applyBorder="1" applyAlignment="1" applyProtection="1">
      <alignment horizontal="center"/>
    </xf>
    <xf numFmtId="0" fontId="29" fillId="2" borderId="8" xfId="0" applyFont="1" applyFill="1" applyBorder="1" applyAlignment="1" applyProtection="1">
      <alignment horizontal="right"/>
      <protection locked="0"/>
    </xf>
    <xf numFmtId="0" fontId="29" fillId="2" borderId="9" xfId="0" applyFont="1" applyFill="1" applyBorder="1" applyAlignment="1" applyProtection="1">
      <alignment horizontal="right"/>
      <protection locked="0"/>
    </xf>
    <xf numFmtId="0" fontId="29" fillId="2" borderId="21" xfId="0" applyFont="1" applyFill="1" applyBorder="1" applyAlignment="1" applyProtection="1">
      <alignment horizontal="right"/>
      <protection locked="0"/>
    </xf>
    <xf numFmtId="0" fontId="29" fillId="2" borderId="14" xfId="0" applyFont="1" applyFill="1" applyBorder="1" applyAlignment="1" applyProtection="1">
      <alignment horizontal="right"/>
      <protection locked="0"/>
    </xf>
    <xf numFmtId="0" fontId="30" fillId="8" borderId="53" xfId="0" applyFont="1" applyFill="1" applyBorder="1" applyProtection="1"/>
    <xf numFmtId="0" fontId="30" fillId="8" borderId="54" xfId="0" applyFont="1" applyFill="1" applyBorder="1" applyProtection="1"/>
    <xf numFmtId="0" fontId="3" fillId="5" borderId="0" xfId="0" applyFont="1" applyFill="1" applyAlignment="1" applyProtection="1">
      <alignment horizontal="right" vertical="top"/>
    </xf>
    <xf numFmtId="0" fontId="3" fillId="5" borderId="0" xfId="0" applyFont="1" applyFill="1" applyAlignment="1" applyProtection="1">
      <alignment vertical="top" wrapText="1"/>
    </xf>
    <xf numFmtId="0" fontId="0" fillId="5" borderId="0" xfId="0" applyFont="1" applyFill="1" applyAlignment="1" applyProtection="1">
      <alignment horizontal="right" vertical="top"/>
    </xf>
    <xf numFmtId="0" fontId="0" fillId="5" borderId="0" xfId="0" applyFill="1" applyAlignment="1" applyProtection="1">
      <alignment vertical="top" wrapText="1"/>
    </xf>
    <xf numFmtId="0" fontId="0" fillId="5" borderId="0" xfId="0" applyFont="1" applyFill="1" applyAlignment="1" applyProtection="1"/>
    <xf numFmtId="0" fontId="0" fillId="5" borderId="27" xfId="0" applyFont="1" applyFill="1" applyBorder="1" applyAlignment="1" applyProtection="1"/>
    <xf numFmtId="0" fontId="0" fillId="5" borderId="0" xfId="0" applyFont="1" applyFill="1" applyProtection="1"/>
    <xf numFmtId="0" fontId="0" fillId="5" borderId="0" xfId="0" applyFont="1" applyFill="1"/>
    <xf numFmtId="0" fontId="23" fillId="5" borderId="0" xfId="0" applyFont="1" applyFill="1" applyAlignment="1" applyProtection="1">
      <alignment horizontal="right" vertical="top"/>
    </xf>
    <xf numFmtId="0" fontId="23" fillId="5" borderId="0" xfId="0" applyFont="1" applyFill="1" applyAlignment="1" applyProtection="1">
      <alignment vertical="top" wrapText="1"/>
    </xf>
    <xf numFmtId="0" fontId="23" fillId="5" borderId="27" xfId="0" applyFont="1" applyFill="1" applyBorder="1" applyAlignment="1" applyProtection="1"/>
    <xf numFmtId="0" fontId="23" fillId="5" borderId="0" xfId="0" applyFont="1" applyFill="1" applyProtection="1"/>
    <xf numFmtId="0" fontId="0" fillId="5" borderId="0" xfId="0" applyFill="1" applyAlignment="1" applyProtection="1">
      <alignment horizontal="right" vertical="top"/>
    </xf>
    <xf numFmtId="0" fontId="6" fillId="5" borderId="0" xfId="0" applyFont="1" applyFill="1" applyAlignment="1" applyProtection="1">
      <alignment wrapText="1"/>
    </xf>
    <xf numFmtId="0" fontId="23" fillId="5" borderId="0" xfId="0" applyFont="1" applyFill="1" applyBorder="1" applyAlignment="1" applyProtection="1">
      <alignment vertical="top" wrapText="1"/>
    </xf>
    <xf numFmtId="0" fontId="0" fillId="5" borderId="0" xfId="0" applyFont="1" applyFill="1" applyAlignment="1" applyProtection="1">
      <alignment horizontal="right"/>
    </xf>
    <xf numFmtId="0" fontId="0" fillId="5" borderId="27" xfId="0" applyFill="1" applyBorder="1" applyAlignment="1" applyProtection="1"/>
    <xf numFmtId="0" fontId="0" fillId="5" borderId="0" xfId="0" applyFill="1" applyAlignment="1" applyProtection="1">
      <alignment horizontal="right"/>
    </xf>
    <xf numFmtId="0" fontId="29" fillId="5" borderId="16" xfId="0" applyFont="1" applyFill="1" applyBorder="1" applyAlignment="1"/>
    <xf numFmtId="0" fontId="29" fillId="2" borderId="16" xfId="0" applyFont="1" applyFill="1" applyBorder="1" applyAlignment="1"/>
    <xf numFmtId="0" fontId="29" fillId="2" borderId="3" xfId="0" applyFont="1" applyFill="1" applyBorder="1" applyAlignment="1"/>
    <xf numFmtId="0" fontId="29" fillId="5" borderId="3" xfId="0" applyFont="1" applyFill="1" applyBorder="1" applyAlignment="1"/>
    <xf numFmtId="3" fontId="31" fillId="5" borderId="18" xfId="1" applyNumberFormat="1" applyFont="1" applyFill="1" applyBorder="1"/>
    <xf numFmtId="3" fontId="31" fillId="5" borderId="12" xfId="1" applyNumberFormat="1" applyFont="1" applyFill="1" applyBorder="1"/>
    <xf numFmtId="0" fontId="0" fillId="5" borderId="65" xfId="0" applyFill="1" applyBorder="1" applyAlignment="1" applyProtection="1">
      <alignment wrapText="1"/>
    </xf>
    <xf numFmtId="0" fontId="0" fillId="5" borderId="0" xfId="0" applyFont="1" applyFill="1" applyBorder="1" applyAlignment="1" applyProtection="1"/>
    <xf numFmtId="0" fontId="0" fillId="2" borderId="64" xfId="0" applyFont="1" applyFill="1" applyBorder="1" applyAlignment="1" applyProtection="1"/>
    <xf numFmtId="0" fontId="0" fillId="5" borderId="0" xfId="0" applyFill="1" applyBorder="1" applyAlignment="1" applyProtection="1"/>
    <xf numFmtId="0" fontId="0" fillId="2" borderId="38" xfId="0" applyFill="1" applyBorder="1" applyAlignment="1">
      <alignment vertical="top" wrapText="1"/>
    </xf>
    <xf numFmtId="3" fontId="0" fillId="2" borderId="43" xfId="0" applyNumberFormat="1" applyFill="1" applyBorder="1" applyAlignment="1"/>
    <xf numFmtId="3" fontId="1" fillId="2" borderId="48" xfId="1" applyNumberFormat="1" applyFont="1" applyFill="1" applyBorder="1"/>
    <xf numFmtId="0" fontId="0" fillId="2" borderId="27" xfId="0" applyFill="1" applyBorder="1" applyAlignment="1">
      <alignment vertical="top" wrapText="1"/>
    </xf>
    <xf numFmtId="3" fontId="0" fillId="2" borderId="66" xfId="0" applyNumberFormat="1" applyFill="1" applyBorder="1" applyAlignment="1"/>
    <xf numFmtId="3" fontId="1" fillId="2" borderId="2" xfId="1" applyNumberFormat="1" applyFont="1" applyFill="1" applyBorder="1"/>
    <xf numFmtId="3" fontId="1" fillId="2" borderId="27" xfId="1" applyNumberFormat="1" applyFont="1" applyFill="1" applyBorder="1"/>
    <xf numFmtId="0" fontId="0" fillId="2" borderId="58" xfId="0" applyFill="1" applyBorder="1" applyAlignment="1">
      <alignment vertical="top" wrapText="1"/>
    </xf>
    <xf numFmtId="0" fontId="22" fillId="2" borderId="58" xfId="0" applyFont="1" applyFill="1" applyBorder="1" applyAlignment="1"/>
    <xf numFmtId="0" fontId="0" fillId="2" borderId="58" xfId="0" applyFill="1" applyBorder="1" applyAlignment="1"/>
    <xf numFmtId="3" fontId="0" fillId="2" borderId="58" xfId="0" applyNumberFormat="1" applyFill="1" applyBorder="1" applyAlignment="1"/>
    <xf numFmtId="3" fontId="1" fillId="2" borderId="58" xfId="1" applyNumberFormat="1" applyFont="1" applyFill="1" applyBorder="1"/>
    <xf numFmtId="0" fontId="0" fillId="2" borderId="4" xfId="1" applyFont="1" applyFill="1" applyBorder="1" applyAlignment="1">
      <alignment vertical="top"/>
    </xf>
    <xf numFmtId="0" fontId="0" fillId="2" borderId="2" xfId="1" applyFont="1" applyFill="1" applyBorder="1" applyAlignment="1">
      <alignment vertical="top"/>
    </xf>
    <xf numFmtId="0" fontId="0" fillId="2" borderId="48" xfId="1" applyFont="1" applyFill="1" applyBorder="1" applyAlignment="1">
      <alignment vertical="top"/>
    </xf>
    <xf numFmtId="3" fontId="19" fillId="2" borderId="58" xfId="1" applyNumberFormat="1" applyFont="1" applyFill="1" applyBorder="1"/>
    <xf numFmtId="0" fontId="7" fillId="2" borderId="0" xfId="0" applyFont="1" applyFill="1" applyBorder="1" applyAlignment="1" applyProtection="1"/>
    <xf numFmtId="0" fontId="23" fillId="2" borderId="0" xfId="0" applyFont="1" applyFill="1" applyBorder="1" applyProtection="1"/>
    <xf numFmtId="0" fontId="8" fillId="2" borderId="0" xfId="0" applyFont="1" applyFill="1" applyBorder="1" applyAlignment="1" applyProtection="1">
      <alignment horizontal="left" vertical="top"/>
    </xf>
    <xf numFmtId="0" fontId="0" fillId="2" borderId="0" xfId="0" applyFont="1" applyFill="1" applyBorder="1" applyAlignment="1" applyProtection="1"/>
    <xf numFmtId="3" fontId="5" fillId="2" borderId="0" xfId="0" applyNumberFormat="1" applyFont="1" applyFill="1" applyBorder="1" applyAlignment="1" applyProtection="1"/>
    <xf numFmtId="0" fontId="5" fillId="2" borderId="0" xfId="0" applyFont="1" applyFill="1" applyBorder="1" applyProtection="1"/>
    <xf numFmtId="3" fontId="17" fillId="2" borderId="0" xfId="0" applyNumberFormat="1" applyFont="1" applyFill="1" applyBorder="1" applyAlignment="1" applyProtection="1"/>
    <xf numFmtId="0" fontId="3" fillId="2" borderId="0" xfId="0" applyFont="1" applyFill="1" applyBorder="1" applyAlignment="1" applyProtection="1"/>
    <xf numFmtId="0" fontId="6" fillId="2" borderId="0" xfId="0" applyFont="1" applyFill="1" applyAlignment="1" applyProtection="1">
      <alignment vertical="top" wrapText="1"/>
    </xf>
    <xf numFmtId="0" fontId="6" fillId="2" borderId="0" xfId="0" applyFont="1" applyFill="1" applyBorder="1" applyAlignment="1" applyProtection="1"/>
    <xf numFmtId="0" fontId="6" fillId="2" borderId="0" xfId="0" applyFont="1" applyFill="1" applyBorder="1" applyProtection="1"/>
    <xf numFmtId="0" fontId="0" fillId="2" borderId="0" xfId="0" applyFont="1" applyFill="1" applyBorder="1" applyAlignment="1" applyProtection="1">
      <alignment horizontal="right" vertical="top"/>
    </xf>
    <xf numFmtId="0" fontId="8" fillId="2" borderId="0" xfId="0" applyFont="1" applyFill="1" applyBorder="1" applyAlignment="1" applyProtection="1">
      <alignment horizontal="right" vertical="top"/>
    </xf>
    <xf numFmtId="0" fontId="8" fillId="5" borderId="0" xfId="0" applyFont="1" applyFill="1" applyBorder="1" applyAlignment="1" applyProtection="1">
      <alignment wrapText="1"/>
    </xf>
    <xf numFmtId="0" fontId="8" fillId="2" borderId="34" xfId="0" applyFont="1" applyFill="1" applyBorder="1" applyAlignment="1" applyProtection="1"/>
    <xf numFmtId="3" fontId="7" fillId="7" borderId="1" xfId="0" applyNumberFormat="1" applyFont="1" applyFill="1" applyBorder="1" applyAlignment="1" applyProtection="1">
      <protection locked="0"/>
    </xf>
    <xf numFmtId="3" fontId="7" fillId="7" borderId="1" xfId="0" applyNumberFormat="1" applyFont="1" applyFill="1" applyBorder="1" applyProtection="1">
      <protection locked="0"/>
    </xf>
    <xf numFmtId="3" fontId="27" fillId="2" borderId="0" xfId="0" applyNumberFormat="1" applyFont="1" applyFill="1" applyBorder="1" applyAlignment="1" applyProtection="1"/>
    <xf numFmtId="0" fontId="17" fillId="2" borderId="0" xfId="0" applyFont="1" applyFill="1" applyBorder="1" applyProtection="1"/>
    <xf numFmtId="0" fontId="6" fillId="2" borderId="0" xfId="0" applyFont="1" applyFill="1" applyAlignment="1" applyProtection="1">
      <alignment vertical="top"/>
    </xf>
    <xf numFmtId="3" fontId="4" fillId="7" borderId="1" xfId="0" applyNumberFormat="1" applyFont="1" applyFill="1" applyBorder="1" applyAlignment="1" applyProtection="1">
      <alignment horizontal="center" vertical="center"/>
    </xf>
    <xf numFmtId="3" fontId="4" fillId="7" borderId="1" xfId="0" quotePrefix="1" applyNumberFormat="1" applyFont="1" applyFill="1" applyBorder="1" applyAlignment="1" applyProtection="1">
      <alignment horizontal="center" vertical="center"/>
    </xf>
    <xf numFmtId="0" fontId="6" fillId="2" borderId="64" xfId="0" applyFont="1" applyFill="1" applyBorder="1" applyAlignment="1" applyProtection="1"/>
    <xf numFmtId="0" fontId="8" fillId="2" borderId="64" xfId="0" applyFont="1" applyFill="1" applyBorder="1" applyAlignment="1" applyProtection="1"/>
    <xf numFmtId="0" fontId="23" fillId="2" borderId="65" xfId="0" applyFont="1" applyFill="1" applyBorder="1" applyAlignment="1" applyProtection="1"/>
    <xf numFmtId="0" fontId="2" fillId="2" borderId="0" xfId="0" applyFont="1" applyFill="1" applyBorder="1" applyAlignment="1" applyProtection="1"/>
    <xf numFmtId="0" fontId="0" fillId="5" borderId="64" xfId="0" applyFont="1" applyFill="1" applyBorder="1" applyAlignment="1" applyProtection="1"/>
    <xf numFmtId="0" fontId="23" fillId="5" borderId="34" xfId="0" applyFont="1" applyFill="1" applyBorder="1" applyAlignment="1" applyProtection="1"/>
    <xf numFmtId="0" fontId="0" fillId="5" borderId="0" xfId="0" applyFont="1" applyFill="1" applyAlignment="1" applyProtection="1">
      <alignment vertical="top" wrapText="1"/>
    </xf>
    <xf numFmtId="0" fontId="0" fillId="2" borderId="65" xfId="0" applyFill="1" applyBorder="1" applyAlignment="1" applyProtection="1"/>
    <xf numFmtId="0" fontId="0" fillId="2" borderId="0" xfId="0" applyFont="1" applyFill="1" applyBorder="1" applyProtection="1"/>
    <xf numFmtId="0" fontId="23" fillId="2" borderId="34" xfId="0" applyFont="1" applyFill="1" applyBorder="1" applyAlignment="1" applyProtection="1"/>
    <xf numFmtId="0" fontId="0" fillId="2" borderId="65" xfId="0" applyFont="1" applyFill="1" applyBorder="1" applyAlignment="1" applyProtection="1"/>
    <xf numFmtId="0" fontId="0" fillId="2" borderId="59" xfId="0" applyFill="1" applyBorder="1" applyAlignment="1" applyProtection="1"/>
    <xf numFmtId="3" fontId="1" fillId="2" borderId="66" xfId="1" applyNumberFormat="1" applyFont="1" applyFill="1" applyBorder="1"/>
    <xf numFmtId="0" fontId="0" fillId="2" borderId="0" xfId="1" applyFont="1" applyFill="1" applyBorder="1" applyAlignment="1">
      <alignment vertical="top"/>
    </xf>
    <xf numFmtId="0" fontId="0" fillId="2" borderId="0" xfId="0" applyFill="1" applyBorder="1" applyAlignment="1">
      <alignment vertical="top" wrapText="1"/>
    </xf>
    <xf numFmtId="3" fontId="1" fillId="2" borderId="52" xfId="1" applyNumberFormat="1" applyFont="1" applyFill="1" applyBorder="1"/>
    <xf numFmtId="3" fontId="1" fillId="2" borderId="40" xfId="1" applyNumberFormat="1" applyFont="1" applyFill="1" applyBorder="1"/>
    <xf numFmtId="3" fontId="1" fillId="2" borderId="0" xfId="1" applyNumberFormat="1" applyFill="1"/>
    <xf numFmtId="0" fontId="1" fillId="2" borderId="2" xfId="1" applyFont="1" applyFill="1" applyBorder="1" applyAlignment="1">
      <alignment vertical="top"/>
    </xf>
    <xf numFmtId="0" fontId="0" fillId="2" borderId="22" xfId="0" applyFill="1" applyBorder="1" applyAlignment="1">
      <alignment vertical="top" wrapText="1"/>
    </xf>
    <xf numFmtId="0" fontId="0" fillId="2" borderId="17" xfId="0" quotePrefix="1" applyFill="1" applyBorder="1" applyAlignment="1">
      <alignment vertical="top" wrapText="1"/>
    </xf>
    <xf numFmtId="3" fontId="22" fillId="2" borderId="4" xfId="0" applyNumberFormat="1" applyFont="1" applyFill="1" applyBorder="1" applyAlignment="1"/>
    <xf numFmtId="3" fontId="22" fillId="2" borderId="0" xfId="0" applyNumberFormat="1" applyFont="1" applyFill="1" applyBorder="1" applyAlignment="1"/>
    <xf numFmtId="3" fontId="22" fillId="2" borderId="58" xfId="0" applyNumberFormat="1" applyFont="1" applyFill="1" applyBorder="1" applyAlignment="1"/>
    <xf numFmtId="3" fontId="22" fillId="2" borderId="2" xfId="0" applyNumberFormat="1" applyFont="1" applyFill="1" applyBorder="1" applyAlignment="1"/>
    <xf numFmtId="3" fontId="22" fillId="2" borderId="48" xfId="0" applyNumberFormat="1" applyFont="1" applyFill="1" applyBorder="1" applyAlignment="1"/>
    <xf numFmtId="3" fontId="22" fillId="2" borderId="23" xfId="0" applyNumberFormat="1" applyFont="1" applyFill="1" applyBorder="1" applyAlignment="1"/>
    <xf numFmtId="3" fontId="1" fillId="2" borderId="21" xfId="1" applyNumberFormat="1" applyFont="1" applyFill="1" applyBorder="1"/>
    <xf numFmtId="0" fontId="1" fillId="2" borderId="52" xfId="1" applyFont="1" applyFill="1" applyBorder="1" applyAlignment="1">
      <alignment vertical="top"/>
    </xf>
    <xf numFmtId="0" fontId="0" fillId="2" borderId="52" xfId="0" applyFill="1" applyBorder="1" applyAlignment="1">
      <alignment vertical="top" wrapText="1"/>
    </xf>
    <xf numFmtId="0" fontId="22" fillId="2" borderId="52" xfId="0" applyFont="1" applyFill="1" applyBorder="1" applyAlignment="1"/>
    <xf numFmtId="0" fontId="0" fillId="2" borderId="52" xfId="0" applyFill="1" applyBorder="1" applyAlignment="1"/>
    <xf numFmtId="3" fontId="19" fillId="2" borderId="52" xfId="0" applyNumberFormat="1" applyFont="1" applyFill="1" applyBorder="1" applyAlignment="1"/>
    <xf numFmtId="0" fontId="31" fillId="7" borderId="0" xfId="1" applyFont="1" applyFill="1" applyBorder="1"/>
    <xf numFmtId="0" fontId="31" fillId="7" borderId="0" xfId="1" applyFont="1" applyFill="1"/>
    <xf numFmtId="0" fontId="31" fillId="2" borderId="0" xfId="1" applyFont="1" applyFill="1" applyBorder="1"/>
    <xf numFmtId="0" fontId="29" fillId="2" borderId="1" xfId="0" applyFont="1" applyFill="1" applyBorder="1" applyAlignment="1"/>
    <xf numFmtId="0" fontId="22" fillId="2" borderId="13" xfId="0" applyFont="1" applyFill="1" applyBorder="1" applyAlignment="1"/>
    <xf numFmtId="3" fontId="29" fillId="5" borderId="3" xfId="1" applyNumberFormat="1" applyFont="1" applyFill="1" applyBorder="1"/>
    <xf numFmtId="3" fontId="29" fillId="5" borderId="34" xfId="1" applyNumberFormat="1" applyFont="1" applyFill="1" applyBorder="1"/>
    <xf numFmtId="0" fontId="0" fillId="2" borderId="18" xfId="0" applyFont="1" applyFill="1" applyBorder="1" applyAlignment="1">
      <alignment vertical="top" wrapText="1"/>
    </xf>
    <xf numFmtId="3" fontId="7" fillId="2" borderId="20" xfId="0" applyNumberFormat="1" applyFont="1" applyFill="1" applyBorder="1" applyAlignment="1"/>
    <xf numFmtId="3" fontId="0" fillId="2" borderId="21" xfId="0" applyNumberFormat="1" applyFont="1" applyFill="1" applyBorder="1" applyAlignment="1"/>
    <xf numFmtId="0" fontId="0" fillId="2" borderId="27" xfId="0" quotePrefix="1" applyFill="1" applyBorder="1" applyAlignment="1">
      <alignment vertical="top" wrapText="1"/>
    </xf>
    <xf numFmtId="3" fontId="35" fillId="7" borderId="56" xfId="0" applyNumberFormat="1" applyFont="1" applyFill="1" applyBorder="1"/>
    <xf numFmtId="3" fontId="3" fillId="7" borderId="50" xfId="0" applyNumberFormat="1" applyFont="1" applyFill="1" applyBorder="1" applyAlignment="1"/>
    <xf numFmtId="3" fontId="3" fillId="7" borderId="51" xfId="0" applyNumberFormat="1" applyFont="1" applyFill="1" applyBorder="1" applyAlignment="1"/>
    <xf numFmtId="3" fontId="35" fillId="7" borderId="50" xfId="0" applyNumberFormat="1" applyFont="1" applyFill="1" applyBorder="1"/>
    <xf numFmtId="0" fontId="0" fillId="2" borderId="57" xfId="1" applyFont="1" applyFill="1" applyBorder="1" applyAlignment="1">
      <alignment vertical="top"/>
    </xf>
    <xf numFmtId="0" fontId="0" fillId="2" borderId="25" xfId="0" applyFill="1" applyBorder="1" applyAlignment="1">
      <alignment vertical="top" wrapText="1"/>
    </xf>
    <xf numFmtId="0" fontId="1" fillId="2" borderId="58" xfId="1" applyFont="1" applyFill="1" applyBorder="1" applyAlignment="1">
      <alignment vertical="top"/>
    </xf>
    <xf numFmtId="0" fontId="0" fillId="2" borderId="24" xfId="1" applyFont="1" applyFill="1" applyBorder="1" applyAlignment="1">
      <alignment vertical="top"/>
    </xf>
    <xf numFmtId="3" fontId="1" fillId="2" borderId="24" xfId="1" applyNumberFormat="1" applyFont="1" applyFill="1" applyBorder="1"/>
    <xf numFmtId="3" fontId="1" fillId="2" borderId="25" xfId="1" applyNumberFormat="1" applyFont="1" applyFill="1" applyBorder="1"/>
    <xf numFmtId="3" fontId="1" fillId="2" borderId="67" xfId="1" applyNumberFormat="1" applyFont="1" applyFill="1" applyBorder="1"/>
    <xf numFmtId="3" fontId="1" fillId="2" borderId="68" xfId="1" applyNumberFormat="1" applyFont="1" applyFill="1" applyBorder="1"/>
    <xf numFmtId="3" fontId="19" fillId="2" borderId="0" xfId="0" applyNumberFormat="1" applyFont="1" applyFill="1" applyBorder="1"/>
    <xf numFmtId="0" fontId="2" fillId="2" borderId="0" xfId="1" applyFont="1" applyFill="1" applyBorder="1"/>
    <xf numFmtId="0" fontId="1" fillId="2" borderId="72" xfId="1" applyFill="1" applyBorder="1"/>
    <xf numFmtId="0" fontId="1" fillId="2" borderId="36" xfId="1" applyFill="1" applyBorder="1"/>
    <xf numFmtId="0" fontId="1" fillId="2" borderId="29" xfId="1" applyFill="1" applyBorder="1"/>
    <xf numFmtId="0" fontId="1" fillId="2" borderId="56" xfId="1" applyFill="1" applyBorder="1"/>
    <xf numFmtId="0" fontId="1" fillId="2" borderId="43" xfId="1" applyFill="1" applyBorder="1"/>
    <xf numFmtId="0" fontId="1" fillId="2" borderId="21" xfId="1" applyFill="1" applyBorder="1"/>
    <xf numFmtId="0" fontId="1" fillId="2" borderId="12" xfId="1" applyFill="1" applyBorder="1"/>
    <xf numFmtId="0" fontId="1" fillId="2" borderId="68" xfId="1" applyFill="1" applyBorder="1"/>
    <xf numFmtId="0" fontId="1" fillId="2" borderId="14" xfId="1" applyFill="1" applyBorder="1"/>
    <xf numFmtId="3" fontId="1" fillId="2" borderId="49" xfId="1" applyNumberFormat="1" applyFill="1" applyBorder="1"/>
    <xf numFmtId="0" fontId="36" fillId="2" borderId="0" xfId="1" applyFont="1" applyFill="1"/>
    <xf numFmtId="0" fontId="37" fillId="2" borderId="0" xfId="1" applyFont="1" applyFill="1"/>
    <xf numFmtId="3" fontId="37" fillId="2" borderId="0" xfId="0" applyNumberFormat="1" applyFont="1" applyFill="1" applyBorder="1"/>
    <xf numFmtId="3" fontId="38" fillId="5" borderId="39" xfId="0" applyNumberFormat="1" applyFont="1" applyFill="1" applyBorder="1" applyAlignment="1">
      <alignment horizontal="center"/>
    </xf>
    <xf numFmtId="3" fontId="38" fillId="5" borderId="0" xfId="0" applyNumberFormat="1" applyFont="1" applyFill="1" applyBorder="1" applyAlignment="1">
      <alignment horizontal="center"/>
    </xf>
    <xf numFmtId="3" fontId="39" fillId="5" borderId="39" xfId="0" applyNumberFormat="1" applyFont="1" applyFill="1" applyBorder="1" applyAlignment="1"/>
    <xf numFmtId="3" fontId="37" fillId="2" borderId="39" xfId="1" applyNumberFormat="1" applyFont="1" applyFill="1" applyBorder="1"/>
    <xf numFmtId="3" fontId="37" fillId="2" borderId="0" xfId="1" applyNumberFormat="1" applyFont="1" applyFill="1" applyBorder="1"/>
    <xf numFmtId="3" fontId="39" fillId="7" borderId="39" xfId="0" applyNumberFormat="1" applyFont="1" applyFill="1" applyBorder="1" applyAlignment="1"/>
    <xf numFmtId="3" fontId="37" fillId="2" borderId="41" xfId="1" applyNumberFormat="1" applyFont="1" applyFill="1" applyBorder="1"/>
    <xf numFmtId="3" fontId="37" fillId="5" borderId="39" xfId="1" applyNumberFormat="1" applyFont="1" applyFill="1" applyBorder="1"/>
    <xf numFmtId="3" fontId="37" fillId="2" borderId="0" xfId="1" applyNumberFormat="1" applyFont="1" applyFill="1"/>
    <xf numFmtId="3" fontId="37" fillId="2" borderId="0" xfId="0" applyNumberFormat="1" applyFont="1" applyFill="1"/>
    <xf numFmtId="0" fontId="37" fillId="2" borderId="0" xfId="1" applyFont="1" applyFill="1" applyBorder="1"/>
    <xf numFmtId="3" fontId="40" fillId="2" borderId="0" xfId="0" applyNumberFormat="1" applyFont="1" applyFill="1" applyBorder="1"/>
    <xf numFmtId="0" fontId="16" fillId="2" borderId="0" xfId="1" applyFont="1" applyFill="1"/>
    <xf numFmtId="0" fontId="41" fillId="2" borderId="0" xfId="1" applyFont="1" applyFill="1"/>
    <xf numFmtId="0" fontId="42" fillId="2" borderId="0" xfId="1" applyFont="1" applyFill="1"/>
    <xf numFmtId="0" fontId="22" fillId="2" borderId="0" xfId="0" applyFont="1" applyFill="1" applyBorder="1"/>
    <xf numFmtId="0" fontId="3" fillId="2" borderId="40" xfId="0" applyFont="1" applyFill="1" applyBorder="1"/>
    <xf numFmtId="3" fontId="19" fillId="3" borderId="24" xfId="0" applyNumberFormat="1" applyFont="1" applyFill="1" applyBorder="1"/>
    <xf numFmtId="3" fontId="38" fillId="2" borderId="54" xfId="0" applyNumberFormat="1" applyFont="1" applyFill="1" applyBorder="1"/>
    <xf numFmtId="0" fontId="22" fillId="2" borderId="70" xfId="0" applyFont="1" applyFill="1" applyBorder="1"/>
    <xf numFmtId="0" fontId="0" fillId="5" borderId="16" xfId="1" applyFont="1" applyFill="1" applyBorder="1" applyAlignment="1">
      <alignment vertical="top"/>
    </xf>
    <xf numFmtId="0" fontId="0" fillId="2" borderId="2" xfId="1" applyFont="1" applyFill="1" applyBorder="1" applyAlignment="1"/>
    <xf numFmtId="3" fontId="35" fillId="7" borderId="72" xfId="0" applyNumberFormat="1" applyFont="1" applyFill="1" applyBorder="1"/>
    <xf numFmtId="3" fontId="3" fillId="7" borderId="65" xfId="0" applyNumberFormat="1" applyFont="1" applyFill="1" applyBorder="1" applyAlignment="1"/>
    <xf numFmtId="3" fontId="35" fillId="7" borderId="65" xfId="0" applyNumberFormat="1" applyFont="1" applyFill="1" applyBorder="1"/>
    <xf numFmtId="0" fontId="8" fillId="6" borderId="47" xfId="0" applyFont="1" applyFill="1" applyBorder="1"/>
    <xf numFmtId="0" fontId="8" fillId="6" borderId="38" xfId="0" applyFont="1" applyFill="1" applyBorder="1"/>
    <xf numFmtId="3" fontId="8" fillId="6" borderId="52" xfId="0" applyNumberFormat="1" applyFont="1" applyFill="1" applyBorder="1"/>
    <xf numFmtId="3" fontId="8" fillId="6" borderId="69" xfId="0" applyNumberFormat="1" applyFont="1" applyFill="1" applyBorder="1"/>
    <xf numFmtId="3" fontId="1" fillId="2" borderId="4" xfId="1" applyNumberFormat="1" applyFont="1" applyFill="1" applyBorder="1"/>
    <xf numFmtId="3" fontId="1" fillId="2" borderId="74" xfId="1" applyNumberFormat="1" applyFont="1" applyFill="1" applyBorder="1"/>
    <xf numFmtId="3" fontId="19" fillId="3" borderId="62" xfId="0" applyNumberFormat="1" applyFont="1" applyFill="1" applyBorder="1"/>
    <xf numFmtId="3" fontId="38" fillId="2" borderId="49" xfId="0" applyNumberFormat="1" applyFont="1" applyFill="1" applyBorder="1"/>
    <xf numFmtId="3" fontId="19" fillId="3" borderId="71" xfId="0" applyNumberFormat="1" applyFont="1" applyFill="1" applyBorder="1"/>
    <xf numFmtId="0" fontId="8" fillId="6" borderId="52" xfId="0" applyFont="1" applyFill="1" applyBorder="1"/>
    <xf numFmtId="0" fontId="7" fillId="2" borderId="4" xfId="0" applyFont="1" applyFill="1" applyBorder="1" applyAlignment="1"/>
    <xf numFmtId="3" fontId="0" fillId="2" borderId="2" xfId="0" applyNumberFormat="1" applyFont="1" applyFill="1" applyBorder="1" applyAlignment="1"/>
    <xf numFmtId="3" fontId="0" fillId="2" borderId="66" xfId="0" applyNumberFormat="1" applyFont="1" applyFill="1" applyBorder="1" applyAlignment="1"/>
    <xf numFmtId="3" fontId="0" fillId="2" borderId="48" xfId="0" applyNumberFormat="1" applyFont="1" applyFill="1" applyBorder="1" applyAlignment="1"/>
    <xf numFmtId="3" fontId="0" fillId="2" borderId="43" xfId="0" applyNumberFormat="1" applyFont="1" applyFill="1" applyBorder="1" applyAlignment="1"/>
    <xf numFmtId="3" fontId="0" fillId="2" borderId="20" xfId="0" applyNumberFormat="1" applyFont="1" applyFill="1" applyBorder="1" applyAlignment="1"/>
    <xf numFmtId="3" fontId="0" fillId="2" borderId="23" xfId="0" applyNumberFormat="1" applyFont="1" applyFill="1" applyBorder="1" applyAlignment="1"/>
    <xf numFmtId="3" fontId="0" fillId="2" borderId="14" xfId="0" applyNumberFormat="1" applyFont="1" applyFill="1" applyBorder="1" applyAlignment="1"/>
    <xf numFmtId="3" fontId="0" fillId="2" borderId="68" xfId="0" applyNumberFormat="1" applyFont="1" applyFill="1" applyBorder="1" applyAlignment="1"/>
    <xf numFmtId="3" fontId="0" fillId="2" borderId="12" xfId="0" applyNumberFormat="1" applyFont="1" applyFill="1" applyBorder="1" applyAlignment="1"/>
    <xf numFmtId="3" fontId="0" fillId="2" borderId="9" xfId="0" applyNumberFormat="1" applyFont="1" applyFill="1" applyBorder="1" applyAlignment="1"/>
    <xf numFmtId="3" fontId="0" fillId="2" borderId="12" xfId="0" applyNumberFormat="1" applyFill="1" applyBorder="1" applyAlignment="1">
      <alignment horizontal="right"/>
    </xf>
    <xf numFmtId="3" fontId="0" fillId="5" borderId="12" xfId="0" applyNumberFormat="1" applyFill="1" applyBorder="1" applyAlignment="1">
      <alignment horizontal="right"/>
    </xf>
    <xf numFmtId="0" fontId="43" fillId="9" borderId="0" xfId="0" applyFont="1" applyFill="1" applyProtection="1"/>
    <xf numFmtId="14" fontId="1" fillId="3" borderId="38" xfId="1" applyNumberFormat="1" applyFont="1" applyFill="1" applyBorder="1"/>
    <xf numFmtId="4" fontId="1" fillId="4" borderId="6" xfId="1" applyNumberFormat="1" applyFont="1" applyFill="1" applyBorder="1"/>
    <xf numFmtId="4" fontId="1" fillId="2" borderId="6" xfId="1" applyNumberFormat="1" applyFont="1" applyFill="1" applyBorder="1"/>
    <xf numFmtId="4" fontId="1" fillId="2" borderId="35" xfId="1" applyNumberFormat="1" applyFont="1" applyFill="1" applyBorder="1"/>
    <xf numFmtId="4" fontId="1" fillId="4" borderId="35" xfId="1" applyNumberFormat="1" applyFont="1" applyFill="1" applyBorder="1"/>
    <xf numFmtId="0" fontId="0" fillId="2" borderId="0" xfId="0" applyFont="1" applyFill="1" applyBorder="1"/>
    <xf numFmtId="10" fontId="29" fillId="2" borderId="49" xfId="1" applyNumberFormat="1" applyFont="1" applyFill="1" applyBorder="1"/>
    <xf numFmtId="167" fontId="1" fillId="3" borderId="13" xfId="1" applyNumberFormat="1" applyFont="1" applyFill="1" applyBorder="1"/>
    <xf numFmtId="167" fontId="1" fillId="3" borderId="23" xfId="1" applyNumberFormat="1" applyFont="1" applyFill="1" applyBorder="1"/>
    <xf numFmtId="167" fontId="1" fillId="3" borderId="17" xfId="1" applyNumberFormat="1" applyFont="1" applyFill="1" applyBorder="1"/>
    <xf numFmtId="167" fontId="1" fillId="3" borderId="14" xfId="1" applyNumberFormat="1" applyFont="1" applyFill="1" applyBorder="1"/>
    <xf numFmtId="4" fontId="1" fillId="5" borderId="16" xfId="1" applyNumberFormat="1" applyFont="1" applyFill="1" applyBorder="1"/>
    <xf numFmtId="4" fontId="1" fillId="5" borderId="1" xfId="1" applyNumberFormat="1" applyFont="1" applyFill="1" applyBorder="1"/>
    <xf numFmtId="4" fontId="1" fillId="5" borderId="23" xfId="1" applyNumberFormat="1" applyFont="1" applyFill="1" applyBorder="1"/>
    <xf numFmtId="4" fontId="1" fillId="5" borderId="13" xfId="1" applyNumberFormat="1" applyFont="1" applyFill="1" applyBorder="1"/>
    <xf numFmtId="4" fontId="1" fillId="5" borderId="33" xfId="1" applyNumberFormat="1" applyFont="1" applyFill="1" applyBorder="1"/>
    <xf numFmtId="4" fontId="1" fillId="2" borderId="0" xfId="1" applyNumberFormat="1" applyFill="1" applyBorder="1"/>
    <xf numFmtId="0" fontId="1" fillId="2" borderId="9" xfId="1" applyFill="1" applyBorder="1"/>
    <xf numFmtId="4" fontId="1" fillId="5" borderId="20" xfId="1" applyNumberFormat="1" applyFont="1" applyFill="1" applyBorder="1"/>
    <xf numFmtId="4" fontId="1" fillId="5" borderId="10" xfId="1" applyNumberFormat="1" applyFont="1" applyFill="1" applyBorder="1"/>
    <xf numFmtId="4" fontId="1" fillId="2" borderId="10" xfId="1" applyNumberFormat="1" applyFont="1" applyFill="1" applyBorder="1"/>
    <xf numFmtId="4" fontId="1" fillId="4" borderId="21" xfId="1" applyNumberFormat="1" applyFont="1" applyFill="1" applyBorder="1"/>
    <xf numFmtId="4" fontId="1" fillId="4" borderId="13" xfId="1" applyNumberFormat="1" applyFont="1" applyFill="1" applyBorder="1"/>
    <xf numFmtId="0" fontId="0" fillId="2" borderId="21" xfId="0" applyFill="1" applyBorder="1" applyAlignment="1">
      <alignment vertical="top" wrapText="1"/>
    </xf>
    <xf numFmtId="3" fontId="1" fillId="2" borderId="61" xfId="1" applyNumberFormat="1" applyFont="1" applyFill="1" applyBorder="1" applyAlignment="1"/>
    <xf numFmtId="3" fontId="0" fillId="2" borderId="20" xfId="0" applyNumberFormat="1" applyFill="1" applyBorder="1" applyAlignment="1">
      <alignment wrapText="1"/>
    </xf>
    <xf numFmtId="0" fontId="1" fillId="2" borderId="22" xfId="1" applyFill="1" applyBorder="1"/>
    <xf numFmtId="3" fontId="0" fillId="2" borderId="61" xfId="0" applyNumberFormat="1" applyFill="1" applyBorder="1" applyAlignment="1"/>
    <xf numFmtId="3" fontId="1" fillId="2" borderId="39" xfId="1" applyNumberFormat="1" applyFont="1" applyFill="1" applyBorder="1" applyAlignment="1"/>
    <xf numFmtId="3" fontId="0" fillId="2" borderId="3" xfId="0" applyNumberFormat="1" applyFill="1" applyBorder="1" applyAlignment="1">
      <alignment wrapText="1"/>
    </xf>
    <xf numFmtId="0" fontId="1" fillId="2" borderId="18" xfId="1" applyFill="1" applyBorder="1"/>
    <xf numFmtId="3" fontId="0" fillId="2" borderId="60" xfId="0" applyNumberFormat="1" applyFill="1" applyBorder="1" applyAlignment="1"/>
    <xf numFmtId="4" fontId="1" fillId="5" borderId="3" xfId="1" applyNumberFormat="1" applyFont="1" applyFill="1" applyBorder="1"/>
    <xf numFmtId="4" fontId="1" fillId="5" borderId="11" xfId="1" applyNumberFormat="1" applyFont="1" applyFill="1" applyBorder="1"/>
    <xf numFmtId="4" fontId="1" fillId="5" borderId="22" xfId="1" applyNumberFormat="1" applyFont="1" applyFill="1" applyBorder="1"/>
    <xf numFmtId="4" fontId="1" fillId="2" borderId="21" xfId="1" applyNumberFormat="1" applyFont="1" applyFill="1" applyBorder="1"/>
    <xf numFmtId="3" fontId="1" fillId="2" borderId="61" xfId="1" applyNumberFormat="1" applyFont="1" applyFill="1" applyBorder="1"/>
    <xf numFmtId="0" fontId="0" fillId="2" borderId="65" xfId="0" applyFill="1" applyBorder="1" applyAlignment="1">
      <alignment wrapText="1"/>
    </xf>
    <xf numFmtId="4" fontId="1" fillId="5" borderId="37" xfId="1" applyNumberFormat="1" applyFont="1" applyFill="1" applyBorder="1"/>
    <xf numFmtId="4" fontId="1" fillId="2" borderId="37" xfId="1" applyNumberFormat="1" applyFont="1" applyFill="1" applyBorder="1"/>
    <xf numFmtId="4" fontId="1" fillId="5" borderId="65" xfId="1" applyNumberFormat="1" applyFont="1" applyFill="1" applyBorder="1"/>
    <xf numFmtId="3" fontId="7" fillId="2" borderId="0" xfId="0" applyNumberFormat="1" applyFont="1" applyFill="1"/>
    <xf numFmtId="4" fontId="1" fillId="2" borderId="75" xfId="1" applyNumberFormat="1" applyFont="1" applyFill="1" applyBorder="1"/>
    <xf numFmtId="4" fontId="1" fillId="2" borderId="4" xfId="1" applyNumberFormat="1" applyFont="1" applyFill="1" applyBorder="1"/>
    <xf numFmtId="3" fontId="0" fillId="2" borderId="54" xfId="0" applyNumberFormat="1" applyFill="1" applyBorder="1" applyAlignment="1"/>
    <xf numFmtId="0" fontId="1" fillId="2" borderId="67" xfId="1" applyFill="1" applyBorder="1"/>
    <xf numFmtId="3" fontId="0" fillId="2" borderId="4" xfId="0" applyNumberFormat="1" applyFill="1" applyBorder="1" applyAlignment="1">
      <alignment wrapText="1"/>
    </xf>
    <xf numFmtId="3" fontId="1" fillId="2" borderId="54" xfId="1" applyNumberFormat="1" applyFont="1" applyFill="1" applyBorder="1" applyAlignment="1"/>
    <xf numFmtId="0" fontId="0" fillId="2" borderId="67" xfId="0" applyFill="1" applyBorder="1" applyAlignment="1"/>
    <xf numFmtId="4" fontId="1" fillId="2" borderId="16" xfId="1" applyNumberFormat="1" applyFont="1" applyFill="1" applyBorder="1"/>
    <xf numFmtId="4" fontId="1" fillId="2" borderId="76" xfId="1" applyNumberFormat="1" applyFont="1" applyFill="1" applyBorder="1"/>
    <xf numFmtId="4" fontId="1" fillId="2" borderId="2" xfId="1" applyNumberFormat="1" applyFont="1" applyFill="1" applyBorder="1"/>
    <xf numFmtId="3" fontId="0" fillId="2" borderId="39" xfId="0" applyNumberFormat="1" applyFill="1" applyBorder="1" applyAlignment="1"/>
    <xf numFmtId="0" fontId="1" fillId="2" borderId="27" xfId="1" applyFill="1" applyBorder="1"/>
    <xf numFmtId="3" fontId="0" fillId="2" borderId="2" xfId="0" applyNumberFormat="1" applyFill="1" applyBorder="1" applyAlignment="1">
      <alignment wrapText="1"/>
    </xf>
    <xf numFmtId="0" fontId="0" fillId="2" borderId="27" xfId="0" applyFill="1" applyBorder="1" applyAlignment="1">
      <alignment wrapText="1"/>
    </xf>
    <xf numFmtId="4" fontId="1" fillId="2" borderId="20" xfId="1" applyNumberFormat="1" applyFont="1" applyFill="1" applyBorder="1"/>
    <xf numFmtId="0" fontId="0" fillId="10" borderId="40" xfId="0" applyFill="1" applyBorder="1" applyProtection="1"/>
    <xf numFmtId="2" fontId="0" fillId="10" borderId="40" xfId="0" applyNumberFormat="1" applyFill="1" applyBorder="1" applyProtection="1"/>
    <xf numFmtId="168" fontId="0" fillId="10" borderId="40" xfId="0" applyNumberFormat="1" applyFill="1" applyBorder="1" applyProtection="1"/>
    <xf numFmtId="0" fontId="1" fillId="10" borderId="40" xfId="0" applyFont="1" applyFill="1" applyBorder="1" applyProtection="1"/>
    <xf numFmtId="0" fontId="3" fillId="10" borderId="40" xfId="0" applyFont="1" applyFill="1" applyBorder="1" applyProtection="1"/>
    <xf numFmtId="0" fontId="0" fillId="11" borderId="0" xfId="0" applyFill="1" applyProtection="1"/>
    <xf numFmtId="2" fontId="0" fillId="2" borderId="0" xfId="0" applyNumberFormat="1" applyFill="1" applyProtection="1"/>
    <xf numFmtId="168" fontId="0" fillId="2" borderId="0" xfId="0" applyNumberFormat="1" applyFill="1" applyProtection="1"/>
    <xf numFmtId="169" fontId="0" fillId="2" borderId="0" xfId="0" applyNumberFormat="1" applyFill="1" applyProtection="1"/>
    <xf numFmtId="0" fontId="19" fillId="2" borderId="0" xfId="0" applyFont="1" applyFill="1" applyProtection="1"/>
    <xf numFmtId="0" fontId="0" fillId="10" borderId="52" xfId="0" applyFill="1" applyBorder="1" applyProtection="1"/>
    <xf numFmtId="2" fontId="0" fillId="10" borderId="52" xfId="0" applyNumberFormat="1" applyFill="1" applyBorder="1" applyProtection="1"/>
    <xf numFmtId="168" fontId="0" fillId="10" borderId="52" xfId="0" applyNumberFormat="1" applyFill="1" applyBorder="1" applyProtection="1"/>
    <xf numFmtId="0" fontId="1" fillId="10" borderId="52" xfId="0" applyFont="1" applyFill="1" applyBorder="1" applyProtection="1"/>
    <xf numFmtId="0" fontId="3" fillId="10" borderId="52" xfId="0" applyFont="1" applyFill="1" applyBorder="1" applyProtection="1"/>
    <xf numFmtId="0" fontId="1" fillId="2" borderId="0" xfId="0" applyFont="1" applyFill="1" applyProtection="1"/>
    <xf numFmtId="169" fontId="1" fillId="2" borderId="0" xfId="0" applyNumberFormat="1" applyFont="1" applyFill="1" applyBorder="1" applyProtection="1"/>
    <xf numFmtId="0" fontId="0" fillId="2" borderId="0" xfId="0" applyFill="1" applyBorder="1" applyProtection="1"/>
    <xf numFmtId="169" fontId="0" fillId="2" borderId="0" xfId="0" applyNumberFormat="1" applyFill="1" applyBorder="1" applyProtection="1"/>
    <xf numFmtId="169" fontId="1" fillId="2" borderId="14" xfId="0" applyNumberFormat="1" applyFont="1" applyFill="1" applyBorder="1" applyProtection="1"/>
    <xf numFmtId="169" fontId="1" fillId="2" borderId="13" xfId="0" applyNumberFormat="1" applyFont="1" applyFill="1" applyBorder="1" applyProtection="1"/>
    <xf numFmtId="169" fontId="1" fillId="2" borderId="17" xfId="0" applyNumberFormat="1" applyFont="1" applyFill="1" applyBorder="1" applyProtection="1"/>
    <xf numFmtId="169" fontId="1" fillId="2" borderId="23" xfId="0" applyNumberFormat="1" applyFont="1" applyFill="1" applyBorder="1" applyProtection="1"/>
    <xf numFmtId="0" fontId="0" fillId="2" borderId="46" xfId="0" applyFill="1" applyBorder="1" applyProtection="1"/>
    <xf numFmtId="169" fontId="0" fillId="2" borderId="39" xfId="0" applyNumberFormat="1" applyFill="1" applyBorder="1" applyProtection="1"/>
    <xf numFmtId="169" fontId="0" fillId="2" borderId="14" xfId="0" applyNumberFormat="1" applyFill="1" applyBorder="1" applyProtection="1"/>
    <xf numFmtId="0" fontId="0" fillId="2" borderId="56" xfId="0" applyFill="1" applyBorder="1" applyProtection="1"/>
    <xf numFmtId="169" fontId="1" fillId="2" borderId="9" xfId="0" applyNumberFormat="1" applyFont="1" applyFill="1" applyBorder="1" applyProtection="1"/>
    <xf numFmtId="169" fontId="1" fillId="2" borderId="1" xfId="0" applyNumberFormat="1" applyFont="1" applyFill="1" applyBorder="1" applyProtection="1"/>
    <xf numFmtId="169" fontId="1" fillId="2" borderId="6" xfId="0" applyNumberFormat="1" applyFont="1" applyFill="1" applyBorder="1" applyProtection="1"/>
    <xf numFmtId="169" fontId="1" fillId="2" borderId="16" xfId="0" applyNumberFormat="1" applyFont="1" applyFill="1" applyBorder="1" applyProtection="1"/>
    <xf numFmtId="0" fontId="0" fillId="2" borderId="45" xfId="0" applyFill="1" applyBorder="1" applyProtection="1"/>
    <xf numFmtId="169" fontId="0" fillId="2" borderId="9" xfId="0" applyNumberFormat="1" applyFill="1" applyBorder="1" applyProtection="1"/>
    <xf numFmtId="0" fontId="0" fillId="2" borderId="28" xfId="0" applyFill="1" applyBorder="1" applyProtection="1"/>
    <xf numFmtId="0" fontId="0" fillId="2" borderId="61" xfId="0" applyFill="1" applyBorder="1" applyProtection="1"/>
    <xf numFmtId="169" fontId="0" fillId="2" borderId="21" xfId="0" applyNumberFormat="1" applyFill="1" applyBorder="1" applyProtection="1"/>
    <xf numFmtId="169" fontId="1" fillId="2" borderId="12" xfId="0" applyNumberFormat="1" applyFont="1" applyFill="1" applyBorder="1" applyProtection="1"/>
    <xf numFmtId="169" fontId="1" fillId="2" borderId="11" xfId="0" applyNumberFormat="1" applyFont="1" applyFill="1" applyBorder="1" applyProtection="1"/>
    <xf numFmtId="169" fontId="1" fillId="2" borderId="18" xfId="0" applyNumberFormat="1" applyFont="1" applyFill="1" applyBorder="1" applyProtection="1"/>
    <xf numFmtId="169" fontId="1" fillId="2" borderId="3" xfId="0" applyNumberFormat="1" applyFont="1" applyFill="1" applyBorder="1" applyProtection="1"/>
    <xf numFmtId="0" fontId="0" fillId="2" borderId="60" xfId="0" applyFill="1" applyBorder="1" applyProtection="1"/>
    <xf numFmtId="169" fontId="0" fillId="2" borderId="12" xfId="0" applyNumberFormat="1" applyFill="1" applyBorder="1" applyProtection="1"/>
    <xf numFmtId="0" fontId="0" fillId="2" borderId="36" xfId="0" applyFill="1" applyBorder="1" applyProtection="1"/>
    <xf numFmtId="169" fontId="1" fillId="2" borderId="8" xfId="0" applyNumberFormat="1" applyFont="1" applyFill="1" applyBorder="1" applyProtection="1"/>
    <xf numFmtId="169" fontId="1" fillId="2" borderId="7" xfId="0" applyNumberFormat="1" applyFont="1" applyFill="1" applyBorder="1" applyProtection="1"/>
    <xf numFmtId="169" fontId="1" fillId="2" borderId="5" xfId="0" applyNumberFormat="1" applyFont="1" applyFill="1" applyBorder="1" applyProtection="1"/>
    <xf numFmtId="169" fontId="1" fillId="2" borderId="15" xfId="0" applyNumberFormat="1" applyFont="1" applyFill="1" applyBorder="1" applyProtection="1"/>
    <xf numFmtId="0" fontId="0" fillId="2" borderId="44" xfId="0" applyFill="1" applyBorder="1" applyProtection="1"/>
    <xf numFmtId="169" fontId="0" fillId="2" borderId="8" xfId="0" applyNumberFormat="1" applyFill="1" applyBorder="1" applyProtection="1"/>
    <xf numFmtId="0" fontId="0" fillId="2" borderId="29" xfId="0" applyFill="1" applyBorder="1" applyProtection="1"/>
    <xf numFmtId="0" fontId="6" fillId="12" borderId="63" xfId="0" applyFont="1" applyFill="1" applyBorder="1" applyProtection="1"/>
    <xf numFmtId="0" fontId="6" fillId="12" borderId="58" xfId="0" applyFont="1" applyFill="1" applyBorder="1" applyProtection="1"/>
    <xf numFmtId="0" fontId="19" fillId="12" borderId="58" xfId="0" applyFont="1" applyFill="1" applyBorder="1" applyProtection="1"/>
    <xf numFmtId="0" fontId="19" fillId="12" borderId="47" xfId="0" applyFont="1" applyFill="1" applyBorder="1" applyProtection="1"/>
    <xf numFmtId="0" fontId="19" fillId="2" borderId="39" xfId="0" applyFont="1" applyFill="1" applyBorder="1" applyProtection="1"/>
    <xf numFmtId="0" fontId="19" fillId="13" borderId="69" xfId="0" applyFont="1" applyFill="1" applyBorder="1" applyProtection="1"/>
    <xf numFmtId="0" fontId="19" fillId="13" borderId="47" xfId="0" applyFont="1" applyFill="1" applyBorder="1" applyProtection="1"/>
    <xf numFmtId="10" fontId="0" fillId="2" borderId="0" xfId="0" applyNumberFormat="1" applyFill="1" applyBorder="1" applyProtection="1"/>
    <xf numFmtId="0" fontId="21" fillId="2" borderId="0" xfId="0" applyFont="1" applyFill="1" applyProtection="1"/>
    <xf numFmtId="10" fontId="7" fillId="2" borderId="0" xfId="0" applyNumberFormat="1" applyFont="1" applyFill="1" applyBorder="1" applyProtection="1"/>
    <xf numFmtId="0" fontId="6" fillId="2" borderId="24" xfId="0" applyFont="1" applyFill="1" applyBorder="1" applyProtection="1"/>
    <xf numFmtId="0" fontId="0" fillId="5" borderId="0" xfId="0" applyFill="1"/>
    <xf numFmtId="3" fontId="1" fillId="5" borderId="23" xfId="1" applyNumberFormat="1" applyFill="1" applyBorder="1"/>
    <xf numFmtId="0" fontId="1" fillId="5" borderId="51" xfId="1" applyFill="1" applyBorder="1"/>
    <xf numFmtId="0" fontId="1" fillId="5" borderId="50" xfId="1" applyFill="1" applyBorder="1"/>
    <xf numFmtId="0" fontId="0" fillId="5" borderId="56" xfId="1" quotePrefix="1" applyFont="1" applyFill="1" applyBorder="1"/>
    <xf numFmtId="3" fontId="1" fillId="5" borderId="16" xfId="1" applyNumberFormat="1" applyFill="1" applyBorder="1"/>
    <xf numFmtId="0" fontId="1" fillId="5" borderId="26" xfId="1" applyFill="1" applyBorder="1"/>
    <xf numFmtId="0" fontId="1" fillId="5" borderId="35" xfId="1" applyFill="1" applyBorder="1"/>
    <xf numFmtId="0" fontId="0" fillId="5" borderId="28" xfId="1" quotePrefix="1" applyFont="1" applyFill="1" applyBorder="1"/>
    <xf numFmtId="0" fontId="1" fillId="5" borderId="26" xfId="1" applyFont="1" applyFill="1" applyBorder="1"/>
    <xf numFmtId="0" fontId="1" fillId="5" borderId="35" xfId="1" applyFont="1" applyFill="1" applyBorder="1"/>
    <xf numFmtId="3" fontId="1" fillId="5" borderId="16" xfId="1" applyNumberFormat="1" applyFont="1" applyFill="1" applyBorder="1"/>
    <xf numFmtId="3" fontId="1" fillId="5" borderId="15" xfId="1" applyNumberFormat="1" applyFont="1" applyFill="1" applyBorder="1"/>
    <xf numFmtId="0" fontId="1" fillId="5" borderId="31" xfId="1" applyFont="1" applyFill="1" applyBorder="1"/>
    <xf numFmtId="0" fontId="1" fillId="5" borderId="30" xfId="1" applyFont="1" applyFill="1" applyBorder="1"/>
    <xf numFmtId="0" fontId="0" fillId="5" borderId="29" xfId="0" applyFont="1" applyFill="1" applyBorder="1"/>
    <xf numFmtId="0" fontId="7" fillId="5" borderId="0" xfId="0" applyFont="1" applyFill="1"/>
    <xf numFmtId="3" fontId="1" fillId="5" borderId="0" xfId="0" applyNumberFormat="1" applyFont="1" applyFill="1" applyBorder="1"/>
    <xf numFmtId="3" fontId="1" fillId="2" borderId="30" xfId="1" applyNumberFormat="1" applyFont="1" applyFill="1" applyBorder="1"/>
    <xf numFmtId="3" fontId="1" fillId="2" borderId="35" xfId="1" applyNumberFormat="1" applyFont="1" applyFill="1" applyBorder="1"/>
    <xf numFmtId="3" fontId="1" fillId="2" borderId="35" xfId="1" applyNumberFormat="1" applyFill="1" applyBorder="1"/>
    <xf numFmtId="3" fontId="1" fillId="2" borderId="50" xfId="1" applyNumberFormat="1" applyFill="1" applyBorder="1"/>
    <xf numFmtId="0" fontId="3" fillId="7" borderId="29" xfId="1" applyFont="1" applyFill="1" applyBorder="1" applyAlignment="1">
      <alignment horizontal="center"/>
    </xf>
    <xf numFmtId="0" fontId="3" fillId="7" borderId="30" xfId="1" applyFont="1" applyFill="1" applyBorder="1" applyAlignment="1">
      <alignment horizontal="center"/>
    </xf>
    <xf numFmtId="0" fontId="19" fillId="7" borderId="23" xfId="1" applyFont="1" applyFill="1" applyBorder="1"/>
    <xf numFmtId="0" fontId="19" fillId="7" borderId="50" xfId="1" applyFont="1" applyFill="1" applyBorder="1"/>
    <xf numFmtId="0" fontId="3" fillId="7" borderId="23" xfId="1" applyFont="1" applyFill="1" applyBorder="1"/>
    <xf numFmtId="0" fontId="0" fillId="5" borderId="72" xfId="1" quotePrefix="1" applyFont="1" applyFill="1" applyBorder="1"/>
    <xf numFmtId="0" fontId="1" fillId="5" borderId="65" xfId="1" applyFill="1" applyBorder="1"/>
    <xf numFmtId="0" fontId="1" fillId="5" borderId="73" xfId="1" applyFill="1" applyBorder="1"/>
    <xf numFmtId="0" fontId="1" fillId="5" borderId="30" xfId="1" applyFill="1" applyBorder="1"/>
    <xf numFmtId="0" fontId="1" fillId="5" borderId="31" xfId="1" applyFill="1" applyBorder="1"/>
    <xf numFmtId="3" fontId="1" fillId="5" borderId="15" xfId="1" applyNumberFormat="1" applyFill="1" applyBorder="1"/>
    <xf numFmtId="3" fontId="1" fillId="2" borderId="30" xfId="1" applyNumberFormat="1" applyFill="1" applyBorder="1"/>
    <xf numFmtId="3" fontId="0" fillId="5" borderId="31" xfId="0" applyNumberFormat="1" applyFont="1" applyFill="1" applyBorder="1"/>
    <xf numFmtId="3" fontId="0" fillId="5" borderId="26" xfId="1" applyNumberFormat="1" applyFont="1" applyFill="1" applyBorder="1"/>
    <xf numFmtId="3" fontId="0" fillId="5" borderId="31" xfId="1" applyNumberFormat="1" applyFont="1" applyFill="1" applyBorder="1"/>
    <xf numFmtId="3" fontId="0" fillId="5" borderId="51" xfId="1" applyNumberFormat="1" applyFont="1" applyFill="1" applyBorder="1"/>
    <xf numFmtId="0" fontId="19" fillId="6" borderId="51" xfId="1" applyFont="1" applyFill="1" applyBorder="1"/>
    <xf numFmtId="3" fontId="0" fillId="5" borderId="15" xfId="0" applyNumberFormat="1" applyFill="1" applyBorder="1"/>
    <xf numFmtId="3" fontId="0" fillId="5" borderId="16" xfId="0" applyNumberFormat="1" applyFill="1" applyBorder="1"/>
    <xf numFmtId="3" fontId="0" fillId="5" borderId="23" xfId="0" applyNumberFormat="1" applyFill="1" applyBorder="1"/>
    <xf numFmtId="3" fontId="0" fillId="5" borderId="44" xfId="0" applyNumberFormat="1" applyFill="1" applyBorder="1"/>
    <xf numFmtId="3" fontId="0" fillId="5" borderId="45" xfId="0" applyNumberFormat="1" applyFill="1" applyBorder="1"/>
    <xf numFmtId="3" fontId="0" fillId="5" borderId="46" xfId="0" applyNumberFormat="1" applyFill="1" applyBorder="1"/>
    <xf numFmtId="3" fontId="0" fillId="5" borderId="20" xfId="0" applyNumberFormat="1" applyFill="1" applyBorder="1"/>
    <xf numFmtId="3" fontId="0" fillId="5" borderId="61" xfId="0" applyNumberFormat="1" applyFill="1" applyBorder="1"/>
    <xf numFmtId="0" fontId="3" fillId="7" borderId="29" xfId="1" applyFont="1" applyFill="1" applyBorder="1" applyAlignment="1">
      <alignment horizontal="left"/>
    </xf>
    <xf numFmtId="3" fontId="0" fillId="5" borderId="5" xfId="0" applyNumberFormat="1" applyFill="1" applyBorder="1"/>
    <xf numFmtId="3" fontId="0" fillId="5" borderId="6" xfId="0" applyNumberFormat="1" applyFill="1" applyBorder="1"/>
    <xf numFmtId="3" fontId="0" fillId="5" borderId="22" xfId="0" applyNumberFormat="1" applyFill="1" applyBorder="1"/>
    <xf numFmtId="3" fontId="0" fillId="5" borderId="17" xfId="0" applyNumberFormat="1" applyFill="1" applyBorder="1"/>
    <xf numFmtId="0" fontId="19" fillId="7" borderId="46" xfId="1" applyFont="1" applyFill="1" applyBorder="1"/>
    <xf numFmtId="3" fontId="1" fillId="5" borderId="44" xfId="1" applyNumberFormat="1" applyFont="1" applyFill="1" applyBorder="1"/>
    <xf numFmtId="3" fontId="1" fillId="5" borderId="45" xfId="1" applyNumberFormat="1" applyFont="1" applyFill="1" applyBorder="1"/>
    <xf numFmtId="3" fontId="1" fillId="5" borderId="45" xfId="1" applyNumberFormat="1" applyFill="1" applyBorder="1"/>
    <xf numFmtId="3" fontId="1" fillId="5" borderId="44" xfId="1" applyNumberFormat="1" applyFill="1" applyBorder="1"/>
    <xf numFmtId="3" fontId="1" fillId="5" borderId="46" xfId="1" applyNumberFormat="1" applyFill="1" applyBorder="1"/>
    <xf numFmtId="3" fontId="1" fillId="2" borderId="53" xfId="1" applyNumberFormat="1" applyFont="1" applyFill="1" applyBorder="1"/>
    <xf numFmtId="3" fontId="1" fillId="2" borderId="49" xfId="1" applyNumberFormat="1" applyFont="1" applyFill="1" applyBorder="1"/>
    <xf numFmtId="3" fontId="1" fillId="2" borderId="55" xfId="1" applyNumberFormat="1" applyFont="1" applyFill="1" applyBorder="1"/>
    <xf numFmtId="3" fontId="29" fillId="2" borderId="0" xfId="1" applyNumberFormat="1" applyFont="1" applyFill="1" applyAlignment="1">
      <alignment horizontal="right"/>
    </xf>
    <xf numFmtId="3" fontId="35" fillId="2" borderId="19" xfId="1" applyNumberFormat="1" applyFont="1" applyFill="1" applyBorder="1"/>
    <xf numFmtId="0" fontId="10" fillId="2" borderId="23" xfId="2" applyFont="1" applyFill="1" applyBorder="1" applyProtection="1"/>
    <xf numFmtId="9" fontId="10" fillId="2" borderId="50" xfId="2" applyNumberFormat="1" applyFont="1" applyFill="1" applyBorder="1" applyProtection="1"/>
    <xf numFmtId="0" fontId="10" fillId="2" borderId="0" xfId="2" applyFont="1" applyFill="1" applyBorder="1" applyProtection="1"/>
    <xf numFmtId="9" fontId="10" fillId="2" borderId="0" xfId="2" applyNumberFormat="1" applyFont="1" applyFill="1" applyBorder="1" applyProtection="1"/>
    <xf numFmtId="165" fontId="1" fillId="2" borderId="0" xfId="2" applyNumberFormat="1" applyFont="1" applyFill="1" applyBorder="1" applyProtection="1"/>
    <xf numFmtId="0" fontId="9" fillId="2" borderId="77" xfId="2" applyFont="1" applyFill="1" applyBorder="1" applyProtection="1"/>
    <xf numFmtId="0" fontId="9" fillId="2" borderId="40" xfId="2" applyFont="1" applyFill="1" applyBorder="1" applyProtection="1"/>
    <xf numFmtId="3" fontId="3" fillId="2" borderId="54" xfId="2" applyNumberFormat="1" applyFont="1" applyFill="1" applyBorder="1" applyProtection="1"/>
    <xf numFmtId="0" fontId="10" fillId="2" borderId="47" xfId="2" applyFont="1" applyFill="1" applyBorder="1" applyProtection="1"/>
    <xf numFmtId="0" fontId="10" fillId="2" borderId="52" xfId="2" applyFont="1" applyFill="1" applyBorder="1" applyProtection="1"/>
    <xf numFmtId="3" fontId="1" fillId="2" borderId="53" xfId="2" applyNumberFormat="1" applyFont="1" applyFill="1" applyBorder="1" applyProtection="1"/>
    <xf numFmtId="0" fontId="10" fillId="2" borderId="58" xfId="2" applyFont="1" applyFill="1" applyBorder="1" applyProtection="1"/>
    <xf numFmtId="3" fontId="1" fillId="2" borderId="58" xfId="2" applyNumberFormat="1" applyFont="1" applyFill="1" applyBorder="1" applyProtection="1"/>
    <xf numFmtId="3" fontId="7" fillId="2" borderId="27" xfId="0" applyNumberFormat="1" applyFont="1" applyFill="1" applyBorder="1" applyAlignment="1" applyProtection="1"/>
    <xf numFmtId="3" fontId="7" fillId="2" borderId="0" xfId="0" applyNumberFormat="1" applyFont="1" applyFill="1" applyBorder="1" applyProtection="1"/>
    <xf numFmtId="3" fontId="7" fillId="2" borderId="27" xfId="0" applyNumberFormat="1" applyFont="1" applyFill="1" applyBorder="1" applyProtection="1"/>
    <xf numFmtId="3" fontId="7" fillId="5" borderId="27" xfId="0" applyNumberFormat="1" applyFont="1" applyFill="1" applyBorder="1" applyProtection="1"/>
    <xf numFmtId="3" fontId="7" fillId="5" borderId="0" xfId="0" applyNumberFormat="1" applyFont="1" applyFill="1" applyBorder="1" applyProtection="1"/>
    <xf numFmtId="3" fontId="7" fillId="2" borderId="0" xfId="0" applyNumberFormat="1" applyFont="1" applyFill="1" applyBorder="1" applyAlignment="1" applyProtection="1"/>
    <xf numFmtId="3" fontId="7" fillId="5" borderId="27" xfId="0" applyNumberFormat="1" applyFont="1" applyFill="1" applyBorder="1" applyAlignment="1" applyProtection="1"/>
    <xf numFmtId="3" fontId="7" fillId="2" borderId="0" xfId="0" applyNumberFormat="1" applyFont="1" applyFill="1" applyAlignment="1" applyProtection="1"/>
    <xf numFmtId="3" fontId="7" fillId="2" borderId="0" xfId="0" applyNumberFormat="1" applyFont="1" applyFill="1" applyProtection="1"/>
    <xf numFmtId="165" fontId="7" fillId="7" borderId="1" xfId="0" applyNumberFormat="1" applyFont="1" applyFill="1" applyBorder="1" applyAlignment="1" applyProtection="1">
      <protection locked="0"/>
    </xf>
    <xf numFmtId="3" fontId="24" fillId="2" borderId="0" xfId="0" applyNumberFormat="1" applyFont="1" applyFill="1" applyBorder="1" applyAlignment="1" applyProtection="1"/>
    <xf numFmtId="0" fontId="33" fillId="5" borderId="0" xfId="0" applyFont="1" applyFill="1" applyBorder="1" applyAlignment="1" applyProtection="1">
      <alignment vertical="top"/>
    </xf>
    <xf numFmtId="0" fontId="33" fillId="2" borderId="0" xfId="0" applyFont="1" applyFill="1" applyBorder="1" applyAlignment="1" applyProtection="1">
      <alignment vertical="top"/>
    </xf>
    <xf numFmtId="0" fontId="33" fillId="5" borderId="65" xfId="0" applyFont="1" applyFill="1" applyBorder="1" applyAlignment="1" applyProtection="1">
      <alignment vertical="top"/>
    </xf>
    <xf numFmtId="0" fontId="5" fillId="5" borderId="0" xfId="0" applyFont="1" applyFill="1" applyBorder="1" applyAlignment="1" applyProtection="1">
      <alignment vertical="top"/>
    </xf>
    <xf numFmtId="0" fontId="5" fillId="5" borderId="0" xfId="0" applyFont="1" applyFill="1" applyBorder="1" applyAlignment="1" applyProtection="1"/>
    <xf numFmtId="0" fontId="5" fillId="2" borderId="0" xfId="0" applyFont="1" applyFill="1" applyAlignment="1" applyProtection="1"/>
    <xf numFmtId="0" fontId="1" fillId="5" borderId="0" xfId="1" applyFill="1"/>
    <xf numFmtId="3" fontId="1" fillId="5" borderId="0" xfId="1" applyNumberFormat="1" applyFont="1" applyFill="1" applyBorder="1"/>
    <xf numFmtId="0" fontId="0" fillId="2" borderId="9" xfId="0" applyFont="1" applyFill="1" applyBorder="1" applyAlignment="1"/>
    <xf numFmtId="0" fontId="0" fillId="2" borderId="68" xfId="0" applyFont="1" applyFill="1" applyBorder="1" applyAlignment="1"/>
    <xf numFmtId="0" fontId="1" fillId="5" borderId="0" xfId="1" applyFill="1" applyBorder="1"/>
    <xf numFmtId="0" fontId="0" fillId="5" borderId="58" xfId="1" quotePrefix="1" applyFont="1" applyFill="1" applyBorder="1"/>
    <xf numFmtId="0" fontId="1" fillId="5" borderId="58" xfId="1" applyFill="1" applyBorder="1"/>
    <xf numFmtId="3" fontId="0" fillId="5" borderId="58" xfId="0" applyNumberFormat="1" applyFill="1" applyBorder="1"/>
    <xf numFmtId="0" fontId="0" fillId="5" borderId="0" xfId="1" quotePrefix="1" applyFont="1" applyFill="1" applyBorder="1"/>
    <xf numFmtId="0" fontId="0" fillId="2" borderId="58" xfId="0" applyFont="1" applyFill="1" applyBorder="1" applyAlignment="1"/>
    <xf numFmtId="0" fontId="0" fillId="2" borderId="43" xfId="0" applyFill="1" applyBorder="1" applyAlignment="1">
      <alignment vertical="top" wrapText="1"/>
    </xf>
    <xf numFmtId="3" fontId="1" fillId="2" borderId="53" xfId="1" applyNumberFormat="1" applyFont="1" applyFill="1" applyBorder="1" applyAlignment="1"/>
    <xf numFmtId="3" fontId="0" fillId="2" borderId="48" xfId="0" applyNumberFormat="1" applyFill="1" applyBorder="1" applyAlignment="1">
      <alignment wrapText="1"/>
    </xf>
    <xf numFmtId="0" fontId="1" fillId="2" borderId="38" xfId="1" applyFill="1" applyBorder="1"/>
    <xf numFmtId="3" fontId="0" fillId="2" borderId="53" xfId="0" applyNumberFormat="1" applyFill="1" applyBorder="1" applyAlignment="1"/>
    <xf numFmtId="4" fontId="1" fillId="5" borderId="48" xfId="1" applyNumberFormat="1" applyFont="1" applyFill="1" applyBorder="1"/>
    <xf numFmtId="4" fontId="1" fillId="5" borderId="42" xfId="1" applyNumberFormat="1" applyFont="1" applyFill="1" applyBorder="1"/>
    <xf numFmtId="4" fontId="1" fillId="4" borderId="42" xfId="1" applyNumberFormat="1" applyFont="1" applyFill="1" applyBorder="1"/>
    <xf numFmtId="4" fontId="1" fillId="4" borderId="43" xfId="1" applyNumberFormat="1" applyFont="1" applyFill="1" applyBorder="1"/>
    <xf numFmtId="4" fontId="1" fillId="4" borderId="38" xfId="1" applyNumberFormat="1" applyFont="1" applyFill="1" applyBorder="1"/>
    <xf numFmtId="0" fontId="0" fillId="5" borderId="40" xfId="1" quotePrefix="1" applyFont="1" applyFill="1" applyBorder="1"/>
    <xf numFmtId="0" fontId="1" fillId="5" borderId="40" xfId="1" applyFill="1" applyBorder="1"/>
    <xf numFmtId="3" fontId="1" fillId="5" borderId="40" xfId="1" applyNumberFormat="1" applyFill="1" applyBorder="1"/>
    <xf numFmtId="3" fontId="1" fillId="2" borderId="40" xfId="1" applyNumberFormat="1" applyFill="1" applyBorder="1"/>
    <xf numFmtId="3" fontId="0" fillId="5" borderId="40" xfId="1" applyNumberFormat="1" applyFont="1" applyFill="1" applyBorder="1"/>
    <xf numFmtId="3" fontId="0" fillId="5" borderId="54" xfId="0" applyNumberFormat="1" applyFont="1" applyFill="1" applyBorder="1"/>
    <xf numFmtId="3" fontId="0" fillId="5" borderId="78" xfId="0" applyNumberFormat="1" applyFont="1" applyFill="1" applyBorder="1"/>
    <xf numFmtId="3" fontId="0" fillId="5" borderId="52" xfId="0" applyNumberFormat="1" applyFill="1" applyBorder="1"/>
    <xf numFmtId="0" fontId="0" fillId="5" borderId="0" xfId="0" applyFill="1" applyBorder="1"/>
    <xf numFmtId="3" fontId="3" fillId="5" borderId="2" xfId="0" applyNumberFormat="1" applyFont="1" applyFill="1" applyBorder="1"/>
    <xf numFmtId="3" fontId="3" fillId="5" borderId="27" xfId="0" applyNumberFormat="1" applyFont="1" applyFill="1" applyBorder="1"/>
    <xf numFmtId="3" fontId="3" fillId="5" borderId="39" xfId="0" applyNumberFormat="1" applyFont="1" applyFill="1" applyBorder="1"/>
    <xf numFmtId="3" fontId="1" fillId="2" borderId="46" xfId="2" applyNumberFormat="1" applyFont="1" applyFill="1" applyBorder="1" applyProtection="1"/>
    <xf numFmtId="0" fontId="0" fillId="5" borderId="0" xfId="0" applyFill="1" applyProtection="1"/>
    <xf numFmtId="0" fontId="5" fillId="5" borderId="0" xfId="0" applyFont="1" applyFill="1" applyProtection="1"/>
    <xf numFmtId="0" fontId="5" fillId="5" borderId="0" xfId="0" applyFont="1" applyFill="1" applyAlignment="1" applyProtection="1">
      <alignment horizontal="right" vertical="top"/>
    </xf>
    <xf numFmtId="0" fontId="31" fillId="7" borderId="1" xfId="0" applyFont="1" applyFill="1" applyBorder="1" applyAlignment="1" applyProtection="1"/>
    <xf numFmtId="0" fontId="31" fillId="2" borderId="0" xfId="0" applyFont="1" applyFill="1" applyAlignment="1" applyProtection="1"/>
    <xf numFmtId="0" fontId="31" fillId="5" borderId="0" xfId="0" applyFont="1" applyFill="1" applyAlignment="1" applyProtection="1"/>
    <xf numFmtId="0" fontId="31" fillId="2" borderId="0" xfId="0" applyFont="1" applyFill="1" applyProtection="1"/>
    <xf numFmtId="0" fontId="43" fillId="2" borderId="0" xfId="0" applyFont="1" applyFill="1" applyAlignment="1" applyProtection="1"/>
    <xf numFmtId="0" fontId="47" fillId="2" borderId="0" xfId="0" applyFont="1" applyFill="1" applyAlignment="1" applyProtection="1"/>
    <xf numFmtId="0" fontId="47" fillId="5" borderId="0" xfId="0" applyFont="1" applyFill="1" applyAlignment="1" applyProtection="1"/>
    <xf numFmtId="0" fontId="47" fillId="2" borderId="65" xfId="0" applyFont="1" applyFill="1" applyBorder="1" applyAlignment="1" applyProtection="1"/>
    <xf numFmtId="0" fontId="48" fillId="2" borderId="0" xfId="0" applyFont="1" applyFill="1" applyBorder="1" applyAlignment="1" applyProtection="1"/>
    <xf numFmtId="0" fontId="43" fillId="2" borderId="0" xfId="0" applyFont="1" applyFill="1" applyBorder="1" applyAlignment="1" applyProtection="1"/>
    <xf numFmtId="0" fontId="49" fillId="2" borderId="0" xfId="0" applyFont="1" applyFill="1" applyAlignment="1" applyProtection="1"/>
    <xf numFmtId="0" fontId="50" fillId="2" borderId="0" xfId="0" applyFont="1" applyFill="1" applyAlignment="1" applyProtection="1"/>
    <xf numFmtId="0" fontId="0" fillId="7" borderId="33" xfId="0" applyFont="1" applyFill="1" applyBorder="1" applyAlignment="1" applyProtection="1"/>
    <xf numFmtId="0" fontId="31" fillId="7" borderId="33" xfId="0" applyFont="1" applyFill="1" applyBorder="1" applyAlignment="1" applyProtection="1"/>
    <xf numFmtId="0" fontId="47" fillId="2" borderId="64" xfId="0" applyFont="1" applyFill="1" applyBorder="1" applyAlignment="1" applyProtection="1"/>
    <xf numFmtId="0" fontId="31" fillId="2" borderId="64" xfId="0" applyFont="1" applyFill="1" applyBorder="1" applyAlignment="1" applyProtection="1"/>
    <xf numFmtId="0" fontId="0" fillId="5" borderId="6" xfId="0" applyFill="1" applyBorder="1" applyAlignment="1">
      <alignment vertical="top" wrapText="1"/>
    </xf>
    <xf numFmtId="0" fontId="22" fillId="5" borderId="16" xfId="0" applyFont="1" applyFill="1" applyBorder="1" applyAlignment="1"/>
    <xf numFmtId="3" fontId="0" fillId="5" borderId="9" xfId="0" applyNumberFormat="1" applyFill="1" applyBorder="1" applyAlignment="1"/>
    <xf numFmtId="3" fontId="0" fillId="5" borderId="9" xfId="0" applyNumberFormat="1" applyFont="1" applyFill="1" applyBorder="1" applyAlignment="1"/>
    <xf numFmtId="3" fontId="1" fillId="5" borderId="6" xfId="1" applyNumberFormat="1" applyFont="1" applyFill="1" applyBorder="1"/>
    <xf numFmtId="3" fontId="1" fillId="5" borderId="9" xfId="1" applyNumberFormat="1" applyFont="1" applyFill="1" applyBorder="1"/>
    <xf numFmtId="3" fontId="1" fillId="5" borderId="33" xfId="1" applyNumberFormat="1" applyFont="1" applyFill="1" applyBorder="1"/>
    <xf numFmtId="3" fontId="0" fillId="5" borderId="16" xfId="1" applyNumberFormat="1" applyFont="1" applyFill="1" applyBorder="1"/>
    <xf numFmtId="3" fontId="0" fillId="5" borderId="6" xfId="1" applyNumberFormat="1" applyFont="1" applyFill="1" applyBorder="1"/>
    <xf numFmtId="3" fontId="0" fillId="5" borderId="9" xfId="1" applyNumberFormat="1" applyFont="1" applyFill="1" applyBorder="1"/>
    <xf numFmtId="3" fontId="0" fillId="5" borderId="33" xfId="1" applyNumberFormat="1" applyFont="1" applyFill="1" applyBorder="1"/>
    <xf numFmtId="0" fontId="0" fillId="5" borderId="6" xfId="0" applyFill="1" applyBorder="1" applyAlignment="1"/>
    <xf numFmtId="0" fontId="0" fillId="5" borderId="12" xfId="0" applyFill="1" applyBorder="1" applyAlignment="1"/>
    <xf numFmtId="3" fontId="1" fillId="5" borderId="18" xfId="1" applyNumberFormat="1" applyFont="1" applyFill="1" applyBorder="1"/>
    <xf numFmtId="3" fontId="1" fillId="5" borderId="12" xfId="1" applyNumberFormat="1" applyFont="1" applyFill="1" applyBorder="1"/>
    <xf numFmtId="0" fontId="22" fillId="5" borderId="1" xfId="0" applyFont="1" applyFill="1" applyBorder="1" applyAlignment="1"/>
    <xf numFmtId="0" fontId="29" fillId="5" borderId="1" xfId="0" applyFont="1" applyFill="1" applyBorder="1" applyAlignment="1"/>
    <xf numFmtId="0" fontId="0" fillId="5" borderId="9" xfId="0" applyFill="1" applyBorder="1" applyAlignment="1">
      <alignment vertical="top" wrapText="1"/>
    </xf>
    <xf numFmtId="3" fontId="1" fillId="5" borderId="45" xfId="1" applyNumberFormat="1" applyFont="1" applyFill="1" applyBorder="1" applyAlignment="1"/>
    <xf numFmtId="3" fontId="0" fillId="5" borderId="16" xfId="0" applyNumberFormat="1" applyFill="1" applyBorder="1" applyAlignment="1">
      <alignment wrapText="1"/>
    </xf>
    <xf numFmtId="0" fontId="1" fillId="5" borderId="6" xfId="1" applyFill="1" applyBorder="1"/>
    <xf numFmtId="3" fontId="0" fillId="5" borderId="45" xfId="0" applyNumberFormat="1" applyFill="1" applyBorder="1" applyAlignment="1"/>
    <xf numFmtId="3" fontId="1" fillId="5" borderId="61" xfId="1" applyNumberFormat="1" applyFont="1" applyFill="1" applyBorder="1" applyAlignment="1"/>
    <xf numFmtId="3" fontId="0" fillId="5" borderId="3" xfId="0" applyNumberFormat="1" applyFill="1" applyBorder="1" applyAlignment="1">
      <alignment wrapText="1"/>
    </xf>
    <xf numFmtId="0" fontId="1" fillId="5" borderId="9" xfId="1" applyFill="1" applyBorder="1"/>
    <xf numFmtId="3" fontId="0" fillId="5" borderId="60" xfId="0" applyNumberFormat="1" applyFill="1" applyBorder="1" applyAlignment="1"/>
    <xf numFmtId="3" fontId="0" fillId="5" borderId="16" xfId="0" applyNumberFormat="1" applyFill="1" applyBorder="1" applyAlignment="1"/>
    <xf numFmtId="0" fontId="0" fillId="5" borderId="21" xfId="0" applyFill="1" applyBorder="1" applyAlignment="1">
      <alignment vertical="top" wrapText="1"/>
    </xf>
    <xf numFmtId="3" fontId="0" fillId="5" borderId="20" xfId="0" applyNumberFormat="1" applyFill="1" applyBorder="1" applyAlignment="1">
      <alignment wrapText="1"/>
    </xf>
    <xf numFmtId="0" fontId="1" fillId="5" borderId="22" xfId="1" applyFill="1" applyBorder="1"/>
    <xf numFmtId="3" fontId="0" fillId="5" borderId="61" xfId="0" applyNumberFormat="1" applyFill="1" applyBorder="1" applyAlignment="1"/>
    <xf numFmtId="0" fontId="0" fillId="5" borderId="22" xfId="0" applyFill="1" applyBorder="1" applyAlignment="1">
      <alignment vertical="top" wrapText="1"/>
    </xf>
    <xf numFmtId="0" fontId="0" fillId="5" borderId="18" xfId="0" applyFill="1" applyBorder="1" applyAlignment="1">
      <alignment wrapText="1"/>
    </xf>
    <xf numFmtId="3" fontId="1" fillId="5" borderId="39" xfId="1" applyNumberFormat="1" applyFont="1" applyFill="1" applyBorder="1" applyAlignment="1"/>
    <xf numFmtId="0" fontId="1" fillId="5" borderId="18" xfId="1" applyFill="1" applyBorder="1"/>
    <xf numFmtId="0" fontId="0" fillId="5" borderId="17" xfId="0" applyFill="1" applyBorder="1" applyAlignment="1"/>
    <xf numFmtId="3" fontId="1" fillId="5" borderId="46" xfId="1" applyNumberFormat="1" applyFont="1" applyFill="1" applyBorder="1" applyAlignment="1"/>
    <xf numFmtId="3" fontId="0" fillId="5" borderId="23" xfId="0" applyNumberFormat="1" applyFill="1" applyBorder="1" applyAlignment="1">
      <alignment wrapText="1"/>
    </xf>
    <xf numFmtId="0" fontId="1" fillId="5" borderId="14" xfId="1" applyFill="1" applyBorder="1"/>
    <xf numFmtId="3" fontId="0" fillId="5" borderId="46" xfId="0" applyNumberFormat="1" applyFill="1" applyBorder="1" applyAlignment="1"/>
    <xf numFmtId="3" fontId="29" fillId="2" borderId="0" xfId="0" applyNumberFormat="1" applyFont="1" applyFill="1" applyProtection="1"/>
    <xf numFmtId="0" fontId="3" fillId="2" borderId="0" xfId="0" applyFont="1" applyFill="1" applyAlignment="1" applyProtection="1">
      <alignment vertical="top" wrapText="1"/>
    </xf>
    <xf numFmtId="0" fontId="0" fillId="2" borderId="0" xfId="0" applyFill="1" applyAlignment="1" applyProtection="1">
      <alignment vertical="top" wrapText="1"/>
    </xf>
    <xf numFmtId="0" fontId="0" fillId="0" borderId="0" xfId="0"/>
    <xf numFmtId="0" fontId="15" fillId="2" borderId="0" xfId="0" applyFont="1" applyFill="1" applyBorder="1" applyAlignment="1" applyProtection="1"/>
    <xf numFmtId="0" fontId="3" fillId="7" borderId="31" xfId="0" applyFont="1" applyFill="1" applyBorder="1" applyAlignment="1">
      <alignment horizontal="center"/>
    </xf>
    <xf numFmtId="0" fontId="10" fillId="0" borderId="79" xfId="0" applyFont="1" applyBorder="1" applyAlignment="1" applyProtection="1"/>
    <xf numFmtId="0" fontId="0" fillId="14" borderId="80" xfId="3" applyFont="1" applyFill="1" applyBorder="1" applyAlignment="1" applyProtection="1"/>
    <xf numFmtId="0" fontId="10" fillId="0" borderId="81" xfId="0" applyFont="1" applyBorder="1" applyAlignment="1" applyProtection="1"/>
    <xf numFmtId="0" fontId="0" fillId="14" borderId="82" xfId="3" applyFont="1" applyFill="1" applyBorder="1" applyAlignment="1" applyProtection="1"/>
    <xf numFmtId="0" fontId="10" fillId="0" borderId="83" xfId="0" applyFont="1" applyBorder="1" applyAlignment="1" applyProtection="1"/>
    <xf numFmtId="0" fontId="10" fillId="0" borderId="84" xfId="0" applyFont="1" applyBorder="1" applyAlignment="1" applyProtection="1"/>
    <xf numFmtId="0" fontId="0" fillId="14" borderId="85" xfId="3" applyFont="1" applyFill="1" applyBorder="1" applyAlignment="1" applyProtection="1"/>
    <xf numFmtId="10" fontId="7" fillId="2" borderId="25" xfId="0" applyNumberFormat="1" applyFont="1" applyFill="1" applyBorder="1" applyProtection="1"/>
    <xf numFmtId="0" fontId="19" fillId="2" borderId="0" xfId="0" applyFont="1" applyFill="1" applyAlignment="1" applyProtection="1">
      <alignment horizontal="left"/>
    </xf>
    <xf numFmtId="0" fontId="8" fillId="2" borderId="0" xfId="0" applyFont="1" applyFill="1" applyAlignment="1" applyProtection="1">
      <alignment horizontal="left"/>
    </xf>
    <xf numFmtId="0" fontId="8" fillId="2" borderId="0" xfId="0" applyFont="1" applyFill="1" applyAlignment="1" applyProtection="1"/>
    <xf numFmtId="0" fontId="4"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6" fillId="2" borderId="0" xfId="0" applyFont="1" applyFill="1" applyAlignment="1" applyProtection="1"/>
    <xf numFmtId="0" fontId="16" fillId="5" borderId="0" xfId="0" applyFont="1" applyFill="1" applyBorder="1" applyAlignment="1" applyProtection="1">
      <alignment vertical="top"/>
    </xf>
    <xf numFmtId="0" fontId="19" fillId="2" borderId="0" xfId="0" applyFont="1" applyFill="1" applyBorder="1" applyAlignment="1" applyProtection="1"/>
    <xf numFmtId="0" fontId="4" fillId="5" borderId="0" xfId="0" applyFont="1" applyFill="1" applyBorder="1" applyAlignment="1" applyProtection="1">
      <alignment vertical="top"/>
    </xf>
    <xf numFmtId="0" fontId="19" fillId="5" borderId="0" xfId="0" applyFont="1" applyFill="1" applyBorder="1" applyAlignment="1" applyProtection="1">
      <alignment vertical="top"/>
    </xf>
    <xf numFmtId="0" fontId="4" fillId="2" borderId="0" xfId="0" applyFont="1" applyFill="1" applyBorder="1" applyProtection="1"/>
    <xf numFmtId="0" fontId="4" fillId="2" borderId="64" xfId="0" applyFont="1" applyFill="1" applyBorder="1" applyProtection="1"/>
    <xf numFmtId="0" fontId="4" fillId="7" borderId="1" xfId="0" applyFont="1" applyFill="1" applyBorder="1" applyAlignment="1" applyProtection="1">
      <alignment horizontal="center" vertical="center"/>
    </xf>
    <xf numFmtId="3" fontId="34" fillId="5" borderId="0" xfId="0" applyNumberFormat="1" applyFont="1" applyFill="1" applyBorder="1" applyAlignment="1" applyProtection="1">
      <alignment vertical="top"/>
    </xf>
    <xf numFmtId="0" fontId="19" fillId="7" borderId="1" xfId="0" applyFont="1" applyFill="1" applyBorder="1" applyAlignment="1" applyProtection="1">
      <alignment horizontal="center" vertical="center"/>
    </xf>
    <xf numFmtId="3" fontId="7" fillId="5" borderId="35" xfId="0" applyNumberFormat="1" applyFont="1" applyFill="1" applyBorder="1" applyAlignment="1" applyProtection="1"/>
    <xf numFmtId="3" fontId="7" fillId="5" borderId="65" xfId="0" applyNumberFormat="1" applyFont="1" applyFill="1" applyBorder="1" applyAlignment="1" applyProtection="1"/>
    <xf numFmtId="0" fontId="45" fillId="2" borderId="0" xfId="0" applyFont="1" applyFill="1" applyBorder="1" applyProtection="1"/>
    <xf numFmtId="0" fontId="46" fillId="2" borderId="0" xfId="0" applyFont="1" applyFill="1" applyBorder="1" applyProtection="1"/>
    <xf numFmtId="0" fontId="7" fillId="5" borderId="1" xfId="0" applyFont="1" applyFill="1" applyBorder="1" applyAlignment="1" applyProtection="1">
      <alignment vertical="top" wrapText="1"/>
    </xf>
    <xf numFmtId="0" fontId="7" fillId="2" borderId="1" xfId="0" applyFont="1" applyFill="1" applyBorder="1" applyAlignment="1" applyProtection="1">
      <alignment vertical="top" wrapText="1"/>
    </xf>
    <xf numFmtId="0" fontId="6" fillId="5" borderId="0" xfId="0" applyFont="1" applyFill="1" applyAlignment="1" applyProtection="1">
      <alignment horizontal="right" vertical="top"/>
    </xf>
    <xf numFmtId="0" fontId="43" fillId="5" borderId="0" xfId="0" applyFont="1" applyFill="1" applyAlignment="1" applyProtection="1"/>
    <xf numFmtId="0" fontId="6" fillId="5" borderId="27" xfId="0" applyFont="1" applyFill="1" applyBorder="1" applyAlignment="1" applyProtection="1"/>
    <xf numFmtId="3" fontId="51" fillId="5" borderId="27" xfId="0" applyNumberFormat="1" applyFont="1" applyFill="1" applyBorder="1" applyAlignment="1" applyProtection="1"/>
    <xf numFmtId="3" fontId="51" fillId="5" borderId="0" xfId="0" applyNumberFormat="1" applyFont="1" applyFill="1" applyBorder="1" applyProtection="1"/>
    <xf numFmtId="0" fontId="6" fillId="5" borderId="0" xfId="0" applyFont="1" applyFill="1" applyProtection="1"/>
    <xf numFmtId="3" fontId="1" fillId="4" borderId="1" xfId="1" applyNumberFormat="1" applyFont="1" applyFill="1" applyBorder="1"/>
    <xf numFmtId="3" fontId="1" fillId="4" borderId="6" xfId="1" applyNumberFormat="1" applyFont="1" applyFill="1" applyBorder="1"/>
    <xf numFmtId="3" fontId="1" fillId="4" borderId="9" xfId="1" applyNumberFormat="1" applyFont="1" applyFill="1" applyBorder="1"/>
    <xf numFmtId="3" fontId="1" fillId="2" borderId="1" xfId="1" applyNumberFormat="1" applyFont="1" applyFill="1" applyBorder="1"/>
    <xf numFmtId="3" fontId="1" fillId="4" borderId="33" xfId="1" applyNumberFormat="1" applyFont="1" applyFill="1" applyBorder="1"/>
    <xf numFmtId="3" fontId="1" fillId="4" borderId="35" xfId="1" applyNumberFormat="1" applyFont="1" applyFill="1" applyBorder="1"/>
    <xf numFmtId="3" fontId="1" fillId="5" borderId="65" xfId="1" applyNumberFormat="1" applyFont="1" applyFill="1" applyBorder="1"/>
    <xf numFmtId="3" fontId="1" fillId="2" borderId="10" xfId="1" applyNumberFormat="1" applyFont="1" applyFill="1" applyBorder="1"/>
    <xf numFmtId="3" fontId="1" fillId="4" borderId="21" xfId="1" applyNumberFormat="1" applyFont="1" applyFill="1" applyBorder="1"/>
    <xf numFmtId="3" fontId="1" fillId="4" borderId="10" xfId="1" applyNumberFormat="1" applyFont="1" applyFill="1" applyBorder="1"/>
    <xf numFmtId="3" fontId="1" fillId="4" borderId="11" xfId="1" applyNumberFormat="1" applyFont="1" applyFill="1" applyBorder="1"/>
    <xf numFmtId="3" fontId="1" fillId="4" borderId="12" xfId="1" applyNumberFormat="1" applyFont="1" applyFill="1" applyBorder="1"/>
    <xf numFmtId="3" fontId="8" fillId="2" borderId="0" xfId="1" applyNumberFormat="1" applyFont="1" applyFill="1"/>
    <xf numFmtId="3" fontId="1" fillId="4" borderId="13" xfId="1" applyNumberFormat="1" applyFont="1" applyFill="1" applyBorder="1"/>
    <xf numFmtId="3" fontId="1" fillId="4" borderId="14" xfId="1" applyNumberFormat="1" applyFont="1" applyFill="1" applyBorder="1"/>
    <xf numFmtId="3" fontId="1" fillId="5" borderId="1" xfId="1" applyNumberFormat="1" applyFont="1" applyFill="1" applyBorder="1"/>
    <xf numFmtId="3" fontId="1" fillId="5" borderId="20" xfId="1" applyNumberFormat="1" applyFont="1" applyFill="1" applyBorder="1"/>
    <xf numFmtId="3" fontId="1" fillId="5" borderId="37" xfId="1" applyNumberFormat="1" applyFont="1" applyFill="1" applyBorder="1"/>
    <xf numFmtId="3" fontId="1" fillId="2" borderId="76" xfId="1" applyNumberFormat="1" applyFont="1" applyFill="1" applyBorder="1"/>
    <xf numFmtId="3" fontId="1" fillId="2" borderId="75" xfId="1" applyNumberFormat="1" applyFont="1" applyFill="1" applyBorder="1"/>
    <xf numFmtId="3" fontId="1" fillId="4" borderId="42" xfId="1" applyNumberFormat="1" applyFont="1" applyFill="1" applyBorder="1"/>
    <xf numFmtId="3" fontId="1" fillId="4" borderId="43" xfId="1" applyNumberFormat="1" applyFont="1" applyFill="1" applyBorder="1"/>
    <xf numFmtId="3" fontId="1" fillId="4" borderId="26" xfId="1" applyNumberFormat="1" applyFont="1" applyFill="1" applyBorder="1"/>
    <xf numFmtId="3" fontId="1" fillId="5" borderId="48" xfId="1" applyNumberFormat="1" applyFont="1" applyFill="1" applyBorder="1"/>
    <xf numFmtId="3" fontId="1" fillId="5" borderId="42" xfId="1" applyNumberFormat="1" applyFont="1" applyFill="1" applyBorder="1"/>
    <xf numFmtId="3" fontId="1" fillId="5" borderId="10" xfId="1" applyNumberFormat="1" applyFont="1" applyFill="1" applyBorder="1"/>
    <xf numFmtId="3" fontId="31" fillId="7" borderId="0" xfId="1" applyNumberFormat="1" applyFont="1" applyFill="1" applyBorder="1"/>
    <xf numFmtId="3" fontId="31" fillId="7" borderId="0" xfId="1" applyNumberFormat="1" applyFont="1" applyFill="1"/>
    <xf numFmtId="0" fontId="0" fillId="2" borderId="0" xfId="1" applyFont="1" applyFill="1" applyBorder="1"/>
    <xf numFmtId="3" fontId="0" fillId="5" borderId="0" xfId="1" applyNumberFormat="1" applyFont="1" applyFill="1" applyBorder="1"/>
    <xf numFmtId="3" fontId="31" fillId="5" borderId="0" xfId="1" applyNumberFormat="1" applyFont="1" applyFill="1" applyBorder="1"/>
    <xf numFmtId="0" fontId="3" fillId="5" borderId="0" xfId="0" applyFont="1" applyFill="1" applyBorder="1" applyAlignment="1">
      <alignment horizontal="center"/>
    </xf>
    <xf numFmtId="0" fontId="0" fillId="5" borderId="0" xfId="0" applyFill="1" applyBorder="1" applyAlignment="1">
      <alignment horizontal="center"/>
    </xf>
    <xf numFmtId="3" fontId="3" fillId="5" borderId="0" xfId="0" applyNumberFormat="1" applyFont="1" applyFill="1" applyBorder="1" applyAlignment="1"/>
    <xf numFmtId="3" fontId="19" fillId="5" borderId="0" xfId="0" applyNumberFormat="1" applyFont="1" applyFill="1" applyBorder="1"/>
    <xf numFmtId="3" fontId="3" fillId="5" borderId="0" xfId="1" applyNumberFormat="1" applyFont="1" applyFill="1" applyBorder="1"/>
    <xf numFmtId="3" fontId="1" fillId="5" borderId="0" xfId="1" applyNumberFormat="1" applyFill="1" applyBorder="1"/>
    <xf numFmtId="3" fontId="35" fillId="5" borderId="0" xfId="1" applyNumberFormat="1" applyFont="1" applyFill="1" applyBorder="1"/>
    <xf numFmtId="3" fontId="39" fillId="5" borderId="0" xfId="0" applyNumberFormat="1" applyFont="1" applyFill="1" applyBorder="1" applyAlignment="1"/>
    <xf numFmtId="3" fontId="38" fillId="2" borderId="0" xfId="0" applyNumberFormat="1" applyFont="1" applyFill="1" applyBorder="1"/>
    <xf numFmtId="3" fontId="37" fillId="5" borderId="0" xfId="1" applyNumberFormat="1" applyFont="1" applyFill="1" applyBorder="1"/>
    <xf numFmtId="0" fontId="2" fillId="5" borderId="0" xfId="1" applyFont="1" applyFill="1" applyBorder="1"/>
    <xf numFmtId="0" fontId="16" fillId="5" borderId="0" xfId="1" applyFont="1" applyFill="1" applyBorder="1"/>
    <xf numFmtId="3" fontId="0" fillId="5" borderId="0" xfId="0" applyNumberFormat="1" applyFont="1" applyFill="1" applyBorder="1"/>
    <xf numFmtId="0" fontId="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2" borderId="27" xfId="0" applyFont="1" applyFill="1" applyBorder="1" applyAlignment="1" applyProtection="1"/>
    <xf numFmtId="3" fontId="7" fillId="5" borderId="0" xfId="0" applyNumberFormat="1" applyFont="1" applyFill="1" applyBorder="1" applyAlignment="1" applyProtection="1"/>
    <xf numFmtId="0" fontId="23" fillId="5" borderId="0" xfId="0" applyFont="1" applyFill="1" applyBorder="1" applyAlignment="1" applyProtection="1"/>
    <xf numFmtId="3" fontId="1" fillId="2" borderId="56" xfId="1" applyNumberFormat="1" applyFont="1" applyFill="1" applyBorder="1"/>
    <xf numFmtId="3" fontId="1" fillId="2" borderId="36" xfId="1" applyNumberFormat="1" applyFont="1" applyFill="1" applyBorder="1"/>
    <xf numFmtId="0" fontId="8" fillId="2" borderId="0" xfId="0" applyFont="1" applyFill="1" applyBorder="1" applyAlignment="1" applyProtection="1">
      <alignment vertical="top"/>
    </xf>
    <xf numFmtId="0" fontId="3" fillId="2" borderId="0" xfId="0" applyFont="1" applyFill="1" applyAlignment="1" applyProtection="1">
      <alignment vertical="top" wrapText="1"/>
    </xf>
    <xf numFmtId="3" fontId="6" fillId="2" borderId="0" xfId="0" applyNumberFormat="1" applyFont="1" applyFill="1" applyBorder="1" applyAlignment="1" applyProtection="1">
      <alignment horizontal="center"/>
    </xf>
    <xf numFmtId="0" fontId="6" fillId="0" borderId="0" xfId="0" applyFont="1" applyAlignment="1" applyProtection="1">
      <alignment horizontal="center"/>
    </xf>
    <xf numFmtId="0" fontId="0" fillId="5" borderId="0" xfId="0" applyFill="1" applyBorder="1" applyAlignment="1" applyProtection="1">
      <alignment horizontal="left" vertical="top" wrapText="1"/>
    </xf>
    <xf numFmtId="0" fontId="0" fillId="0" borderId="0" xfId="0" applyFont="1" applyAlignment="1" applyProtection="1">
      <alignment horizontal="left" vertical="top"/>
    </xf>
    <xf numFmtId="0" fontId="0" fillId="0" borderId="59" xfId="0" applyFont="1" applyBorder="1" applyAlignment="1" applyProtection="1">
      <alignment horizontal="left" vertical="top"/>
    </xf>
    <xf numFmtId="3" fontId="6" fillId="7" borderId="6" xfId="0" applyNumberFormat="1" applyFont="1" applyFill="1" applyBorder="1" applyAlignment="1" applyProtection="1">
      <alignment horizontal="center" vertical="center"/>
    </xf>
    <xf numFmtId="0" fontId="6" fillId="7" borderId="35" xfId="0" applyFont="1" applyFill="1" applyBorder="1" applyAlignment="1" applyProtection="1">
      <alignment horizontal="center" vertical="center"/>
    </xf>
    <xf numFmtId="0" fontId="6" fillId="7" borderId="33" xfId="0" applyFont="1" applyFill="1" applyBorder="1" applyAlignment="1" applyProtection="1">
      <alignment horizontal="center" vertical="center"/>
    </xf>
    <xf numFmtId="3" fontId="6" fillId="2" borderId="0" xfId="0" applyNumberFormat="1" applyFont="1" applyFill="1" applyBorder="1" applyAlignment="1" applyProtection="1">
      <alignment horizontal="right"/>
    </xf>
    <xf numFmtId="0" fontId="6" fillId="0" borderId="0" xfId="0" applyFont="1" applyBorder="1" applyAlignment="1" applyProtection="1">
      <alignment horizontal="right"/>
    </xf>
    <xf numFmtId="0" fontId="0" fillId="5" borderId="0" xfId="0" applyFont="1" applyFill="1" applyBorder="1" applyAlignment="1" applyProtection="1">
      <alignment horizontal="left" vertical="top" wrapText="1"/>
    </xf>
    <xf numFmtId="0" fontId="0" fillId="0" borderId="0" xfId="0" applyFont="1" applyBorder="1" applyAlignment="1" applyProtection="1">
      <alignment horizontal="left" vertical="top"/>
    </xf>
    <xf numFmtId="3" fontId="6" fillId="7" borderId="5" xfId="0" applyNumberFormat="1" applyFont="1" applyFill="1" applyBorder="1" applyAlignment="1" applyProtection="1">
      <alignment horizontal="center" vertical="center"/>
    </xf>
    <xf numFmtId="0" fontId="6" fillId="7" borderId="30" xfId="0" applyFont="1" applyFill="1" applyBorder="1" applyAlignment="1" applyProtection="1">
      <alignment horizontal="center" vertical="center"/>
    </xf>
    <xf numFmtId="0" fontId="6" fillId="7" borderId="86" xfId="0" applyFont="1" applyFill="1" applyBorder="1" applyAlignment="1" applyProtection="1">
      <alignment horizontal="center" vertical="center"/>
    </xf>
    <xf numFmtId="0" fontId="6" fillId="0" borderId="0" xfId="0" applyFont="1" applyBorder="1" applyAlignment="1" applyProtection="1">
      <alignment horizontal="center"/>
    </xf>
    <xf numFmtId="0" fontId="32" fillId="2" borderId="6" xfId="0" applyFont="1" applyFill="1" applyBorder="1" applyAlignment="1" applyProtection="1">
      <alignment horizontal="left"/>
      <protection locked="0"/>
    </xf>
    <xf numFmtId="0" fontId="32" fillId="2" borderId="33" xfId="0" applyFont="1" applyFill="1" applyBorder="1" applyAlignment="1" applyProtection="1">
      <alignment horizontal="left"/>
      <protection locked="0"/>
    </xf>
    <xf numFmtId="0" fontId="8" fillId="2" borderId="0" xfId="0" applyFont="1" applyFill="1" applyBorder="1" applyAlignment="1" applyProtection="1">
      <alignment horizontal="left" vertical="center" wrapText="1"/>
    </xf>
    <xf numFmtId="0" fontId="8" fillId="0" borderId="0" xfId="0" applyFont="1" applyBorder="1" applyAlignment="1" applyProtection="1">
      <alignment horizontal="left" vertical="center" wrapText="1"/>
    </xf>
    <xf numFmtId="0" fontId="0" fillId="0" borderId="0" xfId="0" applyAlignment="1" applyProtection="1">
      <alignment horizontal="left" wrapText="1"/>
    </xf>
    <xf numFmtId="0" fontId="0" fillId="2" borderId="0" xfId="0" applyFill="1" applyAlignment="1" applyProtection="1">
      <alignment vertical="top" wrapText="1"/>
    </xf>
    <xf numFmtId="0" fontId="0" fillId="0" borderId="0" xfId="0" applyFont="1" applyAlignment="1" applyProtection="1">
      <alignment wrapText="1"/>
    </xf>
    <xf numFmtId="0" fontId="0" fillId="0" borderId="59" xfId="0" applyFont="1" applyBorder="1" applyAlignment="1" applyProtection="1">
      <alignment wrapText="1"/>
    </xf>
    <xf numFmtId="0" fontId="0" fillId="0" borderId="0" xfId="0" applyProtection="1"/>
    <xf numFmtId="0" fontId="0" fillId="0" borderId="59" xfId="0" applyBorder="1" applyProtection="1"/>
    <xf numFmtId="0" fontId="0" fillId="7" borderId="35" xfId="0" applyFont="1" applyFill="1" applyBorder="1" applyAlignment="1" applyProtection="1">
      <alignment horizontal="center" vertical="center"/>
    </xf>
    <xf numFmtId="0" fontId="0" fillId="7" borderId="33" xfId="0" applyFont="1" applyFill="1" applyBorder="1" applyAlignment="1" applyProtection="1">
      <alignment horizontal="center" vertical="center"/>
    </xf>
    <xf numFmtId="0" fontId="15" fillId="2" borderId="0" xfId="0" applyFont="1" applyFill="1" applyBorder="1" applyAlignment="1" applyProtection="1"/>
    <xf numFmtId="0" fontId="8" fillId="0" borderId="0" xfId="0" applyFont="1" applyBorder="1" applyAlignment="1" applyProtection="1"/>
    <xf numFmtId="3" fontId="19" fillId="7" borderId="28" xfId="0" quotePrefix="1" applyNumberFormat="1" applyFont="1" applyFill="1" applyBorder="1" applyAlignment="1">
      <alignment horizontal="center"/>
    </xf>
    <xf numFmtId="0" fontId="0" fillId="0" borderId="26" xfId="0" applyBorder="1" applyAlignment="1">
      <alignment horizontal="center"/>
    </xf>
    <xf numFmtId="3" fontId="19" fillId="7" borderId="28" xfId="0" applyNumberFormat="1" applyFont="1" applyFill="1" applyBorder="1" applyAlignment="1">
      <alignment horizontal="center"/>
    </xf>
    <xf numFmtId="3" fontId="19" fillId="7" borderId="29" xfId="0" applyNumberFormat="1" applyFont="1" applyFill="1" applyBorder="1" applyAlignment="1">
      <alignment horizontal="center"/>
    </xf>
    <xf numFmtId="0" fontId="3" fillId="7" borderId="31" xfId="0" applyFont="1" applyFill="1" applyBorder="1" applyAlignment="1">
      <alignment horizontal="center"/>
    </xf>
    <xf numFmtId="3" fontId="19" fillId="7" borderId="47" xfId="0" applyNumberFormat="1" applyFont="1" applyFill="1" applyBorder="1" applyAlignment="1">
      <alignment horizontal="center"/>
    </xf>
    <xf numFmtId="0" fontId="3" fillId="7" borderId="69" xfId="0" applyFont="1" applyFill="1" applyBorder="1" applyAlignment="1">
      <alignment horizontal="center"/>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0000FF"/>
      <color rgb="FFEB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showGridLines="0" tabSelected="1" zoomScale="90" zoomScaleNormal="90" workbookViewId="0">
      <pane ySplit="3" topLeftCell="A4" activePane="bottomLeft" state="frozenSplit"/>
      <selection pane="bottomLeft" activeCell="A2" sqref="A2:B2"/>
    </sheetView>
  </sheetViews>
  <sheetFormatPr defaultRowHeight="12.75" x14ac:dyDescent="0.2"/>
  <cols>
    <col min="1" max="1" width="7.7109375" style="88" bestFit="1" customWidth="1"/>
    <col min="2" max="2" width="88.42578125" style="97" customWidth="1"/>
    <col min="3" max="3" width="7.42578125" style="65" customWidth="1"/>
    <col min="4" max="4" width="22.85546875" style="65" customWidth="1"/>
    <col min="5" max="8" width="11.28515625" style="65" customWidth="1"/>
    <col min="9" max="9" width="9.140625" style="65"/>
    <col min="10" max="10" width="9.140625" style="65" hidden="1" customWidth="1"/>
    <col min="11" max="11" width="9.140625" style="65" customWidth="1"/>
    <col min="12" max="16384" width="9.140625" style="65"/>
  </cols>
  <sheetData>
    <row r="1" spans="1:18" s="177" customFormat="1" ht="12" x14ac:dyDescent="0.2">
      <c r="A1" s="733" t="s">
        <v>137</v>
      </c>
      <c r="B1" s="734"/>
      <c r="D1" s="735"/>
      <c r="E1" s="736"/>
      <c r="F1" s="737"/>
      <c r="G1" s="737"/>
      <c r="H1" s="737"/>
      <c r="I1" s="738"/>
    </row>
    <row r="2" spans="1:18" s="62" customFormat="1" ht="15.75" x14ac:dyDescent="0.25">
      <c r="A2" s="832"/>
      <c r="B2" s="833"/>
      <c r="D2" s="739"/>
      <c r="E2" s="740"/>
      <c r="F2" s="740"/>
      <c r="G2" s="740"/>
      <c r="H2" s="740"/>
      <c r="I2" s="292"/>
    </row>
    <row r="3" spans="1:18" s="60" customFormat="1" ht="3.75" customHeight="1" x14ac:dyDescent="0.2">
      <c r="A3" s="101"/>
      <c r="B3" s="102"/>
      <c r="D3" s="741"/>
      <c r="E3" s="742"/>
      <c r="F3" s="743"/>
      <c r="G3" s="743"/>
      <c r="H3" s="743"/>
    </row>
    <row r="4" spans="1:18" s="66" customFormat="1" ht="12.75" customHeight="1" x14ac:dyDescent="0.2">
      <c r="A4" s="119">
        <f>$J$9</f>
        <v>0</v>
      </c>
      <c r="B4" s="809" t="s">
        <v>384</v>
      </c>
      <c r="C4" s="275"/>
      <c r="D4" s="275"/>
      <c r="E4" s="620"/>
      <c r="F4" s="620"/>
      <c r="G4" s="620"/>
      <c r="H4" s="620"/>
      <c r="I4" s="275"/>
    </row>
    <row r="5" spans="1:18" s="198" customFormat="1" ht="184.5" customHeight="1" x14ac:dyDescent="0.2">
      <c r="A5" s="834" t="s">
        <v>316</v>
      </c>
      <c r="B5" s="835"/>
      <c r="C5" s="836"/>
      <c r="D5" s="836"/>
      <c r="E5" s="836"/>
      <c r="F5" s="836"/>
      <c r="G5" s="836"/>
      <c r="H5" s="836"/>
      <c r="I5" s="276"/>
    </row>
    <row r="6" spans="1:18" s="62" customFormat="1" ht="18" customHeight="1" x14ac:dyDescent="0.25">
      <c r="A6" s="72">
        <v>1</v>
      </c>
      <c r="B6" s="73" t="s">
        <v>164</v>
      </c>
      <c r="C6" s="74"/>
      <c r="D6" s="281"/>
      <c r="E6" s="280"/>
      <c r="F6" s="61"/>
      <c r="G6" s="61"/>
      <c r="H6" s="61"/>
      <c r="J6" s="60"/>
    </row>
    <row r="7" spans="1:18" s="64" customFormat="1" ht="34.5" customHeight="1" x14ac:dyDescent="0.2">
      <c r="A7" s="75" t="s">
        <v>24</v>
      </c>
      <c r="B7" s="837" t="s">
        <v>317</v>
      </c>
      <c r="C7" s="70"/>
      <c r="D7" s="277"/>
      <c r="E7" s="278"/>
      <c r="F7" s="63"/>
      <c r="G7" s="63"/>
      <c r="H7" s="63"/>
      <c r="I7" s="279"/>
    </row>
    <row r="8" spans="1:18" s="71" customFormat="1" ht="12.75" customHeight="1" x14ac:dyDescent="0.2">
      <c r="A8" s="93"/>
      <c r="B8" s="838"/>
      <c r="C8" s="94"/>
      <c r="D8" s="283"/>
      <c r="E8" s="816" t="s">
        <v>168</v>
      </c>
      <c r="F8" s="817"/>
      <c r="G8" s="817"/>
      <c r="H8" s="817"/>
      <c r="I8" s="284"/>
      <c r="J8" s="415" t="s">
        <v>203</v>
      </c>
    </row>
    <row r="9" spans="1:18" s="71" customFormat="1" ht="12.75" customHeight="1" x14ac:dyDescent="0.2">
      <c r="A9" s="93"/>
      <c r="B9" s="838"/>
      <c r="C9" s="94"/>
      <c r="D9" s="283"/>
      <c r="E9" s="821" t="s">
        <v>138</v>
      </c>
      <c r="F9" s="822"/>
      <c r="G9" s="822"/>
      <c r="H9" s="823"/>
      <c r="I9" s="284"/>
      <c r="J9" s="415">
        <f>SUM(J12:J230)</f>
        <v>0</v>
      </c>
    </row>
    <row r="10" spans="1:18" s="173" customFormat="1" ht="12.75" customHeight="1" x14ac:dyDescent="0.2">
      <c r="A10" s="286"/>
      <c r="B10" s="838"/>
      <c r="C10" s="744"/>
      <c r="D10" s="745"/>
      <c r="E10" s="746">
        <v>1</v>
      </c>
      <c r="F10" s="746">
        <v>2</v>
      </c>
      <c r="G10" s="746">
        <v>3</v>
      </c>
      <c r="H10" s="746">
        <v>4</v>
      </c>
    </row>
    <row r="11" spans="1:18" s="177" customFormat="1" ht="12.75" customHeight="1" x14ac:dyDescent="0.2">
      <c r="A11" s="723"/>
      <c r="B11" s="839"/>
      <c r="C11" s="738"/>
      <c r="D11" s="288"/>
      <c r="E11" s="294" t="s">
        <v>169</v>
      </c>
      <c r="F11" s="294" t="s">
        <v>170</v>
      </c>
      <c r="G11" s="294" t="s">
        <v>171</v>
      </c>
      <c r="H11" s="294" t="s">
        <v>172</v>
      </c>
    </row>
    <row r="12" spans="1:18" s="64" customFormat="1" ht="12.75" customHeight="1" x14ac:dyDescent="0.2">
      <c r="A12" s="78" t="s">
        <v>160</v>
      </c>
      <c r="B12" s="216" t="s">
        <v>167</v>
      </c>
      <c r="C12" s="675"/>
      <c r="D12" s="217" t="s">
        <v>154</v>
      </c>
      <c r="E12" s="289"/>
      <c r="F12" s="290"/>
      <c r="G12" s="290"/>
      <c r="H12" s="290"/>
      <c r="J12" s="415">
        <f>COUNT(E12:H12)</f>
        <v>0</v>
      </c>
    </row>
    <row r="13" spans="1:18" s="622" customFormat="1" ht="6.75" customHeight="1" x14ac:dyDescent="0.2">
      <c r="A13" s="621"/>
      <c r="B13" s="623"/>
      <c r="C13" s="621"/>
      <c r="D13" s="621"/>
      <c r="E13" s="747"/>
      <c r="F13" s="747"/>
      <c r="G13" s="747"/>
      <c r="H13" s="747"/>
      <c r="I13" s="621"/>
    </row>
    <row r="14" spans="1:18" s="71" customFormat="1" ht="11.25" customHeight="1" x14ac:dyDescent="0.2">
      <c r="A14" s="93"/>
      <c r="B14" s="282"/>
      <c r="C14" s="283"/>
      <c r="D14" s="283"/>
      <c r="E14" s="816" t="s">
        <v>168</v>
      </c>
      <c r="F14" s="817"/>
      <c r="G14" s="817"/>
      <c r="H14" s="817"/>
      <c r="I14" s="284"/>
      <c r="L14" s="814"/>
      <c r="M14" s="814"/>
      <c r="N14" s="814"/>
      <c r="O14" s="814"/>
      <c r="P14" s="814"/>
      <c r="Q14" s="814"/>
      <c r="R14" s="814"/>
    </row>
    <row r="15" spans="1:18" s="71" customFormat="1" ht="11.25" customHeight="1" x14ac:dyDescent="0.2">
      <c r="A15" s="93"/>
      <c r="B15" s="282"/>
      <c r="C15" s="283"/>
      <c r="D15" s="283"/>
      <c r="E15" s="821" t="s">
        <v>138</v>
      </c>
      <c r="F15" s="842"/>
      <c r="G15" s="842"/>
      <c r="H15" s="843"/>
      <c r="I15" s="284"/>
    </row>
    <row r="16" spans="1:18" s="173" customFormat="1" ht="12" customHeight="1" x14ac:dyDescent="0.2">
      <c r="A16" s="286"/>
      <c r="B16" s="287"/>
      <c r="C16" s="744"/>
      <c r="D16" s="745"/>
      <c r="E16" s="748">
        <v>1</v>
      </c>
      <c r="F16" s="748">
        <v>2</v>
      </c>
      <c r="G16" s="748">
        <v>3</v>
      </c>
      <c r="H16" s="748">
        <v>4</v>
      </c>
    </row>
    <row r="17" spans="1:12" s="177" customFormat="1" ht="12" customHeight="1" x14ac:dyDescent="0.2">
      <c r="A17" s="844"/>
      <c r="B17" s="845"/>
      <c r="C17" s="738"/>
      <c r="D17" s="288"/>
      <c r="E17" s="295" t="s">
        <v>375</v>
      </c>
      <c r="F17" s="294" t="s">
        <v>376</v>
      </c>
      <c r="G17" s="294" t="s">
        <v>377</v>
      </c>
      <c r="H17" s="294" t="s">
        <v>378</v>
      </c>
    </row>
    <row r="18" spans="1:12" ht="12.75" customHeight="1" x14ac:dyDescent="0.2">
      <c r="A18" s="78" t="s">
        <v>161</v>
      </c>
      <c r="B18" s="216" t="s">
        <v>178</v>
      </c>
      <c r="C18" s="675"/>
      <c r="D18" s="221" t="s">
        <v>154</v>
      </c>
      <c r="E18" s="289"/>
      <c r="F18" s="290"/>
      <c r="G18" s="290"/>
      <c r="H18" s="290"/>
      <c r="J18" s="415">
        <f>COUNT(E18:H18)</f>
        <v>0</v>
      </c>
    </row>
    <row r="19" spans="1:12" s="626" customFormat="1" ht="6.75" customHeight="1" x14ac:dyDescent="0.2">
      <c r="A19" s="624"/>
      <c r="B19" s="254"/>
      <c r="C19" s="255"/>
      <c r="D19" s="257"/>
      <c r="E19" s="749"/>
      <c r="F19" s="750"/>
      <c r="G19" s="750"/>
      <c r="H19" s="750"/>
      <c r="I19" s="625"/>
      <c r="J19" s="625"/>
      <c r="K19" s="625"/>
      <c r="L19" s="625"/>
    </row>
    <row r="20" spans="1:12" ht="25.5" customHeight="1" x14ac:dyDescent="0.2">
      <c r="A20" s="78" t="s">
        <v>162</v>
      </c>
      <c r="B20" s="216" t="s">
        <v>179</v>
      </c>
      <c r="C20" s="675"/>
      <c r="D20" s="221" t="s">
        <v>141</v>
      </c>
      <c r="E20" s="289"/>
      <c r="F20" s="168"/>
      <c r="G20" s="167"/>
      <c r="H20" s="167"/>
      <c r="J20" s="415">
        <f>COUNT(E20:H20)</f>
        <v>0</v>
      </c>
    </row>
    <row r="21" spans="1:12" ht="25.5" customHeight="1" x14ac:dyDescent="0.2">
      <c r="A21" s="78" t="s">
        <v>163</v>
      </c>
      <c r="B21" s="216" t="s">
        <v>177</v>
      </c>
      <c r="C21" s="675"/>
      <c r="D21" s="221" t="s">
        <v>141</v>
      </c>
      <c r="E21" s="289"/>
      <c r="F21" s="168"/>
      <c r="G21" s="167"/>
      <c r="H21" s="167"/>
      <c r="J21" s="415">
        <f>COUNT(E21:H21)</f>
        <v>0</v>
      </c>
    </row>
    <row r="22" spans="1:12" s="66" customFormat="1" ht="12.75" customHeight="1" x14ac:dyDescent="0.2">
      <c r="A22" s="77"/>
      <c r="B22" s="195"/>
      <c r="C22" s="275"/>
      <c r="D22" s="275"/>
      <c r="E22" s="194"/>
      <c r="F22" s="167"/>
      <c r="G22" s="167"/>
      <c r="H22" s="167"/>
      <c r="I22" s="275"/>
    </row>
    <row r="23" spans="1:12" s="62" customFormat="1" ht="18" customHeight="1" x14ac:dyDescent="0.25">
      <c r="A23" s="72">
        <v>2</v>
      </c>
      <c r="B23" s="73" t="s">
        <v>56</v>
      </c>
      <c r="C23" s="281"/>
      <c r="D23" s="281"/>
      <c r="E23" s="291"/>
      <c r="F23" s="167"/>
      <c r="G23" s="167"/>
      <c r="H23" s="167"/>
      <c r="I23" s="292"/>
    </row>
    <row r="24" spans="1:12" s="71" customFormat="1" ht="11.25" customHeight="1" x14ac:dyDescent="0.2">
      <c r="A24" s="93"/>
      <c r="B24" s="293"/>
      <c r="C24" s="283"/>
      <c r="D24" s="283"/>
      <c r="E24" s="816" t="s">
        <v>168</v>
      </c>
      <c r="F24" s="817"/>
      <c r="G24" s="817"/>
      <c r="H24" s="817"/>
      <c r="I24" s="284"/>
    </row>
    <row r="25" spans="1:12" s="71" customFormat="1" ht="12.75" customHeight="1" x14ac:dyDescent="0.2">
      <c r="A25" s="78" t="s">
        <v>25</v>
      </c>
      <c r="B25" s="818" t="s">
        <v>180</v>
      </c>
      <c r="C25" s="283"/>
      <c r="D25" s="283"/>
      <c r="E25" s="821" t="s">
        <v>138</v>
      </c>
      <c r="F25" s="822"/>
      <c r="G25" s="822"/>
      <c r="H25" s="823"/>
      <c r="I25" s="284"/>
    </row>
    <row r="26" spans="1:12" s="173" customFormat="1" ht="12.75" customHeight="1" x14ac:dyDescent="0.2">
      <c r="A26" s="285"/>
      <c r="B26" s="840"/>
      <c r="C26" s="744"/>
      <c r="D26" s="745"/>
      <c r="E26" s="746">
        <v>1</v>
      </c>
      <c r="F26" s="746">
        <v>2</v>
      </c>
      <c r="G26" s="746">
        <v>3</v>
      </c>
      <c r="H26" s="746">
        <v>4</v>
      </c>
    </row>
    <row r="27" spans="1:12" s="177" customFormat="1" ht="12.75" customHeight="1" x14ac:dyDescent="0.2">
      <c r="A27" s="274"/>
      <c r="B27" s="841"/>
      <c r="C27" s="738"/>
      <c r="D27" s="288"/>
      <c r="E27" s="294" t="s">
        <v>379</v>
      </c>
      <c r="F27" s="294" t="s">
        <v>380</v>
      </c>
      <c r="G27" s="294" t="s">
        <v>381</v>
      </c>
      <c r="H27" s="294" t="s">
        <v>382</v>
      </c>
    </row>
    <row r="28" spans="1:12" s="64" customFormat="1" ht="12.75" customHeight="1" x14ac:dyDescent="0.2">
      <c r="A28" s="76"/>
      <c r="B28" s="216" t="s">
        <v>57</v>
      </c>
      <c r="C28" s="675"/>
      <c r="D28" s="217" t="s">
        <v>141</v>
      </c>
      <c r="E28" s="289"/>
      <c r="F28" s="290"/>
      <c r="G28" s="290"/>
      <c r="H28" s="290"/>
      <c r="J28" s="415">
        <f>COUNT(E28:H28)</f>
        <v>0</v>
      </c>
    </row>
    <row r="29" spans="1:12" ht="6.75" customHeight="1" x14ac:dyDescent="0.2">
      <c r="A29" s="75"/>
      <c r="B29" s="721"/>
      <c r="C29" s="277"/>
      <c r="D29" s="202"/>
      <c r="E29" s="610"/>
      <c r="F29" s="611"/>
      <c r="G29" s="611"/>
      <c r="H29" s="611"/>
    </row>
    <row r="30" spans="1:12" ht="25.5" customHeight="1" x14ac:dyDescent="0.2">
      <c r="A30" s="75" t="s">
        <v>26</v>
      </c>
      <c r="B30" s="721" t="s">
        <v>144</v>
      </c>
      <c r="C30" s="277"/>
      <c r="D30" s="200"/>
      <c r="E30" s="612"/>
      <c r="F30" s="611"/>
      <c r="G30" s="611"/>
      <c r="H30" s="611"/>
      <c r="I30" s="67"/>
      <c r="J30" s="67"/>
    </row>
    <row r="31" spans="1:12" ht="6.75" customHeight="1" x14ac:dyDescent="0.2">
      <c r="A31" s="75"/>
      <c r="B31" s="721"/>
      <c r="C31" s="70"/>
      <c r="D31" s="202"/>
      <c r="E31" s="610"/>
      <c r="F31" s="611"/>
      <c r="G31" s="611"/>
      <c r="H31" s="611"/>
    </row>
    <row r="32" spans="1:12" ht="12.75" customHeight="1" x14ac:dyDescent="0.2">
      <c r="A32" s="78"/>
      <c r="B32" s="218" t="s">
        <v>100</v>
      </c>
      <c r="C32" s="675"/>
      <c r="D32" s="217" t="s">
        <v>141</v>
      </c>
      <c r="E32" s="289"/>
      <c r="F32" s="290"/>
      <c r="G32" s="290"/>
      <c r="H32" s="290"/>
      <c r="J32" s="415">
        <f>COUNT(E32:H32)</f>
        <v>0</v>
      </c>
    </row>
    <row r="33" spans="1:10" ht="6.75" customHeight="1" x14ac:dyDescent="0.2">
      <c r="A33" s="75"/>
      <c r="B33" s="721"/>
      <c r="C33" s="70"/>
      <c r="D33" s="202"/>
      <c r="E33" s="610"/>
      <c r="F33" s="611"/>
      <c r="G33" s="611"/>
      <c r="H33" s="611"/>
    </row>
    <row r="34" spans="1:10" ht="25.5" customHeight="1" x14ac:dyDescent="0.2">
      <c r="A34" s="75" t="s">
        <v>27</v>
      </c>
      <c r="B34" s="721" t="s">
        <v>319</v>
      </c>
      <c r="C34" s="70"/>
      <c r="D34" s="200"/>
      <c r="E34" s="612"/>
      <c r="F34" s="611"/>
      <c r="G34" s="611"/>
      <c r="H34" s="611"/>
      <c r="I34" s="67"/>
      <c r="J34" s="67"/>
    </row>
    <row r="35" spans="1:10" ht="6.75" customHeight="1" x14ac:dyDescent="0.2">
      <c r="A35" s="75"/>
      <c r="B35" s="721"/>
      <c r="C35" s="70"/>
      <c r="D35" s="202"/>
      <c r="E35" s="610"/>
      <c r="F35" s="611"/>
      <c r="G35" s="611"/>
      <c r="H35" s="611"/>
    </row>
    <row r="36" spans="1:10" ht="12.75" customHeight="1" x14ac:dyDescent="0.2">
      <c r="A36" s="78"/>
      <c r="B36" s="218" t="s">
        <v>101</v>
      </c>
      <c r="C36" s="663" t="s">
        <v>318</v>
      </c>
      <c r="D36" s="217" t="s">
        <v>141</v>
      </c>
      <c r="E36" s="289"/>
      <c r="F36" s="290"/>
      <c r="G36" s="290"/>
      <c r="H36" s="290"/>
      <c r="J36" s="415">
        <f>COUNT(E36:H36)</f>
        <v>0</v>
      </c>
    </row>
    <row r="37" spans="1:10" ht="6.75" customHeight="1" x14ac:dyDescent="0.2">
      <c r="A37" s="75"/>
      <c r="B37" s="721"/>
      <c r="C37" s="664"/>
      <c r="D37" s="202"/>
      <c r="E37" s="610"/>
      <c r="F37" s="611"/>
      <c r="G37" s="611"/>
      <c r="H37" s="611"/>
    </row>
    <row r="38" spans="1:10" ht="25.5" customHeight="1" x14ac:dyDescent="0.2">
      <c r="A38" s="75" t="s">
        <v>32</v>
      </c>
      <c r="B38" s="721" t="s">
        <v>320</v>
      </c>
      <c r="C38" s="664"/>
      <c r="D38" s="200"/>
      <c r="E38" s="612"/>
      <c r="F38" s="611"/>
      <c r="G38" s="611"/>
      <c r="H38" s="611"/>
      <c r="I38" s="67"/>
      <c r="J38" s="67"/>
    </row>
    <row r="39" spans="1:10" ht="6.75" customHeight="1" x14ac:dyDescent="0.2">
      <c r="A39" s="75"/>
      <c r="B39" s="721"/>
      <c r="C39" s="664"/>
      <c r="D39" s="202"/>
      <c r="E39" s="610"/>
      <c r="F39" s="611"/>
      <c r="G39" s="611"/>
      <c r="H39" s="611"/>
    </row>
    <row r="40" spans="1:10" ht="12.75" customHeight="1" x14ac:dyDescent="0.2">
      <c r="A40" s="78"/>
      <c r="B40" s="218" t="s">
        <v>102</v>
      </c>
      <c r="C40" s="663" t="s">
        <v>318</v>
      </c>
      <c r="D40" s="217" t="s">
        <v>141</v>
      </c>
      <c r="E40" s="289"/>
      <c r="F40" s="290"/>
      <c r="G40" s="290"/>
      <c r="H40" s="290"/>
      <c r="J40" s="415">
        <f>COUNT(E40:H40)</f>
        <v>0</v>
      </c>
    </row>
    <row r="41" spans="1:10" ht="6.75" customHeight="1" x14ac:dyDescent="0.2">
      <c r="A41" s="75"/>
      <c r="B41" s="721"/>
      <c r="C41" s="664"/>
      <c r="D41" s="202"/>
      <c r="E41" s="610"/>
      <c r="F41" s="611"/>
      <c r="G41" s="611"/>
      <c r="H41" s="611"/>
    </row>
    <row r="42" spans="1:10" ht="25.5" customHeight="1" x14ac:dyDescent="0.2">
      <c r="A42" s="75" t="s">
        <v>34</v>
      </c>
      <c r="B42" s="721" t="s">
        <v>321</v>
      </c>
      <c r="C42" s="664"/>
      <c r="D42" s="200"/>
      <c r="E42" s="612"/>
      <c r="F42" s="611"/>
      <c r="G42" s="611"/>
      <c r="H42" s="611"/>
      <c r="I42" s="67"/>
      <c r="J42" s="67"/>
    </row>
    <row r="43" spans="1:10" ht="6.75" customHeight="1" x14ac:dyDescent="0.2">
      <c r="A43" s="75"/>
      <c r="B43" s="721"/>
      <c r="C43" s="664"/>
      <c r="D43" s="202"/>
      <c r="E43" s="610"/>
      <c r="F43" s="611"/>
      <c r="G43" s="611"/>
      <c r="H43" s="611"/>
    </row>
    <row r="44" spans="1:10" ht="12.75" customHeight="1" x14ac:dyDescent="0.2">
      <c r="A44" s="78"/>
      <c r="B44" s="218" t="s">
        <v>103</v>
      </c>
      <c r="C44" s="663" t="s">
        <v>318</v>
      </c>
      <c r="D44" s="217" t="s">
        <v>141</v>
      </c>
      <c r="E44" s="289"/>
      <c r="F44" s="290"/>
      <c r="G44" s="290"/>
      <c r="H44" s="290"/>
      <c r="J44" s="415">
        <f>COUNT(E44:H44)</f>
        <v>0</v>
      </c>
    </row>
    <row r="45" spans="1:10" ht="6.75" customHeight="1" x14ac:dyDescent="0.2">
      <c r="A45" s="75"/>
      <c r="B45" s="721"/>
      <c r="C45" s="664"/>
      <c r="D45" s="202"/>
      <c r="E45" s="610"/>
      <c r="F45" s="611"/>
      <c r="G45" s="611"/>
      <c r="H45" s="611"/>
    </row>
    <row r="46" spans="1:10" s="236" customFormat="1" ht="25.5" customHeight="1" x14ac:dyDescent="0.2">
      <c r="A46" s="242" t="s">
        <v>51</v>
      </c>
      <c r="B46" s="233" t="s">
        <v>322</v>
      </c>
      <c r="C46" s="665"/>
      <c r="D46" s="235"/>
      <c r="E46" s="613"/>
      <c r="F46" s="614"/>
      <c r="G46" s="614"/>
      <c r="H46" s="614"/>
      <c r="I46" s="660"/>
      <c r="J46" s="660"/>
    </row>
    <row r="47" spans="1:10" s="236" customFormat="1" ht="6.75" customHeight="1" x14ac:dyDescent="0.2">
      <c r="A47" s="242"/>
      <c r="B47" s="233"/>
      <c r="C47" s="665"/>
      <c r="D47" s="246"/>
      <c r="E47" s="616"/>
      <c r="F47" s="614"/>
      <c r="G47" s="614"/>
      <c r="H47" s="614"/>
    </row>
    <row r="48" spans="1:10" s="236" customFormat="1" ht="12.75" customHeight="1" x14ac:dyDescent="0.2">
      <c r="A48" s="232"/>
      <c r="B48" s="218" t="s">
        <v>78</v>
      </c>
      <c r="C48" s="663" t="s">
        <v>318</v>
      </c>
      <c r="D48" s="217" t="s">
        <v>141</v>
      </c>
      <c r="E48" s="289"/>
      <c r="F48" s="290"/>
      <c r="G48" s="290"/>
      <c r="H48" s="290"/>
      <c r="J48" s="415">
        <f>COUNT(E48:H48)</f>
        <v>0</v>
      </c>
    </row>
    <row r="49" spans="1:10" s="236" customFormat="1" ht="6.75" customHeight="1" x14ac:dyDescent="0.2">
      <c r="A49" s="242"/>
      <c r="B49" s="233"/>
      <c r="C49" s="665"/>
      <c r="D49" s="246"/>
      <c r="E49" s="616"/>
      <c r="F49" s="614"/>
      <c r="G49" s="614"/>
      <c r="H49" s="614"/>
    </row>
    <row r="50" spans="1:10" s="64" customFormat="1" ht="38.25" customHeight="1" x14ac:dyDescent="0.2">
      <c r="A50" s="75" t="s">
        <v>53</v>
      </c>
      <c r="B50" s="721" t="s">
        <v>342</v>
      </c>
      <c r="C50" s="664"/>
      <c r="D50" s="200"/>
      <c r="E50" s="610"/>
      <c r="F50" s="611"/>
      <c r="G50" s="611"/>
      <c r="H50" s="611"/>
    </row>
    <row r="51" spans="1:10" ht="6.75" customHeight="1" x14ac:dyDescent="0.2">
      <c r="A51" s="75"/>
      <c r="B51" s="721"/>
      <c r="C51" s="664"/>
      <c r="D51" s="202"/>
      <c r="E51" s="610"/>
      <c r="F51" s="611"/>
      <c r="G51" s="611"/>
      <c r="H51" s="611"/>
    </row>
    <row r="52" spans="1:10" s="64" customFormat="1" ht="12.75" customHeight="1" x14ac:dyDescent="0.2">
      <c r="A52" s="76"/>
      <c r="B52" s="216" t="s">
        <v>99</v>
      </c>
      <c r="C52" s="676"/>
      <c r="D52" s="217" t="s">
        <v>190</v>
      </c>
      <c r="E52" s="289"/>
      <c r="F52" s="290"/>
      <c r="G52" s="290"/>
      <c r="H52" s="290"/>
      <c r="J52" s="415">
        <f>COUNT(E52:H52)</f>
        <v>0</v>
      </c>
    </row>
    <row r="53" spans="1:10" ht="6.75" customHeight="1" x14ac:dyDescent="0.2">
      <c r="A53" s="75"/>
      <c r="B53" s="721"/>
      <c r="C53" s="664"/>
      <c r="D53" s="202"/>
      <c r="E53" s="610"/>
      <c r="F53" s="611"/>
      <c r="G53" s="611"/>
      <c r="H53" s="611"/>
    </row>
    <row r="54" spans="1:10" s="661" customFormat="1" ht="76.5" customHeight="1" x14ac:dyDescent="0.2">
      <c r="A54" s="242" t="s">
        <v>54</v>
      </c>
      <c r="B54" s="233" t="s">
        <v>364</v>
      </c>
      <c r="C54" s="665"/>
      <c r="D54" s="235"/>
      <c r="E54" s="616"/>
      <c r="F54" s="614"/>
      <c r="G54" s="614"/>
      <c r="H54" s="614"/>
    </row>
    <row r="55" spans="1:10" s="236" customFormat="1" ht="6.75" customHeight="1" x14ac:dyDescent="0.2">
      <c r="A55" s="242"/>
      <c r="B55" s="233"/>
      <c r="C55" s="665"/>
      <c r="D55" s="246"/>
      <c r="E55" s="616"/>
      <c r="F55" s="614"/>
      <c r="G55" s="614"/>
      <c r="H55" s="614"/>
    </row>
    <row r="56" spans="1:10" s="661" customFormat="1" ht="12.75" customHeight="1" x14ac:dyDescent="0.2">
      <c r="A56" s="662"/>
      <c r="B56" s="216" t="s">
        <v>129</v>
      </c>
      <c r="C56" s="663" t="s">
        <v>318</v>
      </c>
      <c r="D56" s="217" t="s">
        <v>190</v>
      </c>
      <c r="E56" s="289"/>
      <c r="F56" s="290"/>
      <c r="G56" s="290"/>
      <c r="H56" s="290"/>
      <c r="J56" s="415">
        <f>COUNT(E56:H56)</f>
        <v>0</v>
      </c>
    </row>
    <row r="57" spans="1:10" s="236" customFormat="1" ht="6.75" customHeight="1" x14ac:dyDescent="0.2">
      <c r="A57" s="242"/>
      <c r="B57" s="233"/>
      <c r="C57" s="665"/>
      <c r="D57" s="246"/>
      <c r="E57" s="616"/>
      <c r="F57" s="614"/>
      <c r="G57" s="614"/>
      <c r="H57" s="614"/>
    </row>
    <row r="58" spans="1:10" s="64" customFormat="1" ht="51" customHeight="1" x14ac:dyDescent="0.2">
      <c r="A58" s="75" t="s">
        <v>64</v>
      </c>
      <c r="B58" s="79" t="s">
        <v>343</v>
      </c>
      <c r="C58" s="664"/>
      <c r="D58" s="200"/>
      <c r="E58" s="610"/>
      <c r="F58" s="611"/>
      <c r="G58" s="611"/>
      <c r="H58" s="611"/>
    </row>
    <row r="59" spans="1:10" ht="6.75" customHeight="1" x14ac:dyDescent="0.2">
      <c r="A59" s="75"/>
      <c r="B59" s="721"/>
      <c r="C59" s="664"/>
      <c r="D59" s="202"/>
      <c r="E59" s="610"/>
      <c r="F59" s="611"/>
      <c r="G59" s="611"/>
      <c r="H59" s="611"/>
    </row>
    <row r="60" spans="1:10" s="64" customFormat="1" ht="12.75" customHeight="1" x14ac:dyDescent="0.2">
      <c r="A60" s="76"/>
      <c r="B60" s="216" t="s">
        <v>130</v>
      </c>
      <c r="C60" s="663" t="s">
        <v>318</v>
      </c>
      <c r="D60" s="217" t="s">
        <v>190</v>
      </c>
      <c r="E60" s="289"/>
      <c r="F60" s="290"/>
      <c r="G60" s="290"/>
      <c r="H60" s="290"/>
      <c r="J60" s="415">
        <f>COUNT(E60:H60)</f>
        <v>0</v>
      </c>
    </row>
    <row r="61" spans="1:10" ht="6.75" customHeight="1" x14ac:dyDescent="0.2">
      <c r="A61" s="75"/>
      <c r="B61" s="721"/>
      <c r="C61" s="664"/>
      <c r="D61" s="202"/>
      <c r="E61" s="610"/>
      <c r="F61" s="611"/>
      <c r="G61" s="611"/>
      <c r="H61" s="611"/>
    </row>
    <row r="62" spans="1:10" ht="12.75" customHeight="1" x14ac:dyDescent="0.2">
      <c r="A62" s="75" t="s">
        <v>77</v>
      </c>
      <c r="B62" s="80" t="s">
        <v>323</v>
      </c>
      <c r="C62" s="666"/>
      <c r="D62" s="203"/>
      <c r="E62" s="612"/>
      <c r="F62" s="611"/>
      <c r="G62" s="611"/>
      <c r="H62" s="611"/>
    </row>
    <row r="63" spans="1:10" ht="6.75" customHeight="1" x14ac:dyDescent="0.2">
      <c r="A63" s="75"/>
      <c r="B63" s="721"/>
      <c r="C63" s="664"/>
      <c r="D63" s="202"/>
      <c r="E63" s="610"/>
      <c r="F63" s="611"/>
      <c r="G63" s="611"/>
      <c r="H63" s="611"/>
    </row>
    <row r="64" spans="1:10" ht="12.75" customHeight="1" x14ac:dyDescent="0.2">
      <c r="A64" s="75"/>
      <c r="B64" s="218" t="s">
        <v>259</v>
      </c>
      <c r="C64" s="663" t="s">
        <v>318</v>
      </c>
      <c r="D64" s="217" t="s">
        <v>140</v>
      </c>
      <c r="E64" s="289"/>
      <c r="F64" s="613"/>
      <c r="G64" s="614"/>
      <c r="H64" s="614"/>
      <c r="J64" s="415">
        <f>COUNT(E64:H64)</f>
        <v>0</v>
      </c>
    </row>
    <row r="65" spans="1:12" ht="6.75" customHeight="1" x14ac:dyDescent="0.2">
      <c r="A65" s="75"/>
      <c r="B65" s="721"/>
      <c r="C65" s="664"/>
      <c r="D65" s="202"/>
      <c r="E65" s="610"/>
      <c r="F65" s="611"/>
      <c r="G65" s="611"/>
      <c r="H65" s="611"/>
    </row>
    <row r="66" spans="1:12" ht="12.75" customHeight="1" x14ac:dyDescent="0.2">
      <c r="A66" s="75" t="s">
        <v>258</v>
      </c>
      <c r="B66" s="80" t="s">
        <v>324</v>
      </c>
      <c r="C66" s="666"/>
      <c r="D66" s="203"/>
      <c r="E66" s="613"/>
      <c r="F66" s="614"/>
      <c r="G66" s="614"/>
      <c r="H66" s="614"/>
    </row>
    <row r="67" spans="1:12" ht="6.75" customHeight="1" x14ac:dyDescent="0.2">
      <c r="A67" s="75"/>
      <c r="B67" s="721"/>
      <c r="C67" s="664"/>
      <c r="D67" s="202"/>
      <c r="E67" s="610"/>
      <c r="F67" s="611"/>
      <c r="G67" s="611"/>
      <c r="H67" s="611"/>
    </row>
    <row r="68" spans="1:12" ht="12.75" customHeight="1" x14ac:dyDescent="0.2">
      <c r="A68" s="75"/>
      <c r="B68" s="218" t="s">
        <v>304</v>
      </c>
      <c r="C68" s="663" t="s">
        <v>318</v>
      </c>
      <c r="D68" s="217" t="s">
        <v>140</v>
      </c>
      <c r="E68" s="289"/>
      <c r="F68" s="613"/>
      <c r="G68" s="614"/>
      <c r="H68" s="614"/>
      <c r="J68" s="415">
        <f>COUNT(E68:H68)</f>
        <v>0</v>
      </c>
    </row>
    <row r="69" spans="1:12" ht="6.75" customHeight="1" x14ac:dyDescent="0.2">
      <c r="A69" s="75"/>
      <c r="B69" s="721"/>
      <c r="C69" s="664"/>
      <c r="D69" s="303"/>
      <c r="E69" s="615"/>
      <c r="F69" s="611"/>
      <c r="G69" s="611"/>
      <c r="H69" s="611"/>
    </row>
    <row r="70" spans="1:12" ht="12.75" customHeight="1" x14ac:dyDescent="0.2">
      <c r="A70" s="75" t="s">
        <v>303</v>
      </c>
      <c r="B70" s="81" t="s">
        <v>325</v>
      </c>
      <c r="C70" s="666"/>
      <c r="D70" s="304"/>
      <c r="E70" s="611"/>
      <c r="F70" s="611"/>
      <c r="G70" s="611"/>
      <c r="H70" s="611"/>
      <c r="J70" s="118"/>
      <c r="K70" s="118"/>
    </row>
    <row r="71" spans="1:12" ht="6.75" customHeight="1" x14ac:dyDescent="0.2">
      <c r="A71" s="75"/>
      <c r="B71" s="721"/>
      <c r="C71" s="664"/>
      <c r="D71" s="307"/>
      <c r="E71" s="615"/>
      <c r="F71" s="611"/>
      <c r="G71" s="611"/>
      <c r="H71" s="611"/>
    </row>
    <row r="72" spans="1:12" ht="12.75" customHeight="1" x14ac:dyDescent="0.2">
      <c r="A72" s="75"/>
      <c r="B72" s="218" t="s">
        <v>305</v>
      </c>
      <c r="C72" s="663" t="s">
        <v>318</v>
      </c>
      <c r="D72" s="217" t="s">
        <v>139</v>
      </c>
      <c r="E72" s="289"/>
      <c r="F72" s="612"/>
      <c r="G72" s="611"/>
      <c r="H72" s="611"/>
      <c r="J72" s="415">
        <f>COUNT(E72:H72)</f>
        <v>0</v>
      </c>
      <c r="K72" s="118"/>
    </row>
    <row r="73" spans="1:12" ht="12.75" customHeight="1" x14ac:dyDescent="0.2">
      <c r="A73" s="75"/>
      <c r="B73" s="721"/>
      <c r="C73" s="664"/>
      <c r="D73" s="303"/>
      <c r="E73" s="615"/>
      <c r="F73" s="611"/>
      <c r="G73" s="611"/>
      <c r="H73" s="611"/>
    </row>
    <row r="74" spans="1:12" s="62" customFormat="1" ht="18" customHeight="1" x14ac:dyDescent="0.25">
      <c r="A74" s="72">
        <v>3</v>
      </c>
      <c r="B74" s="73" t="s">
        <v>58</v>
      </c>
      <c r="C74" s="666"/>
      <c r="D74" s="304"/>
      <c r="E74" s="167"/>
      <c r="F74" s="167"/>
      <c r="G74" s="167"/>
      <c r="H74" s="167"/>
      <c r="J74" s="65"/>
      <c r="K74" s="65"/>
      <c r="L74" s="65"/>
    </row>
    <row r="75" spans="1:12" s="71" customFormat="1" ht="11.25" customHeight="1" x14ac:dyDescent="0.2">
      <c r="A75" s="93"/>
      <c r="B75" s="293"/>
      <c r="C75" s="667"/>
      <c r="D75" s="283"/>
      <c r="E75" s="816" t="s">
        <v>168</v>
      </c>
      <c r="F75" s="817"/>
      <c r="G75" s="817"/>
      <c r="H75" s="817"/>
      <c r="I75" s="284"/>
    </row>
    <row r="76" spans="1:12" s="71" customFormat="1" ht="12.75" customHeight="1" x14ac:dyDescent="0.2">
      <c r="A76" s="75" t="s">
        <v>28</v>
      </c>
      <c r="B76" s="818" t="s">
        <v>180</v>
      </c>
      <c r="C76" s="667"/>
      <c r="D76" s="283"/>
      <c r="E76" s="821" t="s">
        <v>138</v>
      </c>
      <c r="F76" s="822"/>
      <c r="G76" s="822"/>
      <c r="H76" s="823"/>
      <c r="I76" s="284"/>
    </row>
    <row r="77" spans="1:12" s="173" customFormat="1" ht="12.75" customHeight="1" x14ac:dyDescent="0.2">
      <c r="A77" s="285"/>
      <c r="B77" s="819"/>
      <c r="C77" s="751"/>
      <c r="D77" s="745"/>
      <c r="E77" s="746">
        <v>1</v>
      </c>
      <c r="F77" s="746">
        <v>2</v>
      </c>
      <c r="G77" s="746">
        <v>3</v>
      </c>
      <c r="H77" s="746">
        <v>4</v>
      </c>
    </row>
    <row r="78" spans="1:12" s="177" customFormat="1" ht="12.75" customHeight="1" x14ac:dyDescent="0.2">
      <c r="A78" s="274"/>
      <c r="B78" s="820"/>
      <c r="C78" s="752"/>
      <c r="D78" s="288"/>
      <c r="E78" s="294" t="s">
        <v>379</v>
      </c>
      <c r="F78" s="294" t="s">
        <v>380</v>
      </c>
      <c r="G78" s="294" t="s">
        <v>381</v>
      </c>
      <c r="H78" s="294" t="s">
        <v>382</v>
      </c>
    </row>
    <row r="79" spans="1:12" ht="12.75" customHeight="1" x14ac:dyDescent="0.2">
      <c r="A79" s="78"/>
      <c r="B79" s="219" t="s">
        <v>63</v>
      </c>
      <c r="C79" s="676"/>
      <c r="D79" s="217" t="s">
        <v>141</v>
      </c>
      <c r="E79" s="289"/>
      <c r="F79" s="290"/>
      <c r="G79" s="290"/>
      <c r="H79" s="290"/>
      <c r="J79" s="415">
        <f>COUNT(E79:H79)</f>
        <v>0</v>
      </c>
    </row>
    <row r="80" spans="1:12" s="66" customFormat="1" ht="6.75" customHeight="1" x14ac:dyDescent="0.2">
      <c r="A80" s="82"/>
      <c r="B80" s="83"/>
      <c r="C80" s="677"/>
      <c r="D80" s="201"/>
      <c r="E80" s="610"/>
      <c r="F80" s="611"/>
      <c r="G80" s="611"/>
      <c r="H80" s="611"/>
      <c r="J80" s="65"/>
      <c r="K80" s="65"/>
      <c r="L80" s="65"/>
    </row>
    <row r="81" spans="1:12" ht="25.5" customHeight="1" x14ac:dyDescent="0.2">
      <c r="A81" s="75" t="s">
        <v>29</v>
      </c>
      <c r="B81" s="721" t="s">
        <v>143</v>
      </c>
      <c r="C81" s="678"/>
      <c r="D81" s="200"/>
      <c r="E81" s="612"/>
      <c r="F81" s="611"/>
      <c r="G81" s="611"/>
      <c r="H81" s="611"/>
      <c r="I81" s="67"/>
    </row>
    <row r="82" spans="1:12" s="66" customFormat="1" ht="6.75" customHeight="1" x14ac:dyDescent="0.2">
      <c r="A82" s="82"/>
      <c r="B82" s="83"/>
      <c r="C82" s="677"/>
      <c r="D82" s="201"/>
      <c r="E82" s="610"/>
      <c r="F82" s="611"/>
      <c r="G82" s="611"/>
      <c r="H82" s="611"/>
      <c r="J82" s="65"/>
      <c r="K82" s="65"/>
      <c r="L82" s="65"/>
    </row>
    <row r="83" spans="1:12" ht="12.75" customHeight="1" x14ac:dyDescent="0.2">
      <c r="A83" s="78"/>
      <c r="B83" s="220" t="s">
        <v>104</v>
      </c>
      <c r="C83" s="676"/>
      <c r="D83" s="217" t="s">
        <v>141</v>
      </c>
      <c r="E83" s="289"/>
      <c r="F83" s="290"/>
      <c r="G83" s="290"/>
      <c r="H83" s="290"/>
      <c r="J83" s="415">
        <f>COUNT(E83:H83)</f>
        <v>0</v>
      </c>
    </row>
    <row r="84" spans="1:12" s="66" customFormat="1" ht="6.75" customHeight="1" x14ac:dyDescent="0.2">
      <c r="A84" s="82"/>
      <c r="B84" s="83"/>
      <c r="C84" s="668"/>
      <c r="D84" s="201"/>
      <c r="E84" s="610"/>
      <c r="F84" s="611"/>
      <c r="G84" s="611"/>
      <c r="H84" s="611"/>
    </row>
    <row r="85" spans="1:12" ht="25.5" customHeight="1" x14ac:dyDescent="0.2">
      <c r="A85" s="75" t="s">
        <v>59</v>
      </c>
      <c r="B85" s="721" t="s">
        <v>326</v>
      </c>
      <c r="C85" s="664"/>
      <c r="D85" s="200"/>
      <c r="E85" s="612"/>
      <c r="F85" s="611"/>
      <c r="G85" s="611"/>
      <c r="H85" s="611"/>
      <c r="I85" s="67"/>
      <c r="J85" s="67"/>
    </row>
    <row r="86" spans="1:12" s="66" customFormat="1" ht="6.75" customHeight="1" x14ac:dyDescent="0.2">
      <c r="A86" s="82"/>
      <c r="B86" s="83"/>
      <c r="C86" s="668"/>
      <c r="D86" s="201"/>
      <c r="E86" s="610"/>
      <c r="F86" s="611"/>
      <c r="G86" s="611"/>
      <c r="H86" s="611"/>
    </row>
    <row r="87" spans="1:12" ht="12.75" customHeight="1" x14ac:dyDescent="0.2">
      <c r="A87" s="78"/>
      <c r="B87" s="220" t="s">
        <v>105</v>
      </c>
      <c r="C87" s="663" t="s">
        <v>318</v>
      </c>
      <c r="D87" s="217" t="s">
        <v>141</v>
      </c>
      <c r="E87" s="289"/>
      <c r="F87" s="290"/>
      <c r="G87" s="290"/>
      <c r="H87" s="290"/>
      <c r="J87" s="415">
        <f>COUNT(E87:H87)</f>
        <v>0</v>
      </c>
    </row>
    <row r="88" spans="1:12" s="66" customFormat="1" ht="6.75" customHeight="1" x14ac:dyDescent="0.2">
      <c r="A88" s="82"/>
      <c r="B88" s="83"/>
      <c r="C88" s="668"/>
      <c r="D88" s="201"/>
      <c r="E88" s="610"/>
      <c r="F88" s="611"/>
      <c r="G88" s="611"/>
      <c r="H88" s="611"/>
    </row>
    <row r="89" spans="1:12" ht="25.5" customHeight="1" x14ac:dyDescent="0.2">
      <c r="A89" s="75" t="s">
        <v>60</v>
      </c>
      <c r="B89" s="721" t="s">
        <v>327</v>
      </c>
      <c r="C89" s="664"/>
      <c r="D89" s="200"/>
      <c r="E89" s="612"/>
      <c r="F89" s="611"/>
      <c r="G89" s="611"/>
      <c r="H89" s="611"/>
      <c r="I89" s="67"/>
      <c r="J89" s="67"/>
    </row>
    <row r="90" spans="1:12" s="66" customFormat="1" ht="6.75" customHeight="1" x14ac:dyDescent="0.2">
      <c r="A90" s="82"/>
      <c r="B90" s="83"/>
      <c r="C90" s="668"/>
      <c r="D90" s="201"/>
      <c r="E90" s="610"/>
      <c r="F90" s="611"/>
      <c r="G90" s="611"/>
      <c r="H90" s="611"/>
    </row>
    <row r="91" spans="1:12" ht="12.75" customHeight="1" x14ac:dyDescent="0.2">
      <c r="A91" s="78"/>
      <c r="B91" s="220" t="s">
        <v>106</v>
      </c>
      <c r="C91" s="663" t="s">
        <v>318</v>
      </c>
      <c r="D91" s="217" t="s">
        <v>141</v>
      </c>
      <c r="E91" s="289"/>
      <c r="F91" s="290"/>
      <c r="G91" s="290"/>
      <c r="H91" s="290"/>
      <c r="J91" s="415">
        <f>COUNT(E91:H91)</f>
        <v>0</v>
      </c>
    </row>
    <row r="92" spans="1:12" s="66" customFormat="1" ht="6.75" customHeight="1" x14ac:dyDescent="0.2">
      <c r="A92" s="82"/>
      <c r="B92" s="83"/>
      <c r="C92" s="668"/>
      <c r="D92" s="201"/>
      <c r="E92" s="610"/>
      <c r="F92" s="611"/>
      <c r="G92" s="611"/>
      <c r="H92" s="611"/>
    </row>
    <row r="93" spans="1:12" ht="25.5" customHeight="1" x14ac:dyDescent="0.2">
      <c r="A93" s="75" t="s">
        <v>61</v>
      </c>
      <c r="B93" s="721" t="s">
        <v>321</v>
      </c>
      <c r="C93" s="664"/>
      <c r="D93" s="200"/>
      <c r="E93" s="612"/>
      <c r="F93" s="611"/>
      <c r="G93" s="611"/>
      <c r="H93" s="611"/>
      <c r="I93" s="67"/>
      <c r="J93" s="67"/>
    </row>
    <row r="94" spans="1:12" s="66" customFormat="1" ht="6.75" customHeight="1" x14ac:dyDescent="0.2">
      <c r="A94" s="82"/>
      <c r="B94" s="83"/>
      <c r="C94" s="668"/>
      <c r="D94" s="201"/>
      <c r="E94" s="610"/>
      <c r="F94" s="611"/>
      <c r="G94" s="611"/>
      <c r="H94" s="611"/>
    </row>
    <row r="95" spans="1:12" ht="12.75" customHeight="1" x14ac:dyDescent="0.2">
      <c r="A95" s="78"/>
      <c r="B95" s="220" t="s">
        <v>107</v>
      </c>
      <c r="C95" s="663" t="s">
        <v>318</v>
      </c>
      <c r="D95" s="217" t="s">
        <v>141</v>
      </c>
      <c r="E95" s="289"/>
      <c r="F95" s="290"/>
      <c r="G95" s="290"/>
      <c r="H95" s="290"/>
      <c r="J95" s="415">
        <f>COUNT(E95:H95)</f>
        <v>0</v>
      </c>
    </row>
    <row r="96" spans="1:12" s="66" customFormat="1" ht="6.75" customHeight="1" x14ac:dyDescent="0.2">
      <c r="A96" s="82"/>
      <c r="B96" s="83"/>
      <c r="C96" s="668"/>
      <c r="D96" s="201"/>
      <c r="E96" s="610"/>
      <c r="F96" s="611"/>
      <c r="G96" s="611"/>
      <c r="H96" s="611"/>
    </row>
    <row r="97" spans="1:10" s="236" customFormat="1" ht="25.5" customHeight="1" x14ac:dyDescent="0.2">
      <c r="A97" s="242" t="s">
        <v>62</v>
      </c>
      <c r="B97" s="233" t="s">
        <v>322</v>
      </c>
      <c r="C97" s="665"/>
      <c r="D97" s="235"/>
      <c r="E97" s="613"/>
      <c r="F97" s="614"/>
      <c r="G97" s="614"/>
      <c r="H97" s="614"/>
      <c r="I97" s="660"/>
      <c r="J97" s="660"/>
    </row>
    <row r="98" spans="1:10" s="241" customFormat="1" ht="6.75" customHeight="1" x14ac:dyDescent="0.2">
      <c r="A98" s="238"/>
      <c r="B98" s="239"/>
      <c r="C98" s="669"/>
      <c r="D98" s="240"/>
      <c r="E98" s="616"/>
      <c r="F98" s="614"/>
      <c r="G98" s="614"/>
      <c r="H98" s="614"/>
    </row>
    <row r="99" spans="1:10" s="236" customFormat="1" ht="12.75" customHeight="1" x14ac:dyDescent="0.2">
      <c r="A99" s="232"/>
      <c r="B99" s="218" t="s">
        <v>79</v>
      </c>
      <c r="C99" s="663" t="s">
        <v>318</v>
      </c>
      <c r="D99" s="217" t="s">
        <v>141</v>
      </c>
      <c r="E99" s="289"/>
      <c r="F99" s="290"/>
      <c r="G99" s="290"/>
      <c r="H99" s="290"/>
      <c r="J99" s="415">
        <f>COUNT(E99:H99)</f>
        <v>0</v>
      </c>
    </row>
    <row r="100" spans="1:10" s="241" customFormat="1" ht="6.75" customHeight="1" x14ac:dyDescent="0.2">
      <c r="A100" s="238"/>
      <c r="B100" s="239"/>
      <c r="C100" s="669"/>
      <c r="D100" s="240"/>
      <c r="E100" s="616"/>
      <c r="F100" s="614"/>
      <c r="G100" s="614"/>
      <c r="H100" s="614"/>
    </row>
    <row r="101" spans="1:10" ht="25.5" customHeight="1" x14ac:dyDescent="0.2">
      <c r="A101" s="75" t="s">
        <v>65</v>
      </c>
      <c r="B101" s="720" t="s">
        <v>344</v>
      </c>
      <c r="C101" s="664"/>
      <c r="D101" s="200"/>
      <c r="E101" s="610"/>
      <c r="F101" s="611"/>
      <c r="G101" s="611"/>
      <c r="H101" s="611"/>
    </row>
    <row r="102" spans="1:10" s="66" customFormat="1" ht="6.75" customHeight="1" x14ac:dyDescent="0.2">
      <c r="A102" s="82"/>
      <c r="B102" s="83"/>
      <c r="C102" s="668"/>
      <c r="D102" s="201"/>
      <c r="E102" s="610"/>
      <c r="F102" s="611"/>
      <c r="G102" s="611"/>
      <c r="H102" s="611"/>
    </row>
    <row r="103" spans="1:10" ht="12.75" customHeight="1" x14ac:dyDescent="0.2">
      <c r="A103" s="78"/>
      <c r="B103" s="218" t="s">
        <v>261</v>
      </c>
      <c r="C103" s="676"/>
      <c r="D103" s="217" t="s">
        <v>190</v>
      </c>
      <c r="E103" s="289"/>
      <c r="F103" s="290"/>
      <c r="G103" s="290"/>
      <c r="H103" s="290"/>
      <c r="J103" s="415">
        <f>COUNT(E103:H103)</f>
        <v>0</v>
      </c>
    </row>
    <row r="104" spans="1:10" s="66" customFormat="1" ht="6.75" customHeight="1" x14ac:dyDescent="0.2">
      <c r="A104" s="82"/>
      <c r="B104" s="83"/>
      <c r="C104" s="668"/>
      <c r="D104" s="201"/>
      <c r="E104" s="610"/>
      <c r="F104" s="611"/>
      <c r="G104" s="611"/>
      <c r="H104" s="611"/>
    </row>
    <row r="105" spans="1:10" ht="12.75" customHeight="1" x14ac:dyDescent="0.2">
      <c r="A105" s="75" t="s">
        <v>66</v>
      </c>
      <c r="B105" s="80" t="s">
        <v>328</v>
      </c>
      <c r="C105" s="666"/>
      <c r="D105" s="203"/>
      <c r="E105" s="612"/>
      <c r="F105" s="611"/>
      <c r="G105" s="611"/>
      <c r="H105" s="611"/>
    </row>
    <row r="106" spans="1:10" s="66" customFormat="1" ht="6.75" customHeight="1" x14ac:dyDescent="0.2">
      <c r="A106" s="82"/>
      <c r="B106" s="83"/>
      <c r="C106" s="668"/>
      <c r="D106" s="201"/>
      <c r="E106" s="610"/>
      <c r="F106" s="611"/>
      <c r="G106" s="611"/>
      <c r="H106" s="611"/>
    </row>
    <row r="107" spans="1:10" ht="12.75" customHeight="1" x14ac:dyDescent="0.2">
      <c r="A107" s="78"/>
      <c r="B107" s="218" t="s">
        <v>69</v>
      </c>
      <c r="C107" s="663" t="s">
        <v>318</v>
      </c>
      <c r="D107" s="217" t="s">
        <v>140</v>
      </c>
      <c r="E107" s="289"/>
      <c r="F107" s="613"/>
      <c r="G107" s="614"/>
      <c r="H107" s="614"/>
      <c r="J107" s="415">
        <f>COUNT(E107:H107)</f>
        <v>0</v>
      </c>
    </row>
    <row r="108" spans="1:10" s="66" customFormat="1" ht="6.75" customHeight="1" x14ac:dyDescent="0.2">
      <c r="A108" s="82"/>
      <c r="B108" s="83"/>
      <c r="C108" s="668"/>
      <c r="D108" s="201"/>
      <c r="E108" s="610"/>
      <c r="F108" s="611"/>
      <c r="G108" s="611"/>
      <c r="H108" s="611"/>
    </row>
    <row r="109" spans="1:10" ht="12.75" customHeight="1" x14ac:dyDescent="0.2">
      <c r="A109" s="75" t="s">
        <v>67</v>
      </c>
      <c r="B109" s="80" t="s">
        <v>324</v>
      </c>
      <c r="C109" s="666"/>
      <c r="D109" s="203"/>
      <c r="E109" s="612"/>
      <c r="F109" s="611"/>
      <c r="G109" s="611"/>
      <c r="H109" s="611"/>
    </row>
    <row r="110" spans="1:10" s="66" customFormat="1" ht="6.75" customHeight="1" x14ac:dyDescent="0.2">
      <c r="A110" s="82"/>
      <c r="B110" s="83"/>
      <c r="C110" s="668"/>
      <c r="D110" s="201"/>
      <c r="E110" s="610"/>
      <c r="F110" s="611"/>
      <c r="G110" s="611"/>
      <c r="H110" s="611"/>
    </row>
    <row r="111" spans="1:10" ht="12.75" customHeight="1" x14ac:dyDescent="0.2">
      <c r="A111" s="78"/>
      <c r="B111" s="218" t="s">
        <v>70</v>
      </c>
      <c r="C111" s="663" t="s">
        <v>318</v>
      </c>
      <c r="D111" s="217" t="s">
        <v>140</v>
      </c>
      <c r="E111" s="289"/>
      <c r="F111" s="613"/>
      <c r="G111" s="614"/>
      <c r="H111" s="614"/>
      <c r="J111" s="415">
        <f>COUNT(E111:H111)</f>
        <v>0</v>
      </c>
    </row>
    <row r="112" spans="1:10" s="66" customFormat="1" ht="6.75" customHeight="1" x14ac:dyDescent="0.2">
      <c r="A112" s="82"/>
      <c r="B112" s="83"/>
      <c r="C112" s="668"/>
      <c r="D112" s="201"/>
      <c r="E112" s="610"/>
      <c r="F112" s="611"/>
      <c r="G112" s="611"/>
      <c r="H112" s="611"/>
    </row>
    <row r="113" spans="1:10" ht="12.75" customHeight="1" x14ac:dyDescent="0.2">
      <c r="A113" s="75" t="s">
        <v>68</v>
      </c>
      <c r="B113" s="81" t="s">
        <v>325</v>
      </c>
      <c r="C113" s="666"/>
      <c r="D113" s="203"/>
      <c r="E113" s="612"/>
      <c r="F113" s="611"/>
      <c r="G113" s="611"/>
      <c r="H113" s="611"/>
    </row>
    <row r="114" spans="1:10" s="66" customFormat="1" ht="6.75" customHeight="1" x14ac:dyDescent="0.2">
      <c r="A114" s="82"/>
      <c r="B114" s="83"/>
      <c r="C114" s="668"/>
      <c r="D114" s="201"/>
      <c r="E114" s="610"/>
      <c r="F114" s="611"/>
      <c r="G114" s="611"/>
      <c r="H114" s="611"/>
    </row>
    <row r="115" spans="1:10" ht="12.75" customHeight="1" x14ac:dyDescent="0.2">
      <c r="A115" s="78"/>
      <c r="B115" s="218" t="s">
        <v>260</v>
      </c>
      <c r="C115" s="663" t="s">
        <v>318</v>
      </c>
      <c r="D115" s="217" t="s">
        <v>139</v>
      </c>
      <c r="E115" s="289"/>
      <c r="F115" s="612"/>
      <c r="G115" s="611"/>
      <c r="H115" s="611"/>
      <c r="J115" s="415">
        <f>COUNT(E115:H115)</f>
        <v>0</v>
      </c>
    </row>
    <row r="116" spans="1:10" s="66" customFormat="1" ht="6.75" customHeight="1" x14ac:dyDescent="0.2">
      <c r="A116" s="82"/>
      <c r="B116" s="83"/>
      <c r="C116" s="670"/>
      <c r="D116" s="298"/>
      <c r="E116" s="615"/>
      <c r="F116" s="611"/>
      <c r="G116" s="611"/>
      <c r="H116" s="611"/>
    </row>
    <row r="117" spans="1:10" s="68" customFormat="1" ht="15.95" customHeight="1" x14ac:dyDescent="0.25">
      <c r="A117" s="84" t="s">
        <v>264</v>
      </c>
      <c r="B117" s="85" t="s">
        <v>80</v>
      </c>
      <c r="C117" s="671"/>
      <c r="D117" s="299"/>
      <c r="E117" s="291"/>
      <c r="F117" s="167"/>
      <c r="G117" s="167"/>
      <c r="H117" s="167"/>
    </row>
    <row r="118" spans="1:10" s="71" customFormat="1" ht="14.1" customHeight="1" x14ac:dyDescent="0.2">
      <c r="A118" s="230" t="s">
        <v>265</v>
      </c>
      <c r="B118" s="231" t="s">
        <v>152</v>
      </c>
      <c r="C118" s="672"/>
      <c r="D118" s="283"/>
      <c r="I118" s="284"/>
    </row>
    <row r="119" spans="1:10" s="71" customFormat="1" ht="12.75" customHeight="1" x14ac:dyDescent="0.2">
      <c r="A119" s="75"/>
      <c r="B119" s="826" t="s">
        <v>165</v>
      </c>
      <c r="C119" s="672"/>
      <c r="D119" s="283"/>
      <c r="E119" s="284"/>
      <c r="F119" s="284"/>
      <c r="G119" s="284"/>
      <c r="H119" s="284"/>
      <c r="I119" s="284"/>
    </row>
    <row r="120" spans="1:10" s="173" customFormat="1" ht="12.75" customHeight="1" x14ac:dyDescent="0.2">
      <c r="A120" s="285"/>
      <c r="B120" s="827"/>
      <c r="C120" s="751"/>
      <c r="D120" s="744"/>
      <c r="E120" s="744"/>
      <c r="F120" s="744"/>
      <c r="G120" s="744"/>
      <c r="H120" s="744"/>
    </row>
    <row r="121" spans="1:10" s="177" customFormat="1" ht="12.75" customHeight="1" x14ac:dyDescent="0.2">
      <c r="A121" s="274"/>
      <c r="B121" s="827"/>
      <c r="C121" s="752"/>
      <c r="D121" s="737"/>
      <c r="E121" s="738"/>
      <c r="F121" s="738"/>
      <c r="G121" s="738"/>
      <c r="H121" s="738"/>
    </row>
    <row r="122" spans="1:10" s="236" customFormat="1" ht="51.75" customHeight="1" x14ac:dyDescent="0.2">
      <c r="A122" s="242" t="s">
        <v>266</v>
      </c>
      <c r="B122" s="233" t="s">
        <v>329</v>
      </c>
      <c r="C122" s="665"/>
      <c r="D122" s="255"/>
      <c r="E122" s="810"/>
      <c r="F122" s="614"/>
      <c r="G122" s="614"/>
      <c r="H122" s="614"/>
    </row>
    <row r="123" spans="1:10" s="241" customFormat="1" ht="18.75" customHeight="1" x14ac:dyDescent="0.2">
      <c r="A123" s="238"/>
      <c r="B123" s="239"/>
      <c r="C123" s="669"/>
      <c r="D123" s="811"/>
      <c r="E123" s="824" t="s">
        <v>168</v>
      </c>
      <c r="F123" s="825"/>
      <c r="G123" s="825"/>
      <c r="H123" s="825"/>
    </row>
    <row r="124" spans="1:10" s="236" customFormat="1" ht="11.25" customHeight="1" x14ac:dyDescent="0.2">
      <c r="A124" s="242"/>
      <c r="B124" s="243" t="s">
        <v>108</v>
      </c>
      <c r="C124" s="665"/>
      <c r="D124" s="300"/>
      <c r="E124" s="828" t="s">
        <v>138</v>
      </c>
      <c r="F124" s="829"/>
      <c r="G124" s="829"/>
      <c r="H124" s="830"/>
    </row>
    <row r="125" spans="1:10" s="236" customFormat="1" ht="12.75" customHeight="1" x14ac:dyDescent="0.2">
      <c r="A125" s="242"/>
      <c r="B125" s="753"/>
      <c r="C125" s="665"/>
      <c r="D125" s="300"/>
      <c r="E125" s="746">
        <v>1</v>
      </c>
      <c r="F125" s="746">
        <v>2</v>
      </c>
      <c r="G125" s="746">
        <v>3</v>
      </c>
      <c r="H125" s="746">
        <v>4</v>
      </c>
    </row>
    <row r="126" spans="1:10" s="241" customFormat="1" ht="20.25" customHeight="1" x14ac:dyDescent="0.15">
      <c r="A126" s="238"/>
      <c r="B126" s="244"/>
      <c r="C126" s="669"/>
      <c r="D126" s="301"/>
      <c r="E126" s="294" t="s">
        <v>379</v>
      </c>
      <c r="F126" s="294" t="s">
        <v>380</v>
      </c>
      <c r="G126" s="294" t="s">
        <v>381</v>
      </c>
      <c r="H126" s="294" t="s">
        <v>382</v>
      </c>
    </row>
    <row r="127" spans="1:10" s="234" customFormat="1" ht="12.75" customHeight="1" x14ac:dyDescent="0.2">
      <c r="A127" s="245"/>
      <c r="B127" s="216" t="s">
        <v>267</v>
      </c>
      <c r="C127" s="663" t="s">
        <v>318</v>
      </c>
      <c r="D127" s="217" t="s">
        <v>191</v>
      </c>
      <c r="E127" s="289"/>
      <c r="F127" s="290"/>
      <c r="G127" s="290"/>
      <c r="H127" s="290"/>
      <c r="J127" s="415">
        <f>COUNT(E127:H127)</f>
        <v>0</v>
      </c>
    </row>
    <row r="128" spans="1:10" s="236" customFormat="1" ht="6.75" customHeight="1" x14ac:dyDescent="0.2">
      <c r="A128" s="242"/>
      <c r="B128" s="233"/>
      <c r="C128" s="665"/>
      <c r="D128" s="240"/>
      <c r="E128" s="616"/>
      <c r="F128" s="614"/>
      <c r="G128" s="614"/>
      <c r="H128" s="614"/>
    </row>
    <row r="129" spans="1:10" s="236" customFormat="1" ht="25.5" customHeight="1" x14ac:dyDescent="0.2">
      <c r="A129" s="242" t="s">
        <v>268</v>
      </c>
      <c r="B129" s="233" t="s">
        <v>330</v>
      </c>
      <c r="C129" s="665"/>
      <c r="D129" s="235"/>
      <c r="E129" s="616"/>
      <c r="F129" s="614"/>
      <c r="G129" s="614"/>
      <c r="H129" s="614"/>
    </row>
    <row r="130" spans="1:10" s="241" customFormat="1" ht="6.75" customHeight="1" x14ac:dyDescent="0.2">
      <c r="A130" s="238"/>
      <c r="B130" s="239"/>
      <c r="C130" s="669"/>
      <c r="D130" s="240"/>
      <c r="E130" s="616"/>
      <c r="F130" s="614"/>
      <c r="G130" s="614"/>
      <c r="H130" s="614"/>
    </row>
    <row r="131" spans="1:10" s="236" customFormat="1" ht="12.75" customHeight="1" x14ac:dyDescent="0.2">
      <c r="A131" s="232"/>
      <c r="B131" s="218" t="s">
        <v>269</v>
      </c>
      <c r="C131" s="663" t="s">
        <v>318</v>
      </c>
      <c r="D131" s="217" t="s">
        <v>190</v>
      </c>
      <c r="E131" s="289"/>
      <c r="F131" s="290"/>
      <c r="G131" s="290"/>
      <c r="H131" s="290"/>
      <c r="J131" s="415">
        <f>COUNT(E131:H131)</f>
        <v>0</v>
      </c>
    </row>
    <row r="132" spans="1:10" s="236" customFormat="1" ht="6.75" customHeight="1" x14ac:dyDescent="0.2">
      <c r="A132" s="242"/>
      <c r="B132" s="233"/>
      <c r="C132" s="665"/>
      <c r="D132" s="246"/>
      <c r="E132" s="616"/>
      <c r="F132" s="614"/>
      <c r="G132" s="614"/>
      <c r="H132" s="614"/>
    </row>
    <row r="133" spans="1:10" s="236" customFormat="1" ht="25.5" customHeight="1" x14ac:dyDescent="0.2">
      <c r="A133" s="242" t="s">
        <v>270</v>
      </c>
      <c r="B133" s="233" t="s">
        <v>331</v>
      </c>
      <c r="C133" s="665"/>
      <c r="D133" s="235"/>
      <c r="E133" s="616"/>
      <c r="F133" s="614"/>
      <c r="G133" s="614"/>
      <c r="H133" s="614"/>
    </row>
    <row r="134" spans="1:10" s="241" customFormat="1" ht="6.75" customHeight="1" x14ac:dyDescent="0.2">
      <c r="A134" s="238"/>
      <c r="B134" s="239"/>
      <c r="C134" s="669"/>
      <c r="D134" s="240"/>
      <c r="E134" s="616"/>
      <c r="F134" s="614"/>
      <c r="G134" s="614"/>
      <c r="H134" s="614"/>
    </row>
    <row r="135" spans="1:10" s="760" customFormat="1" ht="11.25" customHeight="1" x14ac:dyDescent="0.2">
      <c r="A135" s="755"/>
      <c r="B135" s="243" t="s">
        <v>108</v>
      </c>
      <c r="C135" s="756"/>
      <c r="D135" s="757"/>
      <c r="E135" s="758"/>
      <c r="F135" s="759"/>
      <c r="G135" s="759"/>
      <c r="H135" s="759"/>
    </row>
    <row r="136" spans="1:10" s="236" customFormat="1" ht="12.75" customHeight="1" x14ac:dyDescent="0.2">
      <c r="A136" s="242"/>
      <c r="B136" s="753"/>
      <c r="C136" s="665"/>
      <c r="D136" s="235"/>
      <c r="E136" s="616"/>
      <c r="F136" s="614"/>
      <c r="G136" s="614"/>
      <c r="H136" s="614"/>
    </row>
    <row r="137" spans="1:10" s="241" customFormat="1" ht="6.75" customHeight="1" x14ac:dyDescent="0.2">
      <c r="A137" s="238"/>
      <c r="B137" s="244"/>
      <c r="C137" s="669"/>
      <c r="D137" s="240"/>
      <c r="E137" s="616"/>
      <c r="F137" s="614"/>
      <c r="G137" s="614"/>
      <c r="H137" s="614"/>
    </row>
    <row r="138" spans="1:10" s="234" customFormat="1" ht="12.75" customHeight="1" x14ac:dyDescent="0.2">
      <c r="A138" s="247"/>
      <c r="B138" s="216" t="s">
        <v>271</v>
      </c>
      <c r="C138" s="663" t="s">
        <v>318</v>
      </c>
      <c r="D138" s="217" t="s">
        <v>191</v>
      </c>
      <c r="E138" s="289"/>
      <c r="F138" s="290"/>
      <c r="G138" s="290"/>
      <c r="H138" s="290"/>
      <c r="J138" s="415">
        <f>COUNT(E138:H138)</f>
        <v>0</v>
      </c>
    </row>
    <row r="139" spans="1:10" s="241" customFormat="1" ht="6.75" customHeight="1" x14ac:dyDescent="0.2">
      <c r="A139" s="238"/>
      <c r="B139" s="239"/>
      <c r="C139" s="669"/>
      <c r="D139" s="240"/>
      <c r="E139" s="616"/>
      <c r="F139" s="614"/>
      <c r="G139" s="614"/>
      <c r="H139" s="614"/>
    </row>
    <row r="140" spans="1:10" s="236" customFormat="1" ht="25.5" customHeight="1" x14ac:dyDescent="0.2">
      <c r="A140" s="242" t="s">
        <v>272</v>
      </c>
      <c r="B140" s="233" t="s">
        <v>332</v>
      </c>
      <c r="C140" s="665"/>
      <c r="D140" s="235"/>
      <c r="E140" s="616"/>
      <c r="F140" s="614"/>
      <c r="G140" s="614"/>
      <c r="H140" s="614"/>
    </row>
    <row r="141" spans="1:10" s="241" customFormat="1" ht="6.75" customHeight="1" x14ac:dyDescent="0.2">
      <c r="A141" s="238"/>
      <c r="B141" s="239"/>
      <c r="C141" s="669"/>
      <c r="D141" s="240"/>
      <c r="E141" s="616"/>
      <c r="F141" s="614"/>
      <c r="G141" s="614"/>
      <c r="H141" s="614"/>
    </row>
    <row r="142" spans="1:10" s="236" customFormat="1" ht="12.75" customHeight="1" x14ac:dyDescent="0.2">
      <c r="A142" s="242"/>
      <c r="B142" s="218" t="s">
        <v>273</v>
      </c>
      <c r="C142" s="663" t="s">
        <v>318</v>
      </c>
      <c r="D142" s="217" t="s">
        <v>190</v>
      </c>
      <c r="E142" s="289"/>
      <c r="F142" s="290"/>
      <c r="G142" s="290"/>
      <c r="H142" s="290"/>
      <c r="J142" s="415">
        <f>COUNT(E142:H142)</f>
        <v>0</v>
      </c>
    </row>
    <row r="143" spans="1:10" s="241" customFormat="1" ht="6.75" customHeight="1" x14ac:dyDescent="0.2">
      <c r="A143" s="238"/>
      <c r="B143" s="239"/>
      <c r="C143" s="669"/>
      <c r="D143" s="240"/>
      <c r="E143" s="616"/>
      <c r="F143" s="614"/>
      <c r="G143" s="614"/>
      <c r="H143" s="614"/>
    </row>
    <row r="144" spans="1:10" s="69" customFormat="1" ht="14.1" customHeight="1" x14ac:dyDescent="0.2">
      <c r="A144" s="90" t="s">
        <v>274</v>
      </c>
      <c r="B144" s="91" t="s">
        <v>50</v>
      </c>
      <c r="C144" s="673"/>
      <c r="D144" s="199"/>
    </row>
    <row r="145" spans="1:10" x14ac:dyDescent="0.2">
      <c r="A145" s="78"/>
      <c r="B145" s="92" t="s">
        <v>166</v>
      </c>
      <c r="C145" s="664"/>
      <c r="D145" s="200"/>
    </row>
    <row r="146" spans="1:10" s="66" customFormat="1" ht="9" customHeight="1" x14ac:dyDescent="0.15">
      <c r="A146" s="82"/>
      <c r="B146" s="83"/>
      <c r="C146" s="668"/>
      <c r="D146" s="201"/>
    </row>
    <row r="147" spans="1:10" ht="25.5" customHeight="1" x14ac:dyDescent="0.2">
      <c r="A147" s="75" t="s">
        <v>275</v>
      </c>
      <c r="B147" s="721" t="s">
        <v>333</v>
      </c>
      <c r="C147" s="664"/>
      <c r="D147" s="200"/>
      <c r="E147" s="816" t="s">
        <v>168</v>
      </c>
      <c r="F147" s="817"/>
      <c r="G147" s="817"/>
      <c r="H147" s="817"/>
    </row>
    <row r="148" spans="1:10" s="66" customFormat="1" ht="6.75" customHeight="1" x14ac:dyDescent="0.15">
      <c r="A148" s="82"/>
      <c r="B148" s="83"/>
      <c r="C148" s="668"/>
      <c r="D148" s="201"/>
      <c r="E148" s="821" t="s">
        <v>138</v>
      </c>
      <c r="F148" s="822"/>
      <c r="G148" s="822"/>
      <c r="H148" s="823"/>
    </row>
    <row r="149" spans="1:10" ht="11.25" customHeight="1" x14ac:dyDescent="0.2">
      <c r="A149" s="75"/>
      <c r="B149" s="86" t="s">
        <v>35</v>
      </c>
      <c r="C149" s="664"/>
      <c r="D149" s="200"/>
      <c r="E149" s="746">
        <v>1</v>
      </c>
      <c r="F149" s="746">
        <v>2</v>
      </c>
      <c r="G149" s="746">
        <v>3</v>
      </c>
      <c r="H149" s="746">
        <v>4</v>
      </c>
    </row>
    <row r="150" spans="1:10" ht="12.75" customHeight="1" x14ac:dyDescent="0.2">
      <c r="A150" s="75"/>
      <c r="B150" s="754"/>
      <c r="C150" s="664"/>
      <c r="D150" s="200"/>
      <c r="E150" s="294" t="s">
        <v>379</v>
      </c>
      <c r="F150" s="294" t="s">
        <v>380</v>
      </c>
      <c r="G150" s="294" t="s">
        <v>381</v>
      </c>
      <c r="H150" s="294" t="s">
        <v>382</v>
      </c>
    </row>
    <row r="151" spans="1:10" s="66" customFormat="1" ht="6.75" customHeight="1" x14ac:dyDescent="0.2">
      <c r="A151" s="82"/>
      <c r="B151" s="87"/>
      <c r="C151" s="668"/>
      <c r="D151" s="201"/>
      <c r="E151" s="610"/>
      <c r="F151" s="611"/>
      <c r="G151" s="611"/>
      <c r="H151" s="611"/>
    </row>
    <row r="152" spans="1:10" s="70" customFormat="1" ht="12.75" customHeight="1" x14ac:dyDescent="0.2">
      <c r="A152" s="88"/>
      <c r="B152" s="216" t="s">
        <v>276</v>
      </c>
      <c r="C152" s="663" t="s">
        <v>318</v>
      </c>
      <c r="D152" s="217" t="s">
        <v>191</v>
      </c>
      <c r="E152" s="289"/>
      <c r="F152" s="290"/>
      <c r="G152" s="290"/>
      <c r="H152" s="290"/>
      <c r="J152" s="415">
        <f>COUNT(E152:H152)</f>
        <v>0</v>
      </c>
    </row>
    <row r="153" spans="1:10" s="66" customFormat="1" ht="6.75" customHeight="1" x14ac:dyDescent="0.2">
      <c r="A153" s="82"/>
      <c r="B153" s="83"/>
      <c r="C153" s="668"/>
      <c r="D153" s="201"/>
      <c r="E153" s="610"/>
      <c r="F153" s="611"/>
      <c r="G153" s="611"/>
      <c r="H153" s="611"/>
    </row>
    <row r="154" spans="1:10" ht="25.5" customHeight="1" x14ac:dyDescent="0.2">
      <c r="A154" s="75" t="s">
        <v>277</v>
      </c>
      <c r="B154" s="721" t="s">
        <v>334</v>
      </c>
      <c r="C154" s="664"/>
      <c r="D154" s="200"/>
      <c r="E154" s="610"/>
      <c r="F154" s="611"/>
      <c r="G154" s="611"/>
      <c r="H154" s="611"/>
    </row>
    <row r="155" spans="1:10" s="66" customFormat="1" ht="6.75" customHeight="1" x14ac:dyDescent="0.2">
      <c r="A155" s="82"/>
      <c r="B155" s="83"/>
      <c r="C155" s="668"/>
      <c r="D155" s="201"/>
      <c r="E155" s="610"/>
      <c r="F155" s="611"/>
      <c r="G155" s="611"/>
      <c r="H155" s="611"/>
    </row>
    <row r="156" spans="1:10" ht="12.75" customHeight="1" x14ac:dyDescent="0.2">
      <c r="A156" s="78"/>
      <c r="B156" s="218" t="s">
        <v>278</v>
      </c>
      <c r="C156" s="663" t="s">
        <v>318</v>
      </c>
      <c r="D156" s="217" t="s">
        <v>190</v>
      </c>
      <c r="E156" s="289"/>
      <c r="F156" s="290"/>
      <c r="G156" s="290"/>
      <c r="H156" s="290"/>
      <c r="J156" s="415">
        <f>COUNT(E156:H156)</f>
        <v>0</v>
      </c>
    </row>
    <row r="157" spans="1:10" ht="6.75" customHeight="1" x14ac:dyDescent="0.2">
      <c r="A157" s="75"/>
      <c r="B157" s="721"/>
      <c r="C157" s="664"/>
      <c r="D157" s="303"/>
      <c r="E157" s="615"/>
      <c r="F157" s="611"/>
      <c r="G157" s="611"/>
      <c r="H157" s="611"/>
    </row>
    <row r="158" spans="1:10" s="71" customFormat="1" ht="11.25" customHeight="1" x14ac:dyDescent="0.2">
      <c r="A158" s="75"/>
      <c r="B158" s="302"/>
      <c r="C158" s="672"/>
      <c r="D158" s="283"/>
      <c r="E158" s="816"/>
      <c r="F158" s="831"/>
      <c r="G158" s="831"/>
      <c r="H158" s="831"/>
      <c r="I158" s="284"/>
    </row>
    <row r="159" spans="1:10" s="71" customFormat="1" ht="12.75" customHeight="1" x14ac:dyDescent="0.2">
      <c r="A159" s="75" t="s">
        <v>279</v>
      </c>
      <c r="B159" s="818" t="s">
        <v>335</v>
      </c>
      <c r="C159" s="672"/>
      <c r="D159" s="283"/>
      <c r="E159" s="807"/>
      <c r="F159" s="808"/>
      <c r="G159" s="808"/>
      <c r="H159" s="808"/>
      <c r="I159" s="284"/>
    </row>
    <row r="160" spans="1:10" s="173" customFormat="1" ht="12.75" customHeight="1" x14ac:dyDescent="0.2">
      <c r="A160" s="285"/>
      <c r="B160" s="827"/>
      <c r="C160" s="751"/>
      <c r="D160" s="744"/>
      <c r="E160" s="744"/>
      <c r="F160" s="805"/>
      <c r="G160" s="805"/>
      <c r="H160" s="805"/>
    </row>
    <row r="161" spans="1:10" s="177" customFormat="1" ht="12.75" customHeight="1" x14ac:dyDescent="0.2">
      <c r="A161" s="274"/>
      <c r="B161" s="827"/>
      <c r="C161" s="752"/>
      <c r="D161" s="737"/>
      <c r="E161" s="806"/>
      <c r="F161" s="806"/>
      <c r="G161" s="805"/>
      <c r="H161" s="806"/>
    </row>
    <row r="162" spans="1:10" ht="11.25" customHeight="1" x14ac:dyDescent="0.2">
      <c r="A162" s="75"/>
      <c r="B162" s="86" t="s">
        <v>35</v>
      </c>
      <c r="C162" s="664"/>
      <c r="D162" s="277"/>
      <c r="E162" s="615"/>
      <c r="F162" s="611"/>
      <c r="G162" s="611"/>
      <c r="H162" s="611"/>
    </row>
    <row r="163" spans="1:10" ht="12.75" customHeight="1" x14ac:dyDescent="0.2">
      <c r="A163" s="75"/>
      <c r="B163" s="754"/>
      <c r="C163" s="664"/>
      <c r="D163" s="256"/>
      <c r="E163" s="610"/>
      <c r="F163" s="611"/>
      <c r="G163" s="611"/>
      <c r="H163" s="611"/>
    </row>
    <row r="164" spans="1:10" s="66" customFormat="1" ht="6.75" customHeight="1" x14ac:dyDescent="0.2">
      <c r="A164" s="82"/>
      <c r="B164" s="87"/>
      <c r="C164" s="668"/>
      <c r="D164" s="305"/>
      <c r="E164" s="610"/>
      <c r="F164" s="611"/>
      <c r="G164" s="611"/>
      <c r="H164" s="611"/>
    </row>
    <row r="165" spans="1:10" s="70" customFormat="1" ht="12.75" customHeight="1" x14ac:dyDescent="0.2">
      <c r="A165" s="89"/>
      <c r="B165" s="216" t="s">
        <v>280</v>
      </c>
      <c r="C165" s="663" t="s">
        <v>318</v>
      </c>
      <c r="D165" s="217" t="s">
        <v>191</v>
      </c>
      <c r="E165" s="289"/>
      <c r="F165" s="290"/>
      <c r="G165" s="290"/>
      <c r="H165" s="290"/>
      <c r="J165" s="415">
        <f>COUNT(E165:H165)</f>
        <v>0</v>
      </c>
    </row>
    <row r="166" spans="1:10" s="66" customFormat="1" ht="6.75" customHeight="1" x14ac:dyDescent="0.2">
      <c r="A166" s="82"/>
      <c r="B166" s="83"/>
      <c r="C166" s="668"/>
      <c r="D166" s="201"/>
      <c r="E166" s="610"/>
      <c r="F166" s="611"/>
      <c r="G166" s="611"/>
      <c r="H166" s="611"/>
    </row>
    <row r="167" spans="1:10" ht="25.5" customHeight="1" x14ac:dyDescent="0.2">
      <c r="A167" s="75" t="s">
        <v>281</v>
      </c>
      <c r="B167" s="721" t="s">
        <v>336</v>
      </c>
      <c r="C167" s="664"/>
      <c r="D167" s="200"/>
      <c r="E167" s="610"/>
      <c r="F167" s="611"/>
      <c r="G167" s="611"/>
      <c r="H167" s="611"/>
    </row>
    <row r="168" spans="1:10" s="66" customFormat="1" ht="6.75" customHeight="1" x14ac:dyDescent="0.2">
      <c r="A168" s="82"/>
      <c r="B168" s="83"/>
      <c r="C168" s="668"/>
      <c r="D168" s="201"/>
      <c r="E168" s="610"/>
      <c r="F168" s="611"/>
      <c r="G168" s="611"/>
      <c r="H168" s="611"/>
    </row>
    <row r="169" spans="1:10" ht="12.75" customHeight="1" x14ac:dyDescent="0.2">
      <c r="A169" s="75"/>
      <c r="B169" s="218" t="s">
        <v>282</v>
      </c>
      <c r="C169" s="663" t="s">
        <v>318</v>
      </c>
      <c r="D169" s="217" t="s">
        <v>190</v>
      </c>
      <c r="E169" s="289"/>
      <c r="F169" s="290"/>
      <c r="G169" s="290"/>
      <c r="H169" s="290"/>
      <c r="J169" s="415">
        <f>COUNT(E169:H169)</f>
        <v>0</v>
      </c>
    </row>
    <row r="170" spans="1:10" ht="6.75" customHeight="1" x14ac:dyDescent="0.2">
      <c r="A170" s="75"/>
      <c r="B170" s="721"/>
      <c r="C170" s="664"/>
      <c r="D170" s="202"/>
      <c r="E170" s="610"/>
      <c r="F170" s="611"/>
      <c r="G170" s="611"/>
      <c r="H170" s="611"/>
    </row>
    <row r="171" spans="1:10" ht="25.5" customHeight="1" x14ac:dyDescent="0.2">
      <c r="A171" s="75" t="s">
        <v>283</v>
      </c>
      <c r="B171" s="721" t="s">
        <v>337</v>
      </c>
      <c r="C171" s="664"/>
      <c r="D171" s="200"/>
      <c r="E171" s="610"/>
      <c r="F171" s="611"/>
      <c r="G171" s="611"/>
      <c r="H171" s="611"/>
    </row>
    <row r="172" spans="1:10" s="66" customFormat="1" ht="6.75" customHeight="1" x14ac:dyDescent="0.2">
      <c r="A172" s="82"/>
      <c r="B172" s="87"/>
      <c r="C172" s="668"/>
      <c r="D172" s="201"/>
      <c r="E172" s="610"/>
      <c r="F172" s="611"/>
      <c r="G172" s="611"/>
      <c r="H172" s="611"/>
    </row>
    <row r="173" spans="1:10" ht="11.25" customHeight="1" x14ac:dyDescent="0.2">
      <c r="A173" s="75"/>
      <c r="B173" s="86" t="s">
        <v>35</v>
      </c>
      <c r="C173" s="664"/>
      <c r="D173" s="200"/>
      <c r="E173" s="610"/>
      <c r="F173" s="611"/>
      <c r="G173" s="611"/>
      <c r="H173" s="611"/>
    </row>
    <row r="174" spans="1:10" ht="12.75" customHeight="1" x14ac:dyDescent="0.2">
      <c r="A174" s="75"/>
      <c r="B174" s="754"/>
      <c r="C174" s="664"/>
      <c r="D174" s="200"/>
      <c r="E174" s="610"/>
      <c r="F174" s="611"/>
      <c r="G174" s="611"/>
      <c r="H174" s="611"/>
    </row>
    <row r="175" spans="1:10" s="66" customFormat="1" ht="6" customHeight="1" x14ac:dyDescent="0.2">
      <c r="A175" s="82"/>
      <c r="B175" s="87"/>
      <c r="C175" s="668"/>
      <c r="D175" s="201"/>
      <c r="E175" s="610"/>
      <c r="F175" s="611"/>
      <c r="G175" s="611"/>
      <c r="H175" s="611"/>
    </row>
    <row r="176" spans="1:10" s="70" customFormat="1" ht="12.75" customHeight="1" x14ac:dyDescent="0.2">
      <c r="A176" s="89"/>
      <c r="B176" s="216" t="s">
        <v>284</v>
      </c>
      <c r="C176" s="663" t="s">
        <v>318</v>
      </c>
      <c r="D176" s="217" t="s">
        <v>191</v>
      </c>
      <c r="E176" s="289"/>
      <c r="F176" s="290"/>
      <c r="G176" s="290"/>
      <c r="H176" s="290"/>
      <c r="J176" s="415">
        <f>COUNT(E176:H176)</f>
        <v>0</v>
      </c>
    </row>
    <row r="177" spans="1:10" s="66" customFormat="1" ht="7.5" customHeight="1" x14ac:dyDescent="0.2">
      <c r="A177" s="82"/>
      <c r="B177" s="83"/>
      <c r="C177" s="668"/>
      <c r="D177" s="201"/>
      <c r="E177" s="610"/>
      <c r="F177" s="611"/>
      <c r="G177" s="611"/>
      <c r="H177" s="611"/>
    </row>
    <row r="178" spans="1:10" ht="25.5" customHeight="1" x14ac:dyDescent="0.2">
      <c r="A178" s="75" t="s">
        <v>285</v>
      </c>
      <c r="B178" s="721" t="s">
        <v>338</v>
      </c>
      <c r="C178" s="664"/>
      <c r="D178" s="200"/>
      <c r="E178" s="610"/>
      <c r="F178" s="611"/>
      <c r="G178" s="611"/>
      <c r="H178" s="611"/>
    </row>
    <row r="179" spans="1:10" s="66" customFormat="1" ht="6" customHeight="1" x14ac:dyDescent="0.2">
      <c r="A179" s="82"/>
      <c r="B179" s="87"/>
      <c r="C179" s="668"/>
      <c r="D179" s="201"/>
      <c r="E179" s="610"/>
      <c r="F179" s="611"/>
      <c r="G179" s="611"/>
      <c r="H179" s="611"/>
    </row>
    <row r="180" spans="1:10" s="70" customFormat="1" ht="12.75" customHeight="1" x14ac:dyDescent="0.2">
      <c r="A180" s="89"/>
      <c r="B180" s="216" t="s">
        <v>286</v>
      </c>
      <c r="C180" s="663" t="s">
        <v>318</v>
      </c>
      <c r="D180" s="217" t="s">
        <v>190</v>
      </c>
      <c r="E180" s="289"/>
      <c r="F180" s="290"/>
      <c r="G180" s="290"/>
      <c r="H180" s="290"/>
      <c r="J180" s="415">
        <f>COUNT(E180:H180)</f>
        <v>0</v>
      </c>
    </row>
    <row r="181" spans="1:10" s="66" customFormat="1" ht="6.75" customHeight="1" x14ac:dyDescent="0.2">
      <c r="A181" s="82"/>
      <c r="B181" s="83"/>
      <c r="C181" s="668"/>
      <c r="D181" s="201"/>
      <c r="E181" s="610"/>
      <c r="F181" s="611"/>
      <c r="G181" s="611"/>
      <c r="H181" s="611"/>
    </row>
    <row r="182" spans="1:10" ht="25.5" customHeight="1" x14ac:dyDescent="0.2">
      <c r="A182" s="75" t="s">
        <v>287</v>
      </c>
      <c r="B182" s="721" t="s">
        <v>339</v>
      </c>
      <c r="C182" s="664"/>
      <c r="D182" s="200"/>
      <c r="E182" s="610"/>
      <c r="F182" s="611"/>
      <c r="G182" s="611"/>
      <c r="H182" s="611"/>
    </row>
    <row r="183" spans="1:10" s="66" customFormat="1" ht="6.75" customHeight="1" x14ac:dyDescent="0.2">
      <c r="A183" s="82"/>
      <c r="B183" s="87"/>
      <c r="C183" s="668"/>
      <c r="D183" s="201"/>
      <c r="E183" s="610"/>
      <c r="F183" s="611"/>
      <c r="G183" s="611"/>
      <c r="H183" s="611"/>
    </row>
    <row r="184" spans="1:10" s="71" customFormat="1" ht="11.25" customHeight="1" x14ac:dyDescent="0.2">
      <c r="A184" s="93"/>
      <c r="B184" s="86" t="s">
        <v>35</v>
      </c>
      <c r="C184" s="667"/>
      <c r="D184" s="204"/>
      <c r="E184" s="610"/>
      <c r="F184" s="611"/>
      <c r="G184" s="611"/>
      <c r="H184" s="611"/>
    </row>
    <row r="185" spans="1:10" ht="12.75" customHeight="1" x14ac:dyDescent="0.2">
      <c r="A185" s="75"/>
      <c r="B185" s="754"/>
      <c r="C185" s="664"/>
      <c r="D185" s="200"/>
      <c r="E185" s="610"/>
      <c r="F185" s="611"/>
      <c r="G185" s="611"/>
      <c r="H185" s="611"/>
    </row>
    <row r="186" spans="1:10" s="66" customFormat="1" ht="6.75" customHeight="1" x14ac:dyDescent="0.2">
      <c r="A186" s="82"/>
      <c r="B186" s="87"/>
      <c r="C186" s="668"/>
      <c r="D186" s="201"/>
      <c r="E186" s="610"/>
      <c r="F186" s="611"/>
      <c r="G186" s="611"/>
      <c r="H186" s="611"/>
    </row>
    <row r="187" spans="1:10" s="70" customFormat="1" ht="12.75" customHeight="1" x14ac:dyDescent="0.2">
      <c r="A187" s="89"/>
      <c r="B187" s="216" t="s">
        <v>288</v>
      </c>
      <c r="C187" s="663" t="s">
        <v>318</v>
      </c>
      <c r="D187" s="217" t="s">
        <v>191</v>
      </c>
      <c r="E187" s="289"/>
      <c r="F187" s="290"/>
      <c r="G187" s="290"/>
      <c r="H187" s="290"/>
      <c r="J187" s="415">
        <f>COUNT(E187:H187)</f>
        <v>0</v>
      </c>
    </row>
    <row r="188" spans="1:10" s="66" customFormat="1" ht="6.75" customHeight="1" x14ac:dyDescent="0.2">
      <c r="A188" s="82"/>
      <c r="B188" s="83"/>
      <c r="C188" s="668"/>
      <c r="D188" s="201"/>
      <c r="E188" s="610"/>
      <c r="F188" s="611"/>
      <c r="G188" s="611"/>
      <c r="H188" s="611"/>
    </row>
    <row r="189" spans="1:10" ht="25.5" customHeight="1" x14ac:dyDescent="0.2">
      <c r="A189" s="75" t="s">
        <v>289</v>
      </c>
      <c r="B189" s="721" t="s">
        <v>340</v>
      </c>
      <c r="C189" s="664"/>
      <c r="D189" s="200"/>
      <c r="E189" s="610"/>
      <c r="F189" s="611"/>
      <c r="G189" s="611"/>
      <c r="H189" s="611"/>
    </row>
    <row r="190" spans="1:10" s="66" customFormat="1" ht="6.75" customHeight="1" x14ac:dyDescent="0.2">
      <c r="A190" s="82"/>
      <c r="B190" s="87"/>
      <c r="C190" s="668"/>
      <c r="D190" s="201"/>
      <c r="E190" s="610"/>
      <c r="F190" s="611"/>
      <c r="G190" s="611"/>
      <c r="H190" s="611"/>
    </row>
    <row r="191" spans="1:10" ht="12.75" customHeight="1" x14ac:dyDescent="0.2">
      <c r="A191" s="75"/>
      <c r="B191" s="218" t="s">
        <v>290</v>
      </c>
      <c r="C191" s="663" t="s">
        <v>318</v>
      </c>
      <c r="D191" s="217" t="s">
        <v>190</v>
      </c>
      <c r="E191" s="289"/>
      <c r="F191" s="290"/>
      <c r="G191" s="290"/>
      <c r="H191" s="290"/>
      <c r="J191" s="415">
        <f>COUNT(E191:H191)</f>
        <v>0</v>
      </c>
    </row>
    <row r="192" spans="1:10" ht="12.75" customHeight="1" x14ac:dyDescent="0.2">
      <c r="A192" s="78"/>
      <c r="B192" s="100"/>
      <c r="C192" s="664"/>
      <c r="D192" s="306"/>
      <c r="E192" s="615"/>
      <c r="F192" s="611"/>
      <c r="G192" s="611"/>
      <c r="H192" s="611"/>
    </row>
    <row r="193" spans="1:10" s="71" customFormat="1" ht="18" customHeight="1" x14ac:dyDescent="0.2">
      <c r="A193" s="72">
        <v>4</v>
      </c>
      <c r="B193" s="95" t="s">
        <v>76</v>
      </c>
      <c r="C193" s="672"/>
      <c r="D193" s="283"/>
      <c r="E193" s="816" t="s">
        <v>168</v>
      </c>
      <c r="F193" s="817"/>
      <c r="G193" s="817"/>
      <c r="H193" s="817"/>
      <c r="I193" s="284"/>
    </row>
    <row r="194" spans="1:10" s="71" customFormat="1" ht="11.25" customHeight="1" x14ac:dyDescent="0.2">
      <c r="A194" s="75"/>
      <c r="B194" s="720"/>
      <c r="C194" s="672"/>
      <c r="D194" s="296"/>
      <c r="E194" s="821" t="s">
        <v>138</v>
      </c>
      <c r="F194" s="822"/>
      <c r="G194" s="822"/>
      <c r="H194" s="823"/>
      <c r="I194" s="284"/>
    </row>
    <row r="195" spans="1:10" s="173" customFormat="1" ht="12.75" customHeight="1" x14ac:dyDescent="0.2">
      <c r="A195" s="75" t="s">
        <v>30</v>
      </c>
      <c r="B195" s="815" t="s">
        <v>345</v>
      </c>
      <c r="C195" s="751"/>
      <c r="D195" s="745"/>
      <c r="E195" s="746">
        <v>1</v>
      </c>
      <c r="F195" s="746">
        <v>2</v>
      </c>
      <c r="G195" s="746">
        <v>3</v>
      </c>
      <c r="H195" s="746">
        <v>4</v>
      </c>
    </row>
    <row r="196" spans="1:10" s="177" customFormat="1" ht="12.75" customHeight="1" x14ac:dyDescent="0.2">
      <c r="A196" s="75"/>
      <c r="B196" s="815"/>
      <c r="C196" s="752"/>
      <c r="D196" s="297"/>
      <c r="E196" s="294" t="s">
        <v>379</v>
      </c>
      <c r="F196" s="294" t="s">
        <v>380</v>
      </c>
      <c r="G196" s="294" t="s">
        <v>381</v>
      </c>
      <c r="H196" s="294" t="s">
        <v>382</v>
      </c>
    </row>
    <row r="197" spans="1:10" s="66" customFormat="1" ht="6.75" customHeight="1" x14ac:dyDescent="0.2">
      <c r="A197" s="82"/>
      <c r="B197" s="83"/>
      <c r="C197" s="668"/>
      <c r="D197" s="305"/>
      <c r="E197" s="610"/>
      <c r="F197" s="611"/>
      <c r="G197" s="611"/>
      <c r="H197" s="611"/>
    </row>
    <row r="198" spans="1:10" s="64" customFormat="1" ht="12.75" customHeight="1" x14ac:dyDescent="0.2">
      <c r="A198" s="76"/>
      <c r="B198" s="216" t="s">
        <v>71</v>
      </c>
      <c r="C198" s="663" t="s">
        <v>318</v>
      </c>
      <c r="D198" s="217" t="s">
        <v>141</v>
      </c>
      <c r="E198" s="289"/>
      <c r="F198" s="290"/>
      <c r="G198" s="290"/>
      <c r="H198" s="290"/>
      <c r="J198" s="415">
        <f>COUNT(E198:H198)</f>
        <v>0</v>
      </c>
    </row>
    <row r="199" spans="1:10" ht="6.75" customHeight="1" x14ac:dyDescent="0.2">
      <c r="A199" s="75"/>
      <c r="B199" s="721"/>
      <c r="C199" s="664"/>
      <c r="D199" s="201"/>
      <c r="E199" s="610"/>
      <c r="F199" s="611"/>
      <c r="G199" s="611"/>
      <c r="H199" s="611"/>
    </row>
    <row r="200" spans="1:10" s="64" customFormat="1" ht="25.5" customHeight="1" x14ac:dyDescent="0.2">
      <c r="A200" s="75" t="s">
        <v>31</v>
      </c>
      <c r="B200" s="720" t="s">
        <v>346</v>
      </c>
      <c r="C200" s="664"/>
      <c r="D200" s="200"/>
      <c r="E200" s="610"/>
      <c r="F200" s="611"/>
      <c r="G200" s="611"/>
      <c r="H200" s="611"/>
    </row>
    <row r="201" spans="1:10" s="66" customFormat="1" ht="6.75" customHeight="1" x14ac:dyDescent="0.2">
      <c r="A201" s="82"/>
      <c r="B201" s="83"/>
      <c r="C201" s="668"/>
      <c r="D201" s="201"/>
      <c r="E201" s="610"/>
      <c r="F201" s="611"/>
      <c r="G201" s="611"/>
      <c r="H201" s="611"/>
    </row>
    <row r="202" spans="1:10" ht="12.75" customHeight="1" x14ac:dyDescent="0.2">
      <c r="A202" s="78"/>
      <c r="B202" s="219" t="s">
        <v>72</v>
      </c>
      <c r="C202" s="663" t="s">
        <v>318</v>
      </c>
      <c r="D202" s="221" t="s">
        <v>141</v>
      </c>
      <c r="E202" s="289"/>
      <c r="F202" s="290"/>
      <c r="G202" s="290"/>
      <c r="H202" s="290"/>
      <c r="J202" s="415">
        <f>COUNT(E202:H202)</f>
        <v>0</v>
      </c>
    </row>
    <row r="203" spans="1:10" ht="12.75" customHeight="1" x14ac:dyDescent="0.2">
      <c r="A203" s="78"/>
      <c r="B203" s="96"/>
      <c r="C203" s="664"/>
      <c r="D203" s="200"/>
      <c r="E203" s="617"/>
      <c r="F203" s="618"/>
      <c r="G203" s="618"/>
      <c r="H203" s="618"/>
    </row>
    <row r="204" spans="1:10" s="62" customFormat="1" ht="18" customHeight="1" x14ac:dyDescent="0.25">
      <c r="A204" s="72">
        <v>5</v>
      </c>
      <c r="B204" s="73" t="s">
        <v>33</v>
      </c>
      <c r="C204" s="674"/>
      <c r="D204" s="205"/>
      <c r="E204" s="169"/>
      <c r="F204" s="170"/>
      <c r="G204" s="170"/>
      <c r="H204" s="170"/>
    </row>
    <row r="205" spans="1:10" ht="38.25" customHeight="1" x14ac:dyDescent="0.2">
      <c r="A205" s="75" t="s">
        <v>0</v>
      </c>
      <c r="B205" s="720" t="s">
        <v>347</v>
      </c>
      <c r="C205" s="664"/>
      <c r="D205" s="200"/>
      <c r="E205" s="617"/>
      <c r="F205" s="618"/>
      <c r="G205" s="618"/>
      <c r="H205" s="618"/>
    </row>
    <row r="206" spans="1:10" s="66" customFormat="1" ht="6.75" customHeight="1" x14ac:dyDescent="0.2">
      <c r="A206" s="82"/>
      <c r="B206" s="83"/>
      <c r="C206" s="668"/>
      <c r="D206" s="201"/>
      <c r="E206" s="615"/>
      <c r="F206" s="611"/>
      <c r="G206" s="611"/>
      <c r="H206" s="611"/>
    </row>
    <row r="207" spans="1:10" ht="12.75" customHeight="1" x14ac:dyDescent="0.2">
      <c r="A207" s="78"/>
      <c r="B207" s="218" t="s">
        <v>109</v>
      </c>
      <c r="C207" s="663" t="s">
        <v>318</v>
      </c>
      <c r="D207" s="217" t="s">
        <v>142</v>
      </c>
      <c r="E207" s="289"/>
      <c r="F207" s="618"/>
      <c r="G207" s="618"/>
      <c r="H207" s="618"/>
      <c r="J207" s="415">
        <f>COUNT(E207:H207)</f>
        <v>0</v>
      </c>
    </row>
    <row r="208" spans="1:10" ht="12.75" customHeight="1" x14ac:dyDescent="0.2">
      <c r="A208" s="78"/>
      <c r="B208" s="220" t="s">
        <v>23</v>
      </c>
      <c r="C208" s="663" t="s">
        <v>318</v>
      </c>
      <c r="D208" s="217" t="s">
        <v>110</v>
      </c>
      <c r="E208" s="619"/>
      <c r="F208" s="618"/>
      <c r="G208" s="618"/>
      <c r="H208" s="618"/>
      <c r="J208" s="415">
        <f>COUNT(E208:H208)</f>
        <v>0</v>
      </c>
    </row>
    <row r="209" spans="1:10" ht="6.75" customHeight="1" x14ac:dyDescent="0.2">
      <c r="A209" s="75"/>
      <c r="B209" s="721"/>
      <c r="C209" s="664"/>
      <c r="D209" s="202"/>
      <c r="E209" s="615"/>
      <c r="F209" s="611"/>
      <c r="G209" s="611"/>
      <c r="H209" s="611"/>
    </row>
    <row r="210" spans="1:10" ht="38.25" customHeight="1" x14ac:dyDescent="0.2">
      <c r="A210" s="75" t="s">
        <v>73</v>
      </c>
      <c r="B210" s="720" t="s">
        <v>362</v>
      </c>
      <c r="C210" s="664"/>
      <c r="D210" s="200"/>
      <c r="E210" s="617"/>
      <c r="F210" s="618"/>
      <c r="G210" s="618"/>
      <c r="H210" s="618"/>
    </row>
    <row r="211" spans="1:10" s="66" customFormat="1" ht="6.75" customHeight="1" x14ac:dyDescent="0.2">
      <c r="A211" s="82"/>
      <c r="B211" s="83"/>
      <c r="C211" s="668"/>
      <c r="D211" s="201"/>
      <c r="E211" s="615"/>
      <c r="F211" s="611"/>
      <c r="G211" s="611"/>
      <c r="H211" s="611"/>
    </row>
    <row r="212" spans="1:10" ht="12.75" customHeight="1" x14ac:dyDescent="0.2">
      <c r="A212" s="78"/>
      <c r="B212" s="218" t="s">
        <v>49</v>
      </c>
      <c r="C212" s="663" t="s">
        <v>318</v>
      </c>
      <c r="D212" s="217" t="s">
        <v>142</v>
      </c>
      <c r="E212" s="289"/>
      <c r="F212" s="618"/>
      <c r="G212" s="618"/>
      <c r="H212" s="618"/>
      <c r="J212" s="415">
        <f>COUNT(E212:H212)</f>
        <v>0</v>
      </c>
    </row>
    <row r="213" spans="1:10" ht="12.75" customHeight="1" x14ac:dyDescent="0.2">
      <c r="A213" s="78"/>
      <c r="B213" s="220" t="s">
        <v>23</v>
      </c>
      <c r="C213" s="663" t="s">
        <v>318</v>
      </c>
      <c r="D213" s="217" t="s">
        <v>110</v>
      </c>
      <c r="E213" s="619"/>
      <c r="F213" s="618"/>
      <c r="G213" s="618"/>
      <c r="H213" s="618"/>
      <c r="J213" s="415">
        <f>COUNT(E213:H213)</f>
        <v>0</v>
      </c>
    </row>
    <row r="214" spans="1:10" s="66" customFormat="1" ht="6.75" customHeight="1" x14ac:dyDescent="0.2">
      <c r="A214" s="82"/>
      <c r="B214" s="83"/>
      <c r="C214" s="668"/>
      <c r="D214" s="201"/>
      <c r="E214" s="615"/>
      <c r="F214" s="611"/>
      <c r="G214" s="611"/>
      <c r="H214" s="611"/>
    </row>
    <row r="215" spans="1:10" ht="38.25" customHeight="1" x14ac:dyDescent="0.2">
      <c r="A215" s="75" t="s">
        <v>74</v>
      </c>
      <c r="B215" s="720" t="s">
        <v>363</v>
      </c>
      <c r="C215" s="664"/>
      <c r="D215" s="200"/>
      <c r="E215" s="617"/>
      <c r="F215" s="618"/>
      <c r="G215" s="618"/>
      <c r="H215" s="618"/>
    </row>
    <row r="216" spans="1:10" s="66" customFormat="1" ht="6.75" customHeight="1" x14ac:dyDescent="0.2">
      <c r="A216" s="82"/>
      <c r="B216" s="83"/>
      <c r="C216" s="668"/>
      <c r="D216" s="201"/>
      <c r="E216" s="615"/>
      <c r="F216" s="611"/>
      <c r="G216" s="611"/>
      <c r="H216" s="611"/>
    </row>
    <row r="217" spans="1:10" ht="12.75" customHeight="1" x14ac:dyDescent="0.2">
      <c r="A217" s="78"/>
      <c r="B217" s="218" t="s">
        <v>49</v>
      </c>
      <c r="C217" s="663" t="s">
        <v>318</v>
      </c>
      <c r="D217" s="217" t="s">
        <v>142</v>
      </c>
      <c r="E217" s="289"/>
      <c r="F217" s="618"/>
      <c r="G217" s="618"/>
      <c r="H217" s="618"/>
      <c r="J217" s="415">
        <f>COUNT(E217:H217)</f>
        <v>0</v>
      </c>
    </row>
    <row r="218" spans="1:10" ht="12.75" customHeight="1" x14ac:dyDescent="0.2">
      <c r="A218" s="78"/>
      <c r="B218" s="220" t="s">
        <v>23</v>
      </c>
      <c r="C218" s="663" t="s">
        <v>318</v>
      </c>
      <c r="D218" s="217" t="s">
        <v>110</v>
      </c>
      <c r="E218" s="619"/>
      <c r="F218" s="618"/>
      <c r="G218" s="618"/>
      <c r="H218" s="618"/>
      <c r="J218" s="415">
        <f>COUNT(E218:H218)</f>
        <v>0</v>
      </c>
    </row>
    <row r="219" spans="1:10" s="66" customFormat="1" ht="12.75" customHeight="1" x14ac:dyDescent="0.2">
      <c r="A219" s="82"/>
      <c r="B219" s="83"/>
      <c r="C219" s="668"/>
      <c r="D219" s="201"/>
      <c r="E219" s="617"/>
      <c r="F219" s="618"/>
      <c r="G219" s="618"/>
      <c r="H219" s="618"/>
    </row>
    <row r="220" spans="1:10" s="62" customFormat="1" ht="18" customHeight="1" x14ac:dyDescent="0.25">
      <c r="A220" s="72">
        <v>6</v>
      </c>
      <c r="B220" s="73" t="s">
        <v>1</v>
      </c>
      <c r="C220" s="673"/>
      <c r="D220" s="199"/>
      <c r="E220" s="169"/>
      <c r="F220" s="170"/>
      <c r="G220" s="170"/>
      <c r="H220" s="170"/>
    </row>
    <row r="221" spans="1:10" ht="25.5" customHeight="1" x14ac:dyDescent="0.2">
      <c r="A221" s="75" t="s">
        <v>75</v>
      </c>
      <c r="B221" s="720" t="s">
        <v>341</v>
      </c>
      <c r="C221" s="664"/>
      <c r="D221" s="200"/>
      <c r="E221" s="617"/>
      <c r="F221" s="618"/>
      <c r="G221" s="618"/>
      <c r="H221" s="618"/>
    </row>
    <row r="222" spans="1:10" s="66" customFormat="1" ht="6.75" customHeight="1" x14ac:dyDescent="0.2">
      <c r="A222" s="82"/>
      <c r="B222" s="83"/>
      <c r="C222" s="668"/>
      <c r="D222" s="201"/>
      <c r="E222" s="615"/>
      <c r="F222" s="611"/>
      <c r="G222" s="611"/>
      <c r="H222" s="611"/>
    </row>
    <row r="223" spans="1:10" ht="12.75" customHeight="1" x14ac:dyDescent="0.2">
      <c r="A223" s="78"/>
      <c r="B223" s="221" t="s">
        <v>46</v>
      </c>
      <c r="C223" s="663" t="s">
        <v>318</v>
      </c>
      <c r="D223" s="217" t="s">
        <v>140</v>
      </c>
      <c r="E223" s="289"/>
      <c r="F223" s="618"/>
      <c r="G223" s="618"/>
      <c r="H223" s="618"/>
      <c r="J223" s="415">
        <f t="shared" ref="J223:J230" si="0">COUNT(E223:H223)</f>
        <v>0</v>
      </c>
    </row>
    <row r="224" spans="1:10" ht="12.75" customHeight="1" x14ac:dyDescent="0.2">
      <c r="A224" s="78"/>
      <c r="B224" s="221" t="s">
        <v>45</v>
      </c>
      <c r="C224" s="663" t="s">
        <v>318</v>
      </c>
      <c r="D224" s="217" t="s">
        <v>140</v>
      </c>
      <c r="E224" s="289"/>
      <c r="F224" s="618"/>
      <c r="G224" s="618"/>
      <c r="H224" s="618"/>
      <c r="J224" s="415">
        <f t="shared" si="0"/>
        <v>0</v>
      </c>
    </row>
    <row r="225" spans="1:10" ht="12.75" customHeight="1" x14ac:dyDescent="0.2">
      <c r="A225" s="78"/>
      <c r="B225" s="221" t="s">
        <v>44</v>
      </c>
      <c r="C225" s="663" t="s">
        <v>318</v>
      </c>
      <c r="D225" s="217" t="s">
        <v>140</v>
      </c>
      <c r="E225" s="289"/>
      <c r="F225" s="618"/>
      <c r="G225" s="618"/>
      <c r="H225" s="618"/>
      <c r="J225" s="415">
        <f t="shared" si="0"/>
        <v>0</v>
      </c>
    </row>
    <row r="226" spans="1:10" ht="12.75" customHeight="1" x14ac:dyDescent="0.2">
      <c r="A226" s="78"/>
      <c r="B226" s="221" t="s">
        <v>43</v>
      </c>
      <c r="C226" s="663" t="s">
        <v>318</v>
      </c>
      <c r="D226" s="217" t="s">
        <v>140</v>
      </c>
      <c r="E226" s="289"/>
      <c r="F226" s="618"/>
      <c r="G226" s="618"/>
      <c r="H226" s="618"/>
      <c r="J226" s="415">
        <f t="shared" si="0"/>
        <v>0</v>
      </c>
    </row>
    <row r="227" spans="1:10" ht="12.75" customHeight="1" x14ac:dyDescent="0.2">
      <c r="A227" s="78"/>
      <c r="B227" s="217" t="s">
        <v>352</v>
      </c>
      <c r="C227" s="663" t="s">
        <v>318</v>
      </c>
      <c r="D227" s="217" t="s">
        <v>140</v>
      </c>
      <c r="E227" s="289"/>
      <c r="F227" s="618"/>
      <c r="G227" s="618"/>
      <c r="H227" s="618"/>
      <c r="J227" s="415">
        <f t="shared" si="0"/>
        <v>0</v>
      </c>
    </row>
    <row r="228" spans="1:10" ht="12.75" customHeight="1" x14ac:dyDescent="0.2">
      <c r="A228" s="78"/>
      <c r="B228" s="221" t="s">
        <v>353</v>
      </c>
      <c r="C228" s="663" t="s">
        <v>318</v>
      </c>
      <c r="D228" s="217" t="s">
        <v>140</v>
      </c>
      <c r="E228" s="289"/>
      <c r="F228" s="618"/>
      <c r="G228" s="618"/>
      <c r="H228" s="618"/>
      <c r="J228" s="415">
        <f t="shared" si="0"/>
        <v>0</v>
      </c>
    </row>
    <row r="229" spans="1:10" ht="12.75" customHeight="1" x14ac:dyDescent="0.2">
      <c r="A229" s="78"/>
      <c r="B229" s="221" t="s">
        <v>42</v>
      </c>
      <c r="C229" s="663" t="s">
        <v>318</v>
      </c>
      <c r="D229" s="217" t="s">
        <v>140</v>
      </c>
      <c r="E229" s="289"/>
      <c r="F229" s="618"/>
      <c r="G229" s="618"/>
      <c r="H229" s="618"/>
      <c r="J229" s="415">
        <f t="shared" si="0"/>
        <v>0</v>
      </c>
    </row>
    <row r="230" spans="1:10" ht="12.75" customHeight="1" x14ac:dyDescent="0.2">
      <c r="A230" s="78"/>
      <c r="B230" s="221" t="s">
        <v>41</v>
      </c>
      <c r="C230" s="663" t="s">
        <v>318</v>
      </c>
      <c r="D230" s="217" t="s">
        <v>140</v>
      </c>
      <c r="E230" s="289"/>
      <c r="F230" s="618"/>
      <c r="G230" s="618"/>
      <c r="H230" s="618"/>
      <c r="J230" s="415">
        <f t="shared" si="0"/>
        <v>0</v>
      </c>
    </row>
    <row r="236" spans="1:10" s="71" customFormat="1" ht="11.25" customHeight="1" x14ac:dyDescent="0.2">
      <c r="A236" s="98"/>
      <c r="B236" s="99"/>
    </row>
  </sheetData>
  <sheetProtection password="BD73" sheet="1" objects="1" scenarios="1" selectLockedCells="1"/>
  <mergeCells count="24">
    <mergeCell ref="A2:B2"/>
    <mergeCell ref="A5:H5"/>
    <mergeCell ref="E24:H24"/>
    <mergeCell ref="E25:H25"/>
    <mergeCell ref="B7:B11"/>
    <mergeCell ref="B25:B27"/>
    <mergeCell ref="E9:H9"/>
    <mergeCell ref="E8:H8"/>
    <mergeCell ref="E14:H14"/>
    <mergeCell ref="E15:H15"/>
    <mergeCell ref="A17:B17"/>
    <mergeCell ref="B195:B196"/>
    <mergeCell ref="E75:H75"/>
    <mergeCell ref="B76:B78"/>
    <mergeCell ref="E76:H76"/>
    <mergeCell ref="E123:H123"/>
    <mergeCell ref="B119:B121"/>
    <mergeCell ref="E124:H124"/>
    <mergeCell ref="E158:H158"/>
    <mergeCell ref="B159:B161"/>
    <mergeCell ref="E193:H193"/>
    <mergeCell ref="E194:H194"/>
    <mergeCell ref="E147:H147"/>
    <mergeCell ref="E148:H148"/>
  </mergeCells>
  <phoneticPr fontId="6" type="noConversion"/>
  <pageMargins left="0.39370078740157483" right="0.39370078740157483" top="1.2204724409448819" bottom="0.59055118110236227" header="0.39370078740157483" footer="0.39370078740157483"/>
  <pageSetup paperSize="9" scale="82" orientation="landscape" r:id="rId1"/>
  <headerFooter>
    <oddHeader>&amp;L&amp;"Arial,Fet"&amp;11ESV - Ekonomistyrningsverket&amp;C&amp;"Arial,Fet"&amp;11Mall för prislista,  Ekonomisystem&amp;R&amp;"Arial,Fet"Bilaga 5a till förfrågningsunderlag&amp;"Arial,Normal"&amp;P/&amp;N</oddHeader>
    <oddFooter>&amp;LDnr 45-823/2011&amp;R2011-11-09</oddFooter>
  </headerFooter>
  <rowBreaks count="4" manualBreakCount="4">
    <brk id="22" max="16383" man="1"/>
    <brk id="72" max="16383" man="1"/>
    <brk id="116" max="16383" man="1"/>
    <brk id="1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60"/>
  <sheetViews>
    <sheetView zoomScale="80" zoomScaleNormal="80" workbookViewId="0"/>
  </sheetViews>
  <sheetFormatPr defaultRowHeight="12.75" x14ac:dyDescent="0.2"/>
  <cols>
    <col min="1" max="1" width="2.42578125" style="2" customWidth="1"/>
    <col min="2" max="2" width="7.5703125" style="2" customWidth="1"/>
    <col min="3" max="3" width="67.140625" style="3" customWidth="1"/>
    <col min="4" max="4" width="8.28515625" style="3" customWidth="1"/>
    <col min="5" max="5" width="10.42578125" style="3" bestFit="1" customWidth="1"/>
    <col min="6" max="6" width="8.5703125" style="3" customWidth="1"/>
    <col min="7" max="7" width="12.42578125" style="3" customWidth="1"/>
    <col min="8" max="8" width="12" style="2" customWidth="1"/>
    <col min="9" max="9" width="17" style="2" customWidth="1"/>
    <col min="10" max="10" width="12" style="365" hidden="1" customWidth="1"/>
    <col min="11" max="12" width="12" style="2" customWidth="1"/>
    <col min="13" max="13" width="12" style="365" hidden="1" customWidth="1"/>
    <col min="14" max="15" width="12" style="2" customWidth="1"/>
    <col min="16" max="16" width="12" style="365" hidden="1" customWidth="1"/>
    <col min="17" max="18" width="12" style="2" customWidth="1"/>
    <col min="19" max="19" width="3.85546875" style="631" customWidth="1"/>
    <col min="20" max="20" width="12" style="365" hidden="1" customWidth="1"/>
    <col min="21" max="21" width="12" style="2" hidden="1" customWidth="1"/>
    <col min="22" max="25" width="9.140625" style="2" hidden="1" customWidth="1"/>
    <col min="26" max="26" width="0" style="2" hidden="1" customWidth="1"/>
    <col min="27" max="16384" width="9.140625" style="2"/>
  </cols>
  <sheetData>
    <row r="1" spans="2:21" s="5" customFormat="1" ht="12.75" customHeight="1" x14ac:dyDescent="0.25">
      <c r="J1" s="364"/>
      <c r="M1" s="364"/>
      <c r="P1" s="364"/>
      <c r="S1" s="802"/>
      <c r="T1" s="364"/>
    </row>
    <row r="2" spans="2:21" s="379" customFormat="1" ht="14.1" customHeight="1" x14ac:dyDescent="0.25">
      <c r="B2" s="192" t="s">
        <v>7</v>
      </c>
      <c r="C2" s="192"/>
      <c r="G2" s="380"/>
      <c r="J2" s="381"/>
      <c r="M2" s="381"/>
      <c r="P2" s="381"/>
      <c r="S2" s="803"/>
      <c r="T2" s="381"/>
    </row>
    <row r="3" spans="2:21" ht="12.75" customHeight="1" x14ac:dyDescent="0.2">
      <c r="B3" s="3" t="s">
        <v>15</v>
      </c>
      <c r="G3" s="103"/>
      <c r="H3" s="313"/>
      <c r="K3" s="14"/>
    </row>
    <row r="4" spans="2:21" ht="12.75" customHeight="1" x14ac:dyDescent="0.2">
      <c r="B4" s="11" t="s">
        <v>123</v>
      </c>
      <c r="G4" s="103"/>
      <c r="K4" s="14"/>
      <c r="P4" s="377"/>
    </row>
    <row r="5" spans="2:21" ht="12.75" customHeight="1" x14ac:dyDescent="0.2">
      <c r="B5" s="1" t="s">
        <v>365</v>
      </c>
      <c r="D5" s="4"/>
      <c r="E5" s="4"/>
      <c r="F5" s="4"/>
      <c r="G5" s="104"/>
      <c r="H5" s="11"/>
      <c r="I5" s="11"/>
      <c r="K5" s="14"/>
      <c r="P5" s="377"/>
      <c r="U5" s="11"/>
    </row>
    <row r="6" spans="2:21" ht="12.75" customHeight="1" x14ac:dyDescent="0.2">
      <c r="B6" s="1" t="s">
        <v>198</v>
      </c>
      <c r="C6" s="2"/>
      <c r="D6" s="4"/>
      <c r="E6" s="4"/>
      <c r="F6" s="4"/>
      <c r="G6" s="4"/>
      <c r="H6" s="11"/>
      <c r="I6" s="11"/>
      <c r="K6" s="14"/>
      <c r="P6" s="377"/>
      <c r="U6" s="11"/>
    </row>
    <row r="7" spans="2:21" ht="12.75" customHeight="1" x14ac:dyDescent="0.2">
      <c r="B7" s="1" t="s">
        <v>199</v>
      </c>
      <c r="C7" s="2"/>
      <c r="D7" s="4"/>
      <c r="E7" s="4"/>
      <c r="F7" s="4"/>
      <c r="G7" s="4"/>
      <c r="H7" s="11"/>
      <c r="I7" s="11"/>
      <c r="K7" s="14"/>
      <c r="P7" s="377"/>
      <c r="U7" s="11"/>
    </row>
    <row r="8" spans="2:21" ht="12.75" customHeight="1" x14ac:dyDescent="0.2">
      <c r="B8" s="11" t="s">
        <v>383</v>
      </c>
      <c r="C8" s="2"/>
      <c r="D8" s="4"/>
      <c r="E8" s="4"/>
      <c r="F8" s="4"/>
      <c r="G8" s="4"/>
      <c r="H8" s="11"/>
      <c r="I8" s="11"/>
      <c r="K8" s="14"/>
      <c r="P8" s="377"/>
      <c r="U8" s="11"/>
    </row>
    <row r="9" spans="2:21" ht="12.75" customHeight="1" x14ac:dyDescent="0.2">
      <c r="B9" s="11" t="s">
        <v>200</v>
      </c>
      <c r="C9" s="2"/>
      <c r="D9" s="1"/>
      <c r="E9" s="1"/>
      <c r="F9" s="1"/>
      <c r="G9" s="6"/>
      <c r="I9" s="7"/>
      <c r="J9" s="366"/>
      <c r="L9" s="7"/>
      <c r="M9" s="376"/>
      <c r="O9" s="7"/>
      <c r="P9" s="366"/>
      <c r="R9" s="7"/>
      <c r="S9" s="804"/>
      <c r="T9" s="376"/>
      <c r="U9" s="7"/>
    </row>
    <row r="10" spans="2:21" ht="12.75" customHeight="1" x14ac:dyDescent="0.2">
      <c r="B10" s="11" t="s">
        <v>197</v>
      </c>
      <c r="C10" s="10"/>
      <c r="D10" s="1"/>
      <c r="E10" s="1"/>
      <c r="F10" s="1"/>
      <c r="G10" s="6"/>
      <c r="H10" s="849" t="s">
        <v>181</v>
      </c>
      <c r="I10" s="850"/>
      <c r="J10" s="367"/>
      <c r="K10" s="851" t="s">
        <v>182</v>
      </c>
      <c r="L10" s="852"/>
      <c r="M10" s="367"/>
      <c r="N10" s="851" t="s">
        <v>183</v>
      </c>
      <c r="O10" s="852"/>
      <c r="P10" s="367"/>
      <c r="Q10" s="851" t="s">
        <v>184</v>
      </c>
      <c r="R10" s="852"/>
      <c r="S10" s="792"/>
      <c r="T10" s="378"/>
      <c r="U10" s="110"/>
    </row>
    <row r="11" spans="2:21" x14ac:dyDescent="0.2">
      <c r="C11" s="10"/>
      <c r="D11" s="1"/>
      <c r="E11" s="1"/>
      <c r="F11" s="1"/>
      <c r="G11" s="6"/>
      <c r="H11" s="848" t="s">
        <v>169</v>
      </c>
      <c r="I11" s="847"/>
      <c r="J11" s="368"/>
      <c r="K11" s="848" t="s">
        <v>170</v>
      </c>
      <c r="L11" s="847"/>
      <c r="M11" s="368"/>
      <c r="N11" s="848" t="s">
        <v>171</v>
      </c>
      <c r="O11" s="847"/>
      <c r="P11" s="368"/>
      <c r="Q11" s="848" t="s">
        <v>172</v>
      </c>
      <c r="R11" s="847"/>
      <c r="S11" s="793"/>
      <c r="T11" s="378"/>
      <c r="U11" s="110"/>
    </row>
    <row r="12" spans="2:21" ht="15" x14ac:dyDescent="0.25">
      <c r="B12" s="353" t="s">
        <v>195</v>
      </c>
      <c r="C12" s="10"/>
      <c r="D12" s="392" t="s">
        <v>145</v>
      </c>
      <c r="E12" s="393"/>
      <c r="F12" s="401"/>
      <c r="G12" s="395"/>
      <c r="H12" s="389">
        <v>48</v>
      </c>
      <c r="I12" s="390" t="s">
        <v>349</v>
      </c>
      <c r="J12" s="369"/>
      <c r="K12" s="389">
        <v>238</v>
      </c>
      <c r="L12" s="390" t="s">
        <v>349</v>
      </c>
      <c r="M12" s="369"/>
      <c r="N12" s="391">
        <v>950</v>
      </c>
      <c r="O12" s="390" t="s">
        <v>349</v>
      </c>
      <c r="P12" s="369"/>
      <c r="Q12" s="389">
        <v>2375</v>
      </c>
      <c r="R12" s="342" t="s">
        <v>349</v>
      </c>
      <c r="S12" s="794"/>
      <c r="T12" s="799"/>
      <c r="U12" s="114"/>
    </row>
    <row r="13" spans="2:21" x14ac:dyDescent="0.2">
      <c r="B13" s="9"/>
      <c r="C13" s="10"/>
      <c r="D13" s="57" t="s">
        <v>16</v>
      </c>
      <c r="E13" s="58" t="s">
        <v>38</v>
      </c>
      <c r="F13" s="57" t="s">
        <v>16</v>
      </c>
      <c r="G13" s="59" t="s">
        <v>38</v>
      </c>
      <c r="H13" s="384" t="s">
        <v>36</v>
      </c>
      <c r="I13" s="398" t="s">
        <v>37</v>
      </c>
      <c r="J13" s="399"/>
      <c r="K13" s="384" t="s">
        <v>36</v>
      </c>
      <c r="L13" s="59" t="s">
        <v>37</v>
      </c>
      <c r="M13" s="399"/>
      <c r="N13" s="400" t="s">
        <v>36</v>
      </c>
      <c r="O13" s="398" t="s">
        <v>37</v>
      </c>
      <c r="P13" s="399"/>
      <c r="Q13" s="384" t="s">
        <v>36</v>
      </c>
      <c r="R13" s="59" t="s">
        <v>37</v>
      </c>
      <c r="S13" s="795"/>
      <c r="T13" s="800"/>
      <c r="U13" s="352"/>
    </row>
    <row r="14" spans="2:21" x14ac:dyDescent="0.2">
      <c r="B14" s="344" t="s">
        <v>160</v>
      </c>
      <c r="C14" s="345" t="s">
        <v>155</v>
      </c>
      <c r="D14" s="402" t="s">
        <v>201</v>
      </c>
      <c r="E14" s="630" t="s">
        <v>189</v>
      </c>
      <c r="F14" s="317"/>
      <c r="G14" s="410"/>
      <c r="H14" s="396" t="str">
        <f>IF(Prislista!E12=0," ",Prislista!E12)</f>
        <v xml:space="preserve"> </v>
      </c>
      <c r="I14" s="350" t="str">
        <f>IF(Prislista!E12=0," ",(H12*H14))</f>
        <v xml:space="preserve"> </v>
      </c>
      <c r="J14" s="370" t="str">
        <f>IF(I14&gt;0,I14,0)</f>
        <v xml:space="preserve"> </v>
      </c>
      <c r="K14" s="396" t="str">
        <f>IF(Prislista!F12=0," ",Prislista!F12)</f>
        <v xml:space="preserve"> </v>
      </c>
      <c r="L14" s="351" t="str">
        <f>IF(Prislista!F12=0," ",(K12*K14))</f>
        <v xml:space="preserve"> </v>
      </c>
      <c r="M14" s="370" t="str">
        <f>IF(L14&gt;0,L14,0)</f>
        <v xml:space="preserve"> </v>
      </c>
      <c r="N14" s="397" t="str">
        <f>IF(Prislista!G12=0," ",Prislista!G12)</f>
        <v xml:space="preserve"> </v>
      </c>
      <c r="O14" s="350" t="str">
        <f>IF(Prislista!G12=0," ",(N12*N14))</f>
        <v xml:space="preserve"> </v>
      </c>
      <c r="P14" s="370" t="str">
        <f>IF(O14&gt;0,O14,0)</f>
        <v xml:space="preserve"> </v>
      </c>
      <c r="Q14" s="396" t="str">
        <f>IF(Prislista!H12=0," ",Prislista!H12)</f>
        <v xml:space="preserve"> </v>
      </c>
      <c r="R14" s="351" t="str">
        <f>IF(Prislista!H12=0," ",(Q12*Q14))</f>
        <v xml:space="preserve"> </v>
      </c>
      <c r="S14" s="628"/>
      <c r="T14" s="371" t="str">
        <f>IF(R14&gt;0,R14,0)</f>
        <v xml:space="preserve"> </v>
      </c>
      <c r="U14" s="49"/>
    </row>
    <row r="15" spans="2:21" s="18" customFormat="1" x14ac:dyDescent="0.2">
      <c r="B15" s="309"/>
      <c r="C15" s="310"/>
      <c r="D15" s="151"/>
      <c r="E15" s="17"/>
      <c r="F15" s="318"/>
      <c r="G15" s="55"/>
      <c r="H15" s="49"/>
      <c r="I15" s="49"/>
      <c r="J15" s="371"/>
      <c r="K15" s="49"/>
      <c r="L15" s="49"/>
      <c r="M15" s="371"/>
      <c r="N15" s="49"/>
      <c r="O15" s="49"/>
      <c r="P15" s="371"/>
      <c r="Q15" s="49"/>
      <c r="R15" s="49"/>
      <c r="S15" s="628"/>
      <c r="T15" s="371"/>
      <c r="U15" s="49"/>
    </row>
    <row r="16" spans="2:21" x14ac:dyDescent="0.2">
      <c r="C16" s="10"/>
      <c r="D16" s="1"/>
      <c r="E16" s="1"/>
      <c r="F16" s="6"/>
      <c r="G16" s="6"/>
      <c r="H16" s="849" t="s">
        <v>181</v>
      </c>
      <c r="I16" s="850"/>
      <c r="J16" s="367"/>
      <c r="K16" s="849" t="s">
        <v>182</v>
      </c>
      <c r="L16" s="850"/>
      <c r="M16" s="367"/>
      <c r="N16" s="849" t="s">
        <v>183</v>
      </c>
      <c r="O16" s="850"/>
      <c r="P16" s="367"/>
      <c r="Q16" s="849" t="s">
        <v>184</v>
      </c>
      <c r="R16" s="850"/>
      <c r="S16" s="792"/>
      <c r="T16" s="378"/>
      <c r="U16" s="110"/>
    </row>
    <row r="17" spans="2:30" x14ac:dyDescent="0.2">
      <c r="C17" s="10"/>
      <c r="D17" s="1"/>
      <c r="E17" s="1"/>
      <c r="F17" s="6"/>
      <c r="G17" s="6"/>
      <c r="H17" s="846" t="s">
        <v>385</v>
      </c>
      <c r="I17" s="847"/>
      <c r="J17" s="368"/>
      <c r="K17" s="846" t="s">
        <v>386</v>
      </c>
      <c r="L17" s="847"/>
      <c r="M17" s="368"/>
      <c r="N17" s="846" t="s">
        <v>387</v>
      </c>
      <c r="O17" s="847"/>
      <c r="P17" s="368"/>
      <c r="Q17" s="846" t="s">
        <v>388</v>
      </c>
      <c r="R17" s="847"/>
      <c r="S17" s="793"/>
      <c r="T17" s="378"/>
      <c r="U17" s="110"/>
      <c r="AD17" s="11"/>
    </row>
    <row r="18" spans="2:30" ht="15" x14ac:dyDescent="0.25">
      <c r="B18" s="5"/>
      <c r="C18" s="10"/>
      <c r="D18" s="392" t="s">
        <v>145</v>
      </c>
      <c r="E18" s="393"/>
      <c r="F18" s="394"/>
      <c r="G18" s="395"/>
      <c r="H18" s="389">
        <v>2</v>
      </c>
      <c r="I18" s="390" t="s">
        <v>348</v>
      </c>
      <c r="J18" s="372"/>
      <c r="K18" s="389">
        <v>12</v>
      </c>
      <c r="L18" s="390" t="s">
        <v>348</v>
      </c>
      <c r="M18" s="369"/>
      <c r="N18" s="391">
        <v>50</v>
      </c>
      <c r="O18" s="390" t="s">
        <v>348</v>
      </c>
      <c r="P18" s="369"/>
      <c r="Q18" s="389">
        <v>125</v>
      </c>
      <c r="R18" s="342" t="s">
        <v>348</v>
      </c>
      <c r="S18" s="794"/>
      <c r="T18" s="799"/>
      <c r="U18" s="114"/>
    </row>
    <row r="19" spans="2:30" x14ac:dyDescent="0.2">
      <c r="B19" s="9"/>
      <c r="C19" s="10"/>
      <c r="D19" s="57" t="s">
        <v>16</v>
      </c>
      <c r="E19" s="58" t="s">
        <v>38</v>
      </c>
      <c r="F19" s="384" t="s">
        <v>16</v>
      </c>
      <c r="G19" s="59" t="s">
        <v>38</v>
      </c>
      <c r="H19" s="384" t="s">
        <v>36</v>
      </c>
      <c r="I19" s="398" t="s">
        <v>37</v>
      </c>
      <c r="J19" s="399"/>
      <c r="K19" s="384" t="s">
        <v>36</v>
      </c>
      <c r="L19" s="59" t="s">
        <v>37</v>
      </c>
      <c r="M19" s="399"/>
      <c r="N19" s="400" t="s">
        <v>36</v>
      </c>
      <c r="O19" s="398" t="s">
        <v>37</v>
      </c>
      <c r="P19" s="399"/>
      <c r="Q19" s="384" t="s">
        <v>36</v>
      </c>
      <c r="R19" s="59" t="s">
        <v>37</v>
      </c>
      <c r="S19" s="795"/>
      <c r="T19" s="800"/>
      <c r="U19" s="352"/>
    </row>
    <row r="20" spans="2:30" x14ac:dyDescent="0.2">
      <c r="B20" s="347" t="s">
        <v>161</v>
      </c>
      <c r="C20" s="345" t="s">
        <v>156</v>
      </c>
      <c r="D20" s="402" t="s">
        <v>201</v>
      </c>
      <c r="E20" s="630" t="s">
        <v>189</v>
      </c>
      <c r="F20" s="317"/>
      <c r="G20" s="410"/>
      <c r="H20" s="396" t="str">
        <f>IF(Prislista!E18=0," ",Prislista!E18)</f>
        <v xml:space="preserve"> </v>
      </c>
      <c r="I20" s="350" t="str">
        <f>IF(Prislista!E18=0," ",(H18*H20))</f>
        <v xml:space="preserve"> </v>
      </c>
      <c r="J20" s="370" t="str">
        <f>IF(I20&gt;0,I20,0)</f>
        <v xml:space="preserve"> </v>
      </c>
      <c r="K20" s="396" t="str">
        <f>IF(Prislista!F18=0," ",Prislista!F18)</f>
        <v xml:space="preserve"> </v>
      </c>
      <c r="L20" s="351" t="str">
        <f>IF(Prislista!F18=0," ",(K18*K20))</f>
        <v xml:space="preserve"> </v>
      </c>
      <c r="M20" s="370" t="str">
        <f>IF(L20&gt;0,L20,0)</f>
        <v xml:space="preserve"> </v>
      </c>
      <c r="N20" s="397" t="str">
        <f>IF(Prislista!G18=0," ",Prislista!G18)</f>
        <v xml:space="preserve"> </v>
      </c>
      <c r="O20" s="350" t="str">
        <f>IF(Prislista!G18=0," ",(N18*N20))</f>
        <v xml:space="preserve"> </v>
      </c>
      <c r="P20" s="370" t="str">
        <f>IF(O20&gt;0,O20,0)</f>
        <v xml:space="preserve"> </v>
      </c>
      <c r="Q20" s="396" t="str">
        <f>IF(Prislista!H18=0," ",Prislista!H18)</f>
        <v xml:space="preserve"> </v>
      </c>
      <c r="R20" s="351" t="str">
        <f>IF(Prislista!H18=0," ",(Q18*Q20))</f>
        <v xml:space="preserve"> </v>
      </c>
      <c r="S20" s="628"/>
      <c r="T20" s="371" t="str">
        <f>IF(R20&gt;0,R20,0)</f>
        <v xml:space="preserve"> </v>
      </c>
      <c r="U20" s="49"/>
    </row>
    <row r="21" spans="2:30" x14ac:dyDescent="0.2">
      <c r="B21" s="346"/>
      <c r="C21" s="265"/>
      <c r="D21" s="266"/>
      <c r="E21" s="636"/>
      <c r="F21" s="319"/>
      <c r="G21" s="268"/>
      <c r="H21" s="269"/>
      <c r="I21" s="269"/>
      <c r="J21" s="371"/>
      <c r="K21" s="311"/>
      <c r="L21" s="311"/>
      <c r="M21" s="371"/>
      <c r="N21" s="311"/>
      <c r="O21" s="311"/>
      <c r="P21" s="371"/>
      <c r="Q21" s="311"/>
      <c r="R21" s="311"/>
      <c r="S21" s="628"/>
      <c r="T21" s="371"/>
      <c r="U21" s="49"/>
    </row>
    <row r="22" spans="2:30" x14ac:dyDescent="0.2">
      <c r="B22" s="271" t="s">
        <v>162</v>
      </c>
      <c r="C22" s="261" t="s">
        <v>157</v>
      </c>
      <c r="D22" s="320">
        <v>1</v>
      </c>
      <c r="E22" s="404" t="s">
        <v>48</v>
      </c>
      <c r="F22" s="403"/>
      <c r="G22" s="404"/>
      <c r="H22" s="348" t="str">
        <f>IF(Prislista!E20=0," ",Prislista!E20)</f>
        <v xml:space="preserve"> </v>
      </c>
      <c r="I22" s="349" t="str">
        <f>IF(Prislista!E20=0," ",(D22*H22))</f>
        <v xml:space="preserve"> </v>
      </c>
      <c r="J22" s="373" t="str">
        <f t="shared" ref="J22" si="0">IF(I22&gt;0,I22,0)</f>
        <v xml:space="preserve"> </v>
      </c>
      <c r="K22" s="51"/>
      <c r="L22" s="51"/>
      <c r="M22" s="371"/>
      <c r="N22" s="51"/>
      <c r="O22" s="51"/>
      <c r="P22" s="371"/>
      <c r="Q22" s="51"/>
      <c r="R22" s="51"/>
      <c r="S22" s="790"/>
      <c r="T22" s="371"/>
      <c r="U22" s="49"/>
      <c r="V22" s="18"/>
    </row>
    <row r="23" spans="2:30" x14ac:dyDescent="0.2">
      <c r="B23" s="272" t="s">
        <v>163</v>
      </c>
      <c r="C23" s="258" t="s">
        <v>158</v>
      </c>
      <c r="D23" s="321">
        <v>1</v>
      </c>
      <c r="E23" s="406" t="s">
        <v>48</v>
      </c>
      <c r="F23" s="405"/>
      <c r="G23" s="406"/>
      <c r="I23" s="358"/>
      <c r="K23" s="356"/>
      <c r="L23" s="358"/>
      <c r="M23" s="371"/>
      <c r="N23" s="356"/>
      <c r="O23" s="358"/>
      <c r="P23" s="371"/>
      <c r="Q23" s="260" t="str">
        <f>IF(Prislista!E21=0," ",Prislista!E21)</f>
        <v xml:space="preserve"> </v>
      </c>
      <c r="R23" s="38" t="str">
        <f>IF(Prislista!E21=0," ",(D23*Q23))</f>
        <v xml:space="preserve"> </v>
      </c>
      <c r="S23" s="628"/>
      <c r="T23" s="371" t="str">
        <f>IF(R23&gt;0,R23,0)</f>
        <v xml:space="preserve"> </v>
      </c>
      <c r="U23" s="49"/>
      <c r="V23" s="18"/>
    </row>
    <row r="24" spans="2:30" x14ac:dyDescent="0.2">
      <c r="B24" s="314"/>
      <c r="C24" s="315" t="s">
        <v>159</v>
      </c>
      <c r="D24" s="337"/>
      <c r="E24" s="338"/>
      <c r="F24" s="407"/>
      <c r="G24" s="338"/>
      <c r="H24" s="354"/>
      <c r="I24" s="359"/>
      <c r="J24" s="373"/>
      <c r="K24" s="354"/>
      <c r="L24" s="359"/>
      <c r="M24" s="371"/>
      <c r="N24" s="354"/>
      <c r="O24" s="359"/>
      <c r="P24" s="371"/>
      <c r="Q24" s="42"/>
      <c r="R24" s="323"/>
      <c r="S24" s="628"/>
      <c r="T24" s="49"/>
      <c r="U24" s="371"/>
      <c r="V24" s="789" t="s">
        <v>371</v>
      </c>
      <c r="W24" s="11" t="s">
        <v>374</v>
      </c>
      <c r="X24" s="11" t="s">
        <v>251</v>
      </c>
    </row>
    <row r="25" spans="2:30" x14ac:dyDescent="0.2">
      <c r="B25" s="271"/>
      <c r="C25" s="339" t="s">
        <v>185</v>
      </c>
      <c r="D25" s="320">
        <v>2850</v>
      </c>
      <c r="E25" s="404" t="s">
        <v>189</v>
      </c>
      <c r="F25" s="403"/>
      <c r="G25" s="404"/>
      <c r="H25" s="355"/>
      <c r="I25" s="360"/>
      <c r="J25" s="373"/>
      <c r="K25" s="355"/>
      <c r="L25" s="360"/>
      <c r="M25" s="371"/>
      <c r="N25" s="355"/>
      <c r="O25" s="360"/>
      <c r="P25" s="371"/>
      <c r="Q25" s="264" t="str">
        <f>IF(V29=0,Y25," ")</f>
        <v xml:space="preserve"> </v>
      </c>
      <c r="R25" s="45" t="str">
        <f>IF(V29=0,Y25," ")</f>
        <v xml:space="preserve"> </v>
      </c>
      <c r="S25" s="628"/>
      <c r="T25" s="371" t="str">
        <f>IF(R25&gt;0,R25,0)</f>
        <v xml:space="preserve"> </v>
      </c>
      <c r="U25" s="789" t="s">
        <v>372</v>
      </c>
      <c r="V25" s="49" t="str">
        <f>IF(Prislista!H12=0," ",Prislista!H12)</f>
        <v xml:space="preserve"> </v>
      </c>
      <c r="W25" s="787">
        <f>Prislista!$H$12</f>
        <v>0</v>
      </c>
      <c r="X25" s="11">
        <f>SUM(D25*W25)</f>
        <v>0</v>
      </c>
      <c r="Y25" s="2" t="str">
        <f>IF(X25=0," ",X25)</f>
        <v xml:space="preserve"> </v>
      </c>
    </row>
    <row r="26" spans="2:30" x14ac:dyDescent="0.2">
      <c r="B26" s="270"/>
      <c r="C26" s="316" t="s">
        <v>186</v>
      </c>
      <c r="D26" s="322">
        <v>150</v>
      </c>
      <c r="E26" s="409" t="s">
        <v>189</v>
      </c>
      <c r="F26" s="408"/>
      <c r="G26" s="409"/>
      <c r="I26" s="361"/>
      <c r="J26" s="373"/>
      <c r="K26" s="357"/>
      <c r="L26" s="362"/>
      <c r="M26" s="371"/>
      <c r="N26" s="357"/>
      <c r="O26" s="362"/>
      <c r="P26" s="371"/>
      <c r="Q26" s="47" t="str">
        <f>IF(V29=0,Y26," ")</f>
        <v xml:space="preserve"> </v>
      </c>
      <c r="R26" s="48" t="str">
        <f>IF(V29=0,Y26," ")</f>
        <v xml:space="preserve"> </v>
      </c>
      <c r="S26" s="628"/>
      <c r="T26" s="371" t="str">
        <f>IF(R26&gt;0,R26,0)</f>
        <v xml:space="preserve"> </v>
      </c>
      <c r="U26" s="789" t="s">
        <v>373</v>
      </c>
      <c r="V26" s="49" t="str">
        <f>IF(Prislista!H18=0," ",Prislista!H18)</f>
        <v xml:space="preserve"> </v>
      </c>
      <c r="W26" s="788">
        <f>Prislista!$H$18</f>
        <v>0</v>
      </c>
      <c r="X26" s="11">
        <f>SUM(D26*W26)</f>
        <v>0</v>
      </c>
      <c r="Y26" s="2" t="str">
        <f>IF(X26=0," ",X26)</f>
        <v xml:space="preserve"> </v>
      </c>
    </row>
    <row r="27" spans="2:30" x14ac:dyDescent="0.2">
      <c r="B27" s="324"/>
      <c r="C27" s="325"/>
      <c r="D27" s="326"/>
      <c r="E27" s="327"/>
      <c r="F27" s="326"/>
      <c r="G27" s="328"/>
      <c r="H27" s="273"/>
      <c r="I27" s="269"/>
      <c r="J27" s="371"/>
      <c r="K27" s="312"/>
      <c r="L27" s="312"/>
      <c r="M27" s="371"/>
      <c r="N27" s="312"/>
      <c r="O27" s="312"/>
      <c r="P27" s="371"/>
      <c r="Q27" s="312"/>
      <c r="R27" s="312"/>
      <c r="S27" s="628"/>
      <c r="T27" s="371"/>
      <c r="U27" s="49"/>
      <c r="V27" s="788">
        <f>SUM(W25+W26)</f>
        <v>0</v>
      </c>
    </row>
    <row r="28" spans="2:30" x14ac:dyDescent="0.2">
      <c r="C28" s="10"/>
      <c r="D28" s="1"/>
      <c r="E28" s="1"/>
      <c r="F28" s="1"/>
      <c r="G28" s="6"/>
      <c r="H28" s="849" t="s">
        <v>181</v>
      </c>
      <c r="I28" s="850"/>
      <c r="J28" s="367"/>
      <c r="K28" s="849" t="s">
        <v>182</v>
      </c>
      <c r="L28" s="850"/>
      <c r="M28" s="367"/>
      <c r="N28" s="849" t="s">
        <v>183</v>
      </c>
      <c r="O28" s="850"/>
      <c r="P28" s="367"/>
      <c r="Q28" s="849" t="s">
        <v>184</v>
      </c>
      <c r="R28" s="850"/>
      <c r="S28" s="792"/>
      <c r="T28" s="378"/>
      <c r="U28" s="110"/>
      <c r="V28" s="331"/>
      <c r="W28" s="11"/>
    </row>
    <row r="29" spans="2:30" x14ac:dyDescent="0.2">
      <c r="C29" s="10"/>
      <c r="D29" s="1"/>
      <c r="E29" s="1"/>
      <c r="F29" s="1"/>
      <c r="G29" s="6"/>
      <c r="H29" s="848" t="s">
        <v>173</v>
      </c>
      <c r="I29" s="847"/>
      <c r="J29" s="368"/>
      <c r="K29" s="848" t="s">
        <v>174</v>
      </c>
      <c r="L29" s="847"/>
      <c r="M29" s="368"/>
      <c r="N29" s="848" t="s">
        <v>175</v>
      </c>
      <c r="O29" s="847"/>
      <c r="P29" s="368"/>
      <c r="Q29" s="848" t="s">
        <v>176</v>
      </c>
      <c r="R29" s="847"/>
      <c r="S29" s="793"/>
      <c r="T29" s="378"/>
      <c r="U29" s="110"/>
      <c r="V29" s="313">
        <f>Prislista!$E$21</f>
        <v>0</v>
      </c>
    </row>
    <row r="30" spans="2:30" ht="15" x14ac:dyDescent="0.25">
      <c r="B30" s="353"/>
      <c r="C30" s="382"/>
      <c r="D30" s="209" t="s">
        <v>145</v>
      </c>
      <c r="E30" s="206"/>
      <c r="F30" s="207"/>
      <c r="G30" s="208"/>
      <c r="H30" s="340">
        <v>50</v>
      </c>
      <c r="I30" s="341" t="s">
        <v>189</v>
      </c>
      <c r="J30" s="369"/>
      <c r="K30" s="340">
        <v>250</v>
      </c>
      <c r="L30" s="342" t="s">
        <v>189</v>
      </c>
      <c r="M30" s="369"/>
      <c r="N30" s="343">
        <v>1000</v>
      </c>
      <c r="O30" s="341" t="s">
        <v>189</v>
      </c>
      <c r="P30" s="369"/>
      <c r="Q30" s="340">
        <v>2500</v>
      </c>
      <c r="R30" s="342" t="s">
        <v>189</v>
      </c>
      <c r="S30" s="794"/>
      <c r="T30" s="799"/>
      <c r="U30" s="114"/>
    </row>
    <row r="31" spans="2:30" x14ac:dyDescent="0.2">
      <c r="B31" s="383"/>
      <c r="C31" s="386"/>
      <c r="D31" s="57" t="s">
        <v>16</v>
      </c>
      <c r="E31" s="58" t="s">
        <v>38</v>
      </c>
      <c r="F31" s="384" t="s">
        <v>16</v>
      </c>
      <c r="G31" s="59" t="s">
        <v>38</v>
      </c>
      <c r="H31" s="56" t="s">
        <v>36</v>
      </c>
      <c r="I31" s="115" t="s">
        <v>37</v>
      </c>
      <c r="J31" s="385"/>
      <c r="K31" s="56" t="s">
        <v>36</v>
      </c>
      <c r="L31" s="105" t="s">
        <v>37</v>
      </c>
      <c r="M31" s="385"/>
      <c r="N31" s="106" t="s">
        <v>36</v>
      </c>
      <c r="O31" s="115" t="s">
        <v>37</v>
      </c>
      <c r="P31" s="385"/>
      <c r="Q31" s="56" t="s">
        <v>36</v>
      </c>
      <c r="R31" s="105" t="s">
        <v>37</v>
      </c>
      <c r="S31" s="795"/>
      <c r="T31" s="800"/>
      <c r="U31" s="352"/>
    </row>
    <row r="32" spans="2:30" x14ac:dyDescent="0.2">
      <c r="B32" s="33" t="s">
        <v>25</v>
      </c>
      <c r="C32" s="25" t="s">
        <v>111</v>
      </c>
      <c r="D32" s="211">
        <v>1</v>
      </c>
      <c r="E32" s="53" t="s">
        <v>48</v>
      </c>
      <c r="F32" s="211"/>
      <c r="G32" s="411"/>
      <c r="H32" s="43" t="str">
        <f>IF(Prislista!E28=0," ",Prislista!E28)</f>
        <v xml:space="preserve"> </v>
      </c>
      <c r="I32" s="44" t="str">
        <f>IF(Prislista!E28=0," ",D32*H32)</f>
        <v xml:space="preserve"> </v>
      </c>
      <c r="J32" s="370" t="str">
        <f t="shared" ref="J32:J56" si="1">IF(I32&gt;0,I32,0)</f>
        <v xml:space="preserve"> </v>
      </c>
      <c r="K32" s="43" t="str">
        <f>IF(Prislista!F28=0," ",Prislista!F28)</f>
        <v xml:space="preserve"> </v>
      </c>
      <c r="L32" s="45" t="str">
        <f>IF(Prislista!F28=0," ",D32*K32)</f>
        <v xml:space="preserve"> </v>
      </c>
      <c r="M32" s="370" t="str">
        <f t="shared" ref="M32:M56" si="2">IF(L32&gt;0,L32,0)</f>
        <v xml:space="preserve"> </v>
      </c>
      <c r="N32" s="108" t="str">
        <f>IF(Prislista!G28=0," ",Prislista!G28)</f>
        <v xml:space="preserve"> </v>
      </c>
      <c r="O32" s="44" t="str">
        <f>IF(Prislista!G28=0," ",D32*N32)</f>
        <v xml:space="preserve"> </v>
      </c>
      <c r="P32" s="370" t="str">
        <f t="shared" ref="P32:P56" si="3">IF(O32&gt;0,O32,0)</f>
        <v xml:space="preserve"> </v>
      </c>
      <c r="Q32" s="43" t="str">
        <f>IF(Prislista!H28=0," ",Prislista!H28)</f>
        <v xml:space="preserve"> </v>
      </c>
      <c r="R32" s="45" t="str">
        <f>IF(Prislista!H28=0," ",D32*Q32)</f>
        <v xml:space="preserve"> </v>
      </c>
      <c r="S32" s="628"/>
      <c r="T32" s="371" t="str">
        <f t="shared" ref="T32:T56" si="4">IF(R32&gt;0,R32,0)</f>
        <v xml:space="preserve"> </v>
      </c>
      <c r="U32" s="49"/>
    </row>
    <row r="33" spans="2:21" x14ac:dyDescent="0.2">
      <c r="B33" s="31" t="s">
        <v>26</v>
      </c>
      <c r="C33" s="19" t="s">
        <v>55</v>
      </c>
      <c r="D33" s="210">
        <v>1</v>
      </c>
      <c r="E33" s="52" t="s">
        <v>48</v>
      </c>
      <c r="F33" s="210"/>
      <c r="G33" s="412"/>
      <c r="H33" s="39" t="str">
        <f>IF(Prislista!E32=0," ",Prislista!E32)</f>
        <v xml:space="preserve"> </v>
      </c>
      <c r="I33" s="40" t="str">
        <f>IF(Prislista!E32=0," ",D33*H33)</f>
        <v xml:space="preserve"> </v>
      </c>
      <c r="J33" s="370" t="str">
        <f t="shared" si="1"/>
        <v xml:space="preserve"> </v>
      </c>
      <c r="K33" s="39" t="str">
        <f>IF(Prislista!F32=0," ",Prislista!F32)</f>
        <v xml:space="preserve"> </v>
      </c>
      <c r="L33" s="41" t="str">
        <f>IF(Prislista!F32=0," ",D33*K33)</f>
        <v xml:space="preserve"> </v>
      </c>
      <c r="M33" s="370" t="str">
        <f t="shared" si="2"/>
        <v xml:space="preserve"> </v>
      </c>
      <c r="N33" s="107" t="str">
        <f>IF(Prislista!G32=0," ",Prislista!G32)</f>
        <v xml:space="preserve"> </v>
      </c>
      <c r="O33" s="40" t="str">
        <f>IF(Prislista!G32=0," ",D33*N33)</f>
        <v xml:space="preserve"> </v>
      </c>
      <c r="P33" s="370" t="str">
        <f t="shared" si="3"/>
        <v xml:space="preserve"> </v>
      </c>
      <c r="Q33" s="39" t="str">
        <f>IF(Prislista!H32=0," ",Prislista!H32)</f>
        <v xml:space="preserve"> </v>
      </c>
      <c r="R33" s="41" t="str">
        <f>IF(Prislista!H32=0," ",D33*Q33)</f>
        <v xml:space="preserve"> </v>
      </c>
      <c r="S33" s="628"/>
      <c r="T33" s="371" t="str">
        <f t="shared" si="4"/>
        <v xml:space="preserve"> </v>
      </c>
      <c r="U33" s="49"/>
    </row>
    <row r="34" spans="2:21" x14ac:dyDescent="0.2">
      <c r="B34" s="31" t="s">
        <v>27</v>
      </c>
      <c r="C34" s="19" t="s">
        <v>81</v>
      </c>
      <c r="D34" s="210">
        <v>1</v>
      </c>
      <c r="E34" s="52" t="s">
        <v>48</v>
      </c>
      <c r="F34" s="210"/>
      <c r="G34" s="412"/>
      <c r="H34" s="39" t="str">
        <f>IF(Prislista!E36=0," ",Prislista!E36)</f>
        <v xml:space="preserve"> </v>
      </c>
      <c r="I34" s="40" t="str">
        <f>IF(Prislista!E36=0," ",D34*H34)</f>
        <v xml:space="preserve"> </v>
      </c>
      <c r="J34" s="370" t="str">
        <f t="shared" si="1"/>
        <v xml:space="preserve"> </v>
      </c>
      <c r="K34" s="39" t="str">
        <f>IF(Prislista!F36=0," ",Prislista!F36)</f>
        <v xml:space="preserve"> </v>
      </c>
      <c r="L34" s="41" t="str">
        <f>IF(Prislista!F36=0," ",D34*K34)</f>
        <v xml:space="preserve"> </v>
      </c>
      <c r="M34" s="370" t="str">
        <f t="shared" si="2"/>
        <v xml:space="preserve"> </v>
      </c>
      <c r="N34" s="107" t="str">
        <f>IF(Prislista!G36=0," ",Prislista!G36)</f>
        <v xml:space="preserve"> </v>
      </c>
      <c r="O34" s="40" t="str">
        <f>IF(Prislista!G36=0," ",D34*N34)</f>
        <v xml:space="preserve"> </v>
      </c>
      <c r="P34" s="370" t="str">
        <f t="shared" si="3"/>
        <v xml:space="preserve"> </v>
      </c>
      <c r="Q34" s="39" t="str">
        <f>IF(Prislista!H36=0," ",Prislista!H36)</f>
        <v xml:space="preserve"> </v>
      </c>
      <c r="R34" s="41" t="str">
        <f>IF(Prislista!H36=0," ",D34*Q34)</f>
        <v xml:space="preserve"> </v>
      </c>
      <c r="S34" s="628"/>
      <c r="T34" s="371" t="str">
        <f t="shared" si="4"/>
        <v xml:space="preserve"> </v>
      </c>
      <c r="U34" s="49"/>
    </row>
    <row r="35" spans="2:21" x14ac:dyDescent="0.2">
      <c r="B35" s="31" t="s">
        <v>32</v>
      </c>
      <c r="C35" s="19" t="s">
        <v>82</v>
      </c>
      <c r="D35" s="210">
        <v>1</v>
      </c>
      <c r="E35" s="52" t="s">
        <v>48</v>
      </c>
      <c r="F35" s="210"/>
      <c r="G35" s="412"/>
      <c r="H35" s="39" t="str">
        <f>IF(Prislista!E40=0," ",Prislista!E40)</f>
        <v xml:space="preserve"> </v>
      </c>
      <c r="I35" s="40" t="str">
        <f>IF(Prislista!E40=0," ",D35*H35)</f>
        <v xml:space="preserve"> </v>
      </c>
      <c r="J35" s="370" t="str">
        <f t="shared" si="1"/>
        <v xml:space="preserve"> </v>
      </c>
      <c r="K35" s="39" t="str">
        <f>IF(Prislista!F40=0," ",Prislista!F40)</f>
        <v xml:space="preserve"> </v>
      </c>
      <c r="L35" s="41" t="str">
        <f>IF(Prislista!F40=0," ",D35*K35)</f>
        <v xml:space="preserve"> </v>
      </c>
      <c r="M35" s="370" t="str">
        <f t="shared" si="2"/>
        <v xml:space="preserve"> </v>
      </c>
      <c r="N35" s="107" t="str">
        <f>IF(Prislista!G40=0," ",Prislista!G40)</f>
        <v xml:space="preserve"> </v>
      </c>
      <c r="O35" s="40" t="str">
        <f>IF(Prislista!G40=0," ",D35*N35)</f>
        <v xml:space="preserve"> </v>
      </c>
      <c r="P35" s="370" t="str">
        <f t="shared" si="3"/>
        <v xml:space="preserve"> </v>
      </c>
      <c r="Q35" s="39" t="str">
        <f>IF(Prislista!H40=0," ",Prislista!H40)</f>
        <v xml:space="preserve"> </v>
      </c>
      <c r="R35" s="41" t="str">
        <f>IF(Prislista!H40=0," ",D35*Q35)</f>
        <v xml:space="preserve"> </v>
      </c>
      <c r="S35" s="628"/>
      <c r="T35" s="371" t="str">
        <f t="shared" si="4"/>
        <v xml:space="preserve"> </v>
      </c>
      <c r="U35" s="49"/>
    </row>
    <row r="36" spans="2:21" ht="25.5" x14ac:dyDescent="0.2">
      <c r="B36" s="31" t="s">
        <v>34</v>
      </c>
      <c r="C36" s="19" t="s">
        <v>83</v>
      </c>
      <c r="D36" s="210">
        <v>1</v>
      </c>
      <c r="E36" s="52" t="s">
        <v>48</v>
      </c>
      <c r="F36" s="210"/>
      <c r="G36" s="412"/>
      <c r="H36" s="39" t="str">
        <f>IF(Prislista!E44=0," ",Prislista!E44)</f>
        <v xml:space="preserve"> </v>
      </c>
      <c r="I36" s="40" t="str">
        <f>IF(Prislista!E44=0," ",D36*H36)</f>
        <v xml:space="preserve"> </v>
      </c>
      <c r="J36" s="370" t="str">
        <f t="shared" si="1"/>
        <v xml:space="preserve"> </v>
      </c>
      <c r="K36" s="39" t="str">
        <f>IF(Prislista!F44=0," ",Prislista!F44)</f>
        <v xml:space="preserve"> </v>
      </c>
      <c r="L36" s="41" t="str">
        <f>IF(Prislista!F44=0," ",D36*K36)</f>
        <v xml:space="preserve"> </v>
      </c>
      <c r="M36" s="370" t="str">
        <f t="shared" si="2"/>
        <v xml:space="preserve"> </v>
      </c>
      <c r="N36" s="107" t="str">
        <f>IF(Prislista!G44=0," ",Prislista!G44)</f>
        <v xml:space="preserve"> </v>
      </c>
      <c r="O36" s="40" t="str">
        <f>IF(Prislista!G44=0," ",D36*N36)</f>
        <v xml:space="preserve"> </v>
      </c>
      <c r="P36" s="370" t="str">
        <f t="shared" si="3"/>
        <v xml:space="preserve"> </v>
      </c>
      <c r="Q36" s="39" t="str">
        <f>IF(Prislista!H44=0," ",Prislista!H44)</f>
        <v xml:space="preserve"> </v>
      </c>
      <c r="R36" s="41" t="str">
        <f>IF(Prislista!H44=0," ",D36*Q36)</f>
        <v xml:space="preserve"> </v>
      </c>
      <c r="S36" s="628"/>
      <c r="T36" s="371" t="str">
        <f t="shared" si="4"/>
        <v xml:space="preserve"> </v>
      </c>
      <c r="U36" s="49"/>
    </row>
    <row r="37" spans="2:21" s="627" customFormat="1" x14ac:dyDescent="0.2">
      <c r="B37" s="387" t="s">
        <v>51</v>
      </c>
      <c r="C37" s="679" t="s">
        <v>262</v>
      </c>
      <c r="D37" s="680">
        <v>1</v>
      </c>
      <c r="E37" s="681" t="s">
        <v>48</v>
      </c>
      <c r="F37" s="680"/>
      <c r="G37" s="682"/>
      <c r="H37" s="545" t="str">
        <f>IF(Prislista!E48=0," ",Prislista!E48)</f>
        <v xml:space="preserve"> </v>
      </c>
      <c r="I37" s="683" t="str">
        <f>IF(Prislista!E48=0," ",D37*H37)</f>
        <v xml:space="preserve"> </v>
      </c>
      <c r="J37" s="374" t="str">
        <f t="shared" ref="J37" si="5">IF(I37&gt;0,I37,0)</f>
        <v xml:space="preserve"> </v>
      </c>
      <c r="K37" s="545" t="str">
        <f>IF(Prislista!F48=0," ",Prislista!F48)</f>
        <v xml:space="preserve"> </v>
      </c>
      <c r="L37" s="684" t="str">
        <f>IF(Prislista!F48=0," ",D37*K37)</f>
        <v xml:space="preserve"> </v>
      </c>
      <c r="M37" s="374" t="str">
        <f t="shared" ref="M37" si="6">IF(L37&gt;0,L37,0)</f>
        <v xml:space="preserve"> </v>
      </c>
      <c r="N37" s="685" t="str">
        <f>IF(Prislista!G48=0," ",Prislista!G48)</f>
        <v xml:space="preserve"> </v>
      </c>
      <c r="O37" s="683" t="str">
        <f>IF(Prislista!G48=0," ",D37*N37)</f>
        <v xml:space="preserve"> </v>
      </c>
      <c r="P37" s="374" t="str">
        <f t="shared" ref="P37" si="7">IF(O37&gt;0,O37,0)</f>
        <v xml:space="preserve"> </v>
      </c>
      <c r="Q37" s="545" t="str">
        <f>IF(Prislista!H48=0," ",Prislista!H48)</f>
        <v xml:space="preserve"> </v>
      </c>
      <c r="R37" s="684" t="str">
        <f>IF(Prislista!H48=0," ",D37*Q37)</f>
        <v xml:space="preserve"> </v>
      </c>
      <c r="S37" s="628"/>
      <c r="T37" s="801" t="str">
        <f t="shared" ref="T37" si="8">IF(R37&gt;0,R37,0)</f>
        <v xml:space="preserve"> </v>
      </c>
      <c r="U37" s="628"/>
    </row>
    <row r="38" spans="2:21" x14ac:dyDescent="0.2">
      <c r="B38" s="31" t="s">
        <v>53</v>
      </c>
      <c r="C38" s="19" t="s">
        <v>263</v>
      </c>
      <c r="D38" s="210">
        <v>32</v>
      </c>
      <c r="E38" s="412" t="s">
        <v>306</v>
      </c>
      <c r="F38" s="210"/>
      <c r="G38" s="412"/>
      <c r="H38" s="39" t="str">
        <f>IF(Prislista!E52=0," ",Prislista!E52)</f>
        <v xml:space="preserve"> </v>
      </c>
      <c r="I38" s="40" t="str">
        <f>IF(Prislista!E52=0," ",D38*H38*H30)</f>
        <v xml:space="preserve"> </v>
      </c>
      <c r="J38" s="370" t="str">
        <f t="shared" si="1"/>
        <v xml:space="preserve"> </v>
      </c>
      <c r="K38" s="39" t="str">
        <f>IF(Prislista!F52=0," ",Prislista!F52)</f>
        <v xml:space="preserve"> </v>
      </c>
      <c r="L38" s="41" t="str">
        <f>IF(Prislista!G52=0," ",D38*K38*K30)</f>
        <v xml:space="preserve"> </v>
      </c>
      <c r="M38" s="370" t="str">
        <f t="shared" si="2"/>
        <v xml:space="preserve"> </v>
      </c>
      <c r="N38" s="107" t="str">
        <f>IF(Prislista!G52=0," ",Prislista!G52)</f>
        <v xml:space="preserve"> </v>
      </c>
      <c r="O38" s="40" t="str">
        <f>IF(Prislista!G52=0," ",D38*N38*N30)</f>
        <v xml:space="preserve"> </v>
      </c>
      <c r="P38" s="370" t="str">
        <f t="shared" si="3"/>
        <v xml:space="preserve"> </v>
      </c>
      <c r="Q38" s="39" t="str">
        <f>IF(Prislista!H52=0," ",Prislista!H52)</f>
        <v xml:space="preserve"> </v>
      </c>
      <c r="R38" s="41" t="str">
        <f>IF(Prislista!H52=0," ",D38*Q38*Q30)</f>
        <v xml:space="preserve"> </v>
      </c>
      <c r="S38" s="628"/>
      <c r="T38" s="371" t="str">
        <f t="shared" si="4"/>
        <v xml:space="preserve"> </v>
      </c>
      <c r="U38" s="49"/>
    </row>
    <row r="39" spans="2:21" s="627" customFormat="1" ht="25.5" x14ac:dyDescent="0.2">
      <c r="B39" s="387" t="s">
        <v>54</v>
      </c>
      <c r="C39" s="679" t="s">
        <v>311</v>
      </c>
      <c r="D39" s="248">
        <v>32</v>
      </c>
      <c r="E39" s="682" t="s">
        <v>306</v>
      </c>
      <c r="F39" s="680"/>
      <c r="G39" s="682"/>
      <c r="H39" s="686" t="str">
        <f>IF(Prislista!E56=0," ",Prislista!E56)</f>
        <v xml:space="preserve"> </v>
      </c>
      <c r="I39" s="687" t="str">
        <f>IF(Prislista!E56=0," ",D39*H39*H30)</f>
        <v xml:space="preserve"> </v>
      </c>
      <c r="J39" s="374" t="str">
        <f t="shared" ref="J39" si="9">IF(I39&gt;0,I39,0)</f>
        <v xml:space="preserve"> </v>
      </c>
      <c r="K39" s="686" t="str">
        <f>IF(Prislista!F56=0," ",Prislista!F56)</f>
        <v xml:space="preserve"> </v>
      </c>
      <c r="L39" s="688" t="str">
        <f>IF(Prislista!G56=0," ",D39*K39*K30)</f>
        <v xml:space="preserve"> </v>
      </c>
      <c r="M39" s="374" t="str">
        <f t="shared" ref="M39" si="10">IF(L39&gt;0,L39,0)</f>
        <v xml:space="preserve"> </v>
      </c>
      <c r="N39" s="689" t="str">
        <f>IF(Prislista!G56=0," ",Prislista!G56)</f>
        <v xml:space="preserve"> </v>
      </c>
      <c r="O39" s="687" t="str">
        <f>IF(Prislista!G56=0," ",D39*N39*N30)</f>
        <v xml:space="preserve"> </v>
      </c>
      <c r="P39" s="374" t="str">
        <f t="shared" ref="P39" si="11">IF(O39&gt;0,O39,0)</f>
        <v xml:space="preserve"> </v>
      </c>
      <c r="Q39" s="686" t="str">
        <f>IF(Prislista!H56=0," ",Prislista!H56)</f>
        <v xml:space="preserve"> </v>
      </c>
      <c r="R39" s="688" t="str">
        <f>IF(Prislista!H56=0," ",D39*Q39*Q30)</f>
        <v xml:space="preserve"> </v>
      </c>
      <c r="S39" s="790"/>
      <c r="T39" s="801" t="str">
        <f t="shared" ref="T39" si="12">IF(R39&gt;0,R39,0)</f>
        <v xml:space="preserve"> </v>
      </c>
      <c r="U39" s="628"/>
    </row>
    <row r="40" spans="2:21" x14ac:dyDescent="0.2">
      <c r="B40" s="31" t="s">
        <v>64</v>
      </c>
      <c r="C40" s="19" t="s">
        <v>307</v>
      </c>
      <c r="D40" s="210">
        <v>32</v>
      </c>
      <c r="E40" s="412" t="s">
        <v>306</v>
      </c>
      <c r="F40" s="210"/>
      <c r="G40" s="412"/>
      <c r="H40" s="39" t="str">
        <f>IF(Prislista!E60=0," ",Prislista!E60)</f>
        <v xml:space="preserve"> </v>
      </c>
      <c r="I40" s="40" t="str">
        <f>IF(Prislista!E60=0," ",D40*H40*H30)</f>
        <v xml:space="preserve"> </v>
      </c>
      <c r="J40" s="370" t="str">
        <f t="shared" si="1"/>
        <v xml:space="preserve"> </v>
      </c>
      <c r="K40" s="39" t="str">
        <f>IF(Prislista!F60=0," ",Prislista!F60)</f>
        <v xml:space="preserve"> </v>
      </c>
      <c r="L40" s="41" t="str">
        <f>IF(Prislista!F60=0," ",D40*K40*K30)</f>
        <v xml:space="preserve"> </v>
      </c>
      <c r="M40" s="370" t="str">
        <f t="shared" si="2"/>
        <v xml:space="preserve"> </v>
      </c>
      <c r="N40" s="107" t="str">
        <f>IF(Prislista!G60=0," ",Prislista!G60)</f>
        <v xml:space="preserve"> </v>
      </c>
      <c r="O40" s="40" t="str">
        <f>IF(Prislista!G60=0," ",D40*N40*N30)</f>
        <v xml:space="preserve"> </v>
      </c>
      <c r="P40" s="370" t="str">
        <f t="shared" si="3"/>
        <v xml:space="preserve"> </v>
      </c>
      <c r="Q40" s="39" t="str">
        <f>IF(Prislista!H60=0," ",Prislista!H60)</f>
        <v xml:space="preserve"> </v>
      </c>
      <c r="R40" s="41" t="str">
        <f>IF(Prislista!H60=0," ",D40*Q40*Q30)</f>
        <v xml:space="preserve"> </v>
      </c>
      <c r="S40" s="628"/>
      <c r="T40" s="371" t="str">
        <f t="shared" si="4"/>
        <v xml:space="preserve"> </v>
      </c>
      <c r="U40" s="49"/>
    </row>
    <row r="41" spans="2:21" ht="38.25" x14ac:dyDescent="0.2">
      <c r="B41" s="387" t="s">
        <v>77</v>
      </c>
      <c r="C41" s="19" t="s">
        <v>308</v>
      </c>
      <c r="D41" s="248">
        <v>63</v>
      </c>
      <c r="E41" s="20" t="s">
        <v>40</v>
      </c>
      <c r="F41" s="248">
        <v>16</v>
      </c>
      <c r="G41" s="52" t="s">
        <v>39</v>
      </c>
      <c r="H41" s="39" t="str">
        <f>IF(Prislista!$E64=0," ",Prislista!$E64)</f>
        <v xml:space="preserve"> </v>
      </c>
      <c r="I41" s="40" t="str">
        <f>IF(Prislista!$E$64=0," ",D41*F41*H41)</f>
        <v xml:space="preserve"> </v>
      </c>
      <c r="J41" s="370" t="str">
        <f t="shared" si="1"/>
        <v xml:space="preserve"> </v>
      </c>
      <c r="K41" s="39" t="str">
        <f>IF(Prislista!$E64=0," ",Prislista!$E64)</f>
        <v xml:space="preserve"> </v>
      </c>
      <c r="L41" s="41" t="str">
        <f>IF(Prislista!E64=0," ",D41*F41*K41)</f>
        <v xml:space="preserve"> </v>
      </c>
      <c r="M41" s="370" t="str">
        <f t="shared" si="2"/>
        <v xml:space="preserve"> </v>
      </c>
      <c r="N41" s="39" t="str">
        <f>IF(Prislista!$E64=0," ",Prislista!$E64)</f>
        <v xml:space="preserve"> </v>
      </c>
      <c r="O41" s="40" t="str">
        <f>IF(Prislista!E64=0," ",D41*F41*N41)</f>
        <v xml:space="preserve"> </v>
      </c>
      <c r="P41" s="370" t="str">
        <f t="shared" si="3"/>
        <v xml:space="preserve"> </v>
      </c>
      <c r="Q41" s="39" t="str">
        <f>IF(Prislista!$E64=0," ",Prislista!$E64)</f>
        <v xml:space="preserve"> </v>
      </c>
      <c r="R41" s="41" t="str">
        <f>IF(Prislista!E64=0," ",D41*F41*Q41)</f>
        <v xml:space="preserve"> </v>
      </c>
      <c r="S41" s="628"/>
      <c r="T41" s="371" t="str">
        <f t="shared" si="4"/>
        <v xml:space="preserve"> </v>
      </c>
      <c r="U41" s="49"/>
    </row>
    <row r="42" spans="2:21" ht="38.25" x14ac:dyDescent="0.2">
      <c r="B42" s="387" t="s">
        <v>258</v>
      </c>
      <c r="C42" s="19" t="s">
        <v>309</v>
      </c>
      <c r="D42" s="249">
        <v>9</v>
      </c>
      <c r="E42" s="20" t="s">
        <v>40</v>
      </c>
      <c r="F42" s="248">
        <v>16</v>
      </c>
      <c r="G42" s="52" t="s">
        <v>39</v>
      </c>
      <c r="H42" s="39" t="str">
        <f>IF(Prislista!$E68=0," ",Prislista!$E68)</f>
        <v xml:space="preserve"> </v>
      </c>
      <c r="I42" s="40" t="str">
        <f>IF(Prislista!E68=0," ",D42*F42*H42)</f>
        <v xml:space="preserve"> </v>
      </c>
      <c r="J42" s="370" t="str">
        <f t="shared" si="1"/>
        <v xml:space="preserve"> </v>
      </c>
      <c r="K42" s="39" t="str">
        <f>IF(Prislista!$E68=0," ",Prislista!$E68)</f>
        <v xml:space="preserve"> </v>
      </c>
      <c r="L42" s="41" t="str">
        <f>IF(Prislista!E68=0," ",D42*F42*K42)</f>
        <v xml:space="preserve"> </v>
      </c>
      <c r="M42" s="370" t="str">
        <f t="shared" si="2"/>
        <v xml:space="preserve"> </v>
      </c>
      <c r="N42" s="39" t="str">
        <f>IF(Prislista!$E68=0," ",Prislista!$E68)</f>
        <v xml:space="preserve"> </v>
      </c>
      <c r="O42" s="40" t="str">
        <f>IF(Prislista!E68=0," ",D42*F42*N42)</f>
        <v xml:space="preserve"> </v>
      </c>
      <c r="P42" s="370" t="str">
        <f t="shared" si="3"/>
        <v xml:space="preserve"> </v>
      </c>
      <c r="Q42" s="39" t="str">
        <f>IF(Prislista!$E68=0," ",Prislista!$E68)</f>
        <v xml:space="preserve"> </v>
      </c>
      <c r="R42" s="41" t="str">
        <f>IF(Prislista!E68=0," ",D42*F42*Q42)</f>
        <v xml:space="preserve"> </v>
      </c>
      <c r="S42" s="628"/>
      <c r="T42" s="371" t="str">
        <f t="shared" si="4"/>
        <v xml:space="preserve"> </v>
      </c>
      <c r="U42" s="49"/>
    </row>
    <row r="43" spans="2:21" ht="25.5" x14ac:dyDescent="0.2">
      <c r="B43" s="387" t="s">
        <v>303</v>
      </c>
      <c r="C43" s="19" t="s">
        <v>310</v>
      </c>
      <c r="D43" s="210">
        <v>1</v>
      </c>
      <c r="E43" s="20" t="s">
        <v>146</v>
      </c>
      <c r="F43" s="248">
        <v>20</v>
      </c>
      <c r="G43" s="52" t="s">
        <v>39</v>
      </c>
      <c r="H43" s="39" t="str">
        <f>IF(Prislista!$E72=0," ",Prislista!$E72)</f>
        <v xml:space="preserve"> </v>
      </c>
      <c r="I43" s="40" t="str">
        <f>IF(Prislista!$E72=0," ",H43*$D43*$F43)</f>
        <v xml:space="preserve"> </v>
      </c>
      <c r="J43" s="370" t="str">
        <f t="shared" si="1"/>
        <v xml:space="preserve"> </v>
      </c>
      <c r="K43" s="39" t="str">
        <f>IF(Prislista!E72=0," ",Prislista!E72)</f>
        <v xml:space="preserve"> </v>
      </c>
      <c r="L43" s="41" t="str">
        <f>IF(Prislista!$E72=0," ",D43*F43*K43)</f>
        <v xml:space="preserve"> </v>
      </c>
      <c r="M43" s="370" t="str">
        <f t="shared" si="2"/>
        <v xml:space="preserve"> </v>
      </c>
      <c r="N43" s="107" t="str">
        <f>IF(Prislista!E72=0," ",Prislista!E72)</f>
        <v xml:space="preserve"> </v>
      </c>
      <c r="O43" s="40" t="str">
        <f>IF(Prislista!$E72=0," ",D43*F43*N43)</f>
        <v xml:space="preserve"> </v>
      </c>
      <c r="P43" s="370" t="str">
        <f t="shared" si="3"/>
        <v xml:space="preserve"> </v>
      </c>
      <c r="Q43" s="39" t="str">
        <f>IF(Prislista!E72=0," ",Prislista!E72)</f>
        <v xml:space="preserve"> </v>
      </c>
      <c r="R43" s="41" t="str">
        <f>IF(Prislista!$E72=0," ",Q43*D43*F43)</f>
        <v xml:space="preserve"> </v>
      </c>
      <c r="S43" s="628"/>
      <c r="T43" s="371" t="str">
        <f t="shared" si="4"/>
        <v xml:space="preserve"> </v>
      </c>
      <c r="U43" s="49"/>
    </row>
    <row r="44" spans="2:21" x14ac:dyDescent="0.2">
      <c r="B44" s="387" t="s">
        <v>31</v>
      </c>
      <c r="C44" s="19" t="s">
        <v>84</v>
      </c>
      <c r="D44" s="249">
        <v>1</v>
      </c>
      <c r="E44" s="52" t="s">
        <v>48</v>
      </c>
      <c r="F44" s="249"/>
      <c r="G44" s="52"/>
      <c r="H44" s="39" t="str">
        <f>IF(Prislista!E202=0," ",Prislista!E202)</f>
        <v xml:space="preserve"> </v>
      </c>
      <c r="I44" s="40" t="str">
        <f>IF(Prislista!E202=0," ",D44*H44)</f>
        <v xml:space="preserve"> </v>
      </c>
      <c r="J44" s="370" t="str">
        <f t="shared" si="1"/>
        <v xml:space="preserve"> </v>
      </c>
      <c r="K44" s="39" t="str">
        <f>IF(Prislista!F202=0," ",Prislista!F202)</f>
        <v xml:space="preserve"> </v>
      </c>
      <c r="L44" s="41" t="str">
        <f>IF(Prislista!F202=0," ",D44*K44)</f>
        <v xml:space="preserve"> </v>
      </c>
      <c r="M44" s="370" t="str">
        <f t="shared" si="2"/>
        <v xml:space="preserve"> </v>
      </c>
      <c r="N44" s="107" t="str">
        <f>IF(Prislista!G202=0," ",Prislista!G202)</f>
        <v xml:space="preserve"> </v>
      </c>
      <c r="O44" s="40" t="str">
        <f>IF(Prislista!G202=0," ",D44*N44)</f>
        <v xml:space="preserve"> </v>
      </c>
      <c r="P44" s="370" t="str">
        <f t="shared" si="3"/>
        <v xml:space="preserve"> </v>
      </c>
      <c r="Q44" s="39" t="str">
        <f>IF(Prislista!H202=0," ",Prislista!H202)</f>
        <v xml:space="preserve"> </v>
      </c>
      <c r="R44" s="41" t="str">
        <f>IF(Prislista!H202=0," ",D44*Q44)</f>
        <v xml:space="preserve"> </v>
      </c>
      <c r="S44" s="628"/>
      <c r="T44" s="371" t="str">
        <f t="shared" si="4"/>
        <v xml:space="preserve"> </v>
      </c>
      <c r="U44" s="49"/>
    </row>
    <row r="45" spans="2:21" ht="38.25" x14ac:dyDescent="0.2">
      <c r="B45" s="387" t="s">
        <v>0</v>
      </c>
      <c r="C45" s="25" t="s">
        <v>367</v>
      </c>
      <c r="D45" s="211" t="str">
        <f>IF(Prislista!E208=0," ",Prislista!E208)</f>
        <v xml:space="preserve"> </v>
      </c>
      <c r="E45" s="21" t="s">
        <v>110</v>
      </c>
      <c r="F45" s="250">
        <v>40</v>
      </c>
      <c r="G45" s="53" t="s">
        <v>47</v>
      </c>
      <c r="H45" s="43" t="str">
        <f>IF(Prislista!$E$207=0," ",Prislista!$E$207)</f>
        <v xml:space="preserve"> </v>
      </c>
      <c r="I45" s="44" t="str">
        <f>IF(Prislista!$E$207=0," ",D45*F45*H45)</f>
        <v xml:space="preserve"> </v>
      </c>
      <c r="J45" s="370" t="str">
        <f t="shared" si="1"/>
        <v xml:space="preserve"> </v>
      </c>
      <c r="K45" s="43" t="str">
        <f>IF(Prislista!$E$207=0," ",Prislista!$E$207)</f>
        <v xml:space="preserve"> </v>
      </c>
      <c r="L45" s="45" t="str">
        <f>IF(Prislista!$E$207=0," ",K45*D45*F45)</f>
        <v xml:space="preserve"> </v>
      </c>
      <c r="M45" s="370" t="str">
        <f t="shared" si="2"/>
        <v xml:space="preserve"> </v>
      </c>
      <c r="N45" s="108" t="str">
        <f>IF(Prislista!$E$207=0," ",Prislista!$E$207)</f>
        <v xml:space="preserve"> </v>
      </c>
      <c r="O45" s="44" t="str">
        <f>IF(Prislista!$E$207=0," ",N45*D45*F45)</f>
        <v xml:space="preserve"> </v>
      </c>
      <c r="P45" s="370" t="str">
        <f t="shared" si="3"/>
        <v xml:space="preserve"> </v>
      </c>
      <c r="Q45" s="43" t="str">
        <f>IF(Prislista!$E$207=0," ",Prislista!$E$207)</f>
        <v xml:space="preserve"> </v>
      </c>
      <c r="R45" s="45" t="str">
        <f>IF(Prislista!$E$207=0," ",Q45*D45*F45)</f>
        <v xml:space="preserve"> </v>
      </c>
      <c r="S45" s="628"/>
      <c r="T45" s="371" t="str">
        <f t="shared" si="4"/>
        <v xml:space="preserve"> </v>
      </c>
      <c r="U45" s="49"/>
    </row>
    <row r="46" spans="2:21" x14ac:dyDescent="0.2">
      <c r="B46" s="387" t="s">
        <v>73</v>
      </c>
      <c r="C46" s="19" t="s">
        <v>368</v>
      </c>
      <c r="D46" s="210" t="str">
        <f>IF(Prislista!E213=0," ",Prislista!E213)</f>
        <v xml:space="preserve"> </v>
      </c>
      <c r="E46" s="20" t="s">
        <v>110</v>
      </c>
      <c r="F46" s="249">
        <v>4</v>
      </c>
      <c r="G46" s="52" t="s">
        <v>47</v>
      </c>
      <c r="H46" s="39" t="str">
        <f>IF(Prislista!$E$212=0," ",Prislista!$E$212)</f>
        <v xml:space="preserve"> </v>
      </c>
      <c r="I46" s="40" t="str">
        <f>IF(Prislista!$E$212=0," ",D46*F46*H46)</f>
        <v xml:space="preserve"> </v>
      </c>
      <c r="J46" s="370" t="str">
        <f t="shared" si="1"/>
        <v xml:space="preserve"> </v>
      </c>
      <c r="K46" s="39" t="str">
        <f>IF(Prislista!$E$212=0," ",Prislista!$E$212)</f>
        <v xml:space="preserve"> </v>
      </c>
      <c r="L46" s="41" t="str">
        <f>IF(Prislista!$E$212=0," ",K46*D46*F46)</f>
        <v xml:space="preserve"> </v>
      </c>
      <c r="M46" s="370" t="str">
        <f t="shared" si="2"/>
        <v xml:space="preserve"> </v>
      </c>
      <c r="N46" s="107" t="str">
        <f>IF(Prislista!$E$212=0," ",Prislista!$E$212)</f>
        <v xml:space="preserve"> </v>
      </c>
      <c r="O46" s="40" t="str">
        <f>IF(Prislista!$E$212=0," ",N46*D46*F46)</f>
        <v xml:space="preserve"> </v>
      </c>
      <c r="P46" s="370" t="str">
        <f t="shared" si="3"/>
        <v xml:space="preserve"> </v>
      </c>
      <c r="Q46" s="39" t="str">
        <f>IF(Prislista!$E$212=0," ",Prislista!$E$212)</f>
        <v xml:space="preserve"> </v>
      </c>
      <c r="R46" s="41" t="str">
        <f>IF(Prislista!$E$212=0," ",Q46*D46*F46)</f>
        <v xml:space="preserve"> </v>
      </c>
      <c r="S46" s="628"/>
      <c r="T46" s="371" t="str">
        <f t="shared" si="4"/>
        <v xml:space="preserve"> </v>
      </c>
      <c r="U46" s="49"/>
    </row>
    <row r="47" spans="2:21" ht="12.75" customHeight="1" x14ac:dyDescent="0.2">
      <c r="B47" s="387" t="s">
        <v>74</v>
      </c>
      <c r="C47" s="19" t="s">
        <v>369</v>
      </c>
      <c r="D47" s="210" t="str">
        <f>IF(Prislista!E218=0," ",Prislista!E218)</f>
        <v xml:space="preserve"> </v>
      </c>
      <c r="E47" s="20" t="s">
        <v>110</v>
      </c>
      <c r="F47" s="249">
        <v>4</v>
      </c>
      <c r="G47" s="52" t="s">
        <v>47</v>
      </c>
      <c r="H47" s="39" t="str">
        <f>IF(Prislista!$E$217=0," ",Prislista!$E$217)</f>
        <v xml:space="preserve"> </v>
      </c>
      <c r="I47" s="40" t="str">
        <f>IF(Prislista!$E$217=0," ",D47*F47*H47)</f>
        <v xml:space="preserve"> </v>
      </c>
      <c r="J47" s="370" t="str">
        <f t="shared" si="1"/>
        <v xml:space="preserve"> </v>
      </c>
      <c r="K47" s="39" t="str">
        <f>IF(Prislista!$E$217=0," ",Prislista!$E$217)</f>
        <v xml:space="preserve"> </v>
      </c>
      <c r="L47" s="41" t="str">
        <f>IF(Prislista!$E$217=0," ",K47*D47*F47)</f>
        <v xml:space="preserve"> </v>
      </c>
      <c r="M47" s="370" t="str">
        <f t="shared" si="2"/>
        <v xml:space="preserve"> </v>
      </c>
      <c r="N47" s="107" t="str">
        <f>IF(Prislista!$E$217=0," ",Prislista!$E$217)</f>
        <v xml:space="preserve"> </v>
      </c>
      <c r="O47" s="40" t="str">
        <f>IF(Prislista!$E$217=0," ",N47*D47*F47)</f>
        <v xml:space="preserve"> </v>
      </c>
      <c r="P47" s="370" t="str">
        <f t="shared" si="3"/>
        <v xml:space="preserve"> </v>
      </c>
      <c r="Q47" s="39" t="str">
        <f>IF(Prislista!$E$217=0," ",Prislista!$E$217)</f>
        <v xml:space="preserve"> </v>
      </c>
      <c r="R47" s="41" t="str">
        <f>IF(Prislista!$E$217=0," ",Q47*D47*F47)</f>
        <v xml:space="preserve"> </v>
      </c>
      <c r="S47" s="628"/>
      <c r="T47" s="371" t="str">
        <f t="shared" si="4"/>
        <v xml:space="preserve"> </v>
      </c>
      <c r="U47" s="49"/>
    </row>
    <row r="48" spans="2:21" ht="25.5" x14ac:dyDescent="0.2">
      <c r="B48" s="32" t="s">
        <v>75</v>
      </c>
      <c r="C48" s="336" t="s">
        <v>188</v>
      </c>
      <c r="D48" s="211"/>
      <c r="E48" s="21"/>
      <c r="F48" s="251"/>
      <c r="G48" s="414" t="s">
        <v>202</v>
      </c>
      <c r="H48" s="334">
        <v>6</v>
      </c>
      <c r="I48" s="252" t="s">
        <v>151</v>
      </c>
      <c r="J48" s="374"/>
      <c r="K48" s="334">
        <v>12</v>
      </c>
      <c r="L48" s="253"/>
      <c r="M48" s="374"/>
      <c r="N48" s="335">
        <v>24</v>
      </c>
      <c r="O48" s="252"/>
      <c r="P48" s="374"/>
      <c r="Q48" s="334">
        <v>48</v>
      </c>
      <c r="R48" s="253"/>
      <c r="S48" s="791"/>
      <c r="T48" s="801"/>
      <c r="U48" s="49"/>
    </row>
    <row r="49" spans="2:21" ht="12.75" customHeight="1" x14ac:dyDescent="0.2">
      <c r="B49" s="271"/>
      <c r="C49" s="117" t="s">
        <v>134</v>
      </c>
      <c r="D49" s="250">
        <v>1</v>
      </c>
      <c r="E49" s="21" t="s">
        <v>40</v>
      </c>
      <c r="F49" s="250">
        <v>32</v>
      </c>
      <c r="G49" s="53" t="s">
        <v>39</v>
      </c>
      <c r="H49" s="43" t="str">
        <f>IF(Prislista!$E$223=0," ",Prislista!$E$223)</f>
        <v xml:space="preserve"> </v>
      </c>
      <c r="I49" s="44" t="str">
        <f>IF(Prislista!$E$223=0," ",D49*F49*H$48*H49)</f>
        <v xml:space="preserve"> </v>
      </c>
      <c r="J49" s="370" t="str">
        <f t="shared" si="1"/>
        <v xml:space="preserve"> </v>
      </c>
      <c r="K49" s="43" t="str">
        <f>IF(Prislista!$E$223=0," ",Prislista!$E$223)</f>
        <v xml:space="preserve"> </v>
      </c>
      <c r="L49" s="45" t="str">
        <f>IF(Prislista!$E$223=0," ",D49*F49*K$48*K49)</f>
        <v xml:space="preserve"> </v>
      </c>
      <c r="M49" s="370" t="str">
        <f t="shared" si="2"/>
        <v xml:space="preserve"> </v>
      </c>
      <c r="N49" s="108" t="str">
        <f>IF(Prislista!$E$223=0," ",Prislista!$E$223)</f>
        <v xml:space="preserve"> </v>
      </c>
      <c r="O49" s="44" t="str">
        <f>IF(Prislista!$E$223=0," ",D49*F49*N$48*N49)</f>
        <v xml:space="preserve"> </v>
      </c>
      <c r="P49" s="370" t="str">
        <f t="shared" si="3"/>
        <v xml:space="preserve"> </v>
      </c>
      <c r="Q49" s="43" t="str">
        <f>IF(Prislista!$E$223=0," ",Prislista!$E$223)</f>
        <v xml:space="preserve"> </v>
      </c>
      <c r="R49" s="45" t="str">
        <f>IF(Prislista!$E$223=0," ",F49*Q49*Q$48)</f>
        <v xml:space="preserve"> </v>
      </c>
      <c r="S49" s="628"/>
      <c r="T49" s="371" t="str">
        <f t="shared" si="4"/>
        <v xml:space="preserve"> </v>
      </c>
      <c r="U49" s="49"/>
    </row>
    <row r="50" spans="2:21" x14ac:dyDescent="0.2">
      <c r="B50" s="314"/>
      <c r="C50" s="23" t="s">
        <v>91</v>
      </c>
      <c r="D50" s="249">
        <v>1</v>
      </c>
      <c r="E50" s="21" t="s">
        <v>40</v>
      </c>
      <c r="F50" s="249">
        <v>32</v>
      </c>
      <c r="G50" s="52" t="s">
        <v>39</v>
      </c>
      <c r="H50" s="39" t="str">
        <f>IF(Prislista!$E$224=0," ",Prislista!$E$224)</f>
        <v xml:space="preserve"> </v>
      </c>
      <c r="I50" s="44" t="str">
        <f>IF(Prislista!$E$224=0," ",D50*F50*H$48*H50)</f>
        <v xml:space="preserve"> </v>
      </c>
      <c r="J50" s="370" t="str">
        <f t="shared" si="1"/>
        <v xml:space="preserve"> </v>
      </c>
      <c r="K50" s="39" t="str">
        <f>IF(Prislista!$E$224=0," ",Prislista!$E$224)</f>
        <v xml:space="preserve"> </v>
      </c>
      <c r="L50" s="45" t="str">
        <f>IF(Prislista!$E$224=0," ",D50*F50*K$48*K50)</f>
        <v xml:space="preserve"> </v>
      </c>
      <c r="M50" s="370" t="str">
        <f t="shared" si="2"/>
        <v xml:space="preserve"> </v>
      </c>
      <c r="N50" s="107" t="str">
        <f>IF(Prislista!$E$224=0," ",Prislista!$E$224)</f>
        <v xml:space="preserve"> </v>
      </c>
      <c r="O50" s="44" t="str">
        <f>IF(Prislista!$E$224=0," ",D50*F50*N$48*N50)</f>
        <v xml:space="preserve"> </v>
      </c>
      <c r="P50" s="370" t="str">
        <f t="shared" si="3"/>
        <v xml:space="preserve"> </v>
      </c>
      <c r="Q50" s="39" t="str">
        <f>IF(Prislista!$E$224=0," ",Prislista!$E$224)</f>
        <v xml:space="preserve"> </v>
      </c>
      <c r="R50" s="41" t="str">
        <f>IF(Prislista!$E$224=0," ",F50*Q50*Q$48)</f>
        <v xml:space="preserve"> </v>
      </c>
      <c r="S50" s="628"/>
      <c r="T50" s="371" t="str">
        <f t="shared" si="4"/>
        <v xml:space="preserve"> </v>
      </c>
      <c r="U50" s="49"/>
    </row>
    <row r="51" spans="2:21" x14ac:dyDescent="0.2">
      <c r="B51" s="314"/>
      <c r="C51" s="23" t="s">
        <v>92</v>
      </c>
      <c r="D51" s="249">
        <v>1</v>
      </c>
      <c r="E51" s="21" t="s">
        <v>40</v>
      </c>
      <c r="F51" s="249">
        <v>32</v>
      </c>
      <c r="G51" s="52" t="s">
        <v>39</v>
      </c>
      <c r="H51" s="39" t="str">
        <f>IF(Prislista!$E$225=0," ",Prislista!$E$225)</f>
        <v xml:space="preserve"> </v>
      </c>
      <c r="I51" s="44" t="str">
        <f>IF(Prislista!$E$225=0," ",D51*F51*H$48*H51)</f>
        <v xml:space="preserve"> </v>
      </c>
      <c r="J51" s="370" t="str">
        <f t="shared" si="1"/>
        <v xml:space="preserve"> </v>
      </c>
      <c r="K51" s="39" t="str">
        <f>IF(Prislista!$E$225=0," ",Prislista!$E$225)</f>
        <v xml:space="preserve"> </v>
      </c>
      <c r="L51" s="45" t="str">
        <f>IF(Prislista!$E$225=0," ",D51*F51*K$48*K51)</f>
        <v xml:space="preserve"> </v>
      </c>
      <c r="M51" s="370" t="str">
        <f t="shared" si="2"/>
        <v xml:space="preserve"> </v>
      </c>
      <c r="N51" s="107" t="str">
        <f>IF(Prislista!$E$225=0," ",Prislista!$E$225)</f>
        <v xml:space="preserve"> </v>
      </c>
      <c r="O51" s="44" t="str">
        <f>IF(Prislista!$E$225=0," ",D51*F51*N$48*N51)</f>
        <v xml:space="preserve"> </v>
      </c>
      <c r="P51" s="370" t="str">
        <f t="shared" si="3"/>
        <v xml:space="preserve"> </v>
      </c>
      <c r="Q51" s="39" t="str">
        <f>IF(Prislista!$E$225=0," ",Prislista!$E$225)</f>
        <v xml:space="preserve"> </v>
      </c>
      <c r="R51" s="41" t="str">
        <f>IF(Prislista!$E$225=0," ",F51*Q51*Q$48)</f>
        <v xml:space="preserve"> </v>
      </c>
      <c r="S51" s="628"/>
      <c r="T51" s="371" t="str">
        <f t="shared" si="4"/>
        <v xml:space="preserve"> </v>
      </c>
      <c r="U51" s="49"/>
    </row>
    <row r="52" spans="2:21" x14ac:dyDescent="0.2">
      <c r="B52" s="314"/>
      <c r="C52" s="23" t="s">
        <v>93</v>
      </c>
      <c r="D52" s="249">
        <v>1</v>
      </c>
      <c r="E52" s="21" t="s">
        <v>40</v>
      </c>
      <c r="F52" s="249">
        <v>32</v>
      </c>
      <c r="G52" s="52" t="s">
        <v>39</v>
      </c>
      <c r="H52" s="39" t="str">
        <f>IF(Prislista!$E$226=0," ",Prislista!$E$226)</f>
        <v xml:space="preserve"> </v>
      </c>
      <c r="I52" s="44" t="str">
        <f>IF(Prislista!$E$226=0," ",D52*F52*H$48*H52)</f>
        <v xml:space="preserve"> </v>
      </c>
      <c r="J52" s="370" t="str">
        <f t="shared" si="1"/>
        <v xml:space="preserve"> </v>
      </c>
      <c r="K52" s="39" t="str">
        <f>IF(Prislista!$E$226=0," ",Prislista!$E$226)</f>
        <v xml:space="preserve"> </v>
      </c>
      <c r="L52" s="45" t="str">
        <f>IF(Prislista!$E$226=0," ",D52*F52*K$48*K52)</f>
        <v xml:space="preserve"> </v>
      </c>
      <c r="M52" s="370" t="str">
        <f t="shared" si="2"/>
        <v xml:space="preserve"> </v>
      </c>
      <c r="N52" s="107" t="str">
        <f>IF(Prislista!$E$226=0," ",Prislista!$E$226)</f>
        <v xml:space="preserve"> </v>
      </c>
      <c r="O52" s="44" t="str">
        <f>IF(Prislista!$E$226=0," ",D52*F52*N$48*N52)</f>
        <v xml:space="preserve"> </v>
      </c>
      <c r="P52" s="370" t="str">
        <f t="shared" si="3"/>
        <v xml:space="preserve"> </v>
      </c>
      <c r="Q52" s="39" t="str">
        <f>IF(Prislista!$E$226=0," ",Prislista!$E$226)</f>
        <v xml:space="preserve"> </v>
      </c>
      <c r="R52" s="41" t="str">
        <f>IF(Prislista!$E$226=0," ",F52*Q52*Q$48)</f>
        <v xml:space="preserve"> </v>
      </c>
      <c r="S52" s="628"/>
      <c r="T52" s="371" t="str">
        <f t="shared" si="4"/>
        <v xml:space="preserve"> </v>
      </c>
      <c r="U52" s="49"/>
    </row>
    <row r="53" spans="2:21" x14ac:dyDescent="0.2">
      <c r="B53" s="314"/>
      <c r="C53" s="690" t="s">
        <v>350</v>
      </c>
      <c r="D53" s="248">
        <v>1</v>
      </c>
      <c r="E53" s="691" t="s">
        <v>40</v>
      </c>
      <c r="F53" s="248">
        <v>32</v>
      </c>
      <c r="G53" s="681" t="s">
        <v>39</v>
      </c>
      <c r="H53" s="545" t="str">
        <f>IF(Prislista!$E$227=0," ",Prislista!$E$227)</f>
        <v xml:space="preserve"> </v>
      </c>
      <c r="I53" s="692" t="str">
        <f>IF(Prislista!$E$227=0," ",D53*F53*H$48*H53)</f>
        <v xml:space="preserve"> </v>
      </c>
      <c r="J53" s="374" t="str">
        <f t="shared" ref="J53:J54" si="13">IF(I53&gt;0,I53,0)</f>
        <v xml:space="preserve"> </v>
      </c>
      <c r="K53" s="545" t="str">
        <f>IF(Prislista!$E$227=0," ",Prislista!$E$227)</f>
        <v xml:space="preserve"> </v>
      </c>
      <c r="L53" s="693" t="str">
        <f>IF(Prislista!$E$227=0," ",D53*F53*K$48*K53)</f>
        <v xml:space="preserve"> </v>
      </c>
      <c r="M53" s="374" t="str">
        <f t="shared" ref="M53:M54" si="14">IF(L53&gt;0,L53,0)</f>
        <v xml:space="preserve"> </v>
      </c>
      <c r="N53" s="685" t="str">
        <f>IF(Prislista!$E$227=0," ",Prislista!$E$227)</f>
        <v xml:space="preserve"> </v>
      </c>
      <c r="O53" s="692" t="str">
        <f>IF(Prislista!$E$227=0," ",D53*F53*N$48*N53)</f>
        <v xml:space="preserve"> </v>
      </c>
      <c r="P53" s="374" t="str">
        <f t="shared" ref="P53:P54" si="15">IF(O53&gt;0,O53,0)</f>
        <v xml:space="preserve"> </v>
      </c>
      <c r="Q53" s="545" t="str">
        <f>IF(Prislista!$E$227=0," ",Prislista!$E$227)</f>
        <v xml:space="preserve"> </v>
      </c>
      <c r="R53" s="684" t="str">
        <f>IF(Prislista!$E$227=0," ",F53*Q53*Q$48)</f>
        <v xml:space="preserve"> </v>
      </c>
      <c r="S53" s="628"/>
      <c r="T53" s="371" t="str">
        <f t="shared" ref="T53:T54" si="16">IF(R53&gt;0,R53,0)</f>
        <v xml:space="preserve"> </v>
      </c>
      <c r="U53" s="49"/>
    </row>
    <row r="54" spans="2:21" x14ac:dyDescent="0.2">
      <c r="B54" s="314"/>
      <c r="C54" s="690" t="s">
        <v>351</v>
      </c>
      <c r="D54" s="248">
        <v>1</v>
      </c>
      <c r="E54" s="691" t="s">
        <v>40</v>
      </c>
      <c r="F54" s="248">
        <v>32</v>
      </c>
      <c r="G54" s="681" t="s">
        <v>39</v>
      </c>
      <c r="H54" s="545" t="str">
        <f>IF(Prislista!$E$228=0," ",Prislista!$E$228)</f>
        <v xml:space="preserve"> </v>
      </c>
      <c r="I54" s="692" t="str">
        <f>IF(Prislista!$E$228=0," ",D54*F54*H$48*H54)</f>
        <v xml:space="preserve"> </v>
      </c>
      <c r="J54" s="374" t="str">
        <f t="shared" si="13"/>
        <v xml:space="preserve"> </v>
      </c>
      <c r="K54" s="545" t="str">
        <f>IF(Prislista!$E$228=0," ",Prislista!$E$228)</f>
        <v xml:space="preserve"> </v>
      </c>
      <c r="L54" s="693" t="str">
        <f>IF(Prislista!$E$228=0," ",D54*F54*K$48*K54)</f>
        <v xml:space="preserve"> </v>
      </c>
      <c r="M54" s="374" t="str">
        <f t="shared" si="14"/>
        <v xml:space="preserve"> </v>
      </c>
      <c r="N54" s="685" t="str">
        <f>IF(Prislista!$E$228=0," ",Prislista!$E$228)</f>
        <v xml:space="preserve"> </v>
      </c>
      <c r="O54" s="692" t="str">
        <f>IF(Prislista!$E$228=0," ",D54*F54*N$48*N54)</f>
        <v xml:space="preserve"> </v>
      </c>
      <c r="P54" s="374" t="str">
        <f t="shared" si="15"/>
        <v xml:space="preserve"> </v>
      </c>
      <c r="Q54" s="545" t="str">
        <f>IF(Prislista!$E$228=0," ",Prislista!$E$228)</f>
        <v xml:space="preserve"> </v>
      </c>
      <c r="R54" s="684" t="str">
        <f>IF(Prislista!$E$228=0," ",F54*Q54*Q$48)</f>
        <v xml:space="preserve"> </v>
      </c>
      <c r="S54" s="628"/>
      <c r="T54" s="371" t="str">
        <f t="shared" si="16"/>
        <v xml:space="preserve"> </v>
      </c>
      <c r="U54" s="49"/>
    </row>
    <row r="55" spans="2:21" x14ac:dyDescent="0.2">
      <c r="B55" s="314"/>
      <c r="C55" s="23" t="s">
        <v>94</v>
      </c>
      <c r="D55" s="249">
        <v>1</v>
      </c>
      <c r="E55" s="21" t="s">
        <v>40</v>
      </c>
      <c r="F55" s="249">
        <v>32</v>
      </c>
      <c r="G55" s="52" t="s">
        <v>39</v>
      </c>
      <c r="H55" s="39" t="str">
        <f>IF(Prislista!$E$229=0," ",Prislista!$E$229)</f>
        <v xml:space="preserve"> </v>
      </c>
      <c r="I55" s="44" t="str">
        <f>IF(Prislista!$E$229=0," ",D55*F55*H$48*H55)</f>
        <v xml:space="preserve"> </v>
      </c>
      <c r="J55" s="370" t="str">
        <f t="shared" si="1"/>
        <v xml:space="preserve"> </v>
      </c>
      <c r="K55" s="39" t="str">
        <f>IF(Prislista!$E$229=0," ",Prislista!$E$229)</f>
        <v xml:space="preserve"> </v>
      </c>
      <c r="L55" s="45" t="str">
        <f>IF(Prislista!$E$229=0," ",D55*F55*K$48*K55)</f>
        <v xml:space="preserve"> </v>
      </c>
      <c r="M55" s="370" t="str">
        <f t="shared" si="2"/>
        <v xml:space="preserve"> </v>
      </c>
      <c r="N55" s="107" t="str">
        <f>IF(Prislista!$E$229=0," ",Prislista!$E$229)</f>
        <v xml:space="preserve"> </v>
      </c>
      <c r="O55" s="44" t="str">
        <f>IF(Prislista!$E$229=0," ",D55*F55*N$48*N55)</f>
        <v xml:space="preserve"> </v>
      </c>
      <c r="P55" s="370" t="str">
        <f t="shared" si="3"/>
        <v xml:space="preserve"> </v>
      </c>
      <c r="Q55" s="39" t="str">
        <f>IF(Prislista!$E$229=0," ",Prislista!$E$229)</f>
        <v xml:space="preserve"> </v>
      </c>
      <c r="R55" s="41" t="str">
        <f>IF(Prislista!$E$229=0," ",F55*Q55*Q$48)</f>
        <v xml:space="preserve"> </v>
      </c>
      <c r="S55" s="628"/>
      <c r="T55" s="371" t="str">
        <f t="shared" si="4"/>
        <v xml:space="preserve"> </v>
      </c>
      <c r="U55" s="49"/>
    </row>
    <row r="56" spans="2:21" x14ac:dyDescent="0.2">
      <c r="B56" s="13"/>
      <c r="C56" s="24" t="s">
        <v>95</v>
      </c>
      <c r="D56" s="212">
        <v>1</v>
      </c>
      <c r="E56" s="22" t="s">
        <v>40</v>
      </c>
      <c r="F56" s="212">
        <v>32</v>
      </c>
      <c r="G56" s="54" t="s">
        <v>39</v>
      </c>
      <c r="H56" s="46" t="str">
        <f>IF(Prislista!$E$230=0," ",Prislista!$E$230)</f>
        <v xml:space="preserve"> </v>
      </c>
      <c r="I56" s="350" t="str">
        <f>IF(Prislista!$E$230=0," ",D56*F56*H$48*H56)</f>
        <v xml:space="preserve"> </v>
      </c>
      <c r="J56" s="370" t="str">
        <f t="shared" si="1"/>
        <v xml:space="preserve"> </v>
      </c>
      <c r="K56" s="46" t="str">
        <f>IF(Prislista!$E$230=0," ",Prislista!$E$230)</f>
        <v xml:space="preserve"> </v>
      </c>
      <c r="L56" s="351" t="str">
        <f>IF(Prislista!$E$230=0," ",D56*F56*K$48*K56)</f>
        <v xml:space="preserve"> </v>
      </c>
      <c r="M56" s="370" t="str">
        <f t="shared" si="2"/>
        <v xml:space="preserve"> </v>
      </c>
      <c r="N56" s="109" t="str">
        <f>IF(Prislista!$E$230=0," ",Prislista!$E$230)</f>
        <v xml:space="preserve"> </v>
      </c>
      <c r="O56" s="350" t="str">
        <f>IF(Prislista!$E$230=0," ",D56*F56*N$48*N56)</f>
        <v xml:space="preserve"> </v>
      </c>
      <c r="P56" s="370" t="str">
        <f t="shared" si="3"/>
        <v xml:space="preserve"> </v>
      </c>
      <c r="Q56" s="46" t="str">
        <f>IF(Prislista!$E$230=0," ",Prislista!$E$230)</f>
        <v xml:space="preserve"> </v>
      </c>
      <c r="R56" s="48" t="str">
        <f>IF(Prislista!$E$230=0," ",F56*Q56*Q$48)</f>
        <v xml:space="preserve"> </v>
      </c>
      <c r="S56" s="628"/>
      <c r="T56" s="371" t="str">
        <f t="shared" si="4"/>
        <v xml:space="preserve"> </v>
      </c>
      <c r="U56" s="49"/>
    </row>
    <row r="57" spans="2:21" x14ac:dyDescent="0.2">
      <c r="B57" s="15"/>
      <c r="C57" s="17"/>
      <c r="D57" s="151"/>
      <c r="E57" s="17"/>
      <c r="F57" s="151"/>
      <c r="G57" s="55"/>
      <c r="H57" s="152" t="s">
        <v>192</v>
      </c>
      <c r="I57" s="592" t="str">
        <f>IF(J57=0," ",J57)</f>
        <v xml:space="preserve"> </v>
      </c>
      <c r="J57" s="371">
        <f>SUM(J14:J56)</f>
        <v>0</v>
      </c>
      <c r="K57" s="49"/>
      <c r="L57" s="592" t="str">
        <f>IF(M57=0," ",M57)</f>
        <v xml:space="preserve"> </v>
      </c>
      <c r="M57" s="371">
        <f>SUM(M14:M56)</f>
        <v>0</v>
      </c>
      <c r="N57" s="49"/>
      <c r="O57" s="592" t="str">
        <f>IF(P57=0," ",P57)</f>
        <v xml:space="preserve"> </v>
      </c>
      <c r="P57" s="371">
        <f>SUM(P14:P56)</f>
        <v>0</v>
      </c>
      <c r="Q57" s="49"/>
      <c r="R57" s="592" t="str">
        <f>IF(T57=0," ",T57)</f>
        <v xml:space="preserve"> </v>
      </c>
      <c r="S57" s="628"/>
      <c r="T57" s="371">
        <f>SUM(T14:T56)</f>
        <v>0</v>
      </c>
      <c r="U57" s="49"/>
    </row>
    <row r="58" spans="2:21" x14ac:dyDescent="0.2">
      <c r="B58" s="15"/>
      <c r="C58" s="17"/>
      <c r="D58" s="16"/>
      <c r="E58" s="17"/>
      <c r="F58" s="151"/>
      <c r="G58" s="55"/>
      <c r="H58" s="152" t="s">
        <v>194</v>
      </c>
      <c r="I58" s="593" t="str">
        <f>IF(J58=0," ",J58)</f>
        <v xml:space="preserve"> </v>
      </c>
      <c r="J58" s="371">
        <f>Prisjustering!$AQ$25</f>
        <v>0</v>
      </c>
      <c r="K58" s="49"/>
      <c r="L58" s="593" t="str">
        <f>IF(M58=0," ",M58)</f>
        <v xml:space="preserve"> </v>
      </c>
      <c r="M58" s="371">
        <f>Prisjustering!$AQ$44</f>
        <v>0</v>
      </c>
      <c r="N58" s="49"/>
      <c r="O58" s="593" t="str">
        <f>IF(P58=0," ",P58)</f>
        <v xml:space="preserve"> </v>
      </c>
      <c r="P58" s="371">
        <f>Prisjustering!$AQ$63</f>
        <v>0</v>
      </c>
      <c r="Q58" s="49"/>
      <c r="R58" s="593" t="str">
        <f>IF(T58=0," ",T58)</f>
        <v xml:space="preserve"> </v>
      </c>
      <c r="S58" s="628"/>
      <c r="T58" s="371">
        <f>Prisjustering!$AQ$82</f>
        <v>0</v>
      </c>
      <c r="U58" s="49"/>
    </row>
    <row r="59" spans="2:21" ht="13.5" thickBot="1" x14ac:dyDescent="0.25">
      <c r="B59" s="15"/>
      <c r="C59" s="17"/>
      <c r="D59" s="16"/>
      <c r="E59" s="17"/>
      <c r="F59" s="151"/>
      <c r="G59" s="55"/>
      <c r="H59" s="152" t="s">
        <v>193</v>
      </c>
      <c r="I59" s="594" t="str">
        <f>IF(J59=0," ",J59)</f>
        <v xml:space="preserve"> </v>
      </c>
      <c r="J59" s="371">
        <f>Nuvärdeberäkning!$I$18</f>
        <v>0</v>
      </c>
      <c r="K59" s="49"/>
      <c r="L59" s="594" t="str">
        <f>IF(M59=0," ",M59)</f>
        <v xml:space="preserve"> </v>
      </c>
      <c r="M59" s="371">
        <f>Nuvärdeberäkning!$I$19</f>
        <v>0</v>
      </c>
      <c r="N59" s="49"/>
      <c r="O59" s="594" t="str">
        <f>IF(P59=0," ",P59)</f>
        <v xml:space="preserve"> </v>
      </c>
      <c r="P59" s="371">
        <f>Nuvärdeberäkning!$I$20</f>
        <v>0</v>
      </c>
      <c r="Q59" s="49"/>
      <c r="R59" s="594" t="str">
        <f>IF(T59=0," ",T59)</f>
        <v xml:space="preserve"> </v>
      </c>
      <c r="S59" s="628"/>
      <c r="T59" s="371">
        <f>Nuvärdeberäkning!$I$21</f>
        <v>0</v>
      </c>
      <c r="U59" s="49"/>
    </row>
    <row r="60" spans="2:21" ht="13.5" thickBot="1" x14ac:dyDescent="0.25">
      <c r="B60" s="15"/>
      <c r="C60" s="16"/>
      <c r="D60" s="16"/>
      <c r="E60" s="17"/>
      <c r="F60" s="16"/>
      <c r="G60" s="55"/>
      <c r="H60" s="49"/>
      <c r="I60" s="30" t="str">
        <f>IF(J60=0," ",J60)</f>
        <v xml:space="preserve"> </v>
      </c>
      <c r="J60" s="371">
        <f>SUM(J57:J59)</f>
        <v>0</v>
      </c>
      <c r="K60" s="49"/>
      <c r="L60" s="30" t="str">
        <f>IF(M60=0," ",M60)</f>
        <v xml:space="preserve"> </v>
      </c>
      <c r="M60" s="371">
        <f>SUM(M57:M59)</f>
        <v>0</v>
      </c>
      <c r="N60" s="49"/>
      <c r="O60" s="30" t="str">
        <f>IF(P60=0," ",P60)</f>
        <v xml:space="preserve"> </v>
      </c>
      <c r="P60" s="371">
        <f>SUM(P57:P59)</f>
        <v>0</v>
      </c>
      <c r="Q60" s="49"/>
      <c r="R60" s="30" t="str">
        <f>IF(T60=0," ",T60)</f>
        <v xml:space="preserve"> </v>
      </c>
      <c r="S60" s="796"/>
      <c r="T60" s="371">
        <f>SUM(T57:T59)</f>
        <v>0</v>
      </c>
      <c r="U60" s="49"/>
    </row>
    <row r="61" spans="2:21" ht="20.25" customHeight="1" x14ac:dyDescent="0.2">
      <c r="B61" s="15"/>
      <c r="C61" s="16"/>
      <c r="D61" s="16"/>
      <c r="E61" s="17"/>
      <c r="F61" s="16"/>
      <c r="G61" s="55"/>
      <c r="H61" s="29"/>
      <c r="I61" s="29"/>
      <c r="J61" s="371"/>
      <c r="K61" s="29"/>
      <c r="L61" s="29"/>
      <c r="M61" s="371"/>
      <c r="N61" s="29"/>
      <c r="O61" s="29"/>
      <c r="P61" s="371"/>
      <c r="Q61" s="29"/>
      <c r="R61" s="29"/>
      <c r="S61" s="797"/>
      <c r="T61" s="371"/>
      <c r="U61" s="29"/>
    </row>
    <row r="62" spans="2:21" x14ac:dyDescent="0.2">
      <c r="C62" s="10"/>
      <c r="D62" s="1"/>
      <c r="E62" s="1"/>
      <c r="F62" s="1"/>
      <c r="G62" s="6"/>
      <c r="H62" s="849" t="s">
        <v>181</v>
      </c>
      <c r="I62" s="850"/>
      <c r="J62" s="367"/>
      <c r="K62" s="851" t="s">
        <v>182</v>
      </c>
      <c r="L62" s="852"/>
      <c r="M62" s="367"/>
      <c r="N62" s="851" t="s">
        <v>183</v>
      </c>
      <c r="O62" s="852"/>
      <c r="P62" s="367"/>
      <c r="Q62" s="851" t="s">
        <v>184</v>
      </c>
      <c r="R62" s="852"/>
      <c r="S62" s="792"/>
      <c r="T62" s="378"/>
      <c r="U62" s="110"/>
    </row>
    <row r="63" spans="2:21" x14ac:dyDescent="0.2">
      <c r="C63" s="10"/>
      <c r="D63" s="1"/>
      <c r="E63" s="1"/>
      <c r="F63" s="1"/>
      <c r="G63" s="6"/>
      <c r="H63" s="848" t="s">
        <v>169</v>
      </c>
      <c r="I63" s="847"/>
      <c r="J63" s="368"/>
      <c r="K63" s="848" t="s">
        <v>170</v>
      </c>
      <c r="L63" s="847"/>
      <c r="M63" s="368"/>
      <c r="N63" s="848" t="s">
        <v>171</v>
      </c>
      <c r="O63" s="847"/>
      <c r="P63" s="368"/>
      <c r="Q63" s="848" t="s">
        <v>172</v>
      </c>
      <c r="R63" s="847"/>
      <c r="S63" s="793"/>
      <c r="T63" s="378"/>
      <c r="U63" s="110"/>
    </row>
    <row r="64" spans="2:21" ht="15" x14ac:dyDescent="0.25">
      <c r="B64" s="5" t="s">
        <v>196</v>
      </c>
      <c r="C64" s="10"/>
      <c r="D64" s="392" t="s">
        <v>145</v>
      </c>
      <c r="E64" s="393"/>
      <c r="F64" s="401"/>
      <c r="G64" s="395"/>
      <c r="H64" s="389">
        <v>48</v>
      </c>
      <c r="I64" s="390" t="s">
        <v>349</v>
      </c>
      <c r="J64" s="369"/>
      <c r="K64" s="389">
        <v>238</v>
      </c>
      <c r="L64" s="390" t="s">
        <v>349</v>
      </c>
      <c r="M64" s="369"/>
      <c r="N64" s="391">
        <v>950</v>
      </c>
      <c r="O64" s="390" t="s">
        <v>349</v>
      </c>
      <c r="P64" s="369"/>
      <c r="Q64" s="389">
        <v>2375</v>
      </c>
      <c r="R64" s="342" t="s">
        <v>349</v>
      </c>
      <c r="S64" s="794"/>
      <c r="T64" s="799"/>
      <c r="U64" s="114"/>
    </row>
    <row r="65" spans="2:22" x14ac:dyDescent="0.2">
      <c r="B65" s="9"/>
      <c r="C65" s="10"/>
      <c r="D65" s="57" t="s">
        <v>16</v>
      </c>
      <c r="E65" s="58" t="s">
        <v>38</v>
      </c>
      <c r="F65" s="57" t="s">
        <v>16</v>
      </c>
      <c r="G65" s="59" t="s">
        <v>38</v>
      </c>
      <c r="H65" s="384" t="s">
        <v>36</v>
      </c>
      <c r="I65" s="398" t="s">
        <v>37</v>
      </c>
      <c r="J65" s="399"/>
      <c r="K65" s="384" t="s">
        <v>36</v>
      </c>
      <c r="L65" s="59" t="s">
        <v>37</v>
      </c>
      <c r="M65" s="399"/>
      <c r="N65" s="400" t="s">
        <v>36</v>
      </c>
      <c r="O65" s="398" t="s">
        <v>37</v>
      </c>
      <c r="P65" s="399"/>
      <c r="Q65" s="384" t="s">
        <v>36</v>
      </c>
      <c r="R65" s="59" t="s">
        <v>37</v>
      </c>
      <c r="S65" s="795"/>
      <c r="T65" s="800"/>
      <c r="U65" s="352"/>
    </row>
    <row r="66" spans="2:22" x14ac:dyDescent="0.2">
      <c r="B66" s="344" t="s">
        <v>160</v>
      </c>
      <c r="C66" s="345" t="s">
        <v>155</v>
      </c>
      <c r="D66" s="402" t="s">
        <v>201</v>
      </c>
      <c r="E66" s="630" t="s">
        <v>189</v>
      </c>
      <c r="F66" s="317"/>
      <c r="G66" s="410"/>
      <c r="H66" s="396" t="str">
        <f>IF(Prislista!E12=0," ",Prislista!E12)</f>
        <v xml:space="preserve"> </v>
      </c>
      <c r="I66" s="350" t="str">
        <f>IF(Prislista!E12=0," ",(H64*H66))</f>
        <v xml:space="preserve"> </v>
      </c>
      <c r="J66" s="370" t="str">
        <f>IF(I66&gt;0,I66,0)</f>
        <v xml:space="preserve"> </v>
      </c>
      <c r="K66" s="396" t="str">
        <f>IF(Prislista!F12=0," ",Prislista!F12)</f>
        <v xml:space="preserve"> </v>
      </c>
      <c r="L66" s="351" t="str">
        <f>IF(Prislista!F12=0," ",K64*K66)</f>
        <v xml:space="preserve"> </v>
      </c>
      <c r="M66" s="370" t="str">
        <f>IF(L66&gt;0,L66,0)</f>
        <v xml:space="preserve"> </v>
      </c>
      <c r="N66" s="397" t="str">
        <f>IF(Prislista!G12=0," ",Prislista!G12)</f>
        <v xml:space="preserve"> </v>
      </c>
      <c r="O66" s="350" t="str">
        <f>IF(Prislista!G12=0," ",N64*N66)</f>
        <v xml:space="preserve"> </v>
      </c>
      <c r="P66" s="370" t="str">
        <f>IF(O66&gt;0,O66,0)</f>
        <v xml:space="preserve"> </v>
      </c>
      <c r="Q66" s="396" t="str">
        <f>IF(Prislista!H12=0," ",Prislista!H12)</f>
        <v xml:space="preserve"> </v>
      </c>
      <c r="R66" s="351" t="str">
        <f>IF(Prislista!H12=0," ",Q64*Q66)</f>
        <v xml:space="preserve"> </v>
      </c>
      <c r="S66" s="628"/>
      <c r="T66" s="371" t="str">
        <f>IF(R66&gt;0,R66,0)</f>
        <v xml:space="preserve"> </v>
      </c>
      <c r="U66" s="49"/>
    </row>
    <row r="67" spans="2:22" s="18" customFormat="1" x14ac:dyDescent="0.2">
      <c r="B67" s="309"/>
      <c r="C67" s="310"/>
      <c r="D67" s="151"/>
      <c r="E67" s="17"/>
      <c r="F67" s="318"/>
      <c r="G67" s="37"/>
      <c r="H67" s="49"/>
      <c r="I67" s="49"/>
      <c r="J67" s="371"/>
      <c r="K67" s="49"/>
      <c r="L67" s="49"/>
      <c r="M67" s="371"/>
      <c r="N67" s="49"/>
      <c r="O67" s="49"/>
      <c r="P67" s="371"/>
      <c r="Q67" s="49"/>
      <c r="R67" s="49"/>
      <c r="S67" s="628"/>
      <c r="T67" s="371"/>
      <c r="U67" s="49"/>
    </row>
    <row r="68" spans="2:22" x14ac:dyDescent="0.2">
      <c r="C68" s="10"/>
      <c r="D68" s="1"/>
      <c r="E68" s="1"/>
      <c r="F68" s="6"/>
      <c r="G68" s="7"/>
      <c r="H68" s="849" t="s">
        <v>181</v>
      </c>
      <c r="I68" s="850"/>
      <c r="J68" s="367"/>
      <c r="K68" s="849" t="s">
        <v>182</v>
      </c>
      <c r="L68" s="850"/>
      <c r="M68" s="367"/>
      <c r="N68" s="849" t="s">
        <v>183</v>
      </c>
      <c r="O68" s="850"/>
      <c r="P68" s="367"/>
      <c r="Q68" s="849" t="s">
        <v>184</v>
      </c>
      <c r="R68" s="850"/>
      <c r="S68" s="792"/>
      <c r="T68" s="378"/>
      <c r="U68" s="110"/>
    </row>
    <row r="69" spans="2:22" x14ac:dyDescent="0.2">
      <c r="C69" s="10"/>
      <c r="D69" s="1"/>
      <c r="E69" s="1"/>
      <c r="F69" s="6"/>
      <c r="G69" s="7"/>
      <c r="H69" s="846" t="s">
        <v>385</v>
      </c>
      <c r="I69" s="847"/>
      <c r="J69" s="368"/>
      <c r="K69" s="846" t="s">
        <v>386</v>
      </c>
      <c r="L69" s="847"/>
      <c r="M69" s="368"/>
      <c r="N69" s="846" t="s">
        <v>387</v>
      </c>
      <c r="O69" s="847"/>
      <c r="P69" s="368"/>
      <c r="Q69" s="846" t="s">
        <v>388</v>
      </c>
      <c r="R69" s="847"/>
      <c r="S69" s="793"/>
      <c r="T69" s="378"/>
      <c r="U69" s="110"/>
    </row>
    <row r="70" spans="2:22" ht="15" x14ac:dyDescent="0.25">
      <c r="B70" s="5"/>
      <c r="C70" s="10"/>
      <c r="D70" s="392" t="s">
        <v>145</v>
      </c>
      <c r="E70" s="393"/>
      <c r="F70" s="394"/>
      <c r="G70" s="395"/>
      <c r="H70" s="389">
        <v>2</v>
      </c>
      <c r="I70" s="390" t="s">
        <v>348</v>
      </c>
      <c r="J70" s="372"/>
      <c r="K70" s="389">
        <v>12</v>
      </c>
      <c r="L70" s="390" t="s">
        <v>348</v>
      </c>
      <c r="M70" s="369"/>
      <c r="N70" s="391">
        <v>50</v>
      </c>
      <c r="O70" s="390" t="s">
        <v>348</v>
      </c>
      <c r="P70" s="369"/>
      <c r="Q70" s="389">
        <v>125</v>
      </c>
      <c r="R70" s="342" t="s">
        <v>348</v>
      </c>
      <c r="S70" s="794"/>
      <c r="T70" s="799"/>
      <c r="U70" s="114"/>
    </row>
    <row r="71" spans="2:22" x14ac:dyDescent="0.2">
      <c r="B71" s="9"/>
      <c r="C71" s="10"/>
      <c r="D71" s="57" t="s">
        <v>16</v>
      </c>
      <c r="E71" s="58" t="s">
        <v>38</v>
      </c>
      <c r="F71" s="384" t="s">
        <v>16</v>
      </c>
      <c r="G71" s="59" t="s">
        <v>38</v>
      </c>
      <c r="H71" s="384" t="s">
        <v>36</v>
      </c>
      <c r="I71" s="398" t="s">
        <v>37</v>
      </c>
      <c r="J71" s="399"/>
      <c r="K71" s="384" t="s">
        <v>36</v>
      </c>
      <c r="L71" s="59" t="s">
        <v>37</v>
      </c>
      <c r="M71" s="399"/>
      <c r="N71" s="400" t="s">
        <v>36</v>
      </c>
      <c r="O71" s="398" t="s">
        <v>37</v>
      </c>
      <c r="P71" s="399"/>
      <c r="Q71" s="384" t="s">
        <v>36</v>
      </c>
      <c r="R71" s="59" t="s">
        <v>37</v>
      </c>
      <c r="S71" s="795"/>
      <c r="T71" s="800"/>
      <c r="U71" s="352"/>
    </row>
    <row r="72" spans="2:22" x14ac:dyDescent="0.2">
      <c r="B72" s="347" t="s">
        <v>161</v>
      </c>
      <c r="C72" s="345" t="s">
        <v>156</v>
      </c>
      <c r="D72" s="402" t="s">
        <v>201</v>
      </c>
      <c r="E72" s="630" t="s">
        <v>189</v>
      </c>
      <c r="F72" s="317"/>
      <c r="G72" s="410"/>
      <c r="H72" s="396" t="str">
        <f>IF(Prislista!E18=0," ",Prislista!E18)</f>
        <v xml:space="preserve"> </v>
      </c>
      <c r="I72" s="350" t="str">
        <f>IF(Prislista!E18=0," ",(H70*H72))</f>
        <v xml:space="preserve"> </v>
      </c>
      <c r="J72" s="370" t="str">
        <f>IF(I72&gt;0,I72,0)</f>
        <v xml:space="preserve"> </v>
      </c>
      <c r="K72" s="396" t="str">
        <f>IF(Prislista!F18=0," ",Prislista!F18)</f>
        <v xml:space="preserve"> </v>
      </c>
      <c r="L72" s="351" t="str">
        <f>IF(Prislista!F18=0," ",(K70*K72))</f>
        <v xml:space="preserve"> </v>
      </c>
      <c r="M72" s="370" t="str">
        <f>IF(L72&gt;0,L72,0)</f>
        <v xml:space="preserve"> </v>
      </c>
      <c r="N72" s="397" t="str">
        <f>IF(Prislista!G18=0," ",Prislista!G18)</f>
        <v xml:space="preserve"> </v>
      </c>
      <c r="O72" s="350" t="str">
        <f>IF(Prislista!G18=0," ",(N70*N72))</f>
        <v xml:space="preserve"> </v>
      </c>
      <c r="P72" s="370" t="str">
        <f>IF(O72&gt;0,O72,0)</f>
        <v xml:space="preserve"> </v>
      </c>
      <c r="Q72" s="396" t="str">
        <f>IF(Prislista!H18=0," ",Prislista!H18)</f>
        <v xml:space="preserve"> </v>
      </c>
      <c r="R72" s="351" t="str">
        <f>IF(Prislista!H18=0," ",(Q70*Q72))</f>
        <v xml:space="preserve"> </v>
      </c>
      <c r="S72" s="628"/>
      <c r="T72" s="371" t="str">
        <f>IF(R72&gt;0,R72,0)</f>
        <v xml:space="preserve"> </v>
      </c>
      <c r="U72" s="49"/>
    </row>
    <row r="73" spans="2:22" x14ac:dyDescent="0.2">
      <c r="B73" s="346"/>
      <c r="C73" s="265"/>
      <c r="D73" s="266"/>
      <c r="E73" s="267"/>
      <c r="F73" s="319"/>
      <c r="G73" s="268"/>
      <c r="H73" s="269"/>
      <c r="I73" s="269"/>
      <c r="J73" s="371"/>
      <c r="K73" s="311"/>
      <c r="L73" s="311"/>
      <c r="M73" s="371"/>
      <c r="N73" s="311"/>
      <c r="O73" s="311"/>
      <c r="P73" s="371"/>
      <c r="Q73" s="311"/>
      <c r="R73" s="311"/>
      <c r="S73" s="628"/>
      <c r="T73" s="371"/>
      <c r="U73" s="49"/>
    </row>
    <row r="74" spans="2:22" x14ac:dyDescent="0.2">
      <c r="B74" s="271" t="s">
        <v>162</v>
      </c>
      <c r="C74" s="261" t="s">
        <v>157</v>
      </c>
      <c r="D74" s="320">
        <v>1</v>
      </c>
      <c r="E74" s="262" t="s">
        <v>48</v>
      </c>
      <c r="F74" s="320"/>
      <c r="G74" s="404"/>
      <c r="H74" s="348" t="str">
        <f>IF(Prislista!E20=0," ",Prislista!E20)</f>
        <v xml:space="preserve"> </v>
      </c>
      <c r="I74" s="349" t="str">
        <f>IF(Prislista!E20=0," ",(D74*H74))</f>
        <v xml:space="preserve"> </v>
      </c>
      <c r="J74" s="373" t="str">
        <f t="shared" ref="J74" si="17">IF(I74&gt;0,I74,0)</f>
        <v xml:space="preserve"> </v>
      </c>
      <c r="K74" s="51"/>
      <c r="L74" s="51"/>
      <c r="M74" s="371"/>
      <c r="N74" s="51"/>
      <c r="O74" s="51"/>
      <c r="P74" s="371"/>
      <c r="Q74" s="51"/>
      <c r="R74" s="51"/>
      <c r="S74" s="790"/>
      <c r="T74" s="371"/>
      <c r="U74" s="49"/>
      <c r="V74" s="18"/>
    </row>
    <row r="75" spans="2:22" x14ac:dyDescent="0.2">
      <c r="B75" s="272" t="s">
        <v>163</v>
      </c>
      <c r="C75" s="258" t="s">
        <v>158</v>
      </c>
      <c r="D75" s="321">
        <v>1</v>
      </c>
      <c r="E75" s="259" t="s">
        <v>48</v>
      </c>
      <c r="F75" s="321"/>
      <c r="G75" s="406"/>
      <c r="I75" s="358"/>
      <c r="K75" s="356"/>
      <c r="L75" s="358"/>
      <c r="M75" s="371"/>
      <c r="N75" s="356"/>
      <c r="O75" s="358"/>
      <c r="P75" s="371"/>
      <c r="Q75" s="260" t="str">
        <f>IF(Prislista!E21=0," ",Prislista!E21)</f>
        <v xml:space="preserve"> </v>
      </c>
      <c r="R75" s="38" t="str">
        <f>IF(Prislista!E21=0," ",(D75*Q75))</f>
        <v xml:space="preserve"> </v>
      </c>
      <c r="S75" s="628"/>
      <c r="T75" s="371" t="str">
        <f>IF(R75&gt;0,R75,0)</f>
        <v xml:space="preserve"> </v>
      </c>
      <c r="U75" s="49"/>
      <c r="V75" s="18"/>
    </row>
    <row r="76" spans="2:22" x14ac:dyDescent="0.2">
      <c r="B76" s="314"/>
      <c r="C76" s="315" t="s">
        <v>159</v>
      </c>
      <c r="D76" s="337"/>
      <c r="E76" s="338"/>
      <c r="F76" s="337"/>
      <c r="G76" s="338"/>
      <c r="H76" s="354"/>
      <c r="I76" s="359"/>
      <c r="J76" s="373"/>
      <c r="K76" s="354"/>
      <c r="L76" s="359"/>
      <c r="M76" s="371"/>
      <c r="N76" s="354"/>
      <c r="O76" s="359"/>
      <c r="P76" s="371"/>
      <c r="Q76" s="42"/>
      <c r="R76" s="323"/>
      <c r="S76" s="628"/>
      <c r="T76" s="371"/>
      <c r="U76" s="49"/>
      <c r="V76" s="329">
        <f>Prislista!$A$4</f>
        <v>0</v>
      </c>
    </row>
    <row r="77" spans="2:22" x14ac:dyDescent="0.2">
      <c r="B77" s="271"/>
      <c r="C77" s="339" t="s">
        <v>185</v>
      </c>
      <c r="D77" s="320">
        <v>2850</v>
      </c>
      <c r="E77" s="404" t="s">
        <v>189</v>
      </c>
      <c r="F77" s="320"/>
      <c r="G77" s="404"/>
      <c r="H77" s="355"/>
      <c r="I77" s="360"/>
      <c r="J77" s="373"/>
      <c r="K77" s="355"/>
      <c r="L77" s="360"/>
      <c r="M77" s="371"/>
      <c r="N77" s="355"/>
      <c r="O77" s="360"/>
      <c r="P77" s="371"/>
      <c r="Q77" s="43" t="str">
        <f>IF(V29=0,Y25," ")</f>
        <v xml:space="preserve"> </v>
      </c>
      <c r="R77" s="308" t="str">
        <f>IF(V29=0,Y25," ")</f>
        <v xml:space="preserve"> </v>
      </c>
      <c r="S77" s="628"/>
      <c r="T77" s="371" t="str">
        <f t="shared" ref="T77:T78" si="18">IF(R77&gt;0,R77,0)</f>
        <v xml:space="preserve"> </v>
      </c>
      <c r="U77" s="49"/>
      <c r="V77" s="330">
        <f>COUNT(Prislista!$E$21)</f>
        <v>0</v>
      </c>
    </row>
    <row r="78" spans="2:22" x14ac:dyDescent="0.2">
      <c r="B78" s="270"/>
      <c r="C78" s="316" t="s">
        <v>186</v>
      </c>
      <c r="D78" s="322">
        <v>150</v>
      </c>
      <c r="E78" s="409" t="s">
        <v>189</v>
      </c>
      <c r="F78" s="322"/>
      <c r="G78" s="409"/>
      <c r="I78" s="361"/>
      <c r="J78" s="373"/>
      <c r="K78" s="357"/>
      <c r="L78" s="362"/>
      <c r="M78" s="371"/>
      <c r="N78" s="357"/>
      <c r="O78" s="362"/>
      <c r="P78" s="371"/>
      <c r="Q78" s="812" t="str">
        <f>IF(V29=0,Y26," ")</f>
        <v xml:space="preserve"> </v>
      </c>
      <c r="R78" s="48" t="str">
        <f>IF(V29=0,Y26," ")</f>
        <v xml:space="preserve"> </v>
      </c>
      <c r="S78" s="628"/>
      <c r="T78" s="371" t="str">
        <f t="shared" si="18"/>
        <v xml:space="preserve"> </v>
      </c>
      <c r="U78" s="49"/>
      <c r="V78" s="330">
        <f>SUM(V76+V77)</f>
        <v>0</v>
      </c>
    </row>
    <row r="79" spans="2:22" x14ac:dyDescent="0.2">
      <c r="B79" s="324"/>
      <c r="C79" s="325"/>
      <c r="D79" s="326"/>
      <c r="E79" s="327"/>
      <c r="F79" s="326"/>
      <c r="G79" s="328"/>
      <c r="H79" s="273"/>
      <c r="I79" s="269"/>
      <c r="J79" s="371"/>
      <c r="K79" s="312"/>
      <c r="L79" s="312"/>
      <c r="M79" s="371"/>
      <c r="N79" s="312"/>
      <c r="O79" s="312"/>
      <c r="P79" s="371"/>
      <c r="Q79" s="312"/>
      <c r="R79" s="312"/>
      <c r="S79" s="628"/>
      <c r="T79" s="371"/>
      <c r="U79" s="49"/>
      <c r="V79" s="331" t="s">
        <v>187</v>
      </c>
    </row>
    <row r="80" spans="2:22" x14ac:dyDescent="0.2">
      <c r="C80" s="10"/>
      <c r="D80" s="1"/>
      <c r="E80" s="1"/>
      <c r="F80" s="1"/>
      <c r="G80" s="6"/>
      <c r="H80" s="849" t="s">
        <v>181</v>
      </c>
      <c r="I80" s="850"/>
      <c r="J80" s="367"/>
      <c r="K80" s="849" t="s">
        <v>182</v>
      </c>
      <c r="L80" s="850"/>
      <c r="M80" s="367"/>
      <c r="N80" s="849" t="s">
        <v>183</v>
      </c>
      <c r="O80" s="850"/>
      <c r="P80" s="367"/>
      <c r="Q80" s="849" t="s">
        <v>184</v>
      </c>
      <c r="R80" s="850"/>
      <c r="S80" s="792"/>
      <c r="T80" s="378"/>
      <c r="U80" s="110"/>
    </row>
    <row r="81" spans="2:21" x14ac:dyDescent="0.2">
      <c r="C81" s="10"/>
      <c r="D81" s="1"/>
      <c r="E81" s="1"/>
      <c r="F81" s="1"/>
      <c r="G81" s="6"/>
      <c r="H81" s="848" t="s">
        <v>173</v>
      </c>
      <c r="I81" s="847"/>
      <c r="J81" s="368"/>
      <c r="K81" s="848" t="s">
        <v>174</v>
      </c>
      <c r="L81" s="847"/>
      <c r="M81" s="368"/>
      <c r="N81" s="848" t="s">
        <v>175</v>
      </c>
      <c r="O81" s="847"/>
      <c r="P81" s="368"/>
      <c r="Q81" s="848" t="s">
        <v>176</v>
      </c>
      <c r="R81" s="847"/>
      <c r="S81" s="793"/>
      <c r="T81" s="378"/>
      <c r="U81" s="110"/>
    </row>
    <row r="82" spans="2:21" ht="15" x14ac:dyDescent="0.25">
      <c r="B82" s="353"/>
      <c r="C82" s="382"/>
      <c r="D82" s="209" t="s">
        <v>145</v>
      </c>
      <c r="E82" s="206"/>
      <c r="F82" s="207"/>
      <c r="G82" s="208"/>
      <c r="H82" s="340">
        <v>50</v>
      </c>
      <c r="I82" s="341" t="s">
        <v>189</v>
      </c>
      <c r="J82" s="369"/>
      <c r="K82" s="340">
        <v>250</v>
      </c>
      <c r="L82" s="342" t="s">
        <v>189</v>
      </c>
      <c r="M82" s="369"/>
      <c r="N82" s="343">
        <v>1000</v>
      </c>
      <c r="O82" s="341" t="s">
        <v>189</v>
      </c>
      <c r="P82" s="369"/>
      <c r="Q82" s="340">
        <v>2500</v>
      </c>
      <c r="R82" s="342" t="s">
        <v>189</v>
      </c>
      <c r="S82" s="794"/>
      <c r="T82" s="799"/>
      <c r="U82" s="114"/>
    </row>
    <row r="83" spans="2:21" x14ac:dyDescent="0.2">
      <c r="B83" s="383"/>
      <c r="C83" s="386"/>
      <c r="D83" s="57" t="s">
        <v>16</v>
      </c>
      <c r="E83" s="58" t="s">
        <v>38</v>
      </c>
      <c r="F83" s="384" t="s">
        <v>16</v>
      </c>
      <c r="G83" s="59" t="s">
        <v>38</v>
      </c>
      <c r="H83" s="56" t="s">
        <v>36</v>
      </c>
      <c r="I83" s="115" t="s">
        <v>37</v>
      </c>
      <c r="J83" s="385"/>
      <c r="K83" s="56" t="s">
        <v>36</v>
      </c>
      <c r="L83" s="105" t="s">
        <v>37</v>
      </c>
      <c r="M83" s="385"/>
      <c r="N83" s="106" t="s">
        <v>36</v>
      </c>
      <c r="O83" s="115" t="s">
        <v>37</v>
      </c>
      <c r="P83" s="385"/>
      <c r="Q83" s="56" t="s">
        <v>36</v>
      </c>
      <c r="R83" s="105" t="s">
        <v>37</v>
      </c>
      <c r="S83" s="795"/>
      <c r="T83" s="800"/>
      <c r="U83" s="352"/>
    </row>
    <row r="84" spans="2:21" x14ac:dyDescent="0.2">
      <c r="B84" s="31" t="s">
        <v>28</v>
      </c>
      <c r="C84" s="19" t="s">
        <v>112</v>
      </c>
      <c r="D84" s="26">
        <v>1</v>
      </c>
      <c r="E84" s="52" t="s">
        <v>48</v>
      </c>
      <c r="F84" s="26"/>
      <c r="G84" s="52"/>
      <c r="H84" s="39" t="str">
        <f>IF(Prislista!E79=0," ",Prislista!E79)</f>
        <v xml:space="preserve"> </v>
      </c>
      <c r="I84" s="40" t="str">
        <f>IF(Prislista!E79=0," ",D84*H84)</f>
        <v xml:space="preserve"> </v>
      </c>
      <c r="J84" s="370" t="str">
        <f t="shared" ref="J84:J110" si="19">IF(I84&gt;0,I84,0)</f>
        <v xml:space="preserve"> </v>
      </c>
      <c r="K84" s="39" t="str">
        <f>IF(Prislista!F79=0," ",Prislista!F79)</f>
        <v xml:space="preserve"> </v>
      </c>
      <c r="L84" s="41" t="str">
        <f>IF(Prislista!F79=0," ",D84*K84)</f>
        <v xml:space="preserve"> </v>
      </c>
      <c r="M84" s="370" t="str">
        <f t="shared" ref="M84:M110" si="20">IF(L84&gt;0,L84,0)</f>
        <v xml:space="preserve"> </v>
      </c>
      <c r="N84" s="107" t="str">
        <f>IF(Prislista!G79=0," ",Prislista!G79)</f>
        <v xml:space="preserve"> </v>
      </c>
      <c r="O84" s="40" t="str">
        <f>IF(Prislista!G79=0," ",D84*N84)</f>
        <v xml:space="preserve"> </v>
      </c>
      <c r="P84" s="370" t="str">
        <f t="shared" ref="P84:P110" si="21">IF(O84&gt;0,O84,0)</f>
        <v xml:space="preserve"> </v>
      </c>
      <c r="Q84" s="39" t="str">
        <f>IF(Prislista!H79=0," ",Prislista!H79)</f>
        <v xml:space="preserve"> </v>
      </c>
      <c r="R84" s="41" t="str">
        <f>IF(Prislista!H79=0," ",D84*Q84)</f>
        <v xml:space="preserve"> </v>
      </c>
      <c r="S84" s="628"/>
      <c r="T84" s="371" t="str">
        <f t="shared" ref="T84:T110" si="22">IF(R84&gt;0,R84,0)</f>
        <v xml:space="preserve"> </v>
      </c>
      <c r="U84" s="49"/>
    </row>
    <row r="85" spans="2:21" x14ac:dyDescent="0.2">
      <c r="B85" s="31" t="s">
        <v>29</v>
      </c>
      <c r="C85" s="19" t="s">
        <v>86</v>
      </c>
      <c r="D85" s="26">
        <v>1</v>
      </c>
      <c r="E85" s="52" t="s">
        <v>48</v>
      </c>
      <c r="F85" s="26"/>
      <c r="G85" s="52"/>
      <c r="H85" s="39" t="str">
        <f>IF(Prislista!E83=0," ",Prislista!E83)</f>
        <v xml:space="preserve"> </v>
      </c>
      <c r="I85" s="40" t="str">
        <f>IF(Prislista!E83=0," ",D85*H85)</f>
        <v xml:space="preserve"> </v>
      </c>
      <c r="J85" s="370" t="str">
        <f t="shared" si="19"/>
        <v xml:space="preserve"> </v>
      </c>
      <c r="K85" s="39" t="str">
        <f>IF(Prislista!F83=0," ",Prislista!F83)</f>
        <v xml:space="preserve"> </v>
      </c>
      <c r="L85" s="41" t="str">
        <f>IF(Prislista!F83=0," ",D85*K85)</f>
        <v xml:space="preserve"> </v>
      </c>
      <c r="M85" s="370" t="str">
        <f t="shared" si="20"/>
        <v xml:space="preserve"> </v>
      </c>
      <c r="N85" s="107" t="str">
        <f>IF(Prislista!G83=0," ",Prislista!G83)</f>
        <v xml:space="preserve"> </v>
      </c>
      <c r="O85" s="40" t="str">
        <f>IF(Prislista!G83=0," ",D85*N85)</f>
        <v xml:space="preserve"> </v>
      </c>
      <c r="P85" s="370" t="str">
        <f t="shared" si="21"/>
        <v xml:space="preserve"> </v>
      </c>
      <c r="Q85" s="39" t="str">
        <f>IF(Prislista!H83=0," ",Prislista!H83)</f>
        <v xml:space="preserve"> </v>
      </c>
      <c r="R85" s="41" t="str">
        <f>IF(Prislista!H83=0," ",D85*Q85)</f>
        <v xml:space="preserve"> </v>
      </c>
      <c r="S85" s="628"/>
      <c r="T85" s="371" t="str">
        <f t="shared" si="22"/>
        <v xml:space="preserve"> </v>
      </c>
      <c r="U85" s="49"/>
    </row>
    <row r="86" spans="2:21" x14ac:dyDescent="0.2">
      <c r="B86" s="31" t="s">
        <v>59</v>
      </c>
      <c r="C86" s="19" t="s">
        <v>87</v>
      </c>
      <c r="D86" s="26">
        <v>1</v>
      </c>
      <c r="E86" s="52" t="s">
        <v>48</v>
      </c>
      <c r="F86" s="26"/>
      <c r="G86" s="52"/>
      <c r="H86" s="39" t="str">
        <f>IF(Prislista!E87=0," ",Prislista!E87)</f>
        <v xml:space="preserve"> </v>
      </c>
      <c r="I86" s="40" t="str">
        <f>IF(Prislista!E87=0," ",D86*H86)</f>
        <v xml:space="preserve"> </v>
      </c>
      <c r="J86" s="370" t="str">
        <f t="shared" si="19"/>
        <v xml:space="preserve"> </v>
      </c>
      <c r="K86" s="39" t="str">
        <f>IF(Prislista!F87=0," ",Prislista!F87)</f>
        <v xml:space="preserve"> </v>
      </c>
      <c r="L86" s="41" t="str">
        <f>IF(Prislista!F87=0," ",D86*K86)</f>
        <v xml:space="preserve"> </v>
      </c>
      <c r="M86" s="370" t="str">
        <f t="shared" si="20"/>
        <v xml:space="preserve"> </v>
      </c>
      <c r="N86" s="107" t="str">
        <f>IF(Prislista!G87=0," ",Prislista!G87)</f>
        <v xml:space="preserve"> </v>
      </c>
      <c r="O86" s="40" t="str">
        <f>IF(Prislista!G87=0," ",D86*N86)</f>
        <v xml:space="preserve"> </v>
      </c>
      <c r="P86" s="370" t="str">
        <f t="shared" si="21"/>
        <v xml:space="preserve"> </v>
      </c>
      <c r="Q86" s="39" t="str">
        <f>IF(Prislista!H87=0," ",Prislista!H87)</f>
        <v xml:space="preserve"> </v>
      </c>
      <c r="R86" s="41" t="str">
        <f>IF(Prislista!H87=0," ",D86*Q86)</f>
        <v xml:space="preserve"> </v>
      </c>
      <c r="S86" s="628"/>
      <c r="T86" s="371" t="str">
        <f t="shared" si="22"/>
        <v xml:space="preserve"> </v>
      </c>
      <c r="U86" s="49"/>
    </row>
    <row r="87" spans="2:21" x14ac:dyDescent="0.2">
      <c r="B87" s="31" t="s">
        <v>60</v>
      </c>
      <c r="C87" s="19" t="s">
        <v>88</v>
      </c>
      <c r="D87" s="26">
        <v>1</v>
      </c>
      <c r="E87" s="52" t="s">
        <v>48</v>
      </c>
      <c r="F87" s="26"/>
      <c r="G87" s="52"/>
      <c r="H87" s="39" t="str">
        <f>IF(Prislista!E91=0," ",Prislista!E91)</f>
        <v xml:space="preserve"> </v>
      </c>
      <c r="I87" s="40" t="str">
        <f>IF(Prislista!E91=0," ",D87*H87)</f>
        <v xml:space="preserve"> </v>
      </c>
      <c r="J87" s="370" t="str">
        <f t="shared" si="19"/>
        <v xml:space="preserve"> </v>
      </c>
      <c r="K87" s="39" t="str">
        <f>IF(Prislista!F91=0," ",Prislista!F91)</f>
        <v xml:space="preserve"> </v>
      </c>
      <c r="L87" s="41" t="str">
        <f>IF(Prislista!F91=0," ",D87*K87)</f>
        <v xml:space="preserve"> </v>
      </c>
      <c r="M87" s="370" t="str">
        <f t="shared" si="20"/>
        <v xml:space="preserve"> </v>
      </c>
      <c r="N87" s="107" t="str">
        <f>IF(Prislista!G91=0," ",Prislista!G91)</f>
        <v xml:space="preserve"> </v>
      </c>
      <c r="O87" s="40" t="str">
        <f>IF(Prislista!G91=0," ",D87*N87)</f>
        <v xml:space="preserve"> </v>
      </c>
      <c r="P87" s="370" t="str">
        <f t="shared" si="21"/>
        <v xml:space="preserve"> </v>
      </c>
      <c r="Q87" s="39" t="str">
        <f>IF(Prislista!H91=0," ",Prislista!H91)</f>
        <v xml:space="preserve"> </v>
      </c>
      <c r="R87" s="41" t="str">
        <f>IF(Prislista!H91=0," ",D87*Q87)</f>
        <v xml:space="preserve"> </v>
      </c>
      <c r="S87" s="628"/>
      <c r="T87" s="371" t="str">
        <f t="shared" si="22"/>
        <v xml:space="preserve"> </v>
      </c>
      <c r="U87" s="49"/>
    </row>
    <row r="88" spans="2:21" ht="25.5" x14ac:dyDescent="0.2">
      <c r="B88" s="31" t="s">
        <v>61</v>
      </c>
      <c r="C88" s="19" t="s">
        <v>89</v>
      </c>
      <c r="D88" s="26">
        <v>1</v>
      </c>
      <c r="E88" s="52" t="s">
        <v>48</v>
      </c>
      <c r="F88" s="26"/>
      <c r="G88" s="52"/>
      <c r="H88" s="39" t="str">
        <f>IF(Prislista!E95=0," ",Prislista!E95)</f>
        <v xml:space="preserve"> </v>
      </c>
      <c r="I88" s="40" t="str">
        <f>IF(Prislista!E95=0," ",D88*H88)</f>
        <v xml:space="preserve"> </v>
      </c>
      <c r="J88" s="370" t="str">
        <f t="shared" si="19"/>
        <v xml:space="preserve"> </v>
      </c>
      <c r="K88" s="39" t="str">
        <f>IF(Prislista!F95=0," ",Prislista!F95)</f>
        <v xml:space="preserve"> </v>
      </c>
      <c r="L88" s="41" t="str">
        <f>IF(Prislista!F95=0," ",D88*K88)</f>
        <v xml:space="preserve"> </v>
      </c>
      <c r="M88" s="370" t="str">
        <f t="shared" si="20"/>
        <v xml:space="preserve"> </v>
      </c>
      <c r="N88" s="107" t="str">
        <f>IF(Prislista!G95=0," ",Prislista!G95)</f>
        <v xml:space="preserve"> </v>
      </c>
      <c r="O88" s="40" t="str">
        <f>IF(Prislista!G95=0," ",D88*N88)</f>
        <v xml:space="preserve"> </v>
      </c>
      <c r="P88" s="370" t="str">
        <f t="shared" si="21"/>
        <v xml:space="preserve"> </v>
      </c>
      <c r="Q88" s="39" t="str">
        <f>IF(Prislista!H95=0," ",Prislista!H95)</f>
        <v xml:space="preserve"> </v>
      </c>
      <c r="R88" s="41" t="str">
        <f>IF(Prislista!H95=0," ",D88*Q88)</f>
        <v xml:space="preserve"> </v>
      </c>
      <c r="S88" s="628"/>
      <c r="T88" s="371" t="str">
        <f t="shared" si="22"/>
        <v xml:space="preserve"> </v>
      </c>
      <c r="U88" s="49"/>
    </row>
    <row r="89" spans="2:21" x14ac:dyDescent="0.2">
      <c r="B89" s="387" t="s">
        <v>62</v>
      </c>
      <c r="C89" s="679" t="s">
        <v>295</v>
      </c>
      <c r="D89" s="694">
        <v>1</v>
      </c>
      <c r="E89" s="681" t="s">
        <v>48</v>
      </c>
      <c r="F89" s="694"/>
      <c r="G89" s="681"/>
      <c r="H89" s="545" t="str">
        <f>IF(Prislista!E99=0," ",Prislista!E99)</f>
        <v xml:space="preserve"> </v>
      </c>
      <c r="I89" s="683" t="str">
        <f>IF(Prislista!E99=0," ",D89*H89)</f>
        <v xml:space="preserve"> </v>
      </c>
      <c r="J89" s="374" t="str">
        <f t="shared" ref="J89" si="23">IF(I89&gt;0,I89,0)</f>
        <v xml:space="preserve"> </v>
      </c>
      <c r="K89" s="545" t="str">
        <f>IF(Prislista!F99=0," ",Prislista!F99)</f>
        <v xml:space="preserve"> </v>
      </c>
      <c r="L89" s="684" t="str">
        <f>IF(Prislista!F99=0," ",D89*K89)</f>
        <v xml:space="preserve"> </v>
      </c>
      <c r="M89" s="374" t="str">
        <f t="shared" ref="M89" si="24">IF(L89&gt;0,L89,0)</f>
        <v xml:space="preserve"> </v>
      </c>
      <c r="N89" s="685" t="str">
        <f>IF(Prislista!G99=0," ",Prislista!G99)</f>
        <v xml:space="preserve"> </v>
      </c>
      <c r="O89" s="683" t="str">
        <f>IF(Prislista!G99=0," ",D89*N89)</f>
        <v xml:space="preserve"> </v>
      </c>
      <c r="P89" s="374" t="str">
        <f t="shared" ref="P89" si="25">IF(O89&gt;0,O89,0)</f>
        <v xml:space="preserve"> </v>
      </c>
      <c r="Q89" s="545" t="str">
        <f>IF(Prislista!H99=0," ",Prislista!H99)</f>
        <v xml:space="preserve"> </v>
      </c>
      <c r="R89" s="684" t="str">
        <f>IF(Prislista!H99=0," ",D89*Q89)</f>
        <v xml:space="preserve"> </v>
      </c>
      <c r="S89" s="628"/>
      <c r="T89" s="371" t="str">
        <f t="shared" ref="T89" si="26">IF(R89&gt;0,R89,0)</f>
        <v xml:space="preserve"> </v>
      </c>
      <c r="U89" s="49"/>
    </row>
    <row r="90" spans="2:21" x14ac:dyDescent="0.2">
      <c r="B90" s="31" t="s">
        <v>65</v>
      </c>
      <c r="C90" s="34" t="s">
        <v>296</v>
      </c>
      <c r="D90" s="26">
        <v>32</v>
      </c>
      <c r="E90" s="412" t="s">
        <v>300</v>
      </c>
      <c r="F90" s="26"/>
      <c r="G90" s="412"/>
      <c r="H90" s="39" t="str">
        <f>IF(Prislista!E103=0," ",Prislista!E103)</f>
        <v xml:space="preserve"> </v>
      </c>
      <c r="I90" s="40" t="str">
        <f>IF(Prislista!E103=0," ",D90*H90*H82)</f>
        <v xml:space="preserve"> </v>
      </c>
      <c r="J90" s="370" t="str">
        <f t="shared" si="19"/>
        <v xml:space="preserve"> </v>
      </c>
      <c r="K90" s="39" t="str">
        <f>IF(Prislista!F103=0," ",Prislista!F103)</f>
        <v xml:space="preserve"> </v>
      </c>
      <c r="L90" s="41" t="str">
        <f>IF(Prislista!F103=0," ",D90*K90*K82)</f>
        <v xml:space="preserve"> </v>
      </c>
      <c r="M90" s="370" t="str">
        <f t="shared" si="20"/>
        <v xml:space="preserve"> </v>
      </c>
      <c r="N90" s="107" t="str">
        <f>IF(Prislista!G103=0," ",Prislista!G103)</f>
        <v xml:space="preserve"> </v>
      </c>
      <c r="O90" s="40" t="str">
        <f>IF(Prislista!G103=0," ",D90*N90*N82)</f>
        <v xml:space="preserve"> </v>
      </c>
      <c r="P90" s="370" t="str">
        <f t="shared" si="21"/>
        <v xml:space="preserve"> </v>
      </c>
      <c r="Q90" s="39" t="str">
        <f>IF(Prislista!H103=0," ",Prislista!H103)</f>
        <v xml:space="preserve"> </v>
      </c>
      <c r="R90" s="41" t="str">
        <f>IF(Prislista!H103=0," ",D90*Q90*Q82)</f>
        <v xml:space="preserve"> </v>
      </c>
      <c r="S90" s="628"/>
      <c r="T90" s="371" t="str">
        <f t="shared" si="22"/>
        <v xml:space="preserve"> </v>
      </c>
      <c r="U90" s="49"/>
    </row>
    <row r="91" spans="2:21" ht="38.25" x14ac:dyDescent="0.2">
      <c r="B91" s="31" t="s">
        <v>66</v>
      </c>
      <c r="C91" s="34" t="s">
        <v>297</v>
      </c>
      <c r="D91" s="26">
        <v>63</v>
      </c>
      <c r="E91" s="629" t="s">
        <v>52</v>
      </c>
      <c r="F91" s="26">
        <v>16</v>
      </c>
      <c r="G91" s="52" t="s">
        <v>39</v>
      </c>
      <c r="H91" s="39" t="str">
        <f>IF(Prislista!$E107=0," ",Prislista!$E107)</f>
        <v xml:space="preserve"> </v>
      </c>
      <c r="I91" s="40" t="str">
        <f>IF(Prislista!E107=0," ",D91*F91*H91)</f>
        <v xml:space="preserve"> </v>
      </c>
      <c r="J91" s="370" t="str">
        <f t="shared" si="19"/>
        <v xml:space="preserve"> </v>
      </c>
      <c r="K91" s="39" t="str">
        <f>IF(Prislista!$E107=0," ",Prislista!$E107)</f>
        <v xml:space="preserve"> </v>
      </c>
      <c r="L91" s="41" t="str">
        <f>IF(Prislista!E107=0," ",D91*F91*K91)</f>
        <v xml:space="preserve"> </v>
      </c>
      <c r="M91" s="370" t="str">
        <f t="shared" si="20"/>
        <v xml:space="preserve"> </v>
      </c>
      <c r="N91" s="39" t="str">
        <f>IF(Prislista!$E107=0," ",Prislista!$E107)</f>
        <v xml:space="preserve"> </v>
      </c>
      <c r="O91" s="40" t="str">
        <f>IF(Prislista!E107=0," ",D91*F91*N91)</f>
        <v xml:space="preserve"> </v>
      </c>
      <c r="P91" s="370" t="str">
        <f t="shared" si="21"/>
        <v xml:space="preserve"> </v>
      </c>
      <c r="Q91" s="39" t="str">
        <f>IF(Prislista!$E107=0," ",Prislista!$E107)</f>
        <v xml:space="preserve"> </v>
      </c>
      <c r="R91" s="41" t="str">
        <f>IF(Prislista!E107=0," ",D91*F91*Q91)</f>
        <v xml:space="preserve"> </v>
      </c>
      <c r="S91" s="628"/>
      <c r="T91" s="371" t="str">
        <f t="shared" si="22"/>
        <v xml:space="preserve"> </v>
      </c>
      <c r="U91" s="49"/>
    </row>
    <row r="92" spans="2:21" ht="38.25" x14ac:dyDescent="0.2">
      <c r="B92" s="31" t="s">
        <v>67</v>
      </c>
      <c r="C92" s="34" t="s">
        <v>298</v>
      </c>
      <c r="D92" s="26">
        <v>9</v>
      </c>
      <c r="E92" s="629" t="s">
        <v>52</v>
      </c>
      <c r="F92" s="26">
        <v>16</v>
      </c>
      <c r="G92" s="52" t="s">
        <v>39</v>
      </c>
      <c r="H92" s="39" t="str">
        <f>IF(Prislista!$E111=0," ",Prislista!$E111)</f>
        <v xml:space="preserve"> </v>
      </c>
      <c r="I92" s="40" t="str">
        <f>IF(Prislista!E111=0," ",D92*F92*H92)</f>
        <v xml:space="preserve"> </v>
      </c>
      <c r="J92" s="370" t="str">
        <f t="shared" si="19"/>
        <v xml:space="preserve"> </v>
      </c>
      <c r="K92" s="39" t="str">
        <f>IF(Prislista!$E111=0," ",Prislista!$E111)</f>
        <v xml:space="preserve"> </v>
      </c>
      <c r="L92" s="41" t="str">
        <f>IF(Prislista!E111=0," ",D92*F92*K92)</f>
        <v xml:space="preserve"> </v>
      </c>
      <c r="M92" s="370" t="str">
        <f t="shared" si="20"/>
        <v xml:space="preserve"> </v>
      </c>
      <c r="N92" s="39" t="str">
        <f>IF(Prislista!$E111=0," ",Prislista!$E111)</f>
        <v xml:space="preserve"> </v>
      </c>
      <c r="O92" s="40" t="str">
        <f>IF(Prislista!E111=0," ",D92*F92*N92)</f>
        <v xml:space="preserve"> </v>
      </c>
      <c r="P92" s="370" t="str">
        <f t="shared" si="21"/>
        <v xml:space="preserve"> </v>
      </c>
      <c r="Q92" s="39" t="str">
        <f>IF(Prislista!$E111=0," ",Prislista!$E111)</f>
        <v xml:space="preserve"> </v>
      </c>
      <c r="R92" s="41" t="str">
        <f>IF(Prislista!E111=0," ",D92*F92*Q92)</f>
        <v xml:space="preserve"> </v>
      </c>
      <c r="S92" s="628"/>
      <c r="T92" s="371" t="str">
        <f t="shared" si="22"/>
        <v xml:space="preserve"> </v>
      </c>
      <c r="U92" s="49"/>
    </row>
    <row r="93" spans="2:21" ht="25.5" x14ac:dyDescent="0.2">
      <c r="B93" s="31" t="s">
        <v>68</v>
      </c>
      <c r="C93" s="34" t="s">
        <v>299</v>
      </c>
      <c r="D93" s="26">
        <v>1</v>
      </c>
      <c r="E93" s="629" t="s">
        <v>146</v>
      </c>
      <c r="F93" s="26">
        <v>20</v>
      </c>
      <c r="G93" s="52" t="s">
        <v>39</v>
      </c>
      <c r="H93" s="39" t="str">
        <f>IF(Prislista!$E$115=0," ",Prislista!$E$115)</f>
        <v xml:space="preserve"> </v>
      </c>
      <c r="I93" s="40" t="str">
        <f>IF(Prislista!E115=0," ",D93*F93*H93)</f>
        <v xml:space="preserve"> </v>
      </c>
      <c r="J93" s="370" t="str">
        <f t="shared" si="19"/>
        <v xml:space="preserve"> </v>
      </c>
      <c r="K93" s="39" t="str">
        <f>IF(Prislista!$E$115=0," ",Prislista!$E$115)</f>
        <v xml:space="preserve"> </v>
      </c>
      <c r="L93" s="41" t="str">
        <f>IF(Prislista!E115=0," ",D93*F93*K93)</f>
        <v xml:space="preserve"> </v>
      </c>
      <c r="M93" s="370" t="str">
        <f t="shared" si="20"/>
        <v xml:space="preserve"> </v>
      </c>
      <c r="N93" s="107" t="str">
        <f>IF(Prislista!$E$115=0," ",Prislista!$E$115)</f>
        <v xml:space="preserve"> </v>
      </c>
      <c r="O93" s="40" t="str">
        <f>IF(Prislista!E115=0," ",D93*F93*N93)</f>
        <v xml:space="preserve"> </v>
      </c>
      <c r="P93" s="370" t="str">
        <f t="shared" si="21"/>
        <v xml:space="preserve"> </v>
      </c>
      <c r="Q93" s="39" t="str">
        <f>IF(Prislista!$E$115=0," ",Prislista!$E$115)</f>
        <v xml:space="preserve"> </v>
      </c>
      <c r="R93" s="41" t="str">
        <f>IF(Prislista!E115=0," ",D93*F93*Q93)</f>
        <v xml:space="preserve"> </v>
      </c>
      <c r="S93" s="628"/>
      <c r="T93" s="371" t="str">
        <f t="shared" si="22"/>
        <v xml:space="preserve"> </v>
      </c>
      <c r="U93" s="49"/>
    </row>
    <row r="94" spans="2:21" x14ac:dyDescent="0.2">
      <c r="B94" s="32" t="s">
        <v>266</v>
      </c>
      <c r="C94" s="35" t="s">
        <v>291</v>
      </c>
      <c r="D94" s="27">
        <v>1</v>
      </c>
      <c r="E94" s="338" t="s">
        <v>301</v>
      </c>
      <c r="F94" s="27"/>
      <c r="G94" s="338"/>
      <c r="H94" s="42" t="str">
        <f>IF(Prislista!E127=0," ",Prislista!E127)</f>
        <v xml:space="preserve"> </v>
      </c>
      <c r="I94" s="40" t="str">
        <f>IF(Prislista!E127=0," ",D94*H94*H82)</f>
        <v xml:space="preserve"> </v>
      </c>
      <c r="J94" s="370" t="str">
        <f t="shared" si="19"/>
        <v xml:space="preserve"> </v>
      </c>
      <c r="K94" s="42" t="str">
        <f>IF(Prislista!F127=0," ",Prislista!F127)</f>
        <v xml:space="preserve"> </v>
      </c>
      <c r="L94" s="41" t="str">
        <f>IF(Prislista!F127=0," ",D94*K94*K82)</f>
        <v xml:space="preserve"> </v>
      </c>
      <c r="M94" s="370" t="str">
        <f t="shared" si="20"/>
        <v xml:space="preserve"> </v>
      </c>
      <c r="N94" s="113" t="str">
        <f>IF(Prislista!G127=0," ",Prislista!G127)</f>
        <v xml:space="preserve"> </v>
      </c>
      <c r="O94" s="40" t="str">
        <f>IF(Prislista!G127=0," ",D94*N94*N82)</f>
        <v xml:space="preserve"> </v>
      </c>
      <c r="P94" s="370" t="str">
        <f t="shared" si="21"/>
        <v xml:space="preserve"> </v>
      </c>
      <c r="Q94" s="42" t="str">
        <f>IF(Prislista!H127=0," ",Prislista!H127)</f>
        <v xml:space="preserve"> </v>
      </c>
      <c r="R94" s="41" t="str">
        <f>IF(Prislista!H127=0," ",D94*Q94*Q82)</f>
        <v xml:space="preserve"> </v>
      </c>
      <c r="S94" s="628"/>
      <c r="T94" s="371" t="str">
        <f t="shared" si="22"/>
        <v xml:space="preserve"> </v>
      </c>
      <c r="U94" s="49"/>
    </row>
    <row r="95" spans="2:21" x14ac:dyDescent="0.2">
      <c r="B95" s="31" t="s">
        <v>268</v>
      </c>
      <c r="C95" s="34" t="s">
        <v>292</v>
      </c>
      <c r="D95" s="26">
        <v>32</v>
      </c>
      <c r="E95" s="412" t="s">
        <v>300</v>
      </c>
      <c r="F95" s="26"/>
      <c r="G95" s="412"/>
      <c r="H95" s="39" t="str">
        <f>IF(Prislista!E131=0," ",Prislista!E131)</f>
        <v xml:space="preserve"> </v>
      </c>
      <c r="I95" s="40" t="str">
        <f>IF(Prislista!E131=0," ",D95*H95*H82)</f>
        <v xml:space="preserve"> </v>
      </c>
      <c r="J95" s="370" t="str">
        <f t="shared" si="19"/>
        <v xml:space="preserve"> </v>
      </c>
      <c r="K95" s="39" t="str">
        <f>IF(Prislista!F131=0," ",Prislista!F131)</f>
        <v xml:space="preserve"> </v>
      </c>
      <c r="L95" s="41" t="str">
        <f>IF(Prislista!F131=0," ",D95*K95*K82)</f>
        <v xml:space="preserve"> </v>
      </c>
      <c r="M95" s="370" t="str">
        <f t="shared" si="20"/>
        <v xml:space="preserve"> </v>
      </c>
      <c r="N95" s="107" t="str">
        <f>IF(Prislista!G131=0," ",Prislista!G131)</f>
        <v xml:space="preserve"> </v>
      </c>
      <c r="O95" s="40" t="str">
        <f>IF(Prislista!G131=0," ",D95*N95*N82)</f>
        <v xml:space="preserve"> </v>
      </c>
      <c r="P95" s="370" t="str">
        <f t="shared" si="21"/>
        <v xml:space="preserve"> </v>
      </c>
      <c r="Q95" s="39" t="str">
        <f>IF(Prislista!H131=0," ",Prislista!H131)</f>
        <v xml:space="preserve"> </v>
      </c>
      <c r="R95" s="41" t="str">
        <f>IF(Prislista!H131=0," ",D95*Q95*Q82)</f>
        <v xml:space="preserve"> </v>
      </c>
      <c r="S95" s="628"/>
      <c r="T95" s="371" t="str">
        <f t="shared" si="22"/>
        <v xml:space="preserve"> </v>
      </c>
      <c r="U95" s="49"/>
    </row>
    <row r="96" spans="2:21" ht="25.5" x14ac:dyDescent="0.2">
      <c r="B96" s="32" t="s">
        <v>274</v>
      </c>
      <c r="C96" s="34" t="s">
        <v>293</v>
      </c>
      <c r="D96" s="26">
        <v>1</v>
      </c>
      <c r="E96" s="412" t="s">
        <v>301</v>
      </c>
      <c r="F96" s="26"/>
      <c r="G96" s="412"/>
      <c r="H96" s="39" t="str">
        <f>IF(Prislista!E152+Prislista!E165+Prislista!E176+Prislista!E187=0," ",Prislista!E152+Prislista!E165+Prislista!E176+Prislista!E187)</f>
        <v xml:space="preserve"> </v>
      </c>
      <c r="I96" s="108" t="str">
        <f>IF(Prislista!E152+Prislista!E165+Prislista!E176+Prislista!E180=0," ",D96*H82*H96)</f>
        <v xml:space="preserve"> </v>
      </c>
      <c r="J96" s="370" t="str">
        <f t="shared" si="19"/>
        <v xml:space="preserve"> </v>
      </c>
      <c r="K96" s="813" t="str">
        <f>IF(Prislista!F152+Prislista!F165+Prislista!F176+Prislista!F187=0," ",Prislista!F152+Prislista!F165+Prislista!F176+Prislista!F187)</f>
        <v xml:space="preserve"> </v>
      </c>
      <c r="L96" s="41" t="str">
        <f>IF(Prislista!F152+Prislista!F165+Prislista!F176+Prislista!F180=0," ",D96*K96*K82)</f>
        <v xml:space="preserve"> </v>
      </c>
      <c r="M96" s="370" t="str">
        <f t="shared" si="20"/>
        <v xml:space="preserve"> </v>
      </c>
      <c r="N96" s="813" t="str">
        <f>IF(Prislista!G152+Prislista!G165+Prislista!G176+Prislista!G187=0," ",Prislista!G152+Prislista!G165+Prislista!G176+Prislista!G187)</f>
        <v xml:space="preserve"> </v>
      </c>
      <c r="O96" s="41" t="str">
        <f>IF(Prislista!G152+Prislista!G165+Prislista!G176+Prislista!G180=0," ",D96*N96*N82)</f>
        <v xml:space="preserve"> </v>
      </c>
      <c r="P96" s="370" t="str">
        <f t="shared" si="21"/>
        <v xml:space="preserve"> </v>
      </c>
      <c r="Q96" s="39" t="str">
        <f>IF(Prislista!H152+Prislista!H165+Prislista!H176+Prislista!H187=0," ",Prislista!H152+Prislista!H165+Prislista!H176+Prislista!H187)</f>
        <v xml:space="preserve"> </v>
      </c>
      <c r="R96" s="108" t="str">
        <f>IF(Prislista!H152+Prislista!H165+Prislista!H176+Prislista!H180=0," ",D96*Q96*Q82)</f>
        <v xml:space="preserve"> </v>
      </c>
      <c r="S96" s="628"/>
      <c r="T96" s="371" t="str">
        <f t="shared" si="22"/>
        <v xml:space="preserve"> </v>
      </c>
      <c r="U96" s="49"/>
    </row>
    <row r="97" spans="2:21" ht="25.5" x14ac:dyDescent="0.2">
      <c r="B97" s="33"/>
      <c r="C97" s="36" t="s">
        <v>294</v>
      </c>
      <c r="D97" s="28">
        <v>32</v>
      </c>
      <c r="E97" s="411" t="s">
        <v>300</v>
      </c>
      <c r="F97" s="28"/>
      <c r="G97" s="411"/>
      <c r="H97" s="43" t="str">
        <f>IF(Prislista!E156+Prislista!E169+Prislista!E180+Prislista!E191=0," ",Prislista!E156+Prislista!E169+Prislista!E180+Prislista!E191)</f>
        <v xml:space="preserve"> </v>
      </c>
      <c r="I97" s="40" t="str">
        <f>IF(Prislista!E156+Prislista!E169+Prislista!E180+Prislista!E191=0," ",D97*H97*H82)</f>
        <v xml:space="preserve"> </v>
      </c>
      <c r="J97" s="370" t="str">
        <f t="shared" si="19"/>
        <v xml:space="preserve"> </v>
      </c>
      <c r="K97" s="43" t="str">
        <f>IF(Prislista!H156+Prislista!H169+Prislista!H180+Prislista!H191=0," ",Prislista!H156+Prislista!H169+Prislista!H180+Prislista!H191)</f>
        <v xml:space="preserve"> </v>
      </c>
      <c r="L97" s="41" t="str">
        <f>IF(Prislista!H156+Prislista!H169+Prislista!H180+Prislista!H191=0," ",D97*K97*K82)</f>
        <v xml:space="preserve"> </v>
      </c>
      <c r="M97" s="370" t="str">
        <f t="shared" si="20"/>
        <v xml:space="preserve"> </v>
      </c>
      <c r="N97" s="108" t="str">
        <f>IF(Prislista!H156+Prislista!H169+Prislista!H180+Prislista!H191=0," ",Prislista!G156+Prislista!G169+Prislista!G180+Prislista!G191)</f>
        <v xml:space="preserve"> </v>
      </c>
      <c r="O97" s="40" t="str">
        <f>IF(Prislista!H156+Prislista!H169+Prislista!H180+Prislista!H191=0," ",D97*N97*N82)</f>
        <v xml:space="preserve"> </v>
      </c>
      <c r="P97" s="370" t="str">
        <f t="shared" si="21"/>
        <v xml:space="preserve"> </v>
      </c>
      <c r="Q97" s="43" t="str">
        <f>IF(Prislista!H156+Prislista!H169+Prislista!H180+Prislista!H191=0," ",Prislista!H156+Prislista!H169+Prislista!H180+Prislista!H191)</f>
        <v xml:space="preserve"> </v>
      </c>
      <c r="R97" s="41" t="str">
        <f>IF(Prislista!H156+Prislista!H169+Prislista!H180+Prislista!H191=0," ",D97*Q97*Q82)</f>
        <v xml:space="preserve"> </v>
      </c>
      <c r="S97" s="628"/>
      <c r="T97" s="371" t="str">
        <f t="shared" si="22"/>
        <v xml:space="preserve"> </v>
      </c>
      <c r="U97" s="49"/>
    </row>
    <row r="98" spans="2:21" x14ac:dyDescent="0.2">
      <c r="B98" s="31" t="s">
        <v>30</v>
      </c>
      <c r="C98" s="19" t="s">
        <v>96</v>
      </c>
      <c r="D98" s="26">
        <v>1</v>
      </c>
      <c r="E98" s="412" t="s">
        <v>48</v>
      </c>
      <c r="F98" s="26"/>
      <c r="G98" s="412"/>
      <c r="H98" s="39" t="str">
        <f>IF(Prislista!E198=0," ",Prislista!E198)</f>
        <v xml:space="preserve"> </v>
      </c>
      <c r="I98" s="40" t="str">
        <f>IF(Prislista!E198=0," ",D98*H98)</f>
        <v xml:space="preserve"> </v>
      </c>
      <c r="J98" s="370" t="str">
        <f t="shared" si="19"/>
        <v xml:space="preserve"> </v>
      </c>
      <c r="K98" s="39" t="str">
        <f>IF(Prislista!F198=0," ",Prislista!F198)</f>
        <v xml:space="preserve"> </v>
      </c>
      <c r="L98" s="41" t="str">
        <f>IF(Prislista!F198=0," ",D98*K98)</f>
        <v xml:space="preserve"> </v>
      </c>
      <c r="M98" s="370" t="str">
        <f t="shared" si="20"/>
        <v xml:space="preserve"> </v>
      </c>
      <c r="N98" s="107" t="str">
        <f>IF(Prislista!G198=0," ",Prislista!G198)</f>
        <v xml:space="preserve"> </v>
      </c>
      <c r="O98" s="40" t="str">
        <f>IF(Prislista!G198=0," ",D98*N98)</f>
        <v xml:space="preserve"> </v>
      </c>
      <c r="P98" s="370" t="str">
        <f t="shared" si="21"/>
        <v xml:space="preserve"> </v>
      </c>
      <c r="Q98" s="39" t="str">
        <f>IF(Prislista!H198=0," ",Prislista!H198)</f>
        <v xml:space="preserve"> </v>
      </c>
      <c r="R98" s="41" t="str">
        <f>IF(Prislista!H198=0," ",D98*Q98)</f>
        <v xml:space="preserve"> </v>
      </c>
      <c r="S98" s="628"/>
      <c r="T98" s="371" t="str">
        <f t="shared" si="22"/>
        <v xml:space="preserve"> </v>
      </c>
      <c r="U98" s="49"/>
    </row>
    <row r="99" spans="2:21" ht="38.25" x14ac:dyDescent="0.2">
      <c r="B99" s="388" t="s">
        <v>0</v>
      </c>
      <c r="C99" s="25" t="s">
        <v>367</v>
      </c>
      <c r="D99" s="111" t="str">
        <f>IF(Prislista!E208=0," ",Prislista!E208)</f>
        <v xml:space="preserve"> </v>
      </c>
      <c r="E99" s="21" t="s">
        <v>110</v>
      </c>
      <c r="F99" s="28">
        <v>40</v>
      </c>
      <c r="G99" s="53" t="s">
        <v>47</v>
      </c>
      <c r="H99" s="43" t="str">
        <f>IF(Prislista!$E$207=0," ",Prislista!$E$207)</f>
        <v xml:space="preserve"> </v>
      </c>
      <c r="I99" s="44" t="str">
        <f>IF(Prislista!$E$207=0," ",H99*D99*F99)</f>
        <v xml:space="preserve"> </v>
      </c>
      <c r="J99" s="370" t="str">
        <f t="shared" si="19"/>
        <v xml:space="preserve"> </v>
      </c>
      <c r="K99" s="43" t="str">
        <f>IF(Prislista!$E$207=0," ",Prislista!$E$207)</f>
        <v xml:space="preserve"> </v>
      </c>
      <c r="L99" s="45" t="str">
        <f>IF(Prislista!$E$207=0," ",K99*D99*F99)</f>
        <v xml:space="preserve"> </v>
      </c>
      <c r="M99" s="370" t="str">
        <f t="shared" si="20"/>
        <v xml:space="preserve"> </v>
      </c>
      <c r="N99" s="108" t="str">
        <f>IF(Prislista!E207=0," ",Prislista!E207)</f>
        <v xml:space="preserve"> </v>
      </c>
      <c r="O99" s="44" t="str">
        <f>IF(Prislista!E207=0," ",N99*D99*F99)</f>
        <v xml:space="preserve"> </v>
      </c>
      <c r="P99" s="370" t="str">
        <f t="shared" si="21"/>
        <v xml:space="preserve"> </v>
      </c>
      <c r="Q99" s="43" t="str">
        <f>IF(Prislista!E207=0," ",Prislista!E207)</f>
        <v xml:space="preserve"> </v>
      </c>
      <c r="R99" s="45" t="str">
        <f>IF(Prislista!E207=0," ",Q99*D99*F99)</f>
        <v xml:space="preserve"> </v>
      </c>
      <c r="S99" s="628"/>
      <c r="T99" s="371" t="str">
        <f t="shared" si="22"/>
        <v xml:space="preserve"> </v>
      </c>
      <c r="U99" s="49"/>
    </row>
    <row r="100" spans="2:21" x14ac:dyDescent="0.2">
      <c r="B100" s="31" t="s">
        <v>73</v>
      </c>
      <c r="C100" s="19" t="s">
        <v>368</v>
      </c>
      <c r="D100" s="112" t="str">
        <f>IF(Prislista!E213=0," ",Prislista!E213)</f>
        <v xml:space="preserve"> </v>
      </c>
      <c r="E100" s="20" t="s">
        <v>110</v>
      </c>
      <c r="F100" s="26">
        <v>4</v>
      </c>
      <c r="G100" s="52" t="s">
        <v>47</v>
      </c>
      <c r="H100" s="39" t="str">
        <f>IF(Prislista!$E$212=0," ",Prislista!$E$212)</f>
        <v xml:space="preserve"> </v>
      </c>
      <c r="I100" s="40" t="str">
        <f>IF(Prislista!$E$212=0," ",H100*D100*F100)</f>
        <v xml:space="preserve"> </v>
      </c>
      <c r="J100" s="370" t="str">
        <f t="shared" si="19"/>
        <v xml:space="preserve"> </v>
      </c>
      <c r="K100" s="39" t="str">
        <f>IF(Prislista!$E$212=0," ",Prislista!$E$212)</f>
        <v xml:space="preserve"> </v>
      </c>
      <c r="L100" s="41" t="str">
        <f>IF(Prislista!$E$212=0," ",K100*D100*F100)</f>
        <v xml:space="preserve"> </v>
      </c>
      <c r="M100" s="370" t="str">
        <f t="shared" si="20"/>
        <v xml:space="preserve"> </v>
      </c>
      <c r="N100" s="107" t="str">
        <f>IF(Prislista!E212=0," ",Prislista!E212)</f>
        <v xml:space="preserve"> </v>
      </c>
      <c r="O100" s="40" t="str">
        <f>IF(Prislista!E212=0," ",N100*D100*F100)</f>
        <v xml:space="preserve"> </v>
      </c>
      <c r="P100" s="370" t="str">
        <f t="shared" si="21"/>
        <v xml:space="preserve"> </v>
      </c>
      <c r="Q100" s="39" t="str">
        <f>IF(Prislista!E212=0," ",Prislista!E212)</f>
        <v xml:space="preserve"> </v>
      </c>
      <c r="R100" s="41" t="str">
        <f>IF(Prislista!E212=0," ",Q100*D100*F100)</f>
        <v xml:space="preserve"> </v>
      </c>
      <c r="S100" s="628"/>
      <c r="T100" s="371" t="str">
        <f t="shared" si="22"/>
        <v xml:space="preserve"> </v>
      </c>
      <c r="U100" s="49"/>
    </row>
    <row r="101" spans="2:21" x14ac:dyDescent="0.2">
      <c r="B101" s="31" t="s">
        <v>74</v>
      </c>
      <c r="C101" s="19" t="s">
        <v>85</v>
      </c>
      <c r="D101" s="112" t="str">
        <f>IF(Prislista!E218=0," ",Prislista!E218)</f>
        <v xml:space="preserve"> </v>
      </c>
      <c r="E101" s="20" t="s">
        <v>110</v>
      </c>
      <c r="F101" s="26">
        <v>4</v>
      </c>
      <c r="G101" s="52" t="s">
        <v>47</v>
      </c>
      <c r="H101" s="39" t="str">
        <f>IF(Prislista!$E$217=0," ",Prislista!$E$217)</f>
        <v xml:space="preserve"> </v>
      </c>
      <c r="I101" s="40" t="str">
        <f>IF(Prislista!$E$217=0," ",H101*D101*F101)</f>
        <v xml:space="preserve"> </v>
      </c>
      <c r="J101" s="370" t="str">
        <f t="shared" si="19"/>
        <v xml:space="preserve"> </v>
      </c>
      <c r="K101" s="39" t="str">
        <f>IF(Prislista!$E$217=0," ",Prislista!$E$217)</f>
        <v xml:space="preserve"> </v>
      </c>
      <c r="L101" s="41" t="str">
        <f>IF(Prislista!$E$217=0," ",K101*D101*F101)</f>
        <v xml:space="preserve"> </v>
      </c>
      <c r="M101" s="370" t="str">
        <f t="shared" si="20"/>
        <v xml:space="preserve"> </v>
      </c>
      <c r="N101" s="107" t="str">
        <f>IF(Prislista!E217=0," ",Prislista!E217)</f>
        <v xml:space="preserve"> </v>
      </c>
      <c r="O101" s="40" t="str">
        <f>IF(Prislista!E217=0," ",N101*D101*F101)</f>
        <v xml:space="preserve"> </v>
      </c>
      <c r="P101" s="370" t="str">
        <f t="shared" si="21"/>
        <v xml:space="preserve"> </v>
      </c>
      <c r="Q101" s="39" t="str">
        <f>IF(Prislista!E217=0," ",Prislista!E217)</f>
        <v xml:space="preserve"> </v>
      </c>
      <c r="R101" s="41" t="str">
        <f>IF(Prislista!E217=0," ",Q101*D101*F101)</f>
        <v xml:space="preserve"> </v>
      </c>
      <c r="S101" s="628"/>
      <c r="T101" s="371" t="str">
        <f t="shared" si="22"/>
        <v xml:space="preserve"> </v>
      </c>
      <c r="U101" s="49"/>
    </row>
    <row r="102" spans="2:21" ht="25.5" x14ac:dyDescent="0.2">
      <c r="B102" s="32" t="s">
        <v>75</v>
      </c>
      <c r="C102" s="25" t="s">
        <v>188</v>
      </c>
      <c r="D102" s="28"/>
      <c r="E102" s="21"/>
      <c r="F102" s="28"/>
      <c r="G102" s="413" t="s">
        <v>202</v>
      </c>
      <c r="H102" s="196">
        <v>6</v>
      </c>
      <c r="I102" s="44"/>
      <c r="J102" s="370"/>
      <c r="K102" s="196">
        <v>12</v>
      </c>
      <c r="L102" s="45"/>
      <c r="M102" s="370"/>
      <c r="N102" s="197">
        <v>24</v>
      </c>
      <c r="O102" s="44"/>
      <c r="P102" s="370"/>
      <c r="Q102" s="196">
        <v>48</v>
      </c>
      <c r="R102" s="45"/>
      <c r="S102" s="628"/>
      <c r="T102" s="371"/>
      <c r="U102" s="49"/>
    </row>
    <row r="103" spans="2:21" x14ac:dyDescent="0.2">
      <c r="B103" s="116"/>
      <c r="C103" s="117" t="s">
        <v>134</v>
      </c>
      <c r="D103" s="332">
        <v>1</v>
      </c>
      <c r="E103" s="21" t="s">
        <v>40</v>
      </c>
      <c r="F103" s="250">
        <v>32</v>
      </c>
      <c r="G103" s="53" t="s">
        <v>39</v>
      </c>
      <c r="H103" s="43" t="str">
        <f>IF(Prislista!$E$223=0," ",Prislista!$E$223)</f>
        <v xml:space="preserve"> </v>
      </c>
      <c r="I103" s="44" t="str">
        <f>IF(Prislista!E223=0," ",D103*F103*H102*H103)</f>
        <v xml:space="preserve"> </v>
      </c>
      <c r="J103" s="370" t="str">
        <f t="shared" si="19"/>
        <v xml:space="preserve"> </v>
      </c>
      <c r="K103" s="43" t="str">
        <f>IF(Prislista!$E$223=0," ",Prislista!$E$223)</f>
        <v xml:space="preserve"> </v>
      </c>
      <c r="L103" s="41" t="str">
        <f>IF(Prislista!E223=0," ",D103*F103*K102*K103)</f>
        <v xml:space="preserve"> </v>
      </c>
      <c r="M103" s="370" t="str">
        <f t="shared" si="20"/>
        <v xml:space="preserve"> </v>
      </c>
      <c r="N103" s="108" t="str">
        <f>IF(Prislista!E223=0," ",Prislista!E223)</f>
        <v xml:space="preserve"> </v>
      </c>
      <c r="O103" s="44" t="str">
        <f>IF(Prislista!E223=0," ",D103*F103*N102*N103)</f>
        <v xml:space="preserve"> </v>
      </c>
      <c r="P103" s="370" t="str">
        <f t="shared" si="21"/>
        <v xml:space="preserve"> </v>
      </c>
      <c r="Q103" s="43" t="str">
        <f>IF(Prislista!E223=0," ",Prislista!E223)</f>
        <v xml:space="preserve"> </v>
      </c>
      <c r="R103" s="45" t="str">
        <f>IF(Prislista!E223=0," ",F103*Q102*Q103)</f>
        <v xml:space="preserve"> </v>
      </c>
      <c r="S103" s="628"/>
      <c r="T103" s="371" t="str">
        <f t="shared" si="22"/>
        <v xml:space="preserve"> </v>
      </c>
      <c r="U103" s="49"/>
    </row>
    <row r="104" spans="2:21" x14ac:dyDescent="0.2">
      <c r="B104" s="12"/>
      <c r="C104" s="23" t="s">
        <v>91</v>
      </c>
      <c r="D104" s="332">
        <v>1</v>
      </c>
      <c r="E104" s="21" t="s">
        <v>40</v>
      </c>
      <c r="F104" s="249">
        <v>32</v>
      </c>
      <c r="G104" s="52" t="s">
        <v>39</v>
      </c>
      <c r="H104" s="39" t="str">
        <f>IF(Prislista!$E$224=0," ",Prislista!$E$224)</f>
        <v xml:space="preserve"> </v>
      </c>
      <c r="I104" s="40" t="str">
        <f>IF(Prislista!E224=0," ",D104*F104*H102*H104)</f>
        <v xml:space="preserve"> </v>
      </c>
      <c r="J104" s="370" t="str">
        <f t="shared" si="19"/>
        <v xml:space="preserve"> </v>
      </c>
      <c r="K104" s="39" t="str">
        <f>IF(Prislista!$E$224=0," ",Prislista!$E$224)</f>
        <v xml:space="preserve"> </v>
      </c>
      <c r="L104" s="41" t="str">
        <f>IF(Prislista!E224=0," ",D104*F104*K102*K104)</f>
        <v xml:space="preserve"> </v>
      </c>
      <c r="M104" s="370" t="str">
        <f t="shared" si="20"/>
        <v xml:space="preserve"> </v>
      </c>
      <c r="N104" s="107" t="str">
        <f>IF(Prislista!E224=0," ",Prislista!E224)</f>
        <v xml:space="preserve"> </v>
      </c>
      <c r="O104" s="44" t="str">
        <f>IF(Prislista!E224=0," ",D104*F104*N102*N104)</f>
        <v xml:space="preserve"> </v>
      </c>
      <c r="P104" s="370" t="str">
        <f t="shared" si="21"/>
        <v xml:space="preserve"> </v>
      </c>
      <c r="Q104" s="39" t="str">
        <f>IF(Prislista!E224=0," ",Prislista!E224)</f>
        <v xml:space="preserve"> </v>
      </c>
      <c r="R104" s="41" t="str">
        <f>IF(Prislista!E224=0," ",D104*F104*Q102*Q104)</f>
        <v xml:space="preserve"> </v>
      </c>
      <c r="S104" s="628"/>
      <c r="T104" s="371" t="str">
        <f t="shared" si="22"/>
        <v xml:space="preserve"> </v>
      </c>
      <c r="U104" s="49"/>
    </row>
    <row r="105" spans="2:21" x14ac:dyDescent="0.2">
      <c r="B105" s="12"/>
      <c r="C105" s="23" t="s">
        <v>92</v>
      </c>
      <c r="D105" s="332">
        <v>1</v>
      </c>
      <c r="E105" s="21" t="s">
        <v>40</v>
      </c>
      <c r="F105" s="249">
        <v>32</v>
      </c>
      <c r="G105" s="52" t="s">
        <v>39</v>
      </c>
      <c r="H105" s="39" t="str">
        <f>IF(Prislista!$E$225=0," ",Prislista!$E$225)</f>
        <v xml:space="preserve"> </v>
      </c>
      <c r="I105" s="40" t="str">
        <f>IF(Prislista!E225=0," ",D105*F105*H102*H105)</f>
        <v xml:space="preserve"> </v>
      </c>
      <c r="J105" s="370" t="str">
        <f t="shared" si="19"/>
        <v xml:space="preserve"> </v>
      </c>
      <c r="K105" s="39" t="str">
        <f>IF(Prislista!$E$225=0," ",Prislista!$E$225)</f>
        <v xml:space="preserve"> </v>
      </c>
      <c r="L105" s="41" t="str">
        <f>IF(Prislista!E225=0," ",D105*F105*K102*K105)</f>
        <v xml:space="preserve"> </v>
      </c>
      <c r="M105" s="370" t="str">
        <f t="shared" si="20"/>
        <v xml:space="preserve"> </v>
      </c>
      <c r="N105" s="107" t="str">
        <f>IF(Prislista!E225=0," ",Prislista!E225)</f>
        <v xml:space="preserve"> </v>
      </c>
      <c r="O105" s="44" t="str">
        <f>IF(Prislista!E225=0," ",D105*F105*N102*N105)</f>
        <v xml:space="preserve"> </v>
      </c>
      <c r="P105" s="370" t="str">
        <f t="shared" si="21"/>
        <v xml:space="preserve"> </v>
      </c>
      <c r="Q105" s="39" t="str">
        <f>IF(Prislista!E225=0," ",Prislista!E225)</f>
        <v xml:space="preserve"> </v>
      </c>
      <c r="R105" s="41" t="str">
        <f>IF(Prislista!E225=0," ",D105*F105*Q102*Q105)</f>
        <v xml:space="preserve"> </v>
      </c>
      <c r="S105" s="628"/>
      <c r="T105" s="371" t="str">
        <f t="shared" si="22"/>
        <v xml:space="preserve"> </v>
      </c>
      <c r="U105" s="49"/>
    </row>
    <row r="106" spans="2:21" x14ac:dyDescent="0.2">
      <c r="B106" s="12"/>
      <c r="C106" s="23" t="s">
        <v>93</v>
      </c>
      <c r="D106" s="332">
        <v>1</v>
      </c>
      <c r="E106" s="21" t="s">
        <v>40</v>
      </c>
      <c r="F106" s="249">
        <v>32</v>
      </c>
      <c r="G106" s="52" t="s">
        <v>39</v>
      </c>
      <c r="H106" s="39" t="str">
        <f>IF(Prislista!$E$226=0," ",Prislista!$E$226)</f>
        <v xml:space="preserve"> </v>
      </c>
      <c r="I106" s="40" t="str">
        <f>IF(Prislista!E226=0," ",D106*F106*H102*H106)</f>
        <v xml:space="preserve"> </v>
      </c>
      <c r="J106" s="370" t="str">
        <f t="shared" si="19"/>
        <v xml:space="preserve"> </v>
      </c>
      <c r="K106" s="39" t="str">
        <f>IF(Prislista!$E$226=0," ",Prislista!$E$226)</f>
        <v xml:space="preserve"> </v>
      </c>
      <c r="L106" s="41" t="str">
        <f>IF(Prislista!E226=0," ",D106*F106*K102*K106)</f>
        <v xml:space="preserve"> </v>
      </c>
      <c r="M106" s="370" t="str">
        <f t="shared" si="20"/>
        <v xml:space="preserve"> </v>
      </c>
      <c r="N106" s="107" t="str">
        <f>IF(Prislista!E226=0," ",Prislista!E226)</f>
        <v xml:space="preserve"> </v>
      </c>
      <c r="O106" s="44" t="str">
        <f>IF(Prislista!E226=0," ",D106*F106*N102*N106)</f>
        <v xml:space="preserve"> </v>
      </c>
      <c r="P106" s="370" t="str">
        <f t="shared" si="21"/>
        <v xml:space="preserve"> </v>
      </c>
      <c r="Q106" s="39" t="str">
        <f>IF(Prislista!E226=0," ",Prislista!E226)</f>
        <v xml:space="preserve"> </v>
      </c>
      <c r="R106" s="41" t="str">
        <f>IF(Prislista!E226=0," ",D106*F106*Q102*Q106)</f>
        <v xml:space="preserve"> </v>
      </c>
      <c r="S106" s="628"/>
      <c r="T106" s="371" t="str">
        <f t="shared" si="22"/>
        <v xml:space="preserve"> </v>
      </c>
      <c r="U106" s="49"/>
    </row>
    <row r="107" spans="2:21" x14ac:dyDescent="0.2">
      <c r="B107" s="12"/>
      <c r="C107" s="690" t="s">
        <v>350</v>
      </c>
      <c r="D107" s="695">
        <v>1</v>
      </c>
      <c r="E107" s="691" t="s">
        <v>40</v>
      </c>
      <c r="F107" s="248">
        <v>32</v>
      </c>
      <c r="G107" s="681" t="s">
        <v>39</v>
      </c>
      <c r="H107" s="545" t="str">
        <f>IF(Prislista!$E$227=0," ",Prislista!$E$227)</f>
        <v xml:space="preserve"> </v>
      </c>
      <c r="I107" s="683" t="str">
        <f>IF(Prislista!E227=0," ",D107*F107*H102*H107)</f>
        <v xml:space="preserve"> </v>
      </c>
      <c r="J107" s="374" t="str">
        <f t="shared" ref="J107:J108" si="27">IF(I107&gt;0,I107,0)</f>
        <v xml:space="preserve"> </v>
      </c>
      <c r="K107" s="545" t="str">
        <f>IF(Prislista!$E$227=0," ",Prislista!$E$227)</f>
        <v xml:space="preserve"> </v>
      </c>
      <c r="L107" s="684" t="str">
        <f>IF(Prislista!E227=0," ",D107*F107*K102*K107)</f>
        <v xml:space="preserve"> </v>
      </c>
      <c r="M107" s="374" t="str">
        <f t="shared" ref="M107:M108" si="28">IF(L107&gt;0,L107,0)</f>
        <v xml:space="preserve"> </v>
      </c>
      <c r="N107" s="685" t="str">
        <f>IF(Prislista!E227=0," ",Prislista!E227)</f>
        <v xml:space="preserve"> </v>
      </c>
      <c r="O107" s="692" t="str">
        <f>IF(Prislista!E227=0," ",D107*F107*N102*N107)</f>
        <v xml:space="preserve"> </v>
      </c>
      <c r="P107" s="374" t="str">
        <f t="shared" ref="P107:P108" si="29">IF(O107&gt;0,O107,0)</f>
        <v xml:space="preserve"> </v>
      </c>
      <c r="Q107" s="545" t="str">
        <f>IF(Prislista!E227=0," ",Prislista!E227)</f>
        <v xml:space="preserve"> </v>
      </c>
      <c r="R107" s="684" t="str">
        <f>IF(Prislista!E227=0," ",D107*F107*Q102*Q107)</f>
        <v xml:space="preserve"> </v>
      </c>
      <c r="S107" s="628"/>
      <c r="T107" s="371" t="str">
        <f t="shared" ref="T107:T108" si="30">IF(R107&gt;0,R107,0)</f>
        <v xml:space="preserve"> </v>
      </c>
      <c r="U107" s="49"/>
    </row>
    <row r="108" spans="2:21" x14ac:dyDescent="0.2">
      <c r="B108" s="12"/>
      <c r="C108" s="690" t="s">
        <v>351</v>
      </c>
      <c r="D108" s="695">
        <v>1</v>
      </c>
      <c r="E108" s="691" t="s">
        <v>40</v>
      </c>
      <c r="F108" s="248">
        <v>32</v>
      </c>
      <c r="G108" s="681" t="s">
        <v>39</v>
      </c>
      <c r="H108" s="545" t="str">
        <f>IF(Prislista!$E$228=0," ",Prislista!$E$228)</f>
        <v xml:space="preserve"> </v>
      </c>
      <c r="I108" s="683" t="str">
        <f>IF(Prislista!E228=0," ",D108*F108*H102*H108)</f>
        <v xml:space="preserve"> </v>
      </c>
      <c r="J108" s="374" t="str">
        <f t="shared" si="27"/>
        <v xml:space="preserve"> </v>
      </c>
      <c r="K108" s="545" t="str">
        <f>IF(Prislista!$E$228=0," ",Prislista!$E$228)</f>
        <v xml:space="preserve"> </v>
      </c>
      <c r="L108" s="684" t="str">
        <f>IF(Prislista!E228=0," ",D108*F108*K102*K108)</f>
        <v xml:space="preserve"> </v>
      </c>
      <c r="M108" s="374" t="str">
        <f t="shared" si="28"/>
        <v xml:space="preserve"> </v>
      </c>
      <c r="N108" s="685" t="str">
        <f>IF(Prislista!E228=0," ",Prislista!E228)</f>
        <v xml:space="preserve"> </v>
      </c>
      <c r="O108" s="692" t="str">
        <f>IF(Prislista!E228=0," ",D108*F108*N102*N108)</f>
        <v xml:space="preserve"> </v>
      </c>
      <c r="P108" s="374" t="str">
        <f t="shared" si="29"/>
        <v xml:space="preserve"> </v>
      </c>
      <c r="Q108" s="545" t="str">
        <f>IF(Prislista!E228=0," ",Prislista!E228)</f>
        <v xml:space="preserve"> </v>
      </c>
      <c r="R108" s="684" t="str">
        <f>IF(Prislista!E228=0," ",D108*F108*Q102*Q108)</f>
        <v xml:space="preserve"> </v>
      </c>
      <c r="S108" s="628"/>
      <c r="T108" s="371" t="str">
        <f t="shared" si="30"/>
        <v xml:space="preserve"> </v>
      </c>
      <c r="U108" s="49"/>
    </row>
    <row r="109" spans="2:21" x14ac:dyDescent="0.2">
      <c r="B109" s="12"/>
      <c r="C109" s="23" t="s">
        <v>94</v>
      </c>
      <c r="D109" s="332">
        <v>1</v>
      </c>
      <c r="E109" s="21" t="s">
        <v>40</v>
      </c>
      <c r="F109" s="249">
        <v>32</v>
      </c>
      <c r="G109" s="52" t="s">
        <v>39</v>
      </c>
      <c r="H109" s="39" t="str">
        <f>IF(Prislista!$E$229=0," ",Prislista!$E$229)</f>
        <v xml:space="preserve"> </v>
      </c>
      <c r="I109" s="40" t="str">
        <f>IF(Prislista!E229=0," ",D109*F109*H102*H109)</f>
        <v xml:space="preserve"> </v>
      </c>
      <c r="J109" s="370" t="str">
        <f t="shared" si="19"/>
        <v xml:space="preserve"> </v>
      </c>
      <c r="K109" s="39" t="str">
        <f>IF(Prislista!$E$229=0," ",Prislista!$E$229)</f>
        <v xml:space="preserve"> </v>
      </c>
      <c r="L109" s="41" t="str">
        <f>IF(Prislista!E229=0," ",D109*F109*K102*K109)</f>
        <v xml:space="preserve"> </v>
      </c>
      <c r="M109" s="370" t="str">
        <f t="shared" si="20"/>
        <v xml:space="preserve"> </v>
      </c>
      <c r="N109" s="107" t="str">
        <f>IF(Prislista!E229=0," ",Prislista!E229)</f>
        <v xml:space="preserve"> </v>
      </c>
      <c r="O109" s="44" t="str">
        <f>IF(Prislista!E229=0," ",D109*F109*N102*N109)</f>
        <v xml:space="preserve"> </v>
      </c>
      <c r="P109" s="370" t="str">
        <f t="shared" si="21"/>
        <v xml:space="preserve"> </v>
      </c>
      <c r="Q109" s="39" t="str">
        <f>IF(Prislista!E229=0," ",Prislista!E229)</f>
        <v xml:space="preserve"> </v>
      </c>
      <c r="R109" s="41" t="str">
        <f>IF(Prislista!E229=0," ",D109*F109*Q102*Q109)</f>
        <v xml:space="preserve"> </v>
      </c>
      <c r="S109" s="628"/>
      <c r="T109" s="371" t="str">
        <f t="shared" si="22"/>
        <v xml:space="preserve"> </v>
      </c>
      <c r="U109" s="49"/>
    </row>
    <row r="110" spans="2:21" x14ac:dyDescent="0.2">
      <c r="B110" s="13"/>
      <c r="C110" s="24" t="s">
        <v>95</v>
      </c>
      <c r="D110" s="333">
        <v>1</v>
      </c>
      <c r="E110" s="22" t="s">
        <v>40</v>
      </c>
      <c r="F110" s="212">
        <v>32</v>
      </c>
      <c r="G110" s="54" t="s">
        <v>39</v>
      </c>
      <c r="H110" s="46" t="str">
        <f>IF(Prislista!$E$230=0," ",Prislista!$E$230)</f>
        <v xml:space="preserve"> </v>
      </c>
      <c r="I110" s="47" t="str">
        <f>IF(Prislista!E230=0," ",D110*F110*H102*H110)</f>
        <v xml:space="preserve"> </v>
      </c>
      <c r="J110" s="370" t="str">
        <f t="shared" si="19"/>
        <v xml:space="preserve"> </v>
      </c>
      <c r="K110" s="46" t="str">
        <f>IF(Prislista!$E$230=0," ",Prislista!$E$230)</f>
        <v xml:space="preserve"> </v>
      </c>
      <c r="L110" s="48" t="str">
        <f>IF(Prislista!E230=0," ",D110*F110*K102*K110)</f>
        <v xml:space="preserve"> </v>
      </c>
      <c r="M110" s="370" t="str">
        <f t="shared" si="20"/>
        <v xml:space="preserve"> </v>
      </c>
      <c r="N110" s="109" t="str">
        <f>IF(Prislista!E230=0," ",Prislista!E230)</f>
        <v xml:space="preserve"> </v>
      </c>
      <c r="O110" s="264" t="str">
        <f>IF(Prislista!E230=0," ",D110*F110*N102*N110)</f>
        <v xml:space="preserve"> </v>
      </c>
      <c r="P110" s="370" t="str">
        <f t="shared" si="21"/>
        <v xml:space="preserve"> </v>
      </c>
      <c r="Q110" s="46" t="str">
        <f>IF(Prislista!E230=0," ",Prislista!E230)</f>
        <v xml:space="preserve"> </v>
      </c>
      <c r="R110" s="48" t="str">
        <f>IF(Prislista!E230=0," ",D110*F110*Q102*Q110)</f>
        <v xml:space="preserve"> </v>
      </c>
      <c r="S110" s="628"/>
      <c r="T110" s="371" t="str">
        <f t="shared" si="22"/>
        <v xml:space="preserve"> </v>
      </c>
      <c r="U110" s="49"/>
    </row>
    <row r="111" spans="2:21" x14ac:dyDescent="0.2">
      <c r="B111" s="15"/>
      <c r="C111" s="17"/>
      <c r="D111" s="151"/>
      <c r="E111" s="17"/>
      <c r="F111" s="151"/>
      <c r="G111" s="55"/>
      <c r="H111" s="152" t="s">
        <v>192</v>
      </c>
      <c r="I111" s="363" t="str">
        <f>IF(J111=0," ",J111)</f>
        <v xml:space="preserve"> </v>
      </c>
      <c r="J111" s="371">
        <f>SUM(J66:J110)</f>
        <v>0</v>
      </c>
      <c r="K111" s="49"/>
      <c r="L111" s="363" t="str">
        <f>IF(M111=0," ",M111)</f>
        <v xml:space="preserve"> </v>
      </c>
      <c r="M111" s="371">
        <f>SUM(M66:M110)</f>
        <v>0</v>
      </c>
      <c r="N111" s="49"/>
      <c r="O111" s="363" t="str">
        <f>IF(P111=0," ",P111)</f>
        <v xml:space="preserve"> </v>
      </c>
      <c r="P111" s="371">
        <f>SUM(P66:P110)</f>
        <v>0</v>
      </c>
      <c r="Q111" s="49"/>
      <c r="R111" s="363" t="str">
        <f>IF(T111=0," ",T111)</f>
        <v xml:space="preserve"> </v>
      </c>
      <c r="S111" s="797"/>
      <c r="T111" s="371">
        <f>SUM(T66:T110)</f>
        <v>0</v>
      </c>
      <c r="U111" s="49"/>
    </row>
    <row r="112" spans="2:21" x14ac:dyDescent="0.2">
      <c r="B112" s="15"/>
      <c r="C112" s="17"/>
      <c r="D112" s="16"/>
      <c r="E112" s="17"/>
      <c r="F112" s="151"/>
      <c r="G112" s="55"/>
      <c r="H112" s="152" t="s">
        <v>194</v>
      </c>
      <c r="I112" s="593" t="str">
        <f>IF(J112=0," ",J112)</f>
        <v xml:space="preserve"> </v>
      </c>
      <c r="J112" s="371">
        <f>Prisjustering!$AQ$101</f>
        <v>0</v>
      </c>
      <c r="K112" s="49"/>
      <c r="L112" s="593" t="str">
        <f>IF(M112=0," ",M112)</f>
        <v xml:space="preserve"> </v>
      </c>
      <c r="M112" s="371">
        <f>Prisjustering!$AQ$120</f>
        <v>0</v>
      </c>
      <c r="N112" s="49"/>
      <c r="O112" s="593" t="str">
        <f>IF(P112=0," ",P112)</f>
        <v xml:space="preserve"> </v>
      </c>
      <c r="P112" s="371">
        <f>Prisjustering!$AQ$139</f>
        <v>0</v>
      </c>
      <c r="Q112" s="49"/>
      <c r="R112" s="593" t="str">
        <f>IF(T112=0," ",T112)</f>
        <v xml:space="preserve"> </v>
      </c>
      <c r="S112" s="628"/>
      <c r="T112" s="371">
        <f>Prisjustering!$AQ$158</f>
        <v>0</v>
      </c>
      <c r="U112" s="49"/>
    </row>
    <row r="113" spans="2:21" ht="13.5" thickBot="1" x14ac:dyDescent="0.25">
      <c r="B113" s="15"/>
      <c r="C113" s="17"/>
      <c r="D113" s="16"/>
      <c r="E113" s="17"/>
      <c r="F113" s="151"/>
      <c r="G113" s="55"/>
      <c r="H113" s="152" t="s">
        <v>193</v>
      </c>
      <c r="I113" s="594" t="str">
        <f>IF(J113=0," ",J113)</f>
        <v xml:space="preserve"> </v>
      </c>
      <c r="J113" s="371">
        <f>Nuvärdeberäkning!$I$23</f>
        <v>0</v>
      </c>
      <c r="K113" s="49"/>
      <c r="L113" s="594" t="str">
        <f>IF(M113=0," ",M113)</f>
        <v xml:space="preserve"> </v>
      </c>
      <c r="M113" s="371">
        <f>Nuvärdeberäkning!$I$24</f>
        <v>0</v>
      </c>
      <c r="N113" s="49"/>
      <c r="O113" s="594" t="str">
        <f>IF(P113=0," ",P113)</f>
        <v xml:space="preserve"> </v>
      </c>
      <c r="P113" s="371">
        <f>Nuvärdeberäkning!$I$25</f>
        <v>0</v>
      </c>
      <c r="Q113" s="49"/>
      <c r="R113" s="594" t="str">
        <f>IF(T113=0," ",T113)</f>
        <v xml:space="preserve"> </v>
      </c>
      <c r="S113" s="628"/>
      <c r="T113" s="371">
        <f>Nuvärdeberäkning!$I$26</f>
        <v>0</v>
      </c>
      <c r="U113" s="49"/>
    </row>
    <row r="114" spans="2:21" ht="13.5" thickBot="1" x14ac:dyDescent="0.25">
      <c r="B114" s="15"/>
      <c r="C114" s="16"/>
      <c r="D114" s="16"/>
      <c r="E114" s="17"/>
      <c r="F114" s="16"/>
      <c r="G114" s="55"/>
      <c r="H114" s="49"/>
      <c r="I114" s="30" t="str">
        <f>IF(J114=0," ",J114)</f>
        <v xml:space="preserve"> </v>
      </c>
      <c r="J114" s="371">
        <f>SUM(J111:J113)</f>
        <v>0</v>
      </c>
      <c r="K114" s="49"/>
      <c r="L114" s="30" t="str">
        <f>IF(M114=0," ",M114)</f>
        <v xml:space="preserve"> </v>
      </c>
      <c r="M114" s="371">
        <f>SUM(M111:M113)</f>
        <v>0</v>
      </c>
      <c r="N114" s="49"/>
      <c r="O114" s="30" t="str">
        <f>IF(P114=0," ",P114)</f>
        <v xml:space="preserve"> </v>
      </c>
      <c r="P114" s="371">
        <f>SUM(P111:P113)</f>
        <v>0</v>
      </c>
      <c r="Q114" s="49"/>
      <c r="R114" s="30" t="str">
        <f>IF(T114=0," ",T114)</f>
        <v xml:space="preserve"> </v>
      </c>
      <c r="S114" s="796"/>
      <c r="T114" s="371">
        <f>SUM(T111:T113)</f>
        <v>0</v>
      </c>
      <c r="U114" s="49"/>
    </row>
    <row r="115" spans="2:21" ht="6" customHeight="1" x14ac:dyDescent="0.2">
      <c r="B115" s="15"/>
      <c r="C115" s="16"/>
      <c r="D115" s="16"/>
      <c r="E115" s="17"/>
      <c r="F115" s="16"/>
      <c r="G115" s="37"/>
      <c r="H115" s="51"/>
      <c r="I115" s="51"/>
      <c r="J115" s="371"/>
      <c r="K115" s="51"/>
      <c r="L115" s="51"/>
      <c r="M115" s="371"/>
      <c r="N115" s="51"/>
      <c r="O115" s="51"/>
      <c r="P115" s="371"/>
      <c r="Q115" s="51"/>
      <c r="R115" s="51"/>
      <c r="S115" s="790"/>
      <c r="T115" s="371"/>
      <c r="U115" s="51"/>
    </row>
    <row r="116" spans="2:21" ht="13.5" thickBot="1" x14ac:dyDescent="0.25">
      <c r="B116" s="15"/>
      <c r="C116" s="16"/>
      <c r="D116" s="16"/>
      <c r="E116" s="17"/>
      <c r="F116" s="16"/>
      <c r="G116" s="37"/>
      <c r="H116" s="51"/>
      <c r="I116" s="51"/>
      <c r="J116" s="371"/>
      <c r="K116" s="51"/>
      <c r="L116" s="51"/>
      <c r="M116" s="371"/>
      <c r="N116" s="51"/>
      <c r="O116" s="51"/>
      <c r="P116" s="371"/>
      <c r="Q116" s="51"/>
      <c r="R116" s="51"/>
      <c r="S116" s="790"/>
      <c r="T116" s="371"/>
      <c r="U116" s="51"/>
    </row>
    <row r="117" spans="2:21" ht="13.5" thickBot="1" x14ac:dyDescent="0.25">
      <c r="B117" s="11"/>
      <c r="F117" s="11"/>
      <c r="G117" s="50"/>
      <c r="H117" s="50"/>
      <c r="I117" s="50"/>
      <c r="J117" s="375"/>
      <c r="K117" s="50"/>
      <c r="L117" s="50"/>
      <c r="M117" s="375"/>
      <c r="N117" s="50"/>
      <c r="O117" s="50"/>
      <c r="P117" s="371"/>
      <c r="Q117" s="595" t="s">
        <v>254</v>
      </c>
      <c r="R117" s="596" t="str">
        <f>IF(T117=0," ",T117)</f>
        <v xml:space="preserve"> </v>
      </c>
      <c r="S117" s="798"/>
      <c r="T117" s="371">
        <f>SUM(J60+M60+P60+T60+J114+M114+P114+T114)</f>
        <v>0</v>
      </c>
      <c r="U117" s="50"/>
    </row>
    <row r="118" spans="2:21" x14ac:dyDescent="0.2">
      <c r="E118" s="120"/>
      <c r="F118" s="11"/>
      <c r="G118" s="50"/>
      <c r="H118" s="50"/>
      <c r="I118" s="50"/>
      <c r="J118" s="375"/>
      <c r="K118" s="50"/>
      <c r="L118" s="50"/>
      <c r="M118" s="375"/>
      <c r="N118" s="50"/>
      <c r="O118" s="50"/>
      <c r="P118" s="371"/>
      <c r="Q118" s="50"/>
      <c r="R118" s="50"/>
      <c r="S118" s="790"/>
      <c r="T118" s="371"/>
      <c r="U118" s="50"/>
    </row>
    <row r="119" spans="2:21" x14ac:dyDescent="0.2">
      <c r="E119" s="120"/>
      <c r="P119" s="377"/>
      <c r="T119" s="377"/>
    </row>
    <row r="120" spans="2:21" x14ac:dyDescent="0.2">
      <c r="E120" s="120"/>
      <c r="P120" s="377"/>
      <c r="T120" s="377"/>
    </row>
    <row r="121" spans="2:21" x14ac:dyDescent="0.2">
      <c r="B121" s="11"/>
      <c r="E121" s="120"/>
      <c r="P121" s="377"/>
      <c r="T121" s="377"/>
    </row>
    <row r="122" spans="2:21" x14ac:dyDescent="0.2">
      <c r="E122" s="120"/>
      <c r="P122" s="377"/>
      <c r="T122" s="377"/>
    </row>
    <row r="123" spans="2:21" x14ac:dyDescent="0.2">
      <c r="E123" s="120"/>
      <c r="P123" s="377"/>
      <c r="T123" s="377"/>
    </row>
    <row r="124" spans="2:21" x14ac:dyDescent="0.2">
      <c r="E124" s="120"/>
      <c r="P124" s="377"/>
      <c r="T124" s="377"/>
    </row>
    <row r="125" spans="2:21" x14ac:dyDescent="0.2">
      <c r="E125" s="120"/>
      <c r="P125" s="377"/>
      <c r="T125" s="377"/>
    </row>
    <row r="126" spans="2:21" x14ac:dyDescent="0.2">
      <c r="E126" s="120"/>
      <c r="P126" s="377"/>
      <c r="T126" s="377"/>
    </row>
    <row r="127" spans="2:21" x14ac:dyDescent="0.2">
      <c r="E127" s="120"/>
      <c r="P127" s="377"/>
      <c r="T127" s="377"/>
    </row>
    <row r="128" spans="2:21" x14ac:dyDescent="0.2">
      <c r="E128" s="120"/>
      <c r="P128" s="377"/>
      <c r="T128" s="377"/>
    </row>
    <row r="129" spans="5:20" x14ac:dyDescent="0.2">
      <c r="E129" s="120"/>
      <c r="P129" s="377"/>
      <c r="T129" s="377"/>
    </row>
    <row r="130" spans="5:20" x14ac:dyDescent="0.2">
      <c r="E130" s="120"/>
      <c r="P130" s="377"/>
      <c r="T130" s="377"/>
    </row>
    <row r="131" spans="5:20" x14ac:dyDescent="0.2">
      <c r="E131" s="120"/>
      <c r="P131" s="377"/>
      <c r="T131" s="377"/>
    </row>
    <row r="132" spans="5:20" x14ac:dyDescent="0.2">
      <c r="E132" s="120"/>
      <c r="P132" s="377"/>
      <c r="T132" s="377"/>
    </row>
    <row r="133" spans="5:20" x14ac:dyDescent="0.2">
      <c r="E133" s="120"/>
      <c r="P133" s="377"/>
      <c r="T133" s="377"/>
    </row>
    <row r="134" spans="5:20" x14ac:dyDescent="0.2">
      <c r="E134" s="120"/>
      <c r="P134" s="377"/>
      <c r="T134" s="377"/>
    </row>
    <row r="135" spans="5:20" x14ac:dyDescent="0.2">
      <c r="E135" s="120"/>
      <c r="P135" s="377"/>
      <c r="T135" s="377"/>
    </row>
    <row r="136" spans="5:20" x14ac:dyDescent="0.2">
      <c r="E136" s="120"/>
      <c r="P136" s="377"/>
      <c r="T136" s="377"/>
    </row>
    <row r="137" spans="5:20" x14ac:dyDescent="0.2">
      <c r="E137" s="120"/>
      <c r="P137" s="377"/>
      <c r="T137" s="377"/>
    </row>
    <row r="138" spans="5:20" x14ac:dyDescent="0.2">
      <c r="E138" s="120"/>
      <c r="P138" s="377"/>
      <c r="T138" s="377"/>
    </row>
    <row r="139" spans="5:20" x14ac:dyDescent="0.2">
      <c r="E139" s="120"/>
      <c r="P139" s="377"/>
      <c r="T139" s="377"/>
    </row>
    <row r="140" spans="5:20" x14ac:dyDescent="0.2">
      <c r="E140" s="120"/>
      <c r="P140" s="377"/>
      <c r="T140" s="377"/>
    </row>
    <row r="141" spans="5:20" x14ac:dyDescent="0.2">
      <c r="E141" s="120"/>
      <c r="P141" s="377"/>
      <c r="T141" s="377"/>
    </row>
    <row r="142" spans="5:20" x14ac:dyDescent="0.2">
      <c r="E142" s="120"/>
      <c r="P142" s="377"/>
      <c r="T142" s="377"/>
    </row>
    <row r="143" spans="5:20" x14ac:dyDescent="0.2">
      <c r="E143" s="120"/>
      <c r="P143" s="377"/>
      <c r="T143" s="377"/>
    </row>
    <row r="144" spans="5:20" x14ac:dyDescent="0.2">
      <c r="E144" s="120"/>
      <c r="P144" s="377"/>
      <c r="T144" s="377"/>
    </row>
    <row r="145" spans="5:20" x14ac:dyDescent="0.2">
      <c r="E145" s="120"/>
      <c r="P145" s="377"/>
      <c r="T145" s="377"/>
    </row>
    <row r="146" spans="5:20" x14ac:dyDescent="0.2">
      <c r="E146" s="120"/>
      <c r="P146" s="377"/>
      <c r="T146" s="377"/>
    </row>
    <row r="147" spans="5:20" x14ac:dyDescent="0.2">
      <c r="E147" s="120"/>
      <c r="P147" s="377"/>
      <c r="T147" s="377"/>
    </row>
    <row r="148" spans="5:20" x14ac:dyDescent="0.2">
      <c r="E148" s="120"/>
      <c r="P148" s="377"/>
      <c r="T148" s="377"/>
    </row>
    <row r="149" spans="5:20" x14ac:dyDescent="0.2">
      <c r="E149" s="120"/>
      <c r="P149" s="377"/>
      <c r="T149" s="377"/>
    </row>
    <row r="150" spans="5:20" x14ac:dyDescent="0.2">
      <c r="E150" s="120"/>
      <c r="P150" s="377"/>
      <c r="T150" s="377"/>
    </row>
    <row r="151" spans="5:20" x14ac:dyDescent="0.2">
      <c r="E151" s="120"/>
      <c r="P151" s="377"/>
    </row>
    <row r="152" spans="5:20" x14ac:dyDescent="0.2">
      <c r="E152" s="120"/>
      <c r="P152" s="377"/>
    </row>
    <row r="153" spans="5:20" x14ac:dyDescent="0.2">
      <c r="E153" s="120"/>
      <c r="P153" s="377"/>
    </row>
    <row r="154" spans="5:20" x14ac:dyDescent="0.2">
      <c r="E154" s="120"/>
      <c r="P154" s="377"/>
    </row>
    <row r="155" spans="5:20" x14ac:dyDescent="0.2">
      <c r="E155" s="120"/>
      <c r="P155" s="377"/>
    </row>
    <row r="156" spans="5:20" x14ac:dyDescent="0.2">
      <c r="E156" s="120"/>
    </row>
    <row r="157" spans="5:20" x14ac:dyDescent="0.2">
      <c r="E157" s="120"/>
    </row>
    <row r="158" spans="5:20" x14ac:dyDescent="0.2">
      <c r="E158" s="120"/>
    </row>
    <row r="159" spans="5:20" x14ac:dyDescent="0.2">
      <c r="E159" s="120"/>
    </row>
    <row r="160" spans="5:20" x14ac:dyDescent="0.2">
      <c r="E160" s="120"/>
    </row>
  </sheetData>
  <sheetProtection password="BD73" sheet="1" objects="1" scenarios="1" selectLockedCells="1"/>
  <mergeCells count="48">
    <mergeCell ref="H80:I80"/>
    <mergeCell ref="K80:L80"/>
    <mergeCell ref="N80:O80"/>
    <mergeCell ref="Q80:R80"/>
    <mergeCell ref="H81:I81"/>
    <mergeCell ref="K81:L81"/>
    <mergeCell ref="N81:O81"/>
    <mergeCell ref="Q81:R81"/>
    <mergeCell ref="H68:I68"/>
    <mergeCell ref="K68:L68"/>
    <mergeCell ref="N68:O68"/>
    <mergeCell ref="Q68:R68"/>
    <mergeCell ref="H69:I69"/>
    <mergeCell ref="K69:L69"/>
    <mergeCell ref="N69:O69"/>
    <mergeCell ref="Q69:R69"/>
    <mergeCell ref="H62:I62"/>
    <mergeCell ref="K62:L62"/>
    <mergeCell ref="N62:O62"/>
    <mergeCell ref="Q62:R62"/>
    <mergeCell ref="H63:I63"/>
    <mergeCell ref="K63:L63"/>
    <mergeCell ref="N63:O63"/>
    <mergeCell ref="Q63:R63"/>
    <mergeCell ref="H10:I10"/>
    <mergeCell ref="K10:L10"/>
    <mergeCell ref="N10:O10"/>
    <mergeCell ref="Q10:R10"/>
    <mergeCell ref="H16:I16"/>
    <mergeCell ref="K16:L16"/>
    <mergeCell ref="N16:O16"/>
    <mergeCell ref="Q16:R16"/>
    <mergeCell ref="H11:I11"/>
    <mergeCell ref="K11:L11"/>
    <mergeCell ref="N11:O11"/>
    <mergeCell ref="Q11:R11"/>
    <mergeCell ref="H17:I17"/>
    <mergeCell ref="K17:L17"/>
    <mergeCell ref="N17:O17"/>
    <mergeCell ref="Q17:R17"/>
    <mergeCell ref="H29:I29"/>
    <mergeCell ref="K29:L29"/>
    <mergeCell ref="N29:O29"/>
    <mergeCell ref="Q29:R29"/>
    <mergeCell ref="H28:I28"/>
    <mergeCell ref="K28:L28"/>
    <mergeCell ref="N28:O28"/>
    <mergeCell ref="Q28:R28"/>
  </mergeCells>
  <phoneticPr fontId="6" type="noConversion"/>
  <printOptions horizontalCentered="1"/>
  <pageMargins left="0.39370078740157483" right="0.39370078740157483" top="1.6535433070866143" bottom="0.74803149606299213" header="0.78740157480314965" footer="0.31496062992125984"/>
  <pageSetup paperSize="8" scale="95" orientation="landscape" r:id="rId1"/>
  <headerFooter>
    <oddHeader>&amp;L&amp;"Arial,Fet"&amp;11ESV - Ekonomistyrningsverket&amp;C&amp;"Arial,Fet"Leverantörens
&amp;11Sammanställning av anbudspris
Upphandling av Ekonomisystem&amp;R&amp;P/&amp;N</oddHeader>
    <oddFooter>&amp;LDnr 45-823/2011&amp;R2011-11-09</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7"/>
  <sheetViews>
    <sheetView topLeftCell="A2" workbookViewId="0">
      <selection activeCell="A2" sqref="A2"/>
    </sheetView>
  </sheetViews>
  <sheetFormatPr defaultRowHeight="12.75" x14ac:dyDescent="0.2"/>
  <cols>
    <col min="1" max="1" width="2.42578125" style="2" customWidth="1"/>
    <col min="2" max="2" width="8.5703125" style="2" customWidth="1"/>
    <col min="3" max="3" width="67.140625" style="3" customWidth="1"/>
    <col min="4" max="4" width="12" style="2" customWidth="1"/>
    <col min="5" max="5" width="11.140625" style="3" bestFit="1" customWidth="1"/>
    <col min="6" max="6" width="8.140625" style="3" customWidth="1"/>
    <col min="7" max="7" width="12.28515625" style="1" bestFit="1" customWidth="1"/>
    <col min="8" max="41" width="12.28515625" style="2" customWidth="1"/>
    <col min="42" max="42" width="2.85546875" style="2" customWidth="1"/>
    <col min="43" max="43" width="13.7109375" style="2" customWidth="1"/>
    <col min="44" max="60" width="10.140625" style="2" bestFit="1" customWidth="1"/>
    <col min="61" max="16384" width="9.140625" style="2"/>
  </cols>
  <sheetData>
    <row r="1" spans="1:43" hidden="1" x14ac:dyDescent="0.2">
      <c r="G1" s="722"/>
    </row>
    <row r="2" spans="1:43" s="5" customFormat="1" ht="15" x14ac:dyDescent="0.25"/>
    <row r="3" spans="1:43" ht="15" x14ac:dyDescent="0.25">
      <c r="B3" s="5" t="s">
        <v>216</v>
      </c>
      <c r="C3" s="8"/>
      <c r="E3" s="8"/>
      <c r="F3" s="8"/>
      <c r="G3" s="8"/>
    </row>
    <row r="4" spans="1:43" s="3" customFormat="1" x14ac:dyDescent="0.2">
      <c r="A4" s="160"/>
      <c r="B4" s="2"/>
      <c r="C4" s="421"/>
      <c r="D4" s="159"/>
      <c r="E4" s="161"/>
      <c r="F4" s="161"/>
      <c r="G4" s="161"/>
      <c r="H4" s="160"/>
      <c r="I4" s="160"/>
      <c r="J4" s="160"/>
      <c r="K4" s="160"/>
      <c r="L4" s="160"/>
      <c r="M4" s="160"/>
    </row>
    <row r="5" spans="1:43" ht="15" x14ac:dyDescent="0.25">
      <c r="B5" s="5"/>
      <c r="C5" s="8"/>
      <c r="D5" s="136"/>
      <c r="E5" s="137" t="s">
        <v>124</v>
      </c>
      <c r="F5" s="162" t="s">
        <v>16</v>
      </c>
      <c r="G5" s="165" t="s">
        <v>114</v>
      </c>
    </row>
    <row r="6" spans="1:43" ht="15" x14ac:dyDescent="0.25">
      <c r="B6" s="5" t="s">
        <v>204</v>
      </c>
      <c r="C6" s="8"/>
      <c r="D6" s="193" t="s">
        <v>36</v>
      </c>
      <c r="E6" s="138" t="s">
        <v>125</v>
      </c>
      <c r="F6" s="163" t="s">
        <v>115</v>
      </c>
      <c r="G6" s="166" t="s">
        <v>113</v>
      </c>
      <c r="H6" s="153">
        <v>41547</v>
      </c>
      <c r="I6" s="122">
        <f>SUM(H6+92)</f>
        <v>41639</v>
      </c>
      <c r="J6" s="122">
        <f>SUM(I6+90)</f>
        <v>41729</v>
      </c>
      <c r="K6" s="123">
        <f>SUM(J6+91)</f>
        <v>41820</v>
      </c>
      <c r="L6" s="122">
        <f>SUM(K6+92)</f>
        <v>41912</v>
      </c>
      <c r="M6" s="122">
        <f>SUM(L6+92)</f>
        <v>42004</v>
      </c>
      <c r="N6" s="122">
        <f>SUM(M6+90)</f>
        <v>42094</v>
      </c>
      <c r="O6" s="123">
        <f>SUM(N6+91)</f>
        <v>42185</v>
      </c>
      <c r="P6" s="122">
        <f>SUM(O6+92)</f>
        <v>42277</v>
      </c>
      <c r="Q6" s="122">
        <f>SUM(P6+92)</f>
        <v>42369</v>
      </c>
      <c r="R6" s="122">
        <f>SUM(Q6+91)</f>
        <v>42460</v>
      </c>
      <c r="S6" s="122">
        <f>SUM(R6+91)</f>
        <v>42551</v>
      </c>
      <c r="T6" s="122">
        <f>SUM(S6+92)</f>
        <v>42643</v>
      </c>
      <c r="U6" s="122">
        <f>SUM(T6+92)</f>
        <v>42735</v>
      </c>
      <c r="V6" s="122">
        <f>SUM(U6+90)</f>
        <v>42825</v>
      </c>
      <c r="W6" s="122">
        <f>SUM(V6+91)</f>
        <v>42916</v>
      </c>
      <c r="X6" s="122">
        <f>SUM(W6+92)</f>
        <v>43008</v>
      </c>
      <c r="Y6" s="122">
        <f>SUM(X6+92)</f>
        <v>43100</v>
      </c>
      <c r="Z6" s="122">
        <f>SUM(Y6+90)</f>
        <v>43190</v>
      </c>
      <c r="AA6" s="122">
        <f>SUM(Z6+91)</f>
        <v>43281</v>
      </c>
      <c r="AB6" s="122">
        <f>SUM(AA6+92)</f>
        <v>43373</v>
      </c>
      <c r="AC6" s="122">
        <f>SUM(AB6+92)</f>
        <v>43465</v>
      </c>
      <c r="AD6" s="122">
        <f>SUM(AC6+90)</f>
        <v>43555</v>
      </c>
      <c r="AE6" s="122">
        <f>SUM(AD6+91)</f>
        <v>43646</v>
      </c>
      <c r="AF6" s="122">
        <f>SUM(AE6+92)</f>
        <v>43738</v>
      </c>
      <c r="AG6" s="122">
        <f>SUM(AF6+92)</f>
        <v>43830</v>
      </c>
      <c r="AH6" s="122">
        <f>SUM(AG6+90)</f>
        <v>43920</v>
      </c>
      <c r="AI6" s="122">
        <f>SUM(AH6+92)</f>
        <v>44012</v>
      </c>
      <c r="AJ6" s="122">
        <f>SUM(AI6+92)</f>
        <v>44104</v>
      </c>
      <c r="AK6" s="122">
        <f>SUM(AJ6+92)</f>
        <v>44196</v>
      </c>
      <c r="AL6" s="122">
        <f>SUM(AK6+90)</f>
        <v>44286</v>
      </c>
      <c r="AM6" s="416">
        <f>SUM(AL6+91)</f>
        <v>44377</v>
      </c>
      <c r="AN6" s="122">
        <f>SUM(AM6+92)</f>
        <v>44469</v>
      </c>
      <c r="AO6" s="128">
        <f>SUM(AN6+92)</f>
        <v>44561</v>
      </c>
    </row>
    <row r="7" spans="1:43" x14ac:dyDescent="0.2">
      <c r="B7" s="272" t="s">
        <v>53</v>
      </c>
      <c r="C7" s="637" t="s">
        <v>263</v>
      </c>
      <c r="D7" s="638" t="str">
        <f>Anbudspris!$H$38</f>
        <v xml:space="preserve"> </v>
      </c>
      <c r="E7" s="639" t="str">
        <f>Anbudspris!$I$38</f>
        <v xml:space="preserve"> </v>
      </c>
      <c r="F7" s="640">
        <v>32</v>
      </c>
      <c r="G7" s="641">
        <f>IF(Prislista!$E$52=0,0,E7/F7)</f>
        <v>0</v>
      </c>
      <c r="H7" s="784"/>
      <c r="I7" s="785"/>
      <c r="J7" s="781">
        <f t="shared" ref="J7:S9" si="0">SUM($G7)</f>
        <v>0</v>
      </c>
      <c r="K7" s="781">
        <f t="shared" si="0"/>
        <v>0</v>
      </c>
      <c r="L7" s="781">
        <f t="shared" si="0"/>
        <v>0</v>
      </c>
      <c r="M7" s="781">
        <f t="shared" si="0"/>
        <v>0</v>
      </c>
      <c r="N7" s="781">
        <f t="shared" si="0"/>
        <v>0</v>
      </c>
      <c r="O7" s="781">
        <f t="shared" si="0"/>
        <v>0</v>
      </c>
      <c r="P7" s="781">
        <f t="shared" si="0"/>
        <v>0</v>
      </c>
      <c r="Q7" s="781">
        <f t="shared" si="0"/>
        <v>0</v>
      </c>
      <c r="R7" s="781">
        <f t="shared" si="0"/>
        <v>0</v>
      </c>
      <c r="S7" s="781">
        <f t="shared" si="0"/>
        <v>0</v>
      </c>
      <c r="T7" s="781">
        <f t="shared" ref="T7:AC9" si="1">SUM($G7)</f>
        <v>0</v>
      </c>
      <c r="U7" s="781">
        <f t="shared" si="1"/>
        <v>0</v>
      </c>
      <c r="V7" s="781">
        <f t="shared" si="1"/>
        <v>0</v>
      </c>
      <c r="W7" s="781">
        <f t="shared" si="1"/>
        <v>0</v>
      </c>
      <c r="X7" s="781">
        <f t="shared" si="1"/>
        <v>0</v>
      </c>
      <c r="Y7" s="781">
        <f t="shared" si="1"/>
        <v>0</v>
      </c>
      <c r="Z7" s="781">
        <f t="shared" si="1"/>
        <v>0</v>
      </c>
      <c r="AA7" s="781">
        <f t="shared" si="1"/>
        <v>0</v>
      </c>
      <c r="AB7" s="781">
        <f t="shared" si="1"/>
        <v>0</v>
      </c>
      <c r="AC7" s="781">
        <f t="shared" si="1"/>
        <v>0</v>
      </c>
      <c r="AD7" s="781">
        <f t="shared" ref="AD7:AO9" si="2">SUM($G7)</f>
        <v>0</v>
      </c>
      <c r="AE7" s="781">
        <f t="shared" si="2"/>
        <v>0</v>
      </c>
      <c r="AF7" s="781">
        <f t="shared" si="2"/>
        <v>0</v>
      </c>
      <c r="AG7" s="781">
        <f t="shared" si="2"/>
        <v>0</v>
      </c>
      <c r="AH7" s="781">
        <f t="shared" si="2"/>
        <v>0</v>
      </c>
      <c r="AI7" s="781">
        <f t="shared" si="2"/>
        <v>0</v>
      </c>
      <c r="AJ7" s="781">
        <f t="shared" si="2"/>
        <v>0</v>
      </c>
      <c r="AK7" s="781">
        <f t="shared" si="2"/>
        <v>0</v>
      </c>
      <c r="AL7" s="781">
        <f t="shared" si="2"/>
        <v>0</v>
      </c>
      <c r="AM7" s="781">
        <f t="shared" si="2"/>
        <v>0</v>
      </c>
      <c r="AN7" s="781">
        <f t="shared" si="2"/>
        <v>0</v>
      </c>
      <c r="AO7" s="782">
        <f t="shared" si="2"/>
        <v>0</v>
      </c>
      <c r="AP7" s="313"/>
      <c r="AQ7" s="313"/>
    </row>
    <row r="8" spans="1:43" ht="25.5" x14ac:dyDescent="0.2">
      <c r="B8" s="387" t="s">
        <v>54</v>
      </c>
      <c r="C8" s="696" t="s">
        <v>315</v>
      </c>
      <c r="D8" s="697" t="str">
        <f>Anbudspris!$H$39</f>
        <v xml:space="preserve"> </v>
      </c>
      <c r="E8" s="698" t="str">
        <f>Anbudspris!$I$39</f>
        <v xml:space="preserve"> </v>
      </c>
      <c r="F8" s="699">
        <v>32</v>
      </c>
      <c r="G8" s="700">
        <f>IF(Prislista!$E$56=0,0,E8/F8)</f>
        <v>0</v>
      </c>
      <c r="H8" s="545"/>
      <c r="I8" s="776"/>
      <c r="J8" s="761">
        <f t="shared" si="0"/>
        <v>0</v>
      </c>
      <c r="K8" s="761">
        <f t="shared" si="0"/>
        <v>0</v>
      </c>
      <c r="L8" s="761">
        <f t="shared" si="0"/>
        <v>0</v>
      </c>
      <c r="M8" s="761">
        <f t="shared" si="0"/>
        <v>0</v>
      </c>
      <c r="N8" s="761">
        <f t="shared" si="0"/>
        <v>0</v>
      </c>
      <c r="O8" s="761">
        <f t="shared" si="0"/>
        <v>0</v>
      </c>
      <c r="P8" s="761">
        <f t="shared" si="0"/>
        <v>0</v>
      </c>
      <c r="Q8" s="761">
        <f t="shared" si="0"/>
        <v>0</v>
      </c>
      <c r="R8" s="761">
        <f t="shared" si="0"/>
        <v>0</v>
      </c>
      <c r="S8" s="761">
        <f t="shared" si="0"/>
        <v>0</v>
      </c>
      <c r="T8" s="761">
        <f t="shared" si="1"/>
        <v>0</v>
      </c>
      <c r="U8" s="761">
        <f t="shared" si="1"/>
        <v>0</v>
      </c>
      <c r="V8" s="761">
        <f t="shared" si="1"/>
        <v>0</v>
      </c>
      <c r="W8" s="761">
        <f t="shared" si="1"/>
        <v>0</v>
      </c>
      <c r="X8" s="761">
        <f t="shared" si="1"/>
        <v>0</v>
      </c>
      <c r="Y8" s="761">
        <f t="shared" si="1"/>
        <v>0</v>
      </c>
      <c r="Z8" s="761">
        <f t="shared" si="1"/>
        <v>0</v>
      </c>
      <c r="AA8" s="761">
        <f t="shared" si="1"/>
        <v>0</v>
      </c>
      <c r="AB8" s="761">
        <f t="shared" si="1"/>
        <v>0</v>
      </c>
      <c r="AC8" s="761">
        <f t="shared" si="1"/>
        <v>0</v>
      </c>
      <c r="AD8" s="761">
        <f t="shared" si="2"/>
        <v>0</v>
      </c>
      <c r="AE8" s="761">
        <f t="shared" si="2"/>
        <v>0</v>
      </c>
      <c r="AF8" s="761">
        <f t="shared" si="2"/>
        <v>0</v>
      </c>
      <c r="AG8" s="761">
        <f t="shared" si="2"/>
        <v>0</v>
      </c>
      <c r="AH8" s="761">
        <f t="shared" si="2"/>
        <v>0</v>
      </c>
      <c r="AI8" s="761">
        <f t="shared" si="2"/>
        <v>0</v>
      </c>
      <c r="AJ8" s="761">
        <f t="shared" si="2"/>
        <v>0</v>
      </c>
      <c r="AK8" s="761">
        <f t="shared" si="2"/>
        <v>0</v>
      </c>
      <c r="AL8" s="761">
        <f t="shared" si="2"/>
        <v>0</v>
      </c>
      <c r="AM8" s="761">
        <f t="shared" si="2"/>
        <v>0</v>
      </c>
      <c r="AN8" s="761">
        <f t="shared" si="2"/>
        <v>0</v>
      </c>
      <c r="AO8" s="763">
        <f t="shared" si="2"/>
        <v>0</v>
      </c>
      <c r="AP8" s="313"/>
      <c r="AQ8" s="313"/>
    </row>
    <row r="9" spans="1:43" x14ac:dyDescent="0.2">
      <c r="B9" s="31" t="s">
        <v>64</v>
      </c>
      <c r="C9" s="135" t="s">
        <v>307</v>
      </c>
      <c r="D9" s="133" t="str">
        <f>Anbudspris!$H$40</f>
        <v xml:space="preserve"> </v>
      </c>
      <c r="E9" s="145" t="str">
        <f>Anbudspris!$I$40</f>
        <v xml:space="preserve"> </v>
      </c>
      <c r="F9" s="164">
        <v>32</v>
      </c>
      <c r="G9" s="149">
        <f>IF(Prislista!$E$60=0,0,E9/F9)</f>
        <v>0</v>
      </c>
      <c r="H9" s="545"/>
      <c r="I9" s="776"/>
      <c r="J9" s="761">
        <f t="shared" si="0"/>
        <v>0</v>
      </c>
      <c r="K9" s="761">
        <f t="shared" si="0"/>
        <v>0</v>
      </c>
      <c r="L9" s="761">
        <f t="shared" si="0"/>
        <v>0</v>
      </c>
      <c r="M9" s="761">
        <f t="shared" si="0"/>
        <v>0</v>
      </c>
      <c r="N9" s="761">
        <f t="shared" si="0"/>
        <v>0</v>
      </c>
      <c r="O9" s="761">
        <f t="shared" si="0"/>
        <v>0</v>
      </c>
      <c r="P9" s="761">
        <f t="shared" si="0"/>
        <v>0</v>
      </c>
      <c r="Q9" s="761">
        <f t="shared" si="0"/>
        <v>0</v>
      </c>
      <c r="R9" s="761">
        <f t="shared" si="0"/>
        <v>0</v>
      </c>
      <c r="S9" s="761">
        <f t="shared" si="0"/>
        <v>0</v>
      </c>
      <c r="T9" s="761">
        <f t="shared" si="1"/>
        <v>0</v>
      </c>
      <c r="U9" s="761">
        <f t="shared" si="1"/>
        <v>0</v>
      </c>
      <c r="V9" s="761">
        <f t="shared" si="1"/>
        <v>0</v>
      </c>
      <c r="W9" s="761">
        <f t="shared" si="1"/>
        <v>0</v>
      </c>
      <c r="X9" s="761">
        <f t="shared" si="1"/>
        <v>0</v>
      </c>
      <c r="Y9" s="761">
        <f t="shared" si="1"/>
        <v>0</v>
      </c>
      <c r="Z9" s="761">
        <f t="shared" si="1"/>
        <v>0</v>
      </c>
      <c r="AA9" s="761">
        <f t="shared" si="1"/>
        <v>0</v>
      </c>
      <c r="AB9" s="761">
        <f t="shared" si="1"/>
        <v>0</v>
      </c>
      <c r="AC9" s="761">
        <f t="shared" si="1"/>
        <v>0</v>
      </c>
      <c r="AD9" s="761">
        <f t="shared" si="2"/>
        <v>0</v>
      </c>
      <c r="AE9" s="761">
        <f t="shared" si="2"/>
        <v>0</v>
      </c>
      <c r="AF9" s="761">
        <f t="shared" si="2"/>
        <v>0</v>
      </c>
      <c r="AG9" s="761">
        <f t="shared" si="2"/>
        <v>0</v>
      </c>
      <c r="AH9" s="761">
        <f t="shared" si="2"/>
        <v>0</v>
      </c>
      <c r="AI9" s="761">
        <f t="shared" si="2"/>
        <v>0</v>
      </c>
      <c r="AJ9" s="761">
        <f t="shared" si="2"/>
        <v>0</v>
      </c>
      <c r="AK9" s="761">
        <f t="shared" si="2"/>
        <v>0</v>
      </c>
      <c r="AL9" s="761">
        <f t="shared" si="2"/>
        <v>0</v>
      </c>
      <c r="AM9" s="761">
        <f t="shared" si="2"/>
        <v>0</v>
      </c>
      <c r="AN9" s="761">
        <f t="shared" si="2"/>
        <v>0</v>
      </c>
      <c r="AO9" s="763">
        <f t="shared" si="2"/>
        <v>0</v>
      </c>
      <c r="AP9" s="313"/>
      <c r="AQ9" s="313"/>
    </row>
    <row r="10" spans="1:43" ht="25.5" x14ac:dyDescent="0.2">
      <c r="B10" s="31" t="s">
        <v>77</v>
      </c>
      <c r="C10" s="135" t="s">
        <v>312</v>
      </c>
      <c r="D10" s="133" t="str">
        <f>Anbudspris!$H$41</f>
        <v xml:space="preserve"> </v>
      </c>
      <c r="E10" s="145" t="str">
        <f>Anbudspris!$I$41</f>
        <v xml:space="preserve"> </v>
      </c>
      <c r="F10" s="164">
        <v>16</v>
      </c>
      <c r="G10" s="149">
        <f>IF(Prislista!$E$64=0,0,E10/F10)</f>
        <v>0</v>
      </c>
      <c r="H10" s="545"/>
      <c r="I10" s="776"/>
      <c r="J10" s="761">
        <f t="shared" ref="J10:Y12" si="3">SUM($G10)</f>
        <v>0</v>
      </c>
      <c r="K10" s="761">
        <f t="shared" si="3"/>
        <v>0</v>
      </c>
      <c r="L10" s="761">
        <f t="shared" si="3"/>
        <v>0</v>
      </c>
      <c r="M10" s="761">
        <f t="shared" si="3"/>
        <v>0</v>
      </c>
      <c r="N10" s="761">
        <f t="shared" si="3"/>
        <v>0</v>
      </c>
      <c r="O10" s="761">
        <f t="shared" si="3"/>
        <v>0</v>
      </c>
      <c r="P10" s="761">
        <f t="shared" si="3"/>
        <v>0</v>
      </c>
      <c r="Q10" s="761">
        <f t="shared" si="3"/>
        <v>0</v>
      </c>
      <c r="R10" s="761">
        <f t="shared" si="3"/>
        <v>0</v>
      </c>
      <c r="S10" s="761">
        <f t="shared" si="3"/>
        <v>0</v>
      </c>
      <c r="T10" s="761">
        <f t="shared" si="3"/>
        <v>0</v>
      </c>
      <c r="U10" s="761">
        <f t="shared" si="3"/>
        <v>0</v>
      </c>
      <c r="V10" s="761">
        <f t="shared" si="3"/>
        <v>0</v>
      </c>
      <c r="W10" s="761">
        <f t="shared" si="3"/>
        <v>0</v>
      </c>
      <c r="X10" s="761">
        <f t="shared" si="3"/>
        <v>0</v>
      </c>
      <c r="Y10" s="761">
        <f t="shared" si="3"/>
        <v>0</v>
      </c>
      <c r="Z10" s="764"/>
      <c r="AA10" s="764"/>
      <c r="AB10" s="764"/>
      <c r="AC10" s="764"/>
      <c r="AD10" s="764"/>
      <c r="AE10" s="764"/>
      <c r="AF10" s="764"/>
      <c r="AG10" s="764"/>
      <c r="AH10" s="764"/>
      <c r="AI10" s="764"/>
      <c r="AJ10" s="764"/>
      <c r="AK10" s="764"/>
      <c r="AL10" s="764"/>
      <c r="AM10" s="40"/>
      <c r="AN10" s="764"/>
      <c r="AO10" s="41"/>
      <c r="AP10" s="313"/>
      <c r="AQ10" s="313"/>
    </row>
    <row r="11" spans="1:43" ht="25.5" x14ac:dyDescent="0.2">
      <c r="B11" s="31" t="s">
        <v>258</v>
      </c>
      <c r="C11" s="135" t="s">
        <v>313</v>
      </c>
      <c r="D11" s="133" t="str">
        <f>Anbudspris!$H$42</f>
        <v xml:space="preserve"> </v>
      </c>
      <c r="E11" s="145" t="str">
        <f>Anbudspris!$I$42</f>
        <v xml:space="preserve"> </v>
      </c>
      <c r="F11" s="164">
        <v>16</v>
      </c>
      <c r="G11" s="149">
        <f>IF(Prislista!$E$68=0,0,E11/F11)</f>
        <v>0</v>
      </c>
      <c r="H11" s="545"/>
      <c r="I11" s="776"/>
      <c r="J11" s="761">
        <f t="shared" si="3"/>
        <v>0</v>
      </c>
      <c r="K11" s="761">
        <f t="shared" si="3"/>
        <v>0</v>
      </c>
      <c r="L11" s="761">
        <f t="shared" si="3"/>
        <v>0</v>
      </c>
      <c r="M11" s="761">
        <f t="shared" si="3"/>
        <v>0</v>
      </c>
      <c r="N11" s="761">
        <f t="shared" si="3"/>
        <v>0</v>
      </c>
      <c r="O11" s="761">
        <f t="shared" si="3"/>
        <v>0</v>
      </c>
      <c r="P11" s="761">
        <f t="shared" si="3"/>
        <v>0</v>
      </c>
      <c r="Q11" s="761">
        <f t="shared" si="3"/>
        <v>0</v>
      </c>
      <c r="R11" s="761">
        <f t="shared" si="3"/>
        <v>0</v>
      </c>
      <c r="S11" s="761">
        <f t="shared" si="3"/>
        <v>0</v>
      </c>
      <c r="T11" s="761">
        <f t="shared" si="3"/>
        <v>0</v>
      </c>
      <c r="U11" s="761">
        <f t="shared" si="3"/>
        <v>0</v>
      </c>
      <c r="V11" s="761">
        <f t="shared" si="3"/>
        <v>0</v>
      </c>
      <c r="W11" s="761">
        <f t="shared" si="3"/>
        <v>0</v>
      </c>
      <c r="X11" s="761">
        <f t="shared" si="3"/>
        <v>0</v>
      </c>
      <c r="Y11" s="761">
        <f t="shared" si="3"/>
        <v>0</v>
      </c>
      <c r="Z11" s="764"/>
      <c r="AA11" s="764"/>
      <c r="AB11" s="764"/>
      <c r="AC11" s="764"/>
      <c r="AD11" s="764"/>
      <c r="AE11" s="764"/>
      <c r="AF11" s="764"/>
      <c r="AG11" s="764"/>
      <c r="AH11" s="764"/>
      <c r="AI11" s="764"/>
      <c r="AJ11" s="764"/>
      <c r="AK11" s="764"/>
      <c r="AL11" s="764"/>
      <c r="AM11" s="40"/>
      <c r="AN11" s="764"/>
      <c r="AO11" s="41"/>
      <c r="AP11" s="313"/>
      <c r="AQ11" s="313"/>
    </row>
    <row r="12" spans="1:43" ht="25.5" x14ac:dyDescent="0.2">
      <c r="B12" s="31" t="s">
        <v>303</v>
      </c>
      <c r="C12" s="135" t="s">
        <v>314</v>
      </c>
      <c r="D12" s="133" t="str">
        <f>Anbudspris!$H$43</f>
        <v xml:space="preserve"> </v>
      </c>
      <c r="E12" s="146" t="str">
        <f>Anbudspris!$I$43</f>
        <v xml:space="preserve"> </v>
      </c>
      <c r="F12" s="164">
        <v>20</v>
      </c>
      <c r="G12" s="149">
        <f>IF(Prislista!$E$72=0,0,E12/F12)</f>
        <v>0</v>
      </c>
      <c r="H12" s="545"/>
      <c r="I12" s="776"/>
      <c r="J12" s="761">
        <f t="shared" si="3"/>
        <v>0</v>
      </c>
      <c r="K12" s="761">
        <f t="shared" si="3"/>
        <v>0</v>
      </c>
      <c r="L12" s="761">
        <f t="shared" si="3"/>
        <v>0</v>
      </c>
      <c r="M12" s="761">
        <f t="shared" si="3"/>
        <v>0</v>
      </c>
      <c r="N12" s="761">
        <f t="shared" si="3"/>
        <v>0</v>
      </c>
      <c r="O12" s="761">
        <f t="shared" si="3"/>
        <v>0</v>
      </c>
      <c r="P12" s="761">
        <f t="shared" si="3"/>
        <v>0</v>
      </c>
      <c r="Q12" s="761">
        <f t="shared" si="3"/>
        <v>0</v>
      </c>
      <c r="R12" s="761">
        <f t="shared" si="3"/>
        <v>0</v>
      </c>
      <c r="S12" s="761">
        <f t="shared" si="3"/>
        <v>0</v>
      </c>
      <c r="T12" s="761">
        <f t="shared" si="3"/>
        <v>0</v>
      </c>
      <c r="U12" s="761">
        <f t="shared" si="3"/>
        <v>0</v>
      </c>
      <c r="V12" s="761">
        <f t="shared" si="3"/>
        <v>0</v>
      </c>
      <c r="W12" s="761">
        <f t="shared" si="3"/>
        <v>0</v>
      </c>
      <c r="X12" s="761">
        <f t="shared" si="3"/>
        <v>0</v>
      </c>
      <c r="Y12" s="761">
        <f t="shared" si="3"/>
        <v>0</v>
      </c>
      <c r="Z12" s="761">
        <f>SUM($G12)</f>
        <v>0</v>
      </c>
      <c r="AA12" s="761">
        <f>SUM($G12)</f>
        <v>0</v>
      </c>
      <c r="AB12" s="761">
        <f>SUM($G12)</f>
        <v>0</v>
      </c>
      <c r="AC12" s="761">
        <f>SUM($G12)</f>
        <v>0</v>
      </c>
      <c r="AD12" s="764"/>
      <c r="AE12" s="764"/>
      <c r="AF12" s="764"/>
      <c r="AG12" s="764"/>
      <c r="AH12" s="764"/>
      <c r="AI12" s="764"/>
      <c r="AJ12" s="764"/>
      <c r="AK12" s="764"/>
      <c r="AL12" s="764"/>
      <c r="AM12" s="40"/>
      <c r="AN12" s="764"/>
      <c r="AO12" s="41"/>
      <c r="AP12" s="313"/>
      <c r="AQ12" s="313"/>
    </row>
    <row r="13" spans="1:43" x14ac:dyDescent="0.2">
      <c r="B13" s="32" t="s">
        <v>31</v>
      </c>
      <c r="C13" s="439" t="s">
        <v>84</v>
      </c>
      <c r="D13" s="440" t="str">
        <f>Anbudspris!$H$44</f>
        <v xml:space="preserve"> </v>
      </c>
      <c r="E13" s="441" t="str">
        <f>Anbudspris!$I$44</f>
        <v xml:space="preserve"> </v>
      </c>
      <c r="F13" s="442">
        <v>1</v>
      </c>
      <c r="G13" s="443">
        <f>IF(Prislista!$E$202=0,0,E13/F13)</f>
        <v>0</v>
      </c>
      <c r="H13" s="42"/>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9">
        <f>SUM($G13)</f>
        <v>0</v>
      </c>
      <c r="AP13" s="313"/>
      <c r="AQ13" s="313"/>
    </row>
    <row r="14" spans="1:43" x14ac:dyDescent="0.2">
      <c r="B14" s="32" t="s">
        <v>75</v>
      </c>
      <c r="C14" s="315" t="s">
        <v>215</v>
      </c>
      <c r="D14" s="440"/>
      <c r="E14" s="441"/>
      <c r="F14" s="442"/>
      <c r="G14" s="443"/>
      <c r="H14" s="42"/>
      <c r="I14" s="768"/>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69"/>
      <c r="AP14" s="313"/>
      <c r="AQ14" s="313"/>
    </row>
    <row r="15" spans="1:43" x14ac:dyDescent="0.2">
      <c r="B15" s="271"/>
      <c r="C15" s="471" t="s">
        <v>134</v>
      </c>
      <c r="D15" s="444" t="str">
        <f>Anbudspris!$H$49</f>
        <v xml:space="preserve"> </v>
      </c>
      <c r="E15" s="470" t="str">
        <f>Anbudspris!$I$49</f>
        <v xml:space="preserve"> </v>
      </c>
      <c r="F15" s="469">
        <v>32</v>
      </c>
      <c r="G15" s="468">
        <f>IF(Prislista!$E$223=0,0,E15/F15)</f>
        <v>0</v>
      </c>
      <c r="H15" s="263"/>
      <c r="I15" s="779"/>
      <c r="J15" s="771">
        <f t="shared" ref="J15:S22" si="4">SUM($G15)</f>
        <v>0</v>
      </c>
      <c r="K15" s="771">
        <f t="shared" si="4"/>
        <v>0</v>
      </c>
      <c r="L15" s="771">
        <f t="shared" si="4"/>
        <v>0</v>
      </c>
      <c r="M15" s="771">
        <f t="shared" si="4"/>
        <v>0</v>
      </c>
      <c r="N15" s="771">
        <f t="shared" si="4"/>
        <v>0</v>
      </c>
      <c r="O15" s="771">
        <f t="shared" si="4"/>
        <v>0</v>
      </c>
      <c r="P15" s="771">
        <f t="shared" si="4"/>
        <v>0</v>
      </c>
      <c r="Q15" s="771">
        <f t="shared" si="4"/>
        <v>0</v>
      </c>
      <c r="R15" s="771">
        <f t="shared" si="4"/>
        <v>0</v>
      </c>
      <c r="S15" s="771">
        <f t="shared" si="4"/>
        <v>0</v>
      </c>
      <c r="T15" s="771">
        <f t="shared" ref="T15:AC22" si="5">SUM($G15)</f>
        <v>0</v>
      </c>
      <c r="U15" s="771">
        <f t="shared" si="5"/>
        <v>0</v>
      </c>
      <c r="V15" s="771">
        <f t="shared" si="5"/>
        <v>0</v>
      </c>
      <c r="W15" s="771">
        <f t="shared" si="5"/>
        <v>0</v>
      </c>
      <c r="X15" s="771">
        <f t="shared" si="5"/>
        <v>0</v>
      </c>
      <c r="Y15" s="771">
        <f t="shared" si="5"/>
        <v>0</v>
      </c>
      <c r="Z15" s="771">
        <f t="shared" si="5"/>
        <v>0</v>
      </c>
      <c r="AA15" s="771">
        <f t="shared" si="5"/>
        <v>0</v>
      </c>
      <c r="AB15" s="771">
        <f t="shared" si="5"/>
        <v>0</v>
      </c>
      <c r="AC15" s="771">
        <f t="shared" si="5"/>
        <v>0</v>
      </c>
      <c r="AD15" s="771">
        <f t="shared" ref="AD15:AO22" si="6">SUM($G15)</f>
        <v>0</v>
      </c>
      <c r="AE15" s="771">
        <f t="shared" si="6"/>
        <v>0</v>
      </c>
      <c r="AF15" s="771">
        <f t="shared" si="6"/>
        <v>0</v>
      </c>
      <c r="AG15" s="771">
        <f t="shared" si="6"/>
        <v>0</v>
      </c>
      <c r="AH15" s="771">
        <f t="shared" si="6"/>
        <v>0</v>
      </c>
      <c r="AI15" s="771">
        <f t="shared" si="6"/>
        <v>0</v>
      </c>
      <c r="AJ15" s="771">
        <f t="shared" si="6"/>
        <v>0</v>
      </c>
      <c r="AK15" s="771">
        <f t="shared" si="6"/>
        <v>0</v>
      </c>
      <c r="AL15" s="771">
        <f t="shared" si="6"/>
        <v>0</v>
      </c>
      <c r="AM15" s="771">
        <f t="shared" si="6"/>
        <v>0</v>
      </c>
      <c r="AN15" s="771">
        <f t="shared" si="6"/>
        <v>0</v>
      </c>
      <c r="AO15" s="772">
        <f t="shared" si="6"/>
        <v>0</v>
      </c>
      <c r="AP15" s="313"/>
      <c r="AQ15" s="313"/>
    </row>
    <row r="16" spans="1:43" x14ac:dyDescent="0.2">
      <c r="B16" s="271"/>
      <c r="C16" s="23" t="s">
        <v>91</v>
      </c>
      <c r="D16" s="133" t="str">
        <f>Anbudspris!$H$50</f>
        <v xml:space="preserve"> </v>
      </c>
      <c r="E16" s="145" t="str">
        <f>Anbudspris!$I$50</f>
        <v xml:space="preserve"> </v>
      </c>
      <c r="F16" s="164">
        <v>32</v>
      </c>
      <c r="G16" s="149">
        <f>IF(Prislista!$E$224=0,0,E16/F16)</f>
        <v>0</v>
      </c>
      <c r="H16" s="39"/>
      <c r="I16" s="764"/>
      <c r="J16" s="761">
        <f t="shared" si="4"/>
        <v>0</v>
      </c>
      <c r="K16" s="761">
        <f t="shared" si="4"/>
        <v>0</v>
      </c>
      <c r="L16" s="761">
        <f t="shared" si="4"/>
        <v>0</v>
      </c>
      <c r="M16" s="761">
        <f t="shared" si="4"/>
        <v>0</v>
      </c>
      <c r="N16" s="761">
        <f t="shared" si="4"/>
        <v>0</v>
      </c>
      <c r="O16" s="761">
        <f t="shared" si="4"/>
        <v>0</v>
      </c>
      <c r="P16" s="761">
        <f t="shared" si="4"/>
        <v>0</v>
      </c>
      <c r="Q16" s="761">
        <f t="shared" si="4"/>
        <v>0</v>
      </c>
      <c r="R16" s="761">
        <f t="shared" si="4"/>
        <v>0</v>
      </c>
      <c r="S16" s="761">
        <f t="shared" si="4"/>
        <v>0</v>
      </c>
      <c r="T16" s="761">
        <f t="shared" si="5"/>
        <v>0</v>
      </c>
      <c r="U16" s="761">
        <f t="shared" si="5"/>
        <v>0</v>
      </c>
      <c r="V16" s="761">
        <f t="shared" si="5"/>
        <v>0</v>
      </c>
      <c r="W16" s="761">
        <f t="shared" si="5"/>
        <v>0</v>
      </c>
      <c r="X16" s="761">
        <f t="shared" si="5"/>
        <v>0</v>
      </c>
      <c r="Y16" s="761">
        <f t="shared" si="5"/>
        <v>0</v>
      </c>
      <c r="Z16" s="761">
        <f t="shared" si="5"/>
        <v>0</v>
      </c>
      <c r="AA16" s="761">
        <f t="shared" si="5"/>
        <v>0</v>
      </c>
      <c r="AB16" s="761">
        <f t="shared" si="5"/>
        <v>0</v>
      </c>
      <c r="AC16" s="761">
        <f t="shared" si="5"/>
        <v>0</v>
      </c>
      <c r="AD16" s="761">
        <f t="shared" si="6"/>
        <v>0</v>
      </c>
      <c r="AE16" s="761">
        <f t="shared" si="6"/>
        <v>0</v>
      </c>
      <c r="AF16" s="761">
        <f t="shared" si="6"/>
        <v>0</v>
      </c>
      <c r="AG16" s="761">
        <f t="shared" si="6"/>
        <v>0</v>
      </c>
      <c r="AH16" s="761">
        <f t="shared" si="6"/>
        <v>0</v>
      </c>
      <c r="AI16" s="761">
        <f t="shared" si="6"/>
        <v>0</v>
      </c>
      <c r="AJ16" s="761">
        <f t="shared" si="6"/>
        <v>0</v>
      </c>
      <c r="AK16" s="761">
        <f t="shared" si="6"/>
        <v>0</v>
      </c>
      <c r="AL16" s="761">
        <f t="shared" si="6"/>
        <v>0</v>
      </c>
      <c r="AM16" s="761">
        <f t="shared" si="6"/>
        <v>0</v>
      </c>
      <c r="AN16" s="763">
        <f t="shared" si="6"/>
        <v>0</v>
      </c>
      <c r="AO16" s="783">
        <f t="shared" si="6"/>
        <v>0</v>
      </c>
      <c r="AP16" s="313"/>
      <c r="AQ16" s="313"/>
    </row>
    <row r="17" spans="2:43" x14ac:dyDescent="0.2">
      <c r="B17" s="271"/>
      <c r="C17" s="23" t="s">
        <v>92</v>
      </c>
      <c r="D17" s="133" t="str">
        <f>Anbudspris!$H$51</f>
        <v xml:space="preserve"> </v>
      </c>
      <c r="E17" s="145" t="str">
        <f>Anbudspris!$I$51</f>
        <v xml:space="preserve"> </v>
      </c>
      <c r="F17" s="164">
        <v>32</v>
      </c>
      <c r="G17" s="149">
        <f>IF(Prislista!$E$225=0,0,E17/F17)</f>
        <v>0</v>
      </c>
      <c r="H17" s="39"/>
      <c r="I17" s="764"/>
      <c r="J17" s="761">
        <f t="shared" si="4"/>
        <v>0</v>
      </c>
      <c r="K17" s="761">
        <f t="shared" si="4"/>
        <v>0</v>
      </c>
      <c r="L17" s="761">
        <f t="shared" si="4"/>
        <v>0</v>
      </c>
      <c r="M17" s="761">
        <f t="shared" si="4"/>
        <v>0</v>
      </c>
      <c r="N17" s="761">
        <f t="shared" si="4"/>
        <v>0</v>
      </c>
      <c r="O17" s="761">
        <f t="shared" si="4"/>
        <v>0</v>
      </c>
      <c r="P17" s="761">
        <f t="shared" si="4"/>
        <v>0</v>
      </c>
      <c r="Q17" s="761">
        <f t="shared" si="4"/>
        <v>0</v>
      </c>
      <c r="R17" s="761">
        <f t="shared" si="4"/>
        <v>0</v>
      </c>
      <c r="S17" s="761">
        <f t="shared" si="4"/>
        <v>0</v>
      </c>
      <c r="T17" s="761">
        <f t="shared" si="5"/>
        <v>0</v>
      </c>
      <c r="U17" s="761">
        <f t="shared" si="5"/>
        <v>0</v>
      </c>
      <c r="V17" s="761">
        <f t="shared" si="5"/>
        <v>0</v>
      </c>
      <c r="W17" s="761">
        <f t="shared" si="5"/>
        <v>0</v>
      </c>
      <c r="X17" s="761">
        <f t="shared" si="5"/>
        <v>0</v>
      </c>
      <c r="Y17" s="761">
        <f t="shared" si="5"/>
        <v>0</v>
      </c>
      <c r="Z17" s="761">
        <f t="shared" si="5"/>
        <v>0</v>
      </c>
      <c r="AA17" s="761">
        <f t="shared" si="5"/>
        <v>0</v>
      </c>
      <c r="AB17" s="761">
        <f t="shared" si="5"/>
        <v>0</v>
      </c>
      <c r="AC17" s="761">
        <f t="shared" si="5"/>
        <v>0</v>
      </c>
      <c r="AD17" s="761">
        <f t="shared" si="6"/>
        <v>0</v>
      </c>
      <c r="AE17" s="761">
        <f t="shared" si="6"/>
        <v>0</v>
      </c>
      <c r="AF17" s="761">
        <f t="shared" si="6"/>
        <v>0</v>
      </c>
      <c r="AG17" s="761">
        <f t="shared" si="6"/>
        <v>0</v>
      </c>
      <c r="AH17" s="761">
        <f t="shared" si="6"/>
        <v>0</v>
      </c>
      <c r="AI17" s="761">
        <f t="shared" si="6"/>
        <v>0</v>
      </c>
      <c r="AJ17" s="761">
        <f t="shared" si="6"/>
        <v>0</v>
      </c>
      <c r="AK17" s="761">
        <f t="shared" si="6"/>
        <v>0</v>
      </c>
      <c r="AL17" s="761">
        <f t="shared" si="6"/>
        <v>0</v>
      </c>
      <c r="AM17" s="761">
        <f t="shared" si="6"/>
        <v>0</v>
      </c>
      <c r="AN17" s="761">
        <f t="shared" si="6"/>
        <v>0</v>
      </c>
      <c r="AO17" s="763">
        <f t="shared" si="6"/>
        <v>0</v>
      </c>
      <c r="AP17" s="313"/>
      <c r="AQ17" s="313"/>
    </row>
    <row r="18" spans="2:43" x14ac:dyDescent="0.2">
      <c r="B18" s="271"/>
      <c r="C18" s="23" t="s">
        <v>93</v>
      </c>
      <c r="D18" s="133" t="str">
        <f>Anbudspris!$H$52</f>
        <v xml:space="preserve"> </v>
      </c>
      <c r="E18" s="145" t="str">
        <f>Anbudspris!$I$52</f>
        <v xml:space="preserve"> </v>
      </c>
      <c r="F18" s="164">
        <v>32</v>
      </c>
      <c r="G18" s="149">
        <f>IF(Prislista!$E$226=0,0,E18/F18)</f>
        <v>0</v>
      </c>
      <c r="H18" s="39"/>
      <c r="I18" s="764"/>
      <c r="J18" s="761">
        <f t="shared" si="4"/>
        <v>0</v>
      </c>
      <c r="K18" s="761">
        <f t="shared" si="4"/>
        <v>0</v>
      </c>
      <c r="L18" s="761">
        <f t="shared" si="4"/>
        <v>0</v>
      </c>
      <c r="M18" s="761">
        <f t="shared" si="4"/>
        <v>0</v>
      </c>
      <c r="N18" s="761">
        <f t="shared" si="4"/>
        <v>0</v>
      </c>
      <c r="O18" s="761">
        <f t="shared" si="4"/>
        <v>0</v>
      </c>
      <c r="P18" s="761">
        <f t="shared" si="4"/>
        <v>0</v>
      </c>
      <c r="Q18" s="761">
        <f t="shared" si="4"/>
        <v>0</v>
      </c>
      <c r="R18" s="761">
        <f t="shared" si="4"/>
        <v>0</v>
      </c>
      <c r="S18" s="761">
        <f t="shared" si="4"/>
        <v>0</v>
      </c>
      <c r="T18" s="761">
        <f t="shared" si="5"/>
        <v>0</v>
      </c>
      <c r="U18" s="761">
        <f t="shared" si="5"/>
        <v>0</v>
      </c>
      <c r="V18" s="761">
        <f t="shared" si="5"/>
        <v>0</v>
      </c>
      <c r="W18" s="761">
        <f t="shared" si="5"/>
        <v>0</v>
      </c>
      <c r="X18" s="761">
        <f t="shared" si="5"/>
        <v>0</v>
      </c>
      <c r="Y18" s="761">
        <f t="shared" si="5"/>
        <v>0</v>
      </c>
      <c r="Z18" s="761">
        <f t="shared" si="5"/>
        <v>0</v>
      </c>
      <c r="AA18" s="761">
        <f t="shared" si="5"/>
        <v>0</v>
      </c>
      <c r="AB18" s="761">
        <f t="shared" si="5"/>
        <v>0</v>
      </c>
      <c r="AC18" s="761">
        <f t="shared" si="5"/>
        <v>0</v>
      </c>
      <c r="AD18" s="761">
        <f t="shared" si="6"/>
        <v>0</v>
      </c>
      <c r="AE18" s="761">
        <f t="shared" si="6"/>
        <v>0</v>
      </c>
      <c r="AF18" s="761">
        <f t="shared" si="6"/>
        <v>0</v>
      </c>
      <c r="AG18" s="761">
        <f t="shared" si="6"/>
        <v>0</v>
      </c>
      <c r="AH18" s="761">
        <f t="shared" si="6"/>
        <v>0</v>
      </c>
      <c r="AI18" s="761">
        <f t="shared" si="6"/>
        <v>0</v>
      </c>
      <c r="AJ18" s="761">
        <f t="shared" si="6"/>
        <v>0</v>
      </c>
      <c r="AK18" s="761">
        <f t="shared" si="6"/>
        <v>0</v>
      </c>
      <c r="AL18" s="761">
        <f t="shared" si="6"/>
        <v>0</v>
      </c>
      <c r="AM18" s="761">
        <f t="shared" si="6"/>
        <v>0</v>
      </c>
      <c r="AN18" s="761">
        <f t="shared" si="6"/>
        <v>0</v>
      </c>
      <c r="AO18" s="763">
        <f t="shared" si="6"/>
        <v>0</v>
      </c>
      <c r="AP18" s="313"/>
      <c r="AQ18" s="313"/>
    </row>
    <row r="19" spans="2:43" x14ac:dyDescent="0.2">
      <c r="B19" s="271"/>
      <c r="C19" s="690" t="s">
        <v>350</v>
      </c>
      <c r="D19" s="697" t="str">
        <f>Anbudspris!$H$53</f>
        <v xml:space="preserve"> </v>
      </c>
      <c r="E19" s="698" t="str">
        <f>Anbudspris!$I$53</f>
        <v xml:space="preserve"> </v>
      </c>
      <c r="F19" s="699">
        <v>32</v>
      </c>
      <c r="G19" s="700">
        <f>IF(Prislista!$E$227=0,0,E19/F19)</f>
        <v>0</v>
      </c>
      <c r="H19" s="39"/>
      <c r="I19" s="764"/>
      <c r="J19" s="761">
        <f t="shared" si="4"/>
        <v>0</v>
      </c>
      <c r="K19" s="761">
        <f t="shared" si="4"/>
        <v>0</v>
      </c>
      <c r="L19" s="761">
        <f t="shared" si="4"/>
        <v>0</v>
      </c>
      <c r="M19" s="761">
        <f t="shared" si="4"/>
        <v>0</v>
      </c>
      <c r="N19" s="761">
        <f t="shared" si="4"/>
        <v>0</v>
      </c>
      <c r="O19" s="761">
        <f t="shared" si="4"/>
        <v>0</v>
      </c>
      <c r="P19" s="761">
        <f t="shared" si="4"/>
        <v>0</v>
      </c>
      <c r="Q19" s="761">
        <f t="shared" si="4"/>
        <v>0</v>
      </c>
      <c r="R19" s="761">
        <f t="shared" si="4"/>
        <v>0</v>
      </c>
      <c r="S19" s="761">
        <f t="shared" si="4"/>
        <v>0</v>
      </c>
      <c r="T19" s="761">
        <f t="shared" si="5"/>
        <v>0</v>
      </c>
      <c r="U19" s="761">
        <f t="shared" si="5"/>
        <v>0</v>
      </c>
      <c r="V19" s="761">
        <f t="shared" si="5"/>
        <v>0</v>
      </c>
      <c r="W19" s="761">
        <f t="shared" si="5"/>
        <v>0</v>
      </c>
      <c r="X19" s="761">
        <f t="shared" si="5"/>
        <v>0</v>
      </c>
      <c r="Y19" s="761">
        <f t="shared" si="5"/>
        <v>0</v>
      </c>
      <c r="Z19" s="761">
        <f t="shared" si="5"/>
        <v>0</v>
      </c>
      <c r="AA19" s="761">
        <f t="shared" si="5"/>
        <v>0</v>
      </c>
      <c r="AB19" s="761">
        <f t="shared" si="5"/>
        <v>0</v>
      </c>
      <c r="AC19" s="761">
        <f t="shared" si="5"/>
        <v>0</v>
      </c>
      <c r="AD19" s="761">
        <f t="shared" si="6"/>
        <v>0</v>
      </c>
      <c r="AE19" s="761">
        <f t="shared" si="6"/>
        <v>0</v>
      </c>
      <c r="AF19" s="761">
        <f t="shared" si="6"/>
        <v>0</v>
      </c>
      <c r="AG19" s="761">
        <f t="shared" si="6"/>
        <v>0</v>
      </c>
      <c r="AH19" s="761">
        <f t="shared" si="6"/>
        <v>0</v>
      </c>
      <c r="AI19" s="761">
        <f t="shared" si="6"/>
        <v>0</v>
      </c>
      <c r="AJ19" s="761">
        <f t="shared" si="6"/>
        <v>0</v>
      </c>
      <c r="AK19" s="761">
        <f t="shared" si="6"/>
        <v>0</v>
      </c>
      <c r="AL19" s="761">
        <f t="shared" si="6"/>
        <v>0</v>
      </c>
      <c r="AM19" s="761">
        <f t="shared" si="6"/>
        <v>0</v>
      </c>
      <c r="AN19" s="761">
        <f t="shared" si="6"/>
        <v>0</v>
      </c>
      <c r="AO19" s="763">
        <f t="shared" si="6"/>
        <v>0</v>
      </c>
      <c r="AP19" s="313"/>
      <c r="AQ19" s="313"/>
    </row>
    <row r="20" spans="2:43" x14ac:dyDescent="0.2">
      <c r="B20" s="271"/>
      <c r="C20" s="690" t="s">
        <v>351</v>
      </c>
      <c r="D20" s="697" t="str">
        <f>Anbudspris!$H$54</f>
        <v xml:space="preserve"> </v>
      </c>
      <c r="E20" s="698" t="str">
        <f>Anbudspris!$I$54</f>
        <v xml:space="preserve"> </v>
      </c>
      <c r="F20" s="699">
        <v>32</v>
      </c>
      <c r="G20" s="700">
        <f>IF(Prislista!$E$228=0,0,E20/F20)</f>
        <v>0</v>
      </c>
      <c r="H20" s="39"/>
      <c r="I20" s="764"/>
      <c r="J20" s="761">
        <f t="shared" si="4"/>
        <v>0</v>
      </c>
      <c r="K20" s="761">
        <f t="shared" si="4"/>
        <v>0</v>
      </c>
      <c r="L20" s="761">
        <f t="shared" si="4"/>
        <v>0</v>
      </c>
      <c r="M20" s="761">
        <f t="shared" si="4"/>
        <v>0</v>
      </c>
      <c r="N20" s="761">
        <f t="shared" si="4"/>
        <v>0</v>
      </c>
      <c r="O20" s="761">
        <f t="shared" si="4"/>
        <v>0</v>
      </c>
      <c r="P20" s="761">
        <f t="shared" si="4"/>
        <v>0</v>
      </c>
      <c r="Q20" s="761">
        <f t="shared" si="4"/>
        <v>0</v>
      </c>
      <c r="R20" s="761">
        <f t="shared" si="4"/>
        <v>0</v>
      </c>
      <c r="S20" s="761">
        <f t="shared" si="4"/>
        <v>0</v>
      </c>
      <c r="T20" s="761">
        <f t="shared" si="5"/>
        <v>0</v>
      </c>
      <c r="U20" s="761">
        <f t="shared" si="5"/>
        <v>0</v>
      </c>
      <c r="V20" s="761">
        <f t="shared" si="5"/>
        <v>0</v>
      </c>
      <c r="W20" s="761">
        <f t="shared" si="5"/>
        <v>0</v>
      </c>
      <c r="X20" s="761">
        <f t="shared" si="5"/>
        <v>0</v>
      </c>
      <c r="Y20" s="761">
        <f t="shared" si="5"/>
        <v>0</v>
      </c>
      <c r="Z20" s="761">
        <f t="shared" si="5"/>
        <v>0</v>
      </c>
      <c r="AA20" s="761">
        <f t="shared" si="5"/>
        <v>0</v>
      </c>
      <c r="AB20" s="761">
        <f t="shared" si="5"/>
        <v>0</v>
      </c>
      <c r="AC20" s="761">
        <f t="shared" si="5"/>
        <v>0</v>
      </c>
      <c r="AD20" s="761">
        <f t="shared" si="6"/>
        <v>0</v>
      </c>
      <c r="AE20" s="761">
        <f t="shared" si="6"/>
        <v>0</v>
      </c>
      <c r="AF20" s="761">
        <f t="shared" si="6"/>
        <v>0</v>
      </c>
      <c r="AG20" s="761">
        <f t="shared" si="6"/>
        <v>0</v>
      </c>
      <c r="AH20" s="761">
        <f t="shared" si="6"/>
        <v>0</v>
      </c>
      <c r="AI20" s="761">
        <f t="shared" si="6"/>
        <v>0</v>
      </c>
      <c r="AJ20" s="761">
        <f t="shared" si="6"/>
        <v>0</v>
      </c>
      <c r="AK20" s="761">
        <f t="shared" si="6"/>
        <v>0</v>
      </c>
      <c r="AL20" s="761">
        <f t="shared" si="6"/>
        <v>0</v>
      </c>
      <c r="AM20" s="761">
        <f t="shared" si="6"/>
        <v>0</v>
      </c>
      <c r="AN20" s="761">
        <f t="shared" si="6"/>
        <v>0</v>
      </c>
      <c r="AO20" s="763">
        <f t="shared" si="6"/>
        <v>0</v>
      </c>
      <c r="AP20" s="313"/>
      <c r="AQ20" s="313"/>
    </row>
    <row r="21" spans="2:43" x14ac:dyDescent="0.2">
      <c r="B21" s="271"/>
      <c r="C21" s="23" t="s">
        <v>94</v>
      </c>
      <c r="D21" s="133" t="str">
        <f>Anbudspris!$H$55</f>
        <v xml:space="preserve"> </v>
      </c>
      <c r="E21" s="145" t="str">
        <f>Anbudspris!$I$55</f>
        <v xml:space="preserve"> </v>
      </c>
      <c r="F21" s="164">
        <v>32</v>
      </c>
      <c r="G21" s="149">
        <f>IF(Prislista!$E$229=0,0,E21/F21)</f>
        <v>0</v>
      </c>
      <c r="H21" s="39"/>
      <c r="I21" s="764"/>
      <c r="J21" s="761">
        <f t="shared" si="4"/>
        <v>0</v>
      </c>
      <c r="K21" s="761">
        <f t="shared" si="4"/>
        <v>0</v>
      </c>
      <c r="L21" s="761">
        <f t="shared" si="4"/>
        <v>0</v>
      </c>
      <c r="M21" s="761">
        <f t="shared" si="4"/>
        <v>0</v>
      </c>
      <c r="N21" s="761">
        <f t="shared" si="4"/>
        <v>0</v>
      </c>
      <c r="O21" s="761">
        <f t="shared" si="4"/>
        <v>0</v>
      </c>
      <c r="P21" s="761">
        <f t="shared" si="4"/>
        <v>0</v>
      </c>
      <c r="Q21" s="761">
        <f t="shared" si="4"/>
        <v>0</v>
      </c>
      <c r="R21" s="761">
        <f t="shared" si="4"/>
        <v>0</v>
      </c>
      <c r="S21" s="761">
        <f t="shared" si="4"/>
        <v>0</v>
      </c>
      <c r="T21" s="761">
        <f t="shared" si="5"/>
        <v>0</v>
      </c>
      <c r="U21" s="761">
        <f t="shared" si="5"/>
        <v>0</v>
      </c>
      <c r="V21" s="761">
        <f t="shared" si="5"/>
        <v>0</v>
      </c>
      <c r="W21" s="761">
        <f t="shared" si="5"/>
        <v>0</v>
      </c>
      <c r="X21" s="761">
        <f t="shared" si="5"/>
        <v>0</v>
      </c>
      <c r="Y21" s="761">
        <f t="shared" si="5"/>
        <v>0</v>
      </c>
      <c r="Z21" s="761">
        <f t="shared" si="5"/>
        <v>0</v>
      </c>
      <c r="AA21" s="761">
        <f t="shared" si="5"/>
        <v>0</v>
      </c>
      <c r="AB21" s="761">
        <f t="shared" si="5"/>
        <v>0</v>
      </c>
      <c r="AC21" s="761">
        <f t="shared" si="5"/>
        <v>0</v>
      </c>
      <c r="AD21" s="761">
        <f t="shared" si="6"/>
        <v>0</v>
      </c>
      <c r="AE21" s="761">
        <f t="shared" si="6"/>
        <v>0</v>
      </c>
      <c r="AF21" s="761">
        <f t="shared" si="6"/>
        <v>0</v>
      </c>
      <c r="AG21" s="761">
        <f t="shared" si="6"/>
        <v>0</v>
      </c>
      <c r="AH21" s="761">
        <f t="shared" si="6"/>
        <v>0</v>
      </c>
      <c r="AI21" s="761">
        <f t="shared" si="6"/>
        <v>0</v>
      </c>
      <c r="AJ21" s="761">
        <f t="shared" si="6"/>
        <v>0</v>
      </c>
      <c r="AK21" s="761">
        <f t="shared" si="6"/>
        <v>0</v>
      </c>
      <c r="AL21" s="761">
        <f t="shared" si="6"/>
        <v>0</v>
      </c>
      <c r="AM21" s="761">
        <f t="shared" si="6"/>
        <v>0</v>
      </c>
      <c r="AN21" s="761">
        <f t="shared" si="6"/>
        <v>0</v>
      </c>
      <c r="AO21" s="763">
        <f t="shared" si="6"/>
        <v>0</v>
      </c>
      <c r="AP21" s="313"/>
      <c r="AQ21" s="773" t="s">
        <v>302</v>
      </c>
    </row>
    <row r="22" spans="2:43" x14ac:dyDescent="0.2">
      <c r="B22" s="270"/>
      <c r="C22" s="464" t="s">
        <v>95</v>
      </c>
      <c r="D22" s="463" t="str">
        <f>Anbudspris!$H$56</f>
        <v xml:space="preserve"> </v>
      </c>
      <c r="E22" s="462" t="str">
        <f>Anbudspris!$I$56</f>
        <v xml:space="preserve"> </v>
      </c>
      <c r="F22" s="461">
        <v>32</v>
      </c>
      <c r="G22" s="460">
        <f>IF(Prislista!$E$230=0,0,E22/F22)</f>
        <v>0</v>
      </c>
      <c r="H22" s="396"/>
      <c r="I22" s="780"/>
      <c r="J22" s="774">
        <f t="shared" si="4"/>
        <v>0</v>
      </c>
      <c r="K22" s="774">
        <f t="shared" si="4"/>
        <v>0</v>
      </c>
      <c r="L22" s="774">
        <f t="shared" si="4"/>
        <v>0</v>
      </c>
      <c r="M22" s="774">
        <f t="shared" si="4"/>
        <v>0</v>
      </c>
      <c r="N22" s="774">
        <f t="shared" si="4"/>
        <v>0</v>
      </c>
      <c r="O22" s="774">
        <f t="shared" si="4"/>
        <v>0</v>
      </c>
      <c r="P22" s="774">
        <f t="shared" si="4"/>
        <v>0</v>
      </c>
      <c r="Q22" s="774">
        <f t="shared" si="4"/>
        <v>0</v>
      </c>
      <c r="R22" s="774">
        <f t="shared" si="4"/>
        <v>0</v>
      </c>
      <c r="S22" s="774">
        <f t="shared" si="4"/>
        <v>0</v>
      </c>
      <c r="T22" s="774">
        <f t="shared" si="5"/>
        <v>0</v>
      </c>
      <c r="U22" s="774">
        <f t="shared" si="5"/>
        <v>0</v>
      </c>
      <c r="V22" s="774">
        <f t="shared" si="5"/>
        <v>0</v>
      </c>
      <c r="W22" s="774">
        <f t="shared" si="5"/>
        <v>0</v>
      </c>
      <c r="X22" s="774">
        <f t="shared" si="5"/>
        <v>0</v>
      </c>
      <c r="Y22" s="774">
        <f t="shared" si="5"/>
        <v>0</v>
      </c>
      <c r="Z22" s="774">
        <f t="shared" si="5"/>
        <v>0</v>
      </c>
      <c r="AA22" s="774">
        <f t="shared" si="5"/>
        <v>0</v>
      </c>
      <c r="AB22" s="774">
        <f t="shared" si="5"/>
        <v>0</v>
      </c>
      <c r="AC22" s="774">
        <f t="shared" si="5"/>
        <v>0</v>
      </c>
      <c r="AD22" s="774">
        <f t="shared" si="6"/>
        <v>0</v>
      </c>
      <c r="AE22" s="774">
        <f t="shared" si="6"/>
        <v>0</v>
      </c>
      <c r="AF22" s="774">
        <f t="shared" si="6"/>
        <v>0</v>
      </c>
      <c r="AG22" s="774">
        <f t="shared" si="6"/>
        <v>0</v>
      </c>
      <c r="AH22" s="774">
        <f t="shared" si="6"/>
        <v>0</v>
      </c>
      <c r="AI22" s="774">
        <f t="shared" si="6"/>
        <v>0</v>
      </c>
      <c r="AJ22" s="774">
        <f t="shared" si="6"/>
        <v>0</v>
      </c>
      <c r="AK22" s="774">
        <f t="shared" si="6"/>
        <v>0</v>
      </c>
      <c r="AL22" s="774">
        <f t="shared" si="6"/>
        <v>0</v>
      </c>
      <c r="AM22" s="774">
        <f t="shared" si="6"/>
        <v>0</v>
      </c>
      <c r="AN22" s="774">
        <f t="shared" si="6"/>
        <v>0</v>
      </c>
      <c r="AO22" s="775">
        <f t="shared" si="6"/>
        <v>0</v>
      </c>
      <c r="AP22" s="313"/>
      <c r="AQ22" s="363">
        <f>SUM(H7:AO22)</f>
        <v>0</v>
      </c>
    </row>
    <row r="23" spans="2:43" ht="15" x14ac:dyDescent="0.25">
      <c r="B23" s="5"/>
      <c r="C23" s="8"/>
      <c r="D23" s="121"/>
      <c r="E23" s="8"/>
      <c r="F23" s="8"/>
      <c r="G23" s="8"/>
    </row>
    <row r="24" spans="2:43" ht="15" x14ac:dyDescent="0.25">
      <c r="B24" s="5"/>
      <c r="C24" s="8"/>
      <c r="D24" s="136"/>
      <c r="E24" s="137" t="s">
        <v>124</v>
      </c>
      <c r="F24" s="162" t="s">
        <v>16</v>
      </c>
      <c r="G24" s="165" t="s">
        <v>114</v>
      </c>
    </row>
    <row r="25" spans="2:43" ht="15" x14ac:dyDescent="0.25">
      <c r="B25" s="5" t="s">
        <v>205</v>
      </c>
      <c r="C25" s="8"/>
      <c r="D25" s="193" t="s">
        <v>36</v>
      </c>
      <c r="E25" s="138" t="s">
        <v>125</v>
      </c>
      <c r="F25" s="163" t="s">
        <v>115</v>
      </c>
      <c r="G25" s="166" t="s">
        <v>113</v>
      </c>
      <c r="H25" s="153">
        <v>41547</v>
      </c>
      <c r="I25" s="122">
        <f>SUM(H25+92)</f>
        <v>41639</v>
      </c>
      <c r="J25" s="122">
        <f>SUM(I25+90)</f>
        <v>41729</v>
      </c>
      <c r="K25" s="123">
        <f>SUM(J25+91)</f>
        <v>41820</v>
      </c>
      <c r="L25" s="122">
        <f>SUM(K25+92)</f>
        <v>41912</v>
      </c>
      <c r="M25" s="122">
        <f>SUM(L25+92)</f>
        <v>42004</v>
      </c>
      <c r="N25" s="122">
        <f>SUM(M25+90)</f>
        <v>42094</v>
      </c>
      <c r="O25" s="123">
        <f>SUM(N25+91)</f>
        <v>42185</v>
      </c>
      <c r="P25" s="122">
        <f>SUM(O25+92)</f>
        <v>42277</v>
      </c>
      <c r="Q25" s="122">
        <f>SUM(P25+92)</f>
        <v>42369</v>
      </c>
      <c r="R25" s="122">
        <f>SUM(Q25+91)</f>
        <v>42460</v>
      </c>
      <c r="S25" s="122">
        <f>SUM(R25+91)</f>
        <v>42551</v>
      </c>
      <c r="T25" s="122">
        <f>SUM(S25+92)</f>
        <v>42643</v>
      </c>
      <c r="U25" s="122">
        <f>SUM(T25+92)</f>
        <v>42735</v>
      </c>
      <c r="V25" s="122">
        <f>SUM(U25+90)</f>
        <v>42825</v>
      </c>
      <c r="W25" s="122">
        <f>SUM(V25+91)</f>
        <v>42916</v>
      </c>
      <c r="X25" s="122">
        <f>SUM(W25+92)</f>
        <v>43008</v>
      </c>
      <c r="Y25" s="122">
        <f>SUM(X25+92)</f>
        <v>43100</v>
      </c>
      <c r="Z25" s="122">
        <f>SUM(Y25+90)</f>
        <v>43190</v>
      </c>
      <c r="AA25" s="122">
        <f>SUM(Z25+91)</f>
        <v>43281</v>
      </c>
      <c r="AB25" s="122">
        <f>SUM(AA25+92)</f>
        <v>43373</v>
      </c>
      <c r="AC25" s="122">
        <f>SUM(AB25+92)</f>
        <v>43465</v>
      </c>
      <c r="AD25" s="122">
        <f>SUM(AC25+90)</f>
        <v>43555</v>
      </c>
      <c r="AE25" s="122">
        <f>SUM(AD25+91)</f>
        <v>43646</v>
      </c>
      <c r="AF25" s="122">
        <f>SUM(AE25+92)</f>
        <v>43738</v>
      </c>
      <c r="AG25" s="122">
        <f>SUM(AF25+92)</f>
        <v>43830</v>
      </c>
      <c r="AH25" s="122">
        <f>SUM(AG25+90)</f>
        <v>43920</v>
      </c>
      <c r="AI25" s="122">
        <f>SUM(AH25+92)</f>
        <v>44012</v>
      </c>
      <c r="AJ25" s="122">
        <f>SUM(AI25+92)</f>
        <v>44104</v>
      </c>
      <c r="AK25" s="122">
        <f>SUM(AJ25+92)</f>
        <v>44196</v>
      </c>
      <c r="AL25" s="122">
        <f>SUM(AK25+90)</f>
        <v>44286</v>
      </c>
      <c r="AM25" s="416">
        <f>SUM(AL25+91)</f>
        <v>44377</v>
      </c>
      <c r="AN25" s="122">
        <f>SUM(AM25+92)</f>
        <v>44469</v>
      </c>
      <c r="AO25" s="128">
        <f>SUM(AN25+92)</f>
        <v>44561</v>
      </c>
    </row>
    <row r="26" spans="2:43" x14ac:dyDescent="0.2">
      <c r="B26" s="272" t="s">
        <v>53</v>
      </c>
      <c r="C26" s="637" t="s">
        <v>263</v>
      </c>
      <c r="D26" s="638" t="str">
        <f>Anbudspris!$K$38</f>
        <v xml:space="preserve"> </v>
      </c>
      <c r="E26" s="639" t="str">
        <f>Anbudspris!$L$38</f>
        <v xml:space="preserve"> </v>
      </c>
      <c r="F26" s="640">
        <v>32</v>
      </c>
      <c r="G26" s="641">
        <f>IF(Prislista!$F$52=0,0,E26/F26)</f>
        <v>0</v>
      </c>
      <c r="H26" s="784"/>
      <c r="I26" s="785"/>
      <c r="J26" s="781">
        <f t="shared" ref="J26:S28" si="7">SUM($G26)</f>
        <v>0</v>
      </c>
      <c r="K26" s="781">
        <f t="shared" si="7"/>
        <v>0</v>
      </c>
      <c r="L26" s="781">
        <f t="shared" si="7"/>
        <v>0</v>
      </c>
      <c r="M26" s="781">
        <f t="shared" si="7"/>
        <v>0</v>
      </c>
      <c r="N26" s="781">
        <f t="shared" si="7"/>
        <v>0</v>
      </c>
      <c r="O26" s="781">
        <f t="shared" si="7"/>
        <v>0</v>
      </c>
      <c r="P26" s="781">
        <f t="shared" si="7"/>
        <v>0</v>
      </c>
      <c r="Q26" s="781">
        <f t="shared" si="7"/>
        <v>0</v>
      </c>
      <c r="R26" s="781">
        <f t="shared" si="7"/>
        <v>0</v>
      </c>
      <c r="S26" s="781">
        <f t="shared" si="7"/>
        <v>0</v>
      </c>
      <c r="T26" s="781">
        <f t="shared" ref="T26:AC28" si="8">SUM($G26)</f>
        <v>0</v>
      </c>
      <c r="U26" s="781">
        <f t="shared" si="8"/>
        <v>0</v>
      </c>
      <c r="V26" s="781">
        <f t="shared" si="8"/>
        <v>0</v>
      </c>
      <c r="W26" s="781">
        <f t="shared" si="8"/>
        <v>0</v>
      </c>
      <c r="X26" s="781">
        <f t="shared" si="8"/>
        <v>0</v>
      </c>
      <c r="Y26" s="781">
        <f t="shared" si="8"/>
        <v>0</v>
      </c>
      <c r="Z26" s="781">
        <f t="shared" si="8"/>
        <v>0</v>
      </c>
      <c r="AA26" s="781">
        <f t="shared" si="8"/>
        <v>0</v>
      </c>
      <c r="AB26" s="781">
        <f t="shared" si="8"/>
        <v>0</v>
      </c>
      <c r="AC26" s="781">
        <f t="shared" si="8"/>
        <v>0</v>
      </c>
      <c r="AD26" s="781">
        <f t="shared" ref="AD26:AO28" si="9">SUM($G26)</f>
        <v>0</v>
      </c>
      <c r="AE26" s="781">
        <f t="shared" si="9"/>
        <v>0</v>
      </c>
      <c r="AF26" s="781">
        <f t="shared" si="9"/>
        <v>0</v>
      </c>
      <c r="AG26" s="781">
        <f t="shared" si="9"/>
        <v>0</v>
      </c>
      <c r="AH26" s="781">
        <f t="shared" si="9"/>
        <v>0</v>
      </c>
      <c r="AI26" s="781">
        <f t="shared" si="9"/>
        <v>0</v>
      </c>
      <c r="AJ26" s="781">
        <f t="shared" si="9"/>
        <v>0</v>
      </c>
      <c r="AK26" s="781">
        <f t="shared" si="9"/>
        <v>0</v>
      </c>
      <c r="AL26" s="781">
        <f t="shared" si="9"/>
        <v>0</v>
      </c>
      <c r="AM26" s="781">
        <f t="shared" si="9"/>
        <v>0</v>
      </c>
      <c r="AN26" s="781">
        <f t="shared" si="9"/>
        <v>0</v>
      </c>
      <c r="AO26" s="782">
        <f t="shared" si="9"/>
        <v>0</v>
      </c>
      <c r="AP26" s="313"/>
      <c r="AQ26" s="313"/>
    </row>
    <row r="27" spans="2:43" ht="25.5" x14ac:dyDescent="0.2">
      <c r="B27" s="387" t="s">
        <v>54</v>
      </c>
      <c r="C27" s="696" t="s">
        <v>315</v>
      </c>
      <c r="D27" s="697" t="str">
        <f>Anbudspris!$K$39</f>
        <v xml:space="preserve"> </v>
      </c>
      <c r="E27" s="698" t="str">
        <f>Anbudspris!$L$39</f>
        <v xml:space="preserve"> </v>
      </c>
      <c r="F27" s="699">
        <v>32</v>
      </c>
      <c r="G27" s="700">
        <f>IF(Prislista!$F$56=0,0,E27/F27)</f>
        <v>0</v>
      </c>
      <c r="H27" s="545"/>
      <c r="I27" s="776"/>
      <c r="J27" s="761">
        <f t="shared" si="7"/>
        <v>0</v>
      </c>
      <c r="K27" s="761">
        <f t="shared" si="7"/>
        <v>0</v>
      </c>
      <c r="L27" s="761">
        <f t="shared" si="7"/>
        <v>0</v>
      </c>
      <c r="M27" s="761">
        <f t="shared" si="7"/>
        <v>0</v>
      </c>
      <c r="N27" s="761">
        <f t="shared" si="7"/>
        <v>0</v>
      </c>
      <c r="O27" s="761">
        <f t="shared" si="7"/>
        <v>0</v>
      </c>
      <c r="P27" s="761">
        <f t="shared" si="7"/>
        <v>0</v>
      </c>
      <c r="Q27" s="761">
        <f t="shared" si="7"/>
        <v>0</v>
      </c>
      <c r="R27" s="761">
        <f t="shared" si="7"/>
        <v>0</v>
      </c>
      <c r="S27" s="761">
        <f t="shared" si="7"/>
        <v>0</v>
      </c>
      <c r="T27" s="761">
        <f t="shared" si="8"/>
        <v>0</v>
      </c>
      <c r="U27" s="761">
        <f t="shared" si="8"/>
        <v>0</v>
      </c>
      <c r="V27" s="761">
        <f t="shared" si="8"/>
        <v>0</v>
      </c>
      <c r="W27" s="761">
        <f t="shared" si="8"/>
        <v>0</v>
      </c>
      <c r="X27" s="761">
        <f t="shared" si="8"/>
        <v>0</v>
      </c>
      <c r="Y27" s="761">
        <f t="shared" si="8"/>
        <v>0</v>
      </c>
      <c r="Z27" s="761">
        <f t="shared" si="8"/>
        <v>0</v>
      </c>
      <c r="AA27" s="761">
        <f t="shared" si="8"/>
        <v>0</v>
      </c>
      <c r="AB27" s="761">
        <f t="shared" si="8"/>
        <v>0</v>
      </c>
      <c r="AC27" s="761">
        <f t="shared" si="8"/>
        <v>0</v>
      </c>
      <c r="AD27" s="761">
        <f t="shared" si="9"/>
        <v>0</v>
      </c>
      <c r="AE27" s="761">
        <f t="shared" si="9"/>
        <v>0</v>
      </c>
      <c r="AF27" s="761">
        <f t="shared" si="9"/>
        <v>0</v>
      </c>
      <c r="AG27" s="761">
        <f t="shared" si="9"/>
        <v>0</v>
      </c>
      <c r="AH27" s="761">
        <f t="shared" si="9"/>
        <v>0</v>
      </c>
      <c r="AI27" s="761">
        <f t="shared" si="9"/>
        <v>0</v>
      </c>
      <c r="AJ27" s="761">
        <f t="shared" si="9"/>
        <v>0</v>
      </c>
      <c r="AK27" s="761">
        <f t="shared" si="9"/>
        <v>0</v>
      </c>
      <c r="AL27" s="761">
        <f t="shared" si="9"/>
        <v>0</v>
      </c>
      <c r="AM27" s="761">
        <f t="shared" si="9"/>
        <v>0</v>
      </c>
      <c r="AN27" s="761">
        <f t="shared" si="9"/>
        <v>0</v>
      </c>
      <c r="AO27" s="763">
        <f t="shared" si="9"/>
        <v>0</v>
      </c>
      <c r="AP27" s="313"/>
      <c r="AQ27" s="313"/>
    </row>
    <row r="28" spans="2:43" x14ac:dyDescent="0.2">
      <c r="B28" s="31" t="s">
        <v>64</v>
      </c>
      <c r="C28" s="135" t="s">
        <v>307</v>
      </c>
      <c r="D28" s="133" t="str">
        <f>Anbudspris!$K$40</f>
        <v xml:space="preserve"> </v>
      </c>
      <c r="E28" s="145" t="str">
        <f>Anbudspris!$L$40</f>
        <v xml:space="preserve"> </v>
      </c>
      <c r="F28" s="164">
        <v>32</v>
      </c>
      <c r="G28" s="149">
        <f>IF(Prislista!$F$60=0,0,E28/F28)</f>
        <v>0</v>
      </c>
      <c r="H28" s="545"/>
      <c r="I28" s="776"/>
      <c r="J28" s="761">
        <f t="shared" si="7"/>
        <v>0</v>
      </c>
      <c r="K28" s="761">
        <f t="shared" si="7"/>
        <v>0</v>
      </c>
      <c r="L28" s="761">
        <f t="shared" si="7"/>
        <v>0</v>
      </c>
      <c r="M28" s="761">
        <f t="shared" si="7"/>
        <v>0</v>
      </c>
      <c r="N28" s="761">
        <f t="shared" si="7"/>
        <v>0</v>
      </c>
      <c r="O28" s="761">
        <f t="shared" si="7"/>
        <v>0</v>
      </c>
      <c r="P28" s="761">
        <f t="shared" si="7"/>
        <v>0</v>
      </c>
      <c r="Q28" s="761">
        <f t="shared" si="7"/>
        <v>0</v>
      </c>
      <c r="R28" s="761">
        <f t="shared" si="7"/>
        <v>0</v>
      </c>
      <c r="S28" s="761">
        <f t="shared" si="7"/>
        <v>0</v>
      </c>
      <c r="T28" s="761">
        <f t="shared" si="8"/>
        <v>0</v>
      </c>
      <c r="U28" s="761">
        <f t="shared" si="8"/>
        <v>0</v>
      </c>
      <c r="V28" s="761">
        <f t="shared" si="8"/>
        <v>0</v>
      </c>
      <c r="W28" s="761">
        <f t="shared" si="8"/>
        <v>0</v>
      </c>
      <c r="X28" s="761">
        <f t="shared" si="8"/>
        <v>0</v>
      </c>
      <c r="Y28" s="761">
        <f t="shared" si="8"/>
        <v>0</v>
      </c>
      <c r="Z28" s="761">
        <f t="shared" si="8"/>
        <v>0</v>
      </c>
      <c r="AA28" s="761">
        <f t="shared" si="8"/>
        <v>0</v>
      </c>
      <c r="AB28" s="761">
        <f t="shared" si="8"/>
        <v>0</v>
      </c>
      <c r="AC28" s="761">
        <f t="shared" si="8"/>
        <v>0</v>
      </c>
      <c r="AD28" s="761">
        <f t="shared" si="9"/>
        <v>0</v>
      </c>
      <c r="AE28" s="761">
        <f t="shared" si="9"/>
        <v>0</v>
      </c>
      <c r="AF28" s="761">
        <f t="shared" si="9"/>
        <v>0</v>
      </c>
      <c r="AG28" s="761">
        <f t="shared" si="9"/>
        <v>0</v>
      </c>
      <c r="AH28" s="761">
        <f t="shared" si="9"/>
        <v>0</v>
      </c>
      <c r="AI28" s="761">
        <f t="shared" si="9"/>
        <v>0</v>
      </c>
      <c r="AJ28" s="761">
        <f t="shared" si="9"/>
        <v>0</v>
      </c>
      <c r="AK28" s="761">
        <f t="shared" si="9"/>
        <v>0</v>
      </c>
      <c r="AL28" s="761">
        <f t="shared" si="9"/>
        <v>0</v>
      </c>
      <c r="AM28" s="761">
        <f t="shared" si="9"/>
        <v>0</v>
      </c>
      <c r="AN28" s="761">
        <f t="shared" si="9"/>
        <v>0</v>
      </c>
      <c r="AO28" s="763">
        <f t="shared" si="9"/>
        <v>0</v>
      </c>
      <c r="AP28" s="313"/>
      <c r="AQ28" s="313"/>
    </row>
    <row r="29" spans="2:43" ht="25.5" x14ac:dyDescent="0.2">
      <c r="B29" s="31" t="s">
        <v>77</v>
      </c>
      <c r="C29" s="135" t="s">
        <v>312</v>
      </c>
      <c r="D29" s="133" t="str">
        <f>Anbudspris!$K$41</f>
        <v xml:space="preserve"> </v>
      </c>
      <c r="E29" s="145" t="str">
        <f>Anbudspris!$L$41</f>
        <v xml:space="preserve"> </v>
      </c>
      <c r="F29" s="164">
        <v>16</v>
      </c>
      <c r="G29" s="149">
        <f>IF(Prislista!$E$64=0,0,E29/F29)</f>
        <v>0</v>
      </c>
      <c r="H29" s="545"/>
      <c r="I29" s="776"/>
      <c r="J29" s="761">
        <f t="shared" ref="J29:Y31" si="10">SUM($G29)</f>
        <v>0</v>
      </c>
      <c r="K29" s="761">
        <f t="shared" si="10"/>
        <v>0</v>
      </c>
      <c r="L29" s="761">
        <f t="shared" si="10"/>
        <v>0</v>
      </c>
      <c r="M29" s="761">
        <f t="shared" si="10"/>
        <v>0</v>
      </c>
      <c r="N29" s="761">
        <f t="shared" si="10"/>
        <v>0</v>
      </c>
      <c r="O29" s="761">
        <f t="shared" si="10"/>
        <v>0</v>
      </c>
      <c r="P29" s="761">
        <f t="shared" si="10"/>
        <v>0</v>
      </c>
      <c r="Q29" s="761">
        <f t="shared" si="10"/>
        <v>0</v>
      </c>
      <c r="R29" s="761">
        <f t="shared" si="10"/>
        <v>0</v>
      </c>
      <c r="S29" s="761">
        <f t="shared" si="10"/>
        <v>0</v>
      </c>
      <c r="T29" s="761">
        <f t="shared" si="10"/>
        <v>0</v>
      </c>
      <c r="U29" s="761">
        <f t="shared" si="10"/>
        <v>0</v>
      </c>
      <c r="V29" s="761">
        <f t="shared" si="10"/>
        <v>0</v>
      </c>
      <c r="W29" s="761">
        <f t="shared" si="10"/>
        <v>0</v>
      </c>
      <c r="X29" s="761">
        <f t="shared" si="10"/>
        <v>0</v>
      </c>
      <c r="Y29" s="761">
        <f t="shared" si="10"/>
        <v>0</v>
      </c>
      <c r="Z29" s="764"/>
      <c r="AA29" s="764"/>
      <c r="AB29" s="764"/>
      <c r="AC29" s="764"/>
      <c r="AD29" s="764"/>
      <c r="AE29" s="764"/>
      <c r="AF29" s="764"/>
      <c r="AG29" s="764"/>
      <c r="AH29" s="764"/>
      <c r="AI29" s="764"/>
      <c r="AJ29" s="764"/>
      <c r="AK29" s="764"/>
      <c r="AL29" s="764"/>
      <c r="AM29" s="40"/>
      <c r="AN29" s="764"/>
      <c r="AO29" s="41"/>
      <c r="AP29" s="313"/>
      <c r="AQ29" s="313"/>
    </row>
    <row r="30" spans="2:43" ht="25.5" x14ac:dyDescent="0.2">
      <c r="B30" s="31" t="s">
        <v>258</v>
      </c>
      <c r="C30" s="135" t="s">
        <v>313</v>
      </c>
      <c r="D30" s="133" t="str">
        <f>Anbudspris!$K$42</f>
        <v xml:space="preserve"> </v>
      </c>
      <c r="E30" s="145" t="str">
        <f>Anbudspris!$L$42</f>
        <v xml:space="preserve"> </v>
      </c>
      <c r="F30" s="164">
        <v>16</v>
      </c>
      <c r="G30" s="149">
        <f>IF(Prislista!$E$68=0,0,E30/F30)</f>
        <v>0</v>
      </c>
      <c r="H30" s="545"/>
      <c r="I30" s="776"/>
      <c r="J30" s="761">
        <f t="shared" si="10"/>
        <v>0</v>
      </c>
      <c r="K30" s="761">
        <f t="shared" si="10"/>
        <v>0</v>
      </c>
      <c r="L30" s="761">
        <f t="shared" si="10"/>
        <v>0</v>
      </c>
      <c r="M30" s="761">
        <f t="shared" si="10"/>
        <v>0</v>
      </c>
      <c r="N30" s="761">
        <f t="shared" si="10"/>
        <v>0</v>
      </c>
      <c r="O30" s="761">
        <f t="shared" si="10"/>
        <v>0</v>
      </c>
      <c r="P30" s="761">
        <f t="shared" si="10"/>
        <v>0</v>
      </c>
      <c r="Q30" s="761">
        <f t="shared" si="10"/>
        <v>0</v>
      </c>
      <c r="R30" s="761">
        <f t="shared" si="10"/>
        <v>0</v>
      </c>
      <c r="S30" s="761">
        <f t="shared" si="10"/>
        <v>0</v>
      </c>
      <c r="T30" s="761">
        <f t="shared" si="10"/>
        <v>0</v>
      </c>
      <c r="U30" s="761">
        <f t="shared" si="10"/>
        <v>0</v>
      </c>
      <c r="V30" s="761">
        <f t="shared" si="10"/>
        <v>0</v>
      </c>
      <c r="W30" s="761">
        <f t="shared" si="10"/>
        <v>0</v>
      </c>
      <c r="X30" s="761">
        <f t="shared" si="10"/>
        <v>0</v>
      </c>
      <c r="Y30" s="761">
        <f t="shared" si="10"/>
        <v>0</v>
      </c>
      <c r="Z30" s="764"/>
      <c r="AA30" s="764"/>
      <c r="AB30" s="764"/>
      <c r="AC30" s="764"/>
      <c r="AD30" s="764"/>
      <c r="AE30" s="764"/>
      <c r="AF30" s="764"/>
      <c r="AG30" s="764"/>
      <c r="AH30" s="764"/>
      <c r="AI30" s="764"/>
      <c r="AJ30" s="764"/>
      <c r="AK30" s="764"/>
      <c r="AL30" s="764"/>
      <c r="AM30" s="40"/>
      <c r="AN30" s="764"/>
      <c r="AO30" s="41"/>
      <c r="AP30" s="313"/>
      <c r="AQ30" s="313"/>
    </row>
    <row r="31" spans="2:43" ht="25.5" x14ac:dyDescent="0.2">
      <c r="B31" s="31" t="s">
        <v>303</v>
      </c>
      <c r="C31" s="135" t="s">
        <v>314</v>
      </c>
      <c r="D31" s="133" t="str">
        <f>Anbudspris!$K$43</f>
        <v xml:space="preserve"> </v>
      </c>
      <c r="E31" s="146" t="str">
        <f>Anbudspris!$L$43</f>
        <v xml:space="preserve"> </v>
      </c>
      <c r="F31" s="164">
        <v>20</v>
      </c>
      <c r="G31" s="149">
        <f>IF(Prislista!$E$72=0,0,E31/F31)</f>
        <v>0</v>
      </c>
      <c r="H31" s="545"/>
      <c r="I31" s="776"/>
      <c r="J31" s="761">
        <f t="shared" si="10"/>
        <v>0</v>
      </c>
      <c r="K31" s="761">
        <f t="shared" si="10"/>
        <v>0</v>
      </c>
      <c r="L31" s="761">
        <f t="shared" si="10"/>
        <v>0</v>
      </c>
      <c r="M31" s="761">
        <f t="shared" si="10"/>
        <v>0</v>
      </c>
      <c r="N31" s="761">
        <f t="shared" si="10"/>
        <v>0</v>
      </c>
      <c r="O31" s="761">
        <f t="shared" si="10"/>
        <v>0</v>
      </c>
      <c r="P31" s="761">
        <f t="shared" si="10"/>
        <v>0</v>
      </c>
      <c r="Q31" s="761">
        <f t="shared" si="10"/>
        <v>0</v>
      </c>
      <c r="R31" s="761">
        <f t="shared" si="10"/>
        <v>0</v>
      </c>
      <c r="S31" s="761">
        <f t="shared" si="10"/>
        <v>0</v>
      </c>
      <c r="T31" s="761">
        <f t="shared" si="10"/>
        <v>0</v>
      </c>
      <c r="U31" s="761">
        <f t="shared" si="10"/>
        <v>0</v>
      </c>
      <c r="V31" s="761">
        <f t="shared" si="10"/>
        <v>0</v>
      </c>
      <c r="W31" s="761">
        <f t="shared" si="10"/>
        <v>0</v>
      </c>
      <c r="X31" s="761">
        <f t="shared" si="10"/>
        <v>0</v>
      </c>
      <c r="Y31" s="761">
        <f t="shared" si="10"/>
        <v>0</v>
      </c>
      <c r="Z31" s="761">
        <f>SUM($G31)</f>
        <v>0</v>
      </c>
      <c r="AA31" s="761">
        <f>SUM($G31)</f>
        <v>0</v>
      </c>
      <c r="AB31" s="761">
        <f>SUM($G31)</f>
        <v>0</v>
      </c>
      <c r="AC31" s="761">
        <f>SUM($G31)</f>
        <v>0</v>
      </c>
      <c r="AD31" s="764"/>
      <c r="AE31" s="764"/>
      <c r="AF31" s="764"/>
      <c r="AG31" s="764"/>
      <c r="AH31" s="764"/>
      <c r="AI31" s="764"/>
      <c r="AJ31" s="764"/>
      <c r="AK31" s="764"/>
      <c r="AL31" s="764"/>
      <c r="AM31" s="40"/>
      <c r="AN31" s="764"/>
      <c r="AO31" s="41"/>
      <c r="AP31" s="313"/>
      <c r="AQ31" s="313"/>
    </row>
    <row r="32" spans="2:43" x14ac:dyDescent="0.2">
      <c r="B32" s="32" t="s">
        <v>31</v>
      </c>
      <c r="C32" s="439" t="s">
        <v>84</v>
      </c>
      <c r="D32" s="440" t="str">
        <f>Anbudspris!$K$44</f>
        <v xml:space="preserve"> </v>
      </c>
      <c r="E32" s="441" t="str">
        <f>Anbudspris!$L$44</f>
        <v xml:space="preserve"> </v>
      </c>
      <c r="F32" s="442">
        <v>1</v>
      </c>
      <c r="G32" s="443">
        <f>IF(Prislista!$F$202=0,0,E32/F32)</f>
        <v>0</v>
      </c>
      <c r="H32" s="777"/>
      <c r="I32" s="786"/>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8"/>
      <c r="AL32" s="768"/>
      <c r="AM32" s="768"/>
      <c r="AN32" s="768"/>
      <c r="AO32" s="769">
        <f>SUM($G32)</f>
        <v>0</v>
      </c>
      <c r="AP32" s="313"/>
      <c r="AQ32" s="313"/>
    </row>
    <row r="33" spans="2:43" x14ac:dyDescent="0.2">
      <c r="B33" s="32" t="s">
        <v>75</v>
      </c>
      <c r="C33" s="315" t="s">
        <v>215</v>
      </c>
      <c r="D33" s="440"/>
      <c r="E33" s="441"/>
      <c r="F33" s="442"/>
      <c r="G33" s="443"/>
      <c r="H33" s="42"/>
      <c r="I33" s="768"/>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69"/>
      <c r="AP33" s="313"/>
      <c r="AQ33" s="313"/>
    </row>
    <row r="34" spans="2:43" x14ac:dyDescent="0.2">
      <c r="B34" s="271"/>
      <c r="C34" s="471" t="s">
        <v>134</v>
      </c>
      <c r="D34" s="444" t="str">
        <f>Anbudspris!$K$49</f>
        <v xml:space="preserve"> </v>
      </c>
      <c r="E34" s="470" t="str">
        <f>Anbudspris!$L$49</f>
        <v xml:space="preserve"> </v>
      </c>
      <c r="F34" s="469">
        <v>32</v>
      </c>
      <c r="G34" s="468">
        <f>IF(Prislista!$E$223=0,0,E34/F34)</f>
        <v>0</v>
      </c>
      <c r="H34" s="263"/>
      <c r="I34" s="779"/>
      <c r="J34" s="771">
        <f t="shared" ref="J34:S41" si="11">SUM($G34)</f>
        <v>0</v>
      </c>
      <c r="K34" s="771">
        <f t="shared" si="11"/>
        <v>0</v>
      </c>
      <c r="L34" s="771">
        <f t="shared" si="11"/>
        <v>0</v>
      </c>
      <c r="M34" s="771">
        <f t="shared" si="11"/>
        <v>0</v>
      </c>
      <c r="N34" s="771">
        <f t="shared" si="11"/>
        <v>0</v>
      </c>
      <c r="O34" s="771">
        <f t="shared" si="11"/>
        <v>0</v>
      </c>
      <c r="P34" s="771">
        <f t="shared" si="11"/>
        <v>0</v>
      </c>
      <c r="Q34" s="771">
        <f t="shared" si="11"/>
        <v>0</v>
      </c>
      <c r="R34" s="771">
        <f t="shared" si="11"/>
        <v>0</v>
      </c>
      <c r="S34" s="771">
        <f t="shared" si="11"/>
        <v>0</v>
      </c>
      <c r="T34" s="771">
        <f t="shared" ref="T34:AC41" si="12">SUM($G34)</f>
        <v>0</v>
      </c>
      <c r="U34" s="771">
        <f t="shared" si="12"/>
        <v>0</v>
      </c>
      <c r="V34" s="771">
        <f t="shared" si="12"/>
        <v>0</v>
      </c>
      <c r="W34" s="771">
        <f t="shared" si="12"/>
        <v>0</v>
      </c>
      <c r="X34" s="771">
        <f t="shared" si="12"/>
        <v>0</v>
      </c>
      <c r="Y34" s="771">
        <f t="shared" si="12"/>
        <v>0</v>
      </c>
      <c r="Z34" s="771">
        <f t="shared" si="12"/>
        <v>0</v>
      </c>
      <c r="AA34" s="771">
        <f t="shared" si="12"/>
        <v>0</v>
      </c>
      <c r="AB34" s="771">
        <f t="shared" si="12"/>
        <v>0</v>
      </c>
      <c r="AC34" s="771">
        <f t="shared" si="12"/>
        <v>0</v>
      </c>
      <c r="AD34" s="771">
        <f t="shared" ref="AD34:AO41" si="13">SUM($G34)</f>
        <v>0</v>
      </c>
      <c r="AE34" s="771">
        <f t="shared" si="13"/>
        <v>0</v>
      </c>
      <c r="AF34" s="771">
        <f t="shared" si="13"/>
        <v>0</v>
      </c>
      <c r="AG34" s="771">
        <f t="shared" si="13"/>
        <v>0</v>
      </c>
      <c r="AH34" s="771">
        <f t="shared" si="13"/>
        <v>0</v>
      </c>
      <c r="AI34" s="771">
        <f t="shared" si="13"/>
        <v>0</v>
      </c>
      <c r="AJ34" s="771">
        <f t="shared" si="13"/>
        <v>0</v>
      </c>
      <c r="AK34" s="771">
        <f t="shared" si="13"/>
        <v>0</v>
      </c>
      <c r="AL34" s="771">
        <f t="shared" si="13"/>
        <v>0</v>
      </c>
      <c r="AM34" s="771">
        <f t="shared" si="13"/>
        <v>0</v>
      </c>
      <c r="AN34" s="771">
        <f t="shared" si="13"/>
        <v>0</v>
      </c>
      <c r="AO34" s="772">
        <f t="shared" si="13"/>
        <v>0</v>
      </c>
      <c r="AP34" s="313"/>
      <c r="AQ34" s="313"/>
    </row>
    <row r="35" spans="2:43" x14ac:dyDescent="0.2">
      <c r="B35" s="271"/>
      <c r="C35" s="23" t="s">
        <v>91</v>
      </c>
      <c r="D35" s="133" t="str">
        <f>Anbudspris!$K$50</f>
        <v xml:space="preserve"> </v>
      </c>
      <c r="E35" s="145" t="str">
        <f>Anbudspris!$L$50</f>
        <v xml:space="preserve"> </v>
      </c>
      <c r="F35" s="164">
        <v>32</v>
      </c>
      <c r="G35" s="149">
        <f>IF(Prislista!$E$224=0,0,E35/F35)</f>
        <v>0</v>
      </c>
      <c r="H35" s="39"/>
      <c r="I35" s="764"/>
      <c r="J35" s="761">
        <f t="shared" si="11"/>
        <v>0</v>
      </c>
      <c r="K35" s="761">
        <f t="shared" si="11"/>
        <v>0</v>
      </c>
      <c r="L35" s="761">
        <f t="shared" si="11"/>
        <v>0</v>
      </c>
      <c r="M35" s="761">
        <f t="shared" si="11"/>
        <v>0</v>
      </c>
      <c r="N35" s="761">
        <f t="shared" si="11"/>
        <v>0</v>
      </c>
      <c r="O35" s="761">
        <f t="shared" si="11"/>
        <v>0</v>
      </c>
      <c r="P35" s="761">
        <f t="shared" si="11"/>
        <v>0</v>
      </c>
      <c r="Q35" s="761">
        <f t="shared" si="11"/>
        <v>0</v>
      </c>
      <c r="R35" s="761">
        <f t="shared" si="11"/>
        <v>0</v>
      </c>
      <c r="S35" s="761">
        <f t="shared" si="11"/>
        <v>0</v>
      </c>
      <c r="T35" s="761">
        <f t="shared" si="12"/>
        <v>0</v>
      </c>
      <c r="U35" s="761">
        <f t="shared" si="12"/>
        <v>0</v>
      </c>
      <c r="V35" s="761">
        <f t="shared" si="12"/>
        <v>0</v>
      </c>
      <c r="W35" s="761">
        <f t="shared" si="12"/>
        <v>0</v>
      </c>
      <c r="X35" s="761">
        <f t="shared" si="12"/>
        <v>0</v>
      </c>
      <c r="Y35" s="761">
        <f t="shared" si="12"/>
        <v>0</v>
      </c>
      <c r="Z35" s="761">
        <f t="shared" si="12"/>
        <v>0</v>
      </c>
      <c r="AA35" s="761">
        <f t="shared" si="12"/>
        <v>0</v>
      </c>
      <c r="AB35" s="761">
        <f t="shared" si="12"/>
        <v>0</v>
      </c>
      <c r="AC35" s="761">
        <f t="shared" si="12"/>
        <v>0</v>
      </c>
      <c r="AD35" s="761">
        <f t="shared" si="13"/>
        <v>0</v>
      </c>
      <c r="AE35" s="761">
        <f t="shared" si="13"/>
        <v>0</v>
      </c>
      <c r="AF35" s="761">
        <f t="shared" si="13"/>
        <v>0</v>
      </c>
      <c r="AG35" s="761">
        <f t="shared" si="13"/>
        <v>0</v>
      </c>
      <c r="AH35" s="761">
        <f t="shared" si="13"/>
        <v>0</v>
      </c>
      <c r="AI35" s="761">
        <f t="shared" si="13"/>
        <v>0</v>
      </c>
      <c r="AJ35" s="761">
        <f t="shared" si="13"/>
        <v>0</v>
      </c>
      <c r="AK35" s="761">
        <f t="shared" si="13"/>
        <v>0</v>
      </c>
      <c r="AL35" s="761">
        <f t="shared" si="13"/>
        <v>0</v>
      </c>
      <c r="AM35" s="761">
        <f t="shared" si="13"/>
        <v>0</v>
      </c>
      <c r="AN35" s="763">
        <f t="shared" si="13"/>
        <v>0</v>
      </c>
      <c r="AO35" s="783">
        <f t="shared" si="13"/>
        <v>0</v>
      </c>
      <c r="AP35" s="313"/>
      <c r="AQ35" s="313"/>
    </row>
    <row r="36" spans="2:43" x14ac:dyDescent="0.2">
      <c r="B36" s="271"/>
      <c r="C36" s="23" t="s">
        <v>92</v>
      </c>
      <c r="D36" s="133" t="str">
        <f>Anbudspris!$K$51</f>
        <v xml:space="preserve"> </v>
      </c>
      <c r="E36" s="145" t="str">
        <f>Anbudspris!$L$51</f>
        <v xml:space="preserve"> </v>
      </c>
      <c r="F36" s="164">
        <v>32</v>
      </c>
      <c r="G36" s="149">
        <f>IF(Prislista!$E$225=0,0,E36/F36)</f>
        <v>0</v>
      </c>
      <c r="H36" s="39"/>
      <c r="I36" s="764"/>
      <c r="J36" s="761">
        <f t="shared" si="11"/>
        <v>0</v>
      </c>
      <c r="K36" s="761">
        <f t="shared" si="11"/>
        <v>0</v>
      </c>
      <c r="L36" s="761">
        <f t="shared" si="11"/>
        <v>0</v>
      </c>
      <c r="M36" s="761">
        <f t="shared" si="11"/>
        <v>0</v>
      </c>
      <c r="N36" s="761">
        <f t="shared" si="11"/>
        <v>0</v>
      </c>
      <c r="O36" s="761">
        <f t="shared" si="11"/>
        <v>0</v>
      </c>
      <c r="P36" s="761">
        <f t="shared" si="11"/>
        <v>0</v>
      </c>
      <c r="Q36" s="761">
        <f t="shared" si="11"/>
        <v>0</v>
      </c>
      <c r="R36" s="761">
        <f t="shared" si="11"/>
        <v>0</v>
      </c>
      <c r="S36" s="761">
        <f t="shared" si="11"/>
        <v>0</v>
      </c>
      <c r="T36" s="761">
        <f t="shared" si="12"/>
        <v>0</v>
      </c>
      <c r="U36" s="761">
        <f t="shared" si="12"/>
        <v>0</v>
      </c>
      <c r="V36" s="761">
        <f t="shared" si="12"/>
        <v>0</v>
      </c>
      <c r="W36" s="761">
        <f t="shared" si="12"/>
        <v>0</v>
      </c>
      <c r="X36" s="761">
        <f t="shared" si="12"/>
        <v>0</v>
      </c>
      <c r="Y36" s="761">
        <f t="shared" si="12"/>
        <v>0</v>
      </c>
      <c r="Z36" s="761">
        <f t="shared" si="12"/>
        <v>0</v>
      </c>
      <c r="AA36" s="761">
        <f t="shared" si="12"/>
        <v>0</v>
      </c>
      <c r="AB36" s="761">
        <f t="shared" si="12"/>
        <v>0</v>
      </c>
      <c r="AC36" s="761">
        <f t="shared" si="12"/>
        <v>0</v>
      </c>
      <c r="AD36" s="761">
        <f t="shared" si="13"/>
        <v>0</v>
      </c>
      <c r="AE36" s="761">
        <f t="shared" si="13"/>
        <v>0</v>
      </c>
      <c r="AF36" s="761">
        <f t="shared" si="13"/>
        <v>0</v>
      </c>
      <c r="AG36" s="761">
        <f t="shared" si="13"/>
        <v>0</v>
      </c>
      <c r="AH36" s="761">
        <f t="shared" si="13"/>
        <v>0</v>
      </c>
      <c r="AI36" s="761">
        <f t="shared" si="13"/>
        <v>0</v>
      </c>
      <c r="AJ36" s="761">
        <f t="shared" si="13"/>
        <v>0</v>
      </c>
      <c r="AK36" s="761">
        <f t="shared" si="13"/>
        <v>0</v>
      </c>
      <c r="AL36" s="761">
        <f t="shared" si="13"/>
        <v>0</v>
      </c>
      <c r="AM36" s="761">
        <f t="shared" si="13"/>
        <v>0</v>
      </c>
      <c r="AN36" s="761">
        <f t="shared" si="13"/>
        <v>0</v>
      </c>
      <c r="AO36" s="763">
        <f t="shared" si="13"/>
        <v>0</v>
      </c>
      <c r="AP36" s="313"/>
      <c r="AQ36" s="313"/>
    </row>
    <row r="37" spans="2:43" x14ac:dyDescent="0.2">
      <c r="B37" s="271"/>
      <c r="C37" s="23" t="s">
        <v>93</v>
      </c>
      <c r="D37" s="133" t="str">
        <f>Anbudspris!$K$52</f>
        <v xml:space="preserve"> </v>
      </c>
      <c r="E37" s="145" t="str">
        <f>Anbudspris!$L$52</f>
        <v xml:space="preserve"> </v>
      </c>
      <c r="F37" s="164">
        <v>32</v>
      </c>
      <c r="G37" s="149">
        <f>IF(Prislista!$E$226=0,0,E37/F37)</f>
        <v>0</v>
      </c>
      <c r="H37" s="39"/>
      <c r="I37" s="764"/>
      <c r="J37" s="761">
        <f t="shared" si="11"/>
        <v>0</v>
      </c>
      <c r="K37" s="761">
        <f t="shared" si="11"/>
        <v>0</v>
      </c>
      <c r="L37" s="761">
        <f t="shared" si="11"/>
        <v>0</v>
      </c>
      <c r="M37" s="761">
        <f t="shared" si="11"/>
        <v>0</v>
      </c>
      <c r="N37" s="761">
        <f t="shared" si="11"/>
        <v>0</v>
      </c>
      <c r="O37" s="761">
        <f t="shared" si="11"/>
        <v>0</v>
      </c>
      <c r="P37" s="761">
        <f t="shared" si="11"/>
        <v>0</v>
      </c>
      <c r="Q37" s="761">
        <f t="shared" si="11"/>
        <v>0</v>
      </c>
      <c r="R37" s="761">
        <f t="shared" si="11"/>
        <v>0</v>
      </c>
      <c r="S37" s="761">
        <f t="shared" si="11"/>
        <v>0</v>
      </c>
      <c r="T37" s="761">
        <f t="shared" si="12"/>
        <v>0</v>
      </c>
      <c r="U37" s="761">
        <f t="shared" si="12"/>
        <v>0</v>
      </c>
      <c r="V37" s="761">
        <f t="shared" si="12"/>
        <v>0</v>
      </c>
      <c r="W37" s="761">
        <f t="shared" si="12"/>
        <v>0</v>
      </c>
      <c r="X37" s="761">
        <f t="shared" si="12"/>
        <v>0</v>
      </c>
      <c r="Y37" s="761">
        <f t="shared" si="12"/>
        <v>0</v>
      </c>
      <c r="Z37" s="761">
        <f t="shared" si="12"/>
        <v>0</v>
      </c>
      <c r="AA37" s="761">
        <f t="shared" si="12"/>
        <v>0</v>
      </c>
      <c r="AB37" s="761">
        <f t="shared" si="12"/>
        <v>0</v>
      </c>
      <c r="AC37" s="761">
        <f t="shared" si="12"/>
        <v>0</v>
      </c>
      <c r="AD37" s="761">
        <f t="shared" si="13"/>
        <v>0</v>
      </c>
      <c r="AE37" s="761">
        <f t="shared" si="13"/>
        <v>0</v>
      </c>
      <c r="AF37" s="761">
        <f t="shared" si="13"/>
        <v>0</v>
      </c>
      <c r="AG37" s="761">
        <f t="shared" si="13"/>
        <v>0</v>
      </c>
      <c r="AH37" s="761">
        <f t="shared" si="13"/>
        <v>0</v>
      </c>
      <c r="AI37" s="761">
        <f t="shared" si="13"/>
        <v>0</v>
      </c>
      <c r="AJ37" s="761">
        <f t="shared" si="13"/>
        <v>0</v>
      </c>
      <c r="AK37" s="761">
        <f t="shared" si="13"/>
        <v>0</v>
      </c>
      <c r="AL37" s="761">
        <f t="shared" si="13"/>
        <v>0</v>
      </c>
      <c r="AM37" s="761">
        <f t="shared" si="13"/>
        <v>0</v>
      </c>
      <c r="AN37" s="761">
        <f t="shared" si="13"/>
        <v>0</v>
      </c>
      <c r="AO37" s="763">
        <f t="shared" si="13"/>
        <v>0</v>
      </c>
      <c r="AP37" s="313"/>
      <c r="AQ37" s="313"/>
    </row>
    <row r="38" spans="2:43" x14ac:dyDescent="0.2">
      <c r="B38" s="271"/>
      <c r="C38" s="690" t="s">
        <v>350</v>
      </c>
      <c r="D38" s="697" t="str">
        <f>Anbudspris!$K$53</f>
        <v xml:space="preserve"> </v>
      </c>
      <c r="E38" s="698" t="str">
        <f>Anbudspris!$L$53</f>
        <v xml:space="preserve"> </v>
      </c>
      <c r="F38" s="699">
        <v>32</v>
      </c>
      <c r="G38" s="700">
        <f>IF(Prislista!$E$227=0,0,E38/F38)</f>
        <v>0</v>
      </c>
      <c r="H38" s="39"/>
      <c r="I38" s="764"/>
      <c r="J38" s="761">
        <f t="shared" si="11"/>
        <v>0</v>
      </c>
      <c r="K38" s="761">
        <f t="shared" si="11"/>
        <v>0</v>
      </c>
      <c r="L38" s="761">
        <f t="shared" si="11"/>
        <v>0</v>
      </c>
      <c r="M38" s="761">
        <f t="shared" si="11"/>
        <v>0</v>
      </c>
      <c r="N38" s="761">
        <f t="shared" si="11"/>
        <v>0</v>
      </c>
      <c r="O38" s="761">
        <f t="shared" si="11"/>
        <v>0</v>
      </c>
      <c r="P38" s="761">
        <f t="shared" si="11"/>
        <v>0</v>
      </c>
      <c r="Q38" s="761">
        <f t="shared" si="11"/>
        <v>0</v>
      </c>
      <c r="R38" s="761">
        <f t="shared" si="11"/>
        <v>0</v>
      </c>
      <c r="S38" s="761">
        <f t="shared" si="11"/>
        <v>0</v>
      </c>
      <c r="T38" s="761">
        <f t="shared" si="12"/>
        <v>0</v>
      </c>
      <c r="U38" s="761">
        <f t="shared" si="12"/>
        <v>0</v>
      </c>
      <c r="V38" s="761">
        <f t="shared" si="12"/>
        <v>0</v>
      </c>
      <c r="W38" s="761">
        <f t="shared" si="12"/>
        <v>0</v>
      </c>
      <c r="X38" s="761">
        <f t="shared" si="12"/>
        <v>0</v>
      </c>
      <c r="Y38" s="761">
        <f t="shared" si="12"/>
        <v>0</v>
      </c>
      <c r="Z38" s="761">
        <f t="shared" si="12"/>
        <v>0</v>
      </c>
      <c r="AA38" s="761">
        <f t="shared" si="12"/>
        <v>0</v>
      </c>
      <c r="AB38" s="761">
        <f t="shared" si="12"/>
        <v>0</v>
      </c>
      <c r="AC38" s="761">
        <f t="shared" si="12"/>
        <v>0</v>
      </c>
      <c r="AD38" s="761">
        <f t="shared" si="13"/>
        <v>0</v>
      </c>
      <c r="AE38" s="761">
        <f t="shared" si="13"/>
        <v>0</v>
      </c>
      <c r="AF38" s="761">
        <f t="shared" si="13"/>
        <v>0</v>
      </c>
      <c r="AG38" s="761">
        <f t="shared" si="13"/>
        <v>0</v>
      </c>
      <c r="AH38" s="761">
        <f t="shared" si="13"/>
        <v>0</v>
      </c>
      <c r="AI38" s="761">
        <f t="shared" si="13"/>
        <v>0</v>
      </c>
      <c r="AJ38" s="761">
        <f t="shared" si="13"/>
        <v>0</v>
      </c>
      <c r="AK38" s="761">
        <f t="shared" si="13"/>
        <v>0</v>
      </c>
      <c r="AL38" s="761">
        <f t="shared" si="13"/>
        <v>0</v>
      </c>
      <c r="AM38" s="761">
        <f t="shared" si="13"/>
        <v>0</v>
      </c>
      <c r="AN38" s="761">
        <f t="shared" si="13"/>
        <v>0</v>
      </c>
      <c r="AO38" s="763">
        <f t="shared" si="13"/>
        <v>0</v>
      </c>
      <c r="AP38" s="313"/>
      <c r="AQ38" s="313"/>
    </row>
    <row r="39" spans="2:43" x14ac:dyDescent="0.2">
      <c r="B39" s="271"/>
      <c r="C39" s="690" t="s">
        <v>351</v>
      </c>
      <c r="D39" s="697" t="str">
        <f>Anbudspris!$K$54</f>
        <v xml:space="preserve"> </v>
      </c>
      <c r="E39" s="698" t="str">
        <f>Anbudspris!$L$54</f>
        <v xml:space="preserve"> </v>
      </c>
      <c r="F39" s="699">
        <v>32</v>
      </c>
      <c r="G39" s="700">
        <f>IF(Prislista!$E$228=0,0,E39/F39)</f>
        <v>0</v>
      </c>
      <c r="H39" s="39"/>
      <c r="I39" s="764"/>
      <c r="J39" s="761">
        <f t="shared" si="11"/>
        <v>0</v>
      </c>
      <c r="K39" s="761">
        <f t="shared" si="11"/>
        <v>0</v>
      </c>
      <c r="L39" s="761">
        <f t="shared" si="11"/>
        <v>0</v>
      </c>
      <c r="M39" s="761">
        <f t="shared" si="11"/>
        <v>0</v>
      </c>
      <c r="N39" s="761">
        <f t="shared" si="11"/>
        <v>0</v>
      </c>
      <c r="O39" s="761">
        <f t="shared" si="11"/>
        <v>0</v>
      </c>
      <c r="P39" s="761">
        <f t="shared" si="11"/>
        <v>0</v>
      </c>
      <c r="Q39" s="761">
        <f t="shared" si="11"/>
        <v>0</v>
      </c>
      <c r="R39" s="761">
        <f t="shared" si="11"/>
        <v>0</v>
      </c>
      <c r="S39" s="761">
        <f t="shared" si="11"/>
        <v>0</v>
      </c>
      <c r="T39" s="761">
        <f t="shared" si="12"/>
        <v>0</v>
      </c>
      <c r="U39" s="761">
        <f t="shared" si="12"/>
        <v>0</v>
      </c>
      <c r="V39" s="761">
        <f t="shared" si="12"/>
        <v>0</v>
      </c>
      <c r="W39" s="761">
        <f t="shared" si="12"/>
        <v>0</v>
      </c>
      <c r="X39" s="761">
        <f t="shared" si="12"/>
        <v>0</v>
      </c>
      <c r="Y39" s="761">
        <f t="shared" si="12"/>
        <v>0</v>
      </c>
      <c r="Z39" s="761">
        <f t="shared" si="12"/>
        <v>0</v>
      </c>
      <c r="AA39" s="761">
        <f t="shared" si="12"/>
        <v>0</v>
      </c>
      <c r="AB39" s="761">
        <f t="shared" si="12"/>
        <v>0</v>
      </c>
      <c r="AC39" s="761">
        <f t="shared" si="12"/>
        <v>0</v>
      </c>
      <c r="AD39" s="761">
        <f t="shared" si="13"/>
        <v>0</v>
      </c>
      <c r="AE39" s="761">
        <f t="shared" si="13"/>
        <v>0</v>
      </c>
      <c r="AF39" s="761">
        <f t="shared" si="13"/>
        <v>0</v>
      </c>
      <c r="AG39" s="761">
        <f t="shared" si="13"/>
        <v>0</v>
      </c>
      <c r="AH39" s="761">
        <f t="shared" si="13"/>
        <v>0</v>
      </c>
      <c r="AI39" s="761">
        <f t="shared" si="13"/>
        <v>0</v>
      </c>
      <c r="AJ39" s="761">
        <f t="shared" si="13"/>
        <v>0</v>
      </c>
      <c r="AK39" s="761">
        <f t="shared" si="13"/>
        <v>0</v>
      </c>
      <c r="AL39" s="761">
        <f t="shared" si="13"/>
        <v>0</v>
      </c>
      <c r="AM39" s="761">
        <f t="shared" si="13"/>
        <v>0</v>
      </c>
      <c r="AN39" s="761">
        <f t="shared" si="13"/>
        <v>0</v>
      </c>
      <c r="AO39" s="763">
        <f t="shared" si="13"/>
        <v>0</v>
      </c>
      <c r="AP39" s="313"/>
      <c r="AQ39" s="313"/>
    </row>
    <row r="40" spans="2:43" x14ac:dyDescent="0.2">
      <c r="B40" s="271"/>
      <c r="C40" s="23" t="s">
        <v>94</v>
      </c>
      <c r="D40" s="133" t="str">
        <f>Anbudspris!$K$55</f>
        <v xml:space="preserve"> </v>
      </c>
      <c r="E40" s="145" t="str">
        <f>Anbudspris!$L$55</f>
        <v xml:space="preserve"> </v>
      </c>
      <c r="F40" s="164">
        <v>32</v>
      </c>
      <c r="G40" s="149">
        <f>IF(Prislista!$E$229=0,0,E40/F40)</f>
        <v>0</v>
      </c>
      <c r="H40" s="39"/>
      <c r="I40" s="764"/>
      <c r="J40" s="761">
        <f t="shared" si="11"/>
        <v>0</v>
      </c>
      <c r="K40" s="761">
        <f t="shared" si="11"/>
        <v>0</v>
      </c>
      <c r="L40" s="761">
        <f t="shared" si="11"/>
        <v>0</v>
      </c>
      <c r="M40" s="761">
        <f t="shared" si="11"/>
        <v>0</v>
      </c>
      <c r="N40" s="761">
        <f t="shared" si="11"/>
        <v>0</v>
      </c>
      <c r="O40" s="761">
        <f t="shared" si="11"/>
        <v>0</v>
      </c>
      <c r="P40" s="761">
        <f t="shared" si="11"/>
        <v>0</v>
      </c>
      <c r="Q40" s="761">
        <f t="shared" si="11"/>
        <v>0</v>
      </c>
      <c r="R40" s="761">
        <f t="shared" si="11"/>
        <v>0</v>
      </c>
      <c r="S40" s="761">
        <f t="shared" si="11"/>
        <v>0</v>
      </c>
      <c r="T40" s="761">
        <f t="shared" si="12"/>
        <v>0</v>
      </c>
      <c r="U40" s="761">
        <f t="shared" si="12"/>
        <v>0</v>
      </c>
      <c r="V40" s="761">
        <f t="shared" si="12"/>
        <v>0</v>
      </c>
      <c r="W40" s="761">
        <f t="shared" si="12"/>
        <v>0</v>
      </c>
      <c r="X40" s="761">
        <f t="shared" si="12"/>
        <v>0</v>
      </c>
      <c r="Y40" s="761">
        <f t="shared" si="12"/>
        <v>0</v>
      </c>
      <c r="Z40" s="761">
        <f t="shared" si="12"/>
        <v>0</v>
      </c>
      <c r="AA40" s="761">
        <f t="shared" si="12"/>
        <v>0</v>
      </c>
      <c r="AB40" s="761">
        <f t="shared" si="12"/>
        <v>0</v>
      </c>
      <c r="AC40" s="761">
        <f t="shared" si="12"/>
        <v>0</v>
      </c>
      <c r="AD40" s="761">
        <f t="shared" si="13"/>
        <v>0</v>
      </c>
      <c r="AE40" s="761">
        <f t="shared" si="13"/>
        <v>0</v>
      </c>
      <c r="AF40" s="761">
        <f t="shared" si="13"/>
        <v>0</v>
      </c>
      <c r="AG40" s="761">
        <f t="shared" si="13"/>
        <v>0</v>
      </c>
      <c r="AH40" s="761">
        <f t="shared" si="13"/>
        <v>0</v>
      </c>
      <c r="AI40" s="761">
        <f t="shared" si="13"/>
        <v>0</v>
      </c>
      <c r="AJ40" s="761">
        <f t="shared" si="13"/>
        <v>0</v>
      </c>
      <c r="AK40" s="761">
        <f t="shared" si="13"/>
        <v>0</v>
      </c>
      <c r="AL40" s="761">
        <f t="shared" si="13"/>
        <v>0</v>
      </c>
      <c r="AM40" s="761">
        <f t="shared" si="13"/>
        <v>0</v>
      </c>
      <c r="AN40" s="761">
        <f t="shared" si="13"/>
        <v>0</v>
      </c>
      <c r="AO40" s="763">
        <f t="shared" si="13"/>
        <v>0</v>
      </c>
      <c r="AP40" s="313"/>
      <c r="AQ40" s="773" t="s">
        <v>302</v>
      </c>
    </row>
    <row r="41" spans="2:43" x14ac:dyDescent="0.2">
      <c r="B41" s="270"/>
      <c r="C41" s="464" t="s">
        <v>95</v>
      </c>
      <c r="D41" s="463" t="str">
        <f>Anbudspris!$K$56</f>
        <v xml:space="preserve"> </v>
      </c>
      <c r="E41" s="462" t="str">
        <f>Anbudspris!$L$56</f>
        <v xml:space="preserve"> </v>
      </c>
      <c r="F41" s="461">
        <v>32</v>
      </c>
      <c r="G41" s="460">
        <f>IF(Prislista!$E$230=0,0,E41/F41)</f>
        <v>0</v>
      </c>
      <c r="H41" s="396"/>
      <c r="I41" s="780"/>
      <c r="J41" s="774">
        <f t="shared" si="11"/>
        <v>0</v>
      </c>
      <c r="K41" s="774">
        <f t="shared" si="11"/>
        <v>0</v>
      </c>
      <c r="L41" s="774">
        <f t="shared" si="11"/>
        <v>0</v>
      </c>
      <c r="M41" s="774">
        <f t="shared" si="11"/>
        <v>0</v>
      </c>
      <c r="N41" s="774">
        <f t="shared" si="11"/>
        <v>0</v>
      </c>
      <c r="O41" s="774">
        <f t="shared" si="11"/>
        <v>0</v>
      </c>
      <c r="P41" s="774">
        <f t="shared" si="11"/>
        <v>0</v>
      </c>
      <c r="Q41" s="774">
        <f t="shared" si="11"/>
        <v>0</v>
      </c>
      <c r="R41" s="774">
        <f t="shared" si="11"/>
        <v>0</v>
      </c>
      <c r="S41" s="774">
        <f t="shared" si="11"/>
        <v>0</v>
      </c>
      <c r="T41" s="774">
        <f t="shared" si="12"/>
        <v>0</v>
      </c>
      <c r="U41" s="774">
        <f t="shared" si="12"/>
        <v>0</v>
      </c>
      <c r="V41" s="774">
        <f t="shared" si="12"/>
        <v>0</v>
      </c>
      <c r="W41" s="774">
        <f t="shared" si="12"/>
        <v>0</v>
      </c>
      <c r="X41" s="774">
        <f t="shared" si="12"/>
        <v>0</v>
      </c>
      <c r="Y41" s="774">
        <f t="shared" si="12"/>
        <v>0</v>
      </c>
      <c r="Z41" s="774">
        <f t="shared" si="12"/>
        <v>0</v>
      </c>
      <c r="AA41" s="774">
        <f t="shared" si="12"/>
        <v>0</v>
      </c>
      <c r="AB41" s="774">
        <f t="shared" si="12"/>
        <v>0</v>
      </c>
      <c r="AC41" s="774">
        <f t="shared" si="12"/>
        <v>0</v>
      </c>
      <c r="AD41" s="774">
        <f t="shared" si="13"/>
        <v>0</v>
      </c>
      <c r="AE41" s="774">
        <f t="shared" si="13"/>
        <v>0</v>
      </c>
      <c r="AF41" s="774">
        <f t="shared" si="13"/>
        <v>0</v>
      </c>
      <c r="AG41" s="774">
        <f t="shared" si="13"/>
        <v>0</v>
      </c>
      <c r="AH41" s="774">
        <f t="shared" si="13"/>
        <v>0</v>
      </c>
      <c r="AI41" s="774">
        <f t="shared" si="13"/>
        <v>0</v>
      </c>
      <c r="AJ41" s="774">
        <f t="shared" si="13"/>
        <v>0</v>
      </c>
      <c r="AK41" s="774">
        <f t="shared" si="13"/>
        <v>0</v>
      </c>
      <c r="AL41" s="774">
        <f t="shared" si="13"/>
        <v>0</v>
      </c>
      <c r="AM41" s="774">
        <f t="shared" si="13"/>
        <v>0</v>
      </c>
      <c r="AN41" s="774">
        <f t="shared" si="13"/>
        <v>0</v>
      </c>
      <c r="AO41" s="775">
        <f t="shared" si="13"/>
        <v>0</v>
      </c>
      <c r="AP41" s="313"/>
      <c r="AQ41" s="363">
        <f>SUM(H26:AO41)</f>
        <v>0</v>
      </c>
    </row>
    <row r="42" spans="2:43" ht="15" x14ac:dyDescent="0.25">
      <c r="B42" s="5"/>
      <c r="C42" s="8"/>
      <c r="D42" s="121"/>
      <c r="E42" s="8"/>
      <c r="F42" s="8"/>
      <c r="G42" s="8"/>
    </row>
    <row r="43" spans="2:43" ht="15" x14ac:dyDescent="0.25">
      <c r="B43" s="5"/>
      <c r="C43" s="8"/>
      <c r="D43" s="136"/>
      <c r="E43" s="137" t="s">
        <v>124</v>
      </c>
      <c r="F43" s="162" t="s">
        <v>16</v>
      </c>
      <c r="G43" s="165" t="s">
        <v>114</v>
      </c>
    </row>
    <row r="44" spans="2:43" ht="15" x14ac:dyDescent="0.25">
      <c r="B44" s="5" t="s">
        <v>206</v>
      </c>
      <c r="C44" s="8"/>
      <c r="D44" s="193" t="s">
        <v>36</v>
      </c>
      <c r="E44" s="138" t="s">
        <v>125</v>
      </c>
      <c r="F44" s="163" t="s">
        <v>115</v>
      </c>
      <c r="G44" s="166" t="s">
        <v>113</v>
      </c>
      <c r="H44" s="153">
        <v>41547</v>
      </c>
      <c r="I44" s="122">
        <f>SUM(H44+92)</f>
        <v>41639</v>
      </c>
      <c r="J44" s="122">
        <f>SUM(I44+90)</f>
        <v>41729</v>
      </c>
      <c r="K44" s="123">
        <f>SUM(J44+91)</f>
        <v>41820</v>
      </c>
      <c r="L44" s="122">
        <f>SUM(K44+92)</f>
        <v>41912</v>
      </c>
      <c r="M44" s="122">
        <f>SUM(L44+92)</f>
        <v>42004</v>
      </c>
      <c r="N44" s="122">
        <f>SUM(M44+90)</f>
        <v>42094</v>
      </c>
      <c r="O44" s="123">
        <f>SUM(N44+91)</f>
        <v>42185</v>
      </c>
      <c r="P44" s="122">
        <f>SUM(O44+92)</f>
        <v>42277</v>
      </c>
      <c r="Q44" s="122">
        <f>SUM(P44+92)</f>
        <v>42369</v>
      </c>
      <c r="R44" s="122">
        <f>SUM(Q44+91)</f>
        <v>42460</v>
      </c>
      <c r="S44" s="122">
        <f>SUM(R44+91)</f>
        <v>42551</v>
      </c>
      <c r="T44" s="122">
        <f>SUM(S44+92)</f>
        <v>42643</v>
      </c>
      <c r="U44" s="122">
        <f>SUM(T44+92)</f>
        <v>42735</v>
      </c>
      <c r="V44" s="122">
        <f>SUM(U44+90)</f>
        <v>42825</v>
      </c>
      <c r="W44" s="122">
        <f>SUM(V44+91)</f>
        <v>42916</v>
      </c>
      <c r="X44" s="122">
        <f>SUM(W44+92)</f>
        <v>43008</v>
      </c>
      <c r="Y44" s="122">
        <f>SUM(X44+92)</f>
        <v>43100</v>
      </c>
      <c r="Z44" s="122">
        <f>SUM(Y44+90)</f>
        <v>43190</v>
      </c>
      <c r="AA44" s="122">
        <f>SUM(Z44+91)</f>
        <v>43281</v>
      </c>
      <c r="AB44" s="122">
        <f>SUM(AA44+92)</f>
        <v>43373</v>
      </c>
      <c r="AC44" s="122">
        <f>SUM(AB44+92)</f>
        <v>43465</v>
      </c>
      <c r="AD44" s="122">
        <f>SUM(AC44+90)</f>
        <v>43555</v>
      </c>
      <c r="AE44" s="122">
        <f>SUM(AD44+91)</f>
        <v>43646</v>
      </c>
      <c r="AF44" s="122">
        <f>SUM(AE44+92)</f>
        <v>43738</v>
      </c>
      <c r="AG44" s="122">
        <f>SUM(AF44+92)</f>
        <v>43830</v>
      </c>
      <c r="AH44" s="122">
        <f>SUM(AG44+90)</f>
        <v>43920</v>
      </c>
      <c r="AI44" s="122">
        <f>SUM(AH44+92)</f>
        <v>44012</v>
      </c>
      <c r="AJ44" s="122">
        <f>SUM(AI44+92)</f>
        <v>44104</v>
      </c>
      <c r="AK44" s="122">
        <f>SUM(AJ44+92)</f>
        <v>44196</v>
      </c>
      <c r="AL44" s="122">
        <f>SUM(AK44+90)</f>
        <v>44286</v>
      </c>
      <c r="AM44" s="416">
        <f>SUM(AL44+91)</f>
        <v>44377</v>
      </c>
      <c r="AN44" s="122">
        <f>SUM(AM44+92)</f>
        <v>44469</v>
      </c>
      <c r="AO44" s="128">
        <f>SUM(AN44+92)</f>
        <v>44561</v>
      </c>
    </row>
    <row r="45" spans="2:43" x14ac:dyDescent="0.2">
      <c r="B45" s="272" t="s">
        <v>53</v>
      </c>
      <c r="C45" s="637" t="s">
        <v>263</v>
      </c>
      <c r="D45" s="638" t="str">
        <f>Anbudspris!$N$38</f>
        <v xml:space="preserve"> </v>
      </c>
      <c r="E45" s="639" t="str">
        <f>Anbudspris!$O$38</f>
        <v xml:space="preserve"> </v>
      </c>
      <c r="F45" s="640">
        <v>32</v>
      </c>
      <c r="G45" s="641">
        <f>IF(Prislista!$G$52=0,0,E45/F45)</f>
        <v>0</v>
      </c>
      <c r="H45" s="784"/>
      <c r="I45" s="785"/>
      <c r="J45" s="781">
        <f t="shared" ref="J45:S47" si="14">SUM($G45)</f>
        <v>0</v>
      </c>
      <c r="K45" s="781">
        <f t="shared" si="14"/>
        <v>0</v>
      </c>
      <c r="L45" s="781">
        <f t="shared" si="14"/>
        <v>0</v>
      </c>
      <c r="M45" s="781">
        <f t="shared" si="14"/>
        <v>0</v>
      </c>
      <c r="N45" s="781">
        <f t="shared" si="14"/>
        <v>0</v>
      </c>
      <c r="O45" s="781">
        <f t="shared" si="14"/>
        <v>0</v>
      </c>
      <c r="P45" s="781">
        <f t="shared" si="14"/>
        <v>0</v>
      </c>
      <c r="Q45" s="781">
        <f t="shared" si="14"/>
        <v>0</v>
      </c>
      <c r="R45" s="781">
        <f t="shared" si="14"/>
        <v>0</v>
      </c>
      <c r="S45" s="781">
        <f t="shared" si="14"/>
        <v>0</v>
      </c>
      <c r="T45" s="781">
        <f t="shared" ref="T45:AC47" si="15">SUM($G45)</f>
        <v>0</v>
      </c>
      <c r="U45" s="781">
        <f t="shared" si="15"/>
        <v>0</v>
      </c>
      <c r="V45" s="781">
        <f t="shared" si="15"/>
        <v>0</v>
      </c>
      <c r="W45" s="781">
        <f t="shared" si="15"/>
        <v>0</v>
      </c>
      <c r="X45" s="781">
        <f t="shared" si="15"/>
        <v>0</v>
      </c>
      <c r="Y45" s="781">
        <f t="shared" si="15"/>
        <v>0</v>
      </c>
      <c r="Z45" s="781">
        <f t="shared" si="15"/>
        <v>0</v>
      </c>
      <c r="AA45" s="781">
        <f t="shared" si="15"/>
        <v>0</v>
      </c>
      <c r="AB45" s="781">
        <f t="shared" si="15"/>
        <v>0</v>
      </c>
      <c r="AC45" s="781">
        <f t="shared" si="15"/>
        <v>0</v>
      </c>
      <c r="AD45" s="781">
        <f t="shared" ref="AD45:AO47" si="16">SUM($G45)</f>
        <v>0</v>
      </c>
      <c r="AE45" s="781">
        <f t="shared" si="16"/>
        <v>0</v>
      </c>
      <c r="AF45" s="781">
        <f t="shared" si="16"/>
        <v>0</v>
      </c>
      <c r="AG45" s="781">
        <f t="shared" si="16"/>
        <v>0</v>
      </c>
      <c r="AH45" s="781">
        <f t="shared" si="16"/>
        <v>0</v>
      </c>
      <c r="AI45" s="781">
        <f t="shared" si="16"/>
        <v>0</v>
      </c>
      <c r="AJ45" s="781">
        <f t="shared" si="16"/>
        <v>0</v>
      </c>
      <c r="AK45" s="781">
        <f t="shared" si="16"/>
        <v>0</v>
      </c>
      <c r="AL45" s="781">
        <f t="shared" si="16"/>
        <v>0</v>
      </c>
      <c r="AM45" s="781">
        <f t="shared" si="16"/>
        <v>0</v>
      </c>
      <c r="AN45" s="781">
        <f t="shared" si="16"/>
        <v>0</v>
      </c>
      <c r="AO45" s="782">
        <f t="shared" si="16"/>
        <v>0</v>
      </c>
      <c r="AP45" s="313"/>
      <c r="AQ45" s="313"/>
    </row>
    <row r="46" spans="2:43" ht="25.5" x14ac:dyDescent="0.2">
      <c r="B46" s="387" t="s">
        <v>54</v>
      </c>
      <c r="C46" s="696" t="s">
        <v>315</v>
      </c>
      <c r="D46" s="697" t="str">
        <f>Anbudspris!$N$39</f>
        <v xml:space="preserve"> </v>
      </c>
      <c r="E46" s="698" t="str">
        <f>Anbudspris!$O$39</f>
        <v xml:space="preserve"> </v>
      </c>
      <c r="F46" s="699">
        <v>32</v>
      </c>
      <c r="G46" s="700">
        <f>IF(Prislista!$G$56=0,0,E46/F46)</f>
        <v>0</v>
      </c>
      <c r="H46" s="545"/>
      <c r="I46" s="776"/>
      <c r="J46" s="761">
        <f t="shared" si="14"/>
        <v>0</v>
      </c>
      <c r="K46" s="761">
        <f t="shared" si="14"/>
        <v>0</v>
      </c>
      <c r="L46" s="761">
        <f t="shared" si="14"/>
        <v>0</v>
      </c>
      <c r="M46" s="761">
        <f t="shared" si="14"/>
        <v>0</v>
      </c>
      <c r="N46" s="761">
        <f t="shared" si="14"/>
        <v>0</v>
      </c>
      <c r="O46" s="761">
        <f t="shared" si="14"/>
        <v>0</v>
      </c>
      <c r="P46" s="761">
        <f t="shared" si="14"/>
        <v>0</v>
      </c>
      <c r="Q46" s="761">
        <f t="shared" si="14"/>
        <v>0</v>
      </c>
      <c r="R46" s="761">
        <f t="shared" si="14"/>
        <v>0</v>
      </c>
      <c r="S46" s="761">
        <f t="shared" si="14"/>
        <v>0</v>
      </c>
      <c r="T46" s="761">
        <f t="shared" si="15"/>
        <v>0</v>
      </c>
      <c r="U46" s="761">
        <f t="shared" si="15"/>
        <v>0</v>
      </c>
      <c r="V46" s="761">
        <f t="shared" si="15"/>
        <v>0</v>
      </c>
      <c r="W46" s="761">
        <f t="shared" si="15"/>
        <v>0</v>
      </c>
      <c r="X46" s="761">
        <f t="shared" si="15"/>
        <v>0</v>
      </c>
      <c r="Y46" s="761">
        <f t="shared" si="15"/>
        <v>0</v>
      </c>
      <c r="Z46" s="761">
        <f t="shared" si="15"/>
        <v>0</v>
      </c>
      <c r="AA46" s="761">
        <f t="shared" si="15"/>
        <v>0</v>
      </c>
      <c r="AB46" s="761">
        <f t="shared" si="15"/>
        <v>0</v>
      </c>
      <c r="AC46" s="761">
        <f t="shared" si="15"/>
        <v>0</v>
      </c>
      <c r="AD46" s="761">
        <f t="shared" si="16"/>
        <v>0</v>
      </c>
      <c r="AE46" s="761">
        <f t="shared" si="16"/>
        <v>0</v>
      </c>
      <c r="AF46" s="761">
        <f t="shared" si="16"/>
        <v>0</v>
      </c>
      <c r="AG46" s="761">
        <f t="shared" si="16"/>
        <v>0</v>
      </c>
      <c r="AH46" s="761">
        <f t="shared" si="16"/>
        <v>0</v>
      </c>
      <c r="AI46" s="761">
        <f t="shared" si="16"/>
        <v>0</v>
      </c>
      <c r="AJ46" s="761">
        <f t="shared" si="16"/>
        <v>0</v>
      </c>
      <c r="AK46" s="761">
        <f t="shared" si="16"/>
        <v>0</v>
      </c>
      <c r="AL46" s="761">
        <f t="shared" si="16"/>
        <v>0</v>
      </c>
      <c r="AM46" s="761">
        <f t="shared" si="16"/>
        <v>0</v>
      </c>
      <c r="AN46" s="761">
        <f t="shared" si="16"/>
        <v>0</v>
      </c>
      <c r="AO46" s="763">
        <f t="shared" si="16"/>
        <v>0</v>
      </c>
      <c r="AP46" s="313"/>
      <c r="AQ46" s="313"/>
    </row>
    <row r="47" spans="2:43" x14ac:dyDescent="0.2">
      <c r="B47" s="31" t="s">
        <v>64</v>
      </c>
      <c r="C47" s="135" t="s">
        <v>307</v>
      </c>
      <c r="D47" s="133" t="str">
        <f>Anbudspris!$N$40</f>
        <v xml:space="preserve"> </v>
      </c>
      <c r="E47" s="145" t="str">
        <f>Anbudspris!$O$40</f>
        <v xml:space="preserve"> </v>
      </c>
      <c r="F47" s="164">
        <v>32</v>
      </c>
      <c r="G47" s="149">
        <f>IF(Prislista!$G$60=0,0,E47/F47)</f>
        <v>0</v>
      </c>
      <c r="H47" s="545"/>
      <c r="I47" s="776"/>
      <c r="J47" s="761">
        <f t="shared" si="14"/>
        <v>0</v>
      </c>
      <c r="K47" s="761">
        <f t="shared" si="14"/>
        <v>0</v>
      </c>
      <c r="L47" s="761">
        <f t="shared" si="14"/>
        <v>0</v>
      </c>
      <c r="M47" s="761">
        <f t="shared" si="14"/>
        <v>0</v>
      </c>
      <c r="N47" s="761">
        <f t="shared" si="14"/>
        <v>0</v>
      </c>
      <c r="O47" s="761">
        <f t="shared" si="14"/>
        <v>0</v>
      </c>
      <c r="P47" s="761">
        <f t="shared" si="14"/>
        <v>0</v>
      </c>
      <c r="Q47" s="761">
        <f t="shared" si="14"/>
        <v>0</v>
      </c>
      <c r="R47" s="761">
        <f t="shared" si="14"/>
        <v>0</v>
      </c>
      <c r="S47" s="761">
        <f t="shared" si="14"/>
        <v>0</v>
      </c>
      <c r="T47" s="761">
        <f t="shared" si="15"/>
        <v>0</v>
      </c>
      <c r="U47" s="761">
        <f t="shared" si="15"/>
        <v>0</v>
      </c>
      <c r="V47" s="761">
        <f t="shared" si="15"/>
        <v>0</v>
      </c>
      <c r="W47" s="761">
        <f t="shared" si="15"/>
        <v>0</v>
      </c>
      <c r="X47" s="761">
        <f t="shared" si="15"/>
        <v>0</v>
      </c>
      <c r="Y47" s="761">
        <f t="shared" si="15"/>
        <v>0</v>
      </c>
      <c r="Z47" s="761">
        <f t="shared" si="15"/>
        <v>0</v>
      </c>
      <c r="AA47" s="761">
        <f t="shared" si="15"/>
        <v>0</v>
      </c>
      <c r="AB47" s="761">
        <f t="shared" si="15"/>
        <v>0</v>
      </c>
      <c r="AC47" s="761">
        <f t="shared" si="15"/>
        <v>0</v>
      </c>
      <c r="AD47" s="761">
        <f t="shared" si="16"/>
        <v>0</v>
      </c>
      <c r="AE47" s="761">
        <f t="shared" si="16"/>
        <v>0</v>
      </c>
      <c r="AF47" s="761">
        <f t="shared" si="16"/>
        <v>0</v>
      </c>
      <c r="AG47" s="761">
        <f t="shared" si="16"/>
        <v>0</v>
      </c>
      <c r="AH47" s="761">
        <f t="shared" si="16"/>
        <v>0</v>
      </c>
      <c r="AI47" s="761">
        <f t="shared" si="16"/>
        <v>0</v>
      </c>
      <c r="AJ47" s="761">
        <f t="shared" si="16"/>
        <v>0</v>
      </c>
      <c r="AK47" s="761">
        <f t="shared" si="16"/>
        <v>0</v>
      </c>
      <c r="AL47" s="761">
        <f t="shared" si="16"/>
        <v>0</v>
      </c>
      <c r="AM47" s="761">
        <f t="shared" si="16"/>
        <v>0</v>
      </c>
      <c r="AN47" s="761">
        <f t="shared" si="16"/>
        <v>0</v>
      </c>
      <c r="AO47" s="763">
        <f t="shared" si="16"/>
        <v>0</v>
      </c>
      <c r="AP47" s="313"/>
      <c r="AQ47" s="313"/>
    </row>
    <row r="48" spans="2:43" ht="25.5" x14ac:dyDescent="0.2">
      <c r="B48" s="31" t="s">
        <v>77</v>
      </c>
      <c r="C48" s="135" t="s">
        <v>312</v>
      </c>
      <c r="D48" s="133" t="str">
        <f>Anbudspris!$N$41</f>
        <v xml:space="preserve"> </v>
      </c>
      <c r="E48" s="145" t="str">
        <f>Anbudspris!$O$41</f>
        <v xml:space="preserve"> </v>
      </c>
      <c r="F48" s="164">
        <v>16</v>
      </c>
      <c r="G48" s="149">
        <f>IF(Prislista!$E$64=0,0,E48/F48)</f>
        <v>0</v>
      </c>
      <c r="H48" s="545"/>
      <c r="I48" s="776"/>
      <c r="J48" s="761">
        <f t="shared" ref="J48:Y50" si="17">SUM($G48)</f>
        <v>0</v>
      </c>
      <c r="K48" s="761">
        <f t="shared" si="17"/>
        <v>0</v>
      </c>
      <c r="L48" s="761">
        <f t="shared" si="17"/>
        <v>0</v>
      </c>
      <c r="M48" s="761">
        <f t="shared" si="17"/>
        <v>0</v>
      </c>
      <c r="N48" s="761">
        <f t="shared" si="17"/>
        <v>0</v>
      </c>
      <c r="O48" s="761">
        <f t="shared" si="17"/>
        <v>0</v>
      </c>
      <c r="P48" s="761">
        <f t="shared" si="17"/>
        <v>0</v>
      </c>
      <c r="Q48" s="761">
        <f t="shared" si="17"/>
        <v>0</v>
      </c>
      <c r="R48" s="761">
        <f t="shared" si="17"/>
        <v>0</v>
      </c>
      <c r="S48" s="761">
        <f t="shared" si="17"/>
        <v>0</v>
      </c>
      <c r="T48" s="761">
        <f t="shared" si="17"/>
        <v>0</v>
      </c>
      <c r="U48" s="761">
        <f t="shared" si="17"/>
        <v>0</v>
      </c>
      <c r="V48" s="761">
        <f t="shared" si="17"/>
        <v>0</v>
      </c>
      <c r="W48" s="761">
        <f t="shared" si="17"/>
        <v>0</v>
      </c>
      <c r="X48" s="761">
        <f t="shared" si="17"/>
        <v>0</v>
      </c>
      <c r="Y48" s="761">
        <f t="shared" si="17"/>
        <v>0</v>
      </c>
      <c r="Z48" s="764"/>
      <c r="AA48" s="764"/>
      <c r="AB48" s="764"/>
      <c r="AC48" s="764"/>
      <c r="AD48" s="764"/>
      <c r="AE48" s="764"/>
      <c r="AF48" s="764"/>
      <c r="AG48" s="764"/>
      <c r="AH48" s="764"/>
      <c r="AI48" s="764"/>
      <c r="AJ48" s="764"/>
      <c r="AK48" s="764"/>
      <c r="AL48" s="764"/>
      <c r="AM48" s="40"/>
      <c r="AN48" s="764"/>
      <c r="AO48" s="41"/>
      <c r="AP48" s="313"/>
      <c r="AQ48" s="313"/>
    </row>
    <row r="49" spans="2:43" ht="25.5" x14ac:dyDescent="0.2">
      <c r="B49" s="31" t="s">
        <v>258</v>
      </c>
      <c r="C49" s="135" t="s">
        <v>313</v>
      </c>
      <c r="D49" s="133" t="str">
        <f>Anbudspris!$N$42</f>
        <v xml:space="preserve"> </v>
      </c>
      <c r="E49" s="145" t="str">
        <f>Anbudspris!$O$42</f>
        <v xml:space="preserve"> </v>
      </c>
      <c r="F49" s="164">
        <v>16</v>
      </c>
      <c r="G49" s="149">
        <f>IF(Prislista!$E$68=0,0,E49/F49)</f>
        <v>0</v>
      </c>
      <c r="H49" s="545"/>
      <c r="I49" s="776"/>
      <c r="J49" s="761">
        <f t="shared" si="17"/>
        <v>0</v>
      </c>
      <c r="K49" s="761">
        <f t="shared" si="17"/>
        <v>0</v>
      </c>
      <c r="L49" s="761">
        <f t="shared" si="17"/>
        <v>0</v>
      </c>
      <c r="M49" s="761">
        <f t="shared" si="17"/>
        <v>0</v>
      </c>
      <c r="N49" s="761">
        <f t="shared" si="17"/>
        <v>0</v>
      </c>
      <c r="O49" s="761">
        <f t="shared" si="17"/>
        <v>0</v>
      </c>
      <c r="P49" s="761">
        <f t="shared" si="17"/>
        <v>0</v>
      </c>
      <c r="Q49" s="761">
        <f t="shared" si="17"/>
        <v>0</v>
      </c>
      <c r="R49" s="761">
        <f t="shared" si="17"/>
        <v>0</v>
      </c>
      <c r="S49" s="761">
        <f t="shared" si="17"/>
        <v>0</v>
      </c>
      <c r="T49" s="761">
        <f t="shared" si="17"/>
        <v>0</v>
      </c>
      <c r="U49" s="761">
        <f t="shared" si="17"/>
        <v>0</v>
      </c>
      <c r="V49" s="761">
        <f t="shared" si="17"/>
        <v>0</v>
      </c>
      <c r="W49" s="761">
        <f t="shared" si="17"/>
        <v>0</v>
      </c>
      <c r="X49" s="761">
        <f t="shared" si="17"/>
        <v>0</v>
      </c>
      <c r="Y49" s="761">
        <f t="shared" si="17"/>
        <v>0</v>
      </c>
      <c r="Z49" s="764"/>
      <c r="AA49" s="764"/>
      <c r="AB49" s="764"/>
      <c r="AC49" s="764"/>
      <c r="AD49" s="764"/>
      <c r="AE49" s="764"/>
      <c r="AF49" s="764"/>
      <c r="AG49" s="764"/>
      <c r="AH49" s="764"/>
      <c r="AI49" s="764"/>
      <c r="AJ49" s="764"/>
      <c r="AK49" s="764"/>
      <c r="AL49" s="764"/>
      <c r="AM49" s="40"/>
      <c r="AN49" s="764"/>
      <c r="AO49" s="41"/>
      <c r="AP49" s="313"/>
      <c r="AQ49" s="313"/>
    </row>
    <row r="50" spans="2:43" ht="25.5" x14ac:dyDescent="0.2">
      <c r="B50" s="31" t="s">
        <v>303</v>
      </c>
      <c r="C50" s="135" t="s">
        <v>314</v>
      </c>
      <c r="D50" s="133" t="str">
        <f>Anbudspris!$N$43</f>
        <v xml:space="preserve"> </v>
      </c>
      <c r="E50" s="146" t="str">
        <f>Anbudspris!$O$43</f>
        <v xml:space="preserve"> </v>
      </c>
      <c r="F50" s="164">
        <v>20</v>
      </c>
      <c r="G50" s="149">
        <f>IF(Prislista!$E$72=0,0,E50/F50)</f>
        <v>0</v>
      </c>
      <c r="H50" s="545"/>
      <c r="I50" s="776"/>
      <c r="J50" s="761">
        <f t="shared" si="17"/>
        <v>0</v>
      </c>
      <c r="K50" s="761">
        <f t="shared" si="17"/>
        <v>0</v>
      </c>
      <c r="L50" s="761">
        <f t="shared" si="17"/>
        <v>0</v>
      </c>
      <c r="M50" s="761">
        <f t="shared" si="17"/>
        <v>0</v>
      </c>
      <c r="N50" s="761">
        <f t="shared" si="17"/>
        <v>0</v>
      </c>
      <c r="O50" s="761">
        <f t="shared" si="17"/>
        <v>0</v>
      </c>
      <c r="P50" s="761">
        <f t="shared" si="17"/>
        <v>0</v>
      </c>
      <c r="Q50" s="761">
        <f t="shared" si="17"/>
        <v>0</v>
      </c>
      <c r="R50" s="761">
        <f t="shared" si="17"/>
        <v>0</v>
      </c>
      <c r="S50" s="761">
        <f t="shared" si="17"/>
        <v>0</v>
      </c>
      <c r="T50" s="761">
        <f t="shared" si="17"/>
        <v>0</v>
      </c>
      <c r="U50" s="761">
        <f t="shared" si="17"/>
        <v>0</v>
      </c>
      <c r="V50" s="761">
        <f t="shared" si="17"/>
        <v>0</v>
      </c>
      <c r="W50" s="761">
        <f t="shared" si="17"/>
        <v>0</v>
      </c>
      <c r="X50" s="761">
        <f t="shared" si="17"/>
        <v>0</v>
      </c>
      <c r="Y50" s="761">
        <f t="shared" si="17"/>
        <v>0</v>
      </c>
      <c r="Z50" s="761">
        <f>SUM($G50)</f>
        <v>0</v>
      </c>
      <c r="AA50" s="761">
        <f>SUM($G50)</f>
        <v>0</v>
      </c>
      <c r="AB50" s="761">
        <f>SUM($G50)</f>
        <v>0</v>
      </c>
      <c r="AC50" s="761">
        <f>SUM($G50)</f>
        <v>0</v>
      </c>
      <c r="AD50" s="764"/>
      <c r="AE50" s="764"/>
      <c r="AF50" s="764"/>
      <c r="AG50" s="764"/>
      <c r="AH50" s="764"/>
      <c r="AI50" s="764"/>
      <c r="AJ50" s="764"/>
      <c r="AK50" s="764"/>
      <c r="AL50" s="764"/>
      <c r="AM50" s="40"/>
      <c r="AN50" s="764"/>
      <c r="AO50" s="41"/>
      <c r="AP50" s="313"/>
      <c r="AQ50" s="313"/>
    </row>
    <row r="51" spans="2:43" x14ac:dyDescent="0.2">
      <c r="B51" s="32" t="s">
        <v>31</v>
      </c>
      <c r="C51" s="439" t="s">
        <v>84</v>
      </c>
      <c r="D51" s="440" t="str">
        <f>Anbudspris!$N$44</f>
        <v xml:space="preserve"> </v>
      </c>
      <c r="E51" s="441" t="str">
        <f>Anbudspris!$O$44</f>
        <v xml:space="preserve"> </v>
      </c>
      <c r="F51" s="442">
        <v>1</v>
      </c>
      <c r="G51" s="443">
        <f>IF(Prislista!$G$202=0,0,E51/F51)</f>
        <v>0</v>
      </c>
      <c r="H51" s="777"/>
      <c r="I51" s="786"/>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9">
        <f>SUM($G51)</f>
        <v>0</v>
      </c>
      <c r="AP51" s="313"/>
      <c r="AQ51" s="313"/>
    </row>
    <row r="52" spans="2:43" x14ac:dyDescent="0.2">
      <c r="B52" s="32" t="s">
        <v>75</v>
      </c>
      <c r="C52" s="315" t="s">
        <v>215</v>
      </c>
      <c r="D52" s="440"/>
      <c r="E52" s="441"/>
      <c r="F52" s="442"/>
      <c r="G52" s="443"/>
      <c r="H52" s="42"/>
      <c r="I52" s="768"/>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770"/>
      <c r="AL52" s="770"/>
      <c r="AM52" s="770"/>
      <c r="AN52" s="770"/>
      <c r="AO52" s="769"/>
      <c r="AP52" s="313"/>
      <c r="AQ52" s="313"/>
    </row>
    <row r="53" spans="2:43" x14ac:dyDescent="0.2">
      <c r="B53" s="271"/>
      <c r="C53" s="471" t="s">
        <v>134</v>
      </c>
      <c r="D53" s="444" t="str">
        <f>Anbudspris!$N$49</f>
        <v xml:space="preserve"> </v>
      </c>
      <c r="E53" s="470" t="str">
        <f>Anbudspris!$O$49</f>
        <v xml:space="preserve"> </v>
      </c>
      <c r="F53" s="469">
        <v>32</v>
      </c>
      <c r="G53" s="468">
        <f>IF(Prislista!$E$223=0,0,E53/F53)</f>
        <v>0</v>
      </c>
      <c r="H53" s="263"/>
      <c r="I53" s="779"/>
      <c r="J53" s="771">
        <f t="shared" ref="J53:S60" si="18">SUM($G53)</f>
        <v>0</v>
      </c>
      <c r="K53" s="771">
        <f t="shared" si="18"/>
        <v>0</v>
      </c>
      <c r="L53" s="771">
        <f t="shared" si="18"/>
        <v>0</v>
      </c>
      <c r="M53" s="771">
        <f t="shared" si="18"/>
        <v>0</v>
      </c>
      <c r="N53" s="771">
        <f t="shared" si="18"/>
        <v>0</v>
      </c>
      <c r="O53" s="771">
        <f t="shared" si="18"/>
        <v>0</v>
      </c>
      <c r="P53" s="771">
        <f t="shared" si="18"/>
        <v>0</v>
      </c>
      <c r="Q53" s="771">
        <f t="shared" si="18"/>
        <v>0</v>
      </c>
      <c r="R53" s="771">
        <f t="shared" si="18"/>
        <v>0</v>
      </c>
      <c r="S53" s="771">
        <f t="shared" si="18"/>
        <v>0</v>
      </c>
      <c r="T53" s="771">
        <f t="shared" ref="T53:AC60" si="19">SUM($G53)</f>
        <v>0</v>
      </c>
      <c r="U53" s="771">
        <f t="shared" si="19"/>
        <v>0</v>
      </c>
      <c r="V53" s="771">
        <f t="shared" si="19"/>
        <v>0</v>
      </c>
      <c r="W53" s="771">
        <f t="shared" si="19"/>
        <v>0</v>
      </c>
      <c r="X53" s="771">
        <f t="shared" si="19"/>
        <v>0</v>
      </c>
      <c r="Y53" s="771">
        <f t="shared" si="19"/>
        <v>0</v>
      </c>
      <c r="Z53" s="771">
        <f t="shared" si="19"/>
        <v>0</v>
      </c>
      <c r="AA53" s="771">
        <f t="shared" si="19"/>
        <v>0</v>
      </c>
      <c r="AB53" s="771">
        <f t="shared" si="19"/>
        <v>0</v>
      </c>
      <c r="AC53" s="771">
        <f t="shared" si="19"/>
        <v>0</v>
      </c>
      <c r="AD53" s="771">
        <f t="shared" ref="AD53:AO60" si="20">SUM($G53)</f>
        <v>0</v>
      </c>
      <c r="AE53" s="771">
        <f t="shared" si="20"/>
        <v>0</v>
      </c>
      <c r="AF53" s="771">
        <f t="shared" si="20"/>
        <v>0</v>
      </c>
      <c r="AG53" s="771">
        <f t="shared" si="20"/>
        <v>0</v>
      </c>
      <c r="AH53" s="771">
        <f t="shared" si="20"/>
        <v>0</v>
      </c>
      <c r="AI53" s="771">
        <f t="shared" si="20"/>
        <v>0</v>
      </c>
      <c r="AJ53" s="771">
        <f t="shared" si="20"/>
        <v>0</v>
      </c>
      <c r="AK53" s="771">
        <f t="shared" si="20"/>
        <v>0</v>
      </c>
      <c r="AL53" s="771">
        <f t="shared" si="20"/>
        <v>0</v>
      </c>
      <c r="AM53" s="771">
        <f t="shared" si="20"/>
        <v>0</v>
      </c>
      <c r="AN53" s="771">
        <f t="shared" si="20"/>
        <v>0</v>
      </c>
      <c r="AO53" s="772">
        <f t="shared" si="20"/>
        <v>0</v>
      </c>
      <c r="AP53" s="313"/>
      <c r="AQ53" s="313"/>
    </row>
    <row r="54" spans="2:43" x14ac:dyDescent="0.2">
      <c r="B54" s="271"/>
      <c r="C54" s="23" t="s">
        <v>91</v>
      </c>
      <c r="D54" s="133" t="str">
        <f>Anbudspris!$N$50</f>
        <v xml:space="preserve"> </v>
      </c>
      <c r="E54" s="145" t="str">
        <f>Anbudspris!$O$50</f>
        <v xml:space="preserve"> </v>
      </c>
      <c r="F54" s="164">
        <v>32</v>
      </c>
      <c r="G54" s="149">
        <f>IF(Prislista!$E$224=0,0,E54/F54)</f>
        <v>0</v>
      </c>
      <c r="H54" s="39"/>
      <c r="I54" s="764"/>
      <c r="J54" s="761">
        <f t="shared" si="18"/>
        <v>0</v>
      </c>
      <c r="K54" s="761">
        <f t="shared" si="18"/>
        <v>0</v>
      </c>
      <c r="L54" s="761">
        <f t="shared" si="18"/>
        <v>0</v>
      </c>
      <c r="M54" s="761">
        <f t="shared" si="18"/>
        <v>0</v>
      </c>
      <c r="N54" s="761">
        <f t="shared" si="18"/>
        <v>0</v>
      </c>
      <c r="O54" s="761">
        <f t="shared" si="18"/>
        <v>0</v>
      </c>
      <c r="P54" s="761">
        <f t="shared" si="18"/>
        <v>0</v>
      </c>
      <c r="Q54" s="761">
        <f t="shared" si="18"/>
        <v>0</v>
      </c>
      <c r="R54" s="761">
        <f t="shared" si="18"/>
        <v>0</v>
      </c>
      <c r="S54" s="761">
        <f t="shared" si="18"/>
        <v>0</v>
      </c>
      <c r="T54" s="761">
        <f t="shared" si="19"/>
        <v>0</v>
      </c>
      <c r="U54" s="761">
        <f t="shared" si="19"/>
        <v>0</v>
      </c>
      <c r="V54" s="761">
        <f t="shared" si="19"/>
        <v>0</v>
      </c>
      <c r="W54" s="761">
        <f t="shared" si="19"/>
        <v>0</v>
      </c>
      <c r="X54" s="761">
        <f t="shared" si="19"/>
        <v>0</v>
      </c>
      <c r="Y54" s="761">
        <f t="shared" si="19"/>
        <v>0</v>
      </c>
      <c r="Z54" s="761">
        <f t="shared" si="19"/>
        <v>0</v>
      </c>
      <c r="AA54" s="761">
        <f t="shared" si="19"/>
        <v>0</v>
      </c>
      <c r="AB54" s="761">
        <f t="shared" si="19"/>
        <v>0</v>
      </c>
      <c r="AC54" s="761">
        <f t="shared" si="19"/>
        <v>0</v>
      </c>
      <c r="AD54" s="761">
        <f t="shared" si="20"/>
        <v>0</v>
      </c>
      <c r="AE54" s="761">
        <f t="shared" si="20"/>
        <v>0</v>
      </c>
      <c r="AF54" s="761">
        <f t="shared" si="20"/>
        <v>0</v>
      </c>
      <c r="AG54" s="761">
        <f t="shared" si="20"/>
        <v>0</v>
      </c>
      <c r="AH54" s="761">
        <f t="shared" si="20"/>
        <v>0</v>
      </c>
      <c r="AI54" s="761">
        <f t="shared" si="20"/>
        <v>0</v>
      </c>
      <c r="AJ54" s="761">
        <f t="shared" si="20"/>
        <v>0</v>
      </c>
      <c r="AK54" s="761">
        <f t="shared" si="20"/>
        <v>0</v>
      </c>
      <c r="AL54" s="761">
        <f t="shared" si="20"/>
        <v>0</v>
      </c>
      <c r="AM54" s="761">
        <f t="shared" si="20"/>
        <v>0</v>
      </c>
      <c r="AN54" s="763">
        <f t="shared" si="20"/>
        <v>0</v>
      </c>
      <c r="AO54" s="783">
        <f t="shared" si="20"/>
        <v>0</v>
      </c>
      <c r="AP54" s="313"/>
      <c r="AQ54" s="313"/>
    </row>
    <row r="55" spans="2:43" x14ac:dyDescent="0.2">
      <c r="B55" s="271"/>
      <c r="C55" s="23" t="s">
        <v>92</v>
      </c>
      <c r="D55" s="133" t="str">
        <f>Anbudspris!$N$51</f>
        <v xml:space="preserve"> </v>
      </c>
      <c r="E55" s="145" t="str">
        <f>Anbudspris!$O$51</f>
        <v xml:space="preserve"> </v>
      </c>
      <c r="F55" s="164">
        <v>32</v>
      </c>
      <c r="G55" s="149">
        <f>IF(Prislista!$E$225=0,0,E55/F55)</f>
        <v>0</v>
      </c>
      <c r="H55" s="39"/>
      <c r="I55" s="764"/>
      <c r="J55" s="761">
        <f t="shared" si="18"/>
        <v>0</v>
      </c>
      <c r="K55" s="761">
        <f t="shared" si="18"/>
        <v>0</v>
      </c>
      <c r="L55" s="761">
        <f t="shared" si="18"/>
        <v>0</v>
      </c>
      <c r="M55" s="761">
        <f t="shared" si="18"/>
        <v>0</v>
      </c>
      <c r="N55" s="761">
        <f t="shared" si="18"/>
        <v>0</v>
      </c>
      <c r="O55" s="761">
        <f t="shared" si="18"/>
        <v>0</v>
      </c>
      <c r="P55" s="761">
        <f t="shared" si="18"/>
        <v>0</v>
      </c>
      <c r="Q55" s="761">
        <f t="shared" si="18"/>
        <v>0</v>
      </c>
      <c r="R55" s="761">
        <f t="shared" si="18"/>
        <v>0</v>
      </c>
      <c r="S55" s="761">
        <f t="shared" si="18"/>
        <v>0</v>
      </c>
      <c r="T55" s="761">
        <f t="shared" si="19"/>
        <v>0</v>
      </c>
      <c r="U55" s="761">
        <f t="shared" si="19"/>
        <v>0</v>
      </c>
      <c r="V55" s="761">
        <f t="shared" si="19"/>
        <v>0</v>
      </c>
      <c r="W55" s="761">
        <f t="shared" si="19"/>
        <v>0</v>
      </c>
      <c r="X55" s="761">
        <f t="shared" si="19"/>
        <v>0</v>
      </c>
      <c r="Y55" s="761">
        <f t="shared" si="19"/>
        <v>0</v>
      </c>
      <c r="Z55" s="761">
        <f t="shared" si="19"/>
        <v>0</v>
      </c>
      <c r="AA55" s="761">
        <f t="shared" si="19"/>
        <v>0</v>
      </c>
      <c r="AB55" s="761">
        <f t="shared" si="19"/>
        <v>0</v>
      </c>
      <c r="AC55" s="761">
        <f t="shared" si="19"/>
        <v>0</v>
      </c>
      <c r="AD55" s="761">
        <f t="shared" si="20"/>
        <v>0</v>
      </c>
      <c r="AE55" s="761">
        <f t="shared" si="20"/>
        <v>0</v>
      </c>
      <c r="AF55" s="761">
        <f t="shared" si="20"/>
        <v>0</v>
      </c>
      <c r="AG55" s="761">
        <f t="shared" si="20"/>
        <v>0</v>
      </c>
      <c r="AH55" s="761">
        <f t="shared" si="20"/>
        <v>0</v>
      </c>
      <c r="AI55" s="761">
        <f t="shared" si="20"/>
        <v>0</v>
      </c>
      <c r="AJ55" s="761">
        <f t="shared" si="20"/>
        <v>0</v>
      </c>
      <c r="AK55" s="761">
        <f t="shared" si="20"/>
        <v>0</v>
      </c>
      <c r="AL55" s="761">
        <f t="shared" si="20"/>
        <v>0</v>
      </c>
      <c r="AM55" s="761">
        <f t="shared" si="20"/>
        <v>0</v>
      </c>
      <c r="AN55" s="761">
        <f t="shared" si="20"/>
        <v>0</v>
      </c>
      <c r="AO55" s="763">
        <f t="shared" si="20"/>
        <v>0</v>
      </c>
      <c r="AP55" s="313"/>
      <c r="AQ55" s="313"/>
    </row>
    <row r="56" spans="2:43" x14ac:dyDescent="0.2">
      <c r="B56" s="271"/>
      <c r="C56" s="23" t="s">
        <v>93</v>
      </c>
      <c r="D56" s="133" t="str">
        <f>Anbudspris!$N$52</f>
        <v xml:space="preserve"> </v>
      </c>
      <c r="E56" s="145" t="str">
        <f>Anbudspris!$O$52</f>
        <v xml:space="preserve"> </v>
      </c>
      <c r="F56" s="164">
        <v>32</v>
      </c>
      <c r="G56" s="149">
        <f>IF(Prislista!$E$226=0,0,E56/F56)</f>
        <v>0</v>
      </c>
      <c r="H56" s="39"/>
      <c r="I56" s="764"/>
      <c r="J56" s="761">
        <f t="shared" si="18"/>
        <v>0</v>
      </c>
      <c r="K56" s="761">
        <f t="shared" si="18"/>
        <v>0</v>
      </c>
      <c r="L56" s="761">
        <f t="shared" si="18"/>
        <v>0</v>
      </c>
      <c r="M56" s="761">
        <f t="shared" si="18"/>
        <v>0</v>
      </c>
      <c r="N56" s="761">
        <f t="shared" si="18"/>
        <v>0</v>
      </c>
      <c r="O56" s="761">
        <f t="shared" si="18"/>
        <v>0</v>
      </c>
      <c r="P56" s="761">
        <f t="shared" si="18"/>
        <v>0</v>
      </c>
      <c r="Q56" s="761">
        <f t="shared" si="18"/>
        <v>0</v>
      </c>
      <c r="R56" s="761">
        <f t="shared" si="18"/>
        <v>0</v>
      </c>
      <c r="S56" s="761">
        <f t="shared" si="18"/>
        <v>0</v>
      </c>
      <c r="T56" s="761">
        <f t="shared" si="19"/>
        <v>0</v>
      </c>
      <c r="U56" s="761">
        <f t="shared" si="19"/>
        <v>0</v>
      </c>
      <c r="V56" s="761">
        <f t="shared" si="19"/>
        <v>0</v>
      </c>
      <c r="W56" s="761">
        <f t="shared" si="19"/>
        <v>0</v>
      </c>
      <c r="X56" s="761">
        <f t="shared" si="19"/>
        <v>0</v>
      </c>
      <c r="Y56" s="761">
        <f t="shared" si="19"/>
        <v>0</v>
      </c>
      <c r="Z56" s="761">
        <f t="shared" si="19"/>
        <v>0</v>
      </c>
      <c r="AA56" s="761">
        <f t="shared" si="19"/>
        <v>0</v>
      </c>
      <c r="AB56" s="761">
        <f t="shared" si="19"/>
        <v>0</v>
      </c>
      <c r="AC56" s="761">
        <f t="shared" si="19"/>
        <v>0</v>
      </c>
      <c r="AD56" s="761">
        <f t="shared" si="20"/>
        <v>0</v>
      </c>
      <c r="AE56" s="761">
        <f t="shared" si="20"/>
        <v>0</v>
      </c>
      <c r="AF56" s="761">
        <f t="shared" si="20"/>
        <v>0</v>
      </c>
      <c r="AG56" s="761">
        <f t="shared" si="20"/>
        <v>0</v>
      </c>
      <c r="AH56" s="761">
        <f t="shared" si="20"/>
        <v>0</v>
      </c>
      <c r="AI56" s="761">
        <f t="shared" si="20"/>
        <v>0</v>
      </c>
      <c r="AJ56" s="761">
        <f t="shared" si="20"/>
        <v>0</v>
      </c>
      <c r="AK56" s="761">
        <f t="shared" si="20"/>
        <v>0</v>
      </c>
      <c r="AL56" s="761">
        <f t="shared" si="20"/>
        <v>0</v>
      </c>
      <c r="AM56" s="761">
        <f t="shared" si="20"/>
        <v>0</v>
      </c>
      <c r="AN56" s="761">
        <f t="shared" si="20"/>
        <v>0</v>
      </c>
      <c r="AO56" s="763">
        <f t="shared" si="20"/>
        <v>0</v>
      </c>
      <c r="AP56" s="313"/>
      <c r="AQ56" s="313"/>
    </row>
    <row r="57" spans="2:43" x14ac:dyDescent="0.2">
      <c r="B57" s="271"/>
      <c r="C57" s="690" t="s">
        <v>350</v>
      </c>
      <c r="D57" s="697" t="str">
        <f>Anbudspris!$N$53</f>
        <v xml:space="preserve"> </v>
      </c>
      <c r="E57" s="698" t="str">
        <f>Anbudspris!$O$53</f>
        <v xml:space="preserve"> </v>
      </c>
      <c r="F57" s="699">
        <v>32</v>
      </c>
      <c r="G57" s="700">
        <f>IF(Prislista!$E$227=0,0,E57/F57)</f>
        <v>0</v>
      </c>
      <c r="H57" s="39"/>
      <c r="I57" s="764"/>
      <c r="J57" s="761">
        <f t="shared" si="18"/>
        <v>0</v>
      </c>
      <c r="K57" s="761">
        <f t="shared" si="18"/>
        <v>0</v>
      </c>
      <c r="L57" s="761">
        <f t="shared" si="18"/>
        <v>0</v>
      </c>
      <c r="M57" s="761">
        <f t="shared" si="18"/>
        <v>0</v>
      </c>
      <c r="N57" s="761">
        <f t="shared" si="18"/>
        <v>0</v>
      </c>
      <c r="O57" s="761">
        <f t="shared" si="18"/>
        <v>0</v>
      </c>
      <c r="P57" s="761">
        <f t="shared" si="18"/>
        <v>0</v>
      </c>
      <c r="Q57" s="761">
        <f t="shared" si="18"/>
        <v>0</v>
      </c>
      <c r="R57" s="761">
        <f t="shared" si="18"/>
        <v>0</v>
      </c>
      <c r="S57" s="761">
        <f t="shared" si="18"/>
        <v>0</v>
      </c>
      <c r="T57" s="761">
        <f t="shared" si="19"/>
        <v>0</v>
      </c>
      <c r="U57" s="761">
        <f t="shared" si="19"/>
        <v>0</v>
      </c>
      <c r="V57" s="761">
        <f t="shared" si="19"/>
        <v>0</v>
      </c>
      <c r="W57" s="761">
        <f t="shared" si="19"/>
        <v>0</v>
      </c>
      <c r="X57" s="761">
        <f t="shared" si="19"/>
        <v>0</v>
      </c>
      <c r="Y57" s="761">
        <f t="shared" si="19"/>
        <v>0</v>
      </c>
      <c r="Z57" s="761">
        <f t="shared" si="19"/>
        <v>0</v>
      </c>
      <c r="AA57" s="761">
        <f t="shared" si="19"/>
        <v>0</v>
      </c>
      <c r="AB57" s="761">
        <f t="shared" si="19"/>
        <v>0</v>
      </c>
      <c r="AC57" s="761">
        <f t="shared" si="19"/>
        <v>0</v>
      </c>
      <c r="AD57" s="761">
        <f t="shared" si="20"/>
        <v>0</v>
      </c>
      <c r="AE57" s="761">
        <f t="shared" si="20"/>
        <v>0</v>
      </c>
      <c r="AF57" s="761">
        <f t="shared" si="20"/>
        <v>0</v>
      </c>
      <c r="AG57" s="761">
        <f t="shared" si="20"/>
        <v>0</v>
      </c>
      <c r="AH57" s="761">
        <f t="shared" si="20"/>
        <v>0</v>
      </c>
      <c r="AI57" s="761">
        <f t="shared" si="20"/>
        <v>0</v>
      </c>
      <c r="AJ57" s="761">
        <f t="shared" si="20"/>
        <v>0</v>
      </c>
      <c r="AK57" s="761">
        <f t="shared" si="20"/>
        <v>0</v>
      </c>
      <c r="AL57" s="761">
        <f t="shared" si="20"/>
        <v>0</v>
      </c>
      <c r="AM57" s="761">
        <f t="shared" si="20"/>
        <v>0</v>
      </c>
      <c r="AN57" s="761">
        <f t="shared" si="20"/>
        <v>0</v>
      </c>
      <c r="AO57" s="763">
        <f t="shared" si="20"/>
        <v>0</v>
      </c>
      <c r="AP57" s="313"/>
      <c r="AQ57" s="313"/>
    </row>
    <row r="58" spans="2:43" x14ac:dyDescent="0.2">
      <c r="B58" s="271"/>
      <c r="C58" s="690" t="s">
        <v>351</v>
      </c>
      <c r="D58" s="697" t="str">
        <f>Anbudspris!$N$54</f>
        <v xml:space="preserve"> </v>
      </c>
      <c r="E58" s="698" t="str">
        <f>Anbudspris!$O$54</f>
        <v xml:space="preserve"> </v>
      </c>
      <c r="F58" s="699">
        <v>32</v>
      </c>
      <c r="G58" s="700">
        <f>IF(Prislista!$E$228=0,0,E58/F58)</f>
        <v>0</v>
      </c>
      <c r="H58" s="39"/>
      <c r="I58" s="764"/>
      <c r="J58" s="761">
        <f t="shared" si="18"/>
        <v>0</v>
      </c>
      <c r="K58" s="761">
        <f t="shared" si="18"/>
        <v>0</v>
      </c>
      <c r="L58" s="761">
        <f t="shared" si="18"/>
        <v>0</v>
      </c>
      <c r="M58" s="761">
        <f t="shared" si="18"/>
        <v>0</v>
      </c>
      <c r="N58" s="761">
        <f t="shared" si="18"/>
        <v>0</v>
      </c>
      <c r="O58" s="761">
        <f t="shared" si="18"/>
        <v>0</v>
      </c>
      <c r="P58" s="761">
        <f t="shared" si="18"/>
        <v>0</v>
      </c>
      <c r="Q58" s="761">
        <f t="shared" si="18"/>
        <v>0</v>
      </c>
      <c r="R58" s="761">
        <f t="shared" si="18"/>
        <v>0</v>
      </c>
      <c r="S58" s="761">
        <f t="shared" si="18"/>
        <v>0</v>
      </c>
      <c r="T58" s="761">
        <f t="shared" si="19"/>
        <v>0</v>
      </c>
      <c r="U58" s="761">
        <f t="shared" si="19"/>
        <v>0</v>
      </c>
      <c r="V58" s="761">
        <f t="shared" si="19"/>
        <v>0</v>
      </c>
      <c r="W58" s="761">
        <f t="shared" si="19"/>
        <v>0</v>
      </c>
      <c r="X58" s="761">
        <f t="shared" si="19"/>
        <v>0</v>
      </c>
      <c r="Y58" s="761">
        <f t="shared" si="19"/>
        <v>0</v>
      </c>
      <c r="Z58" s="761">
        <f t="shared" si="19"/>
        <v>0</v>
      </c>
      <c r="AA58" s="761">
        <f t="shared" si="19"/>
        <v>0</v>
      </c>
      <c r="AB58" s="761">
        <f t="shared" si="19"/>
        <v>0</v>
      </c>
      <c r="AC58" s="761">
        <f t="shared" si="19"/>
        <v>0</v>
      </c>
      <c r="AD58" s="761">
        <f t="shared" si="20"/>
        <v>0</v>
      </c>
      <c r="AE58" s="761">
        <f t="shared" si="20"/>
        <v>0</v>
      </c>
      <c r="AF58" s="761">
        <f t="shared" si="20"/>
        <v>0</v>
      </c>
      <c r="AG58" s="761">
        <f t="shared" si="20"/>
        <v>0</v>
      </c>
      <c r="AH58" s="761">
        <f t="shared" si="20"/>
        <v>0</v>
      </c>
      <c r="AI58" s="761">
        <f t="shared" si="20"/>
        <v>0</v>
      </c>
      <c r="AJ58" s="761">
        <f t="shared" si="20"/>
        <v>0</v>
      </c>
      <c r="AK58" s="761">
        <f t="shared" si="20"/>
        <v>0</v>
      </c>
      <c r="AL58" s="761">
        <f t="shared" si="20"/>
        <v>0</v>
      </c>
      <c r="AM58" s="761">
        <f t="shared" si="20"/>
        <v>0</v>
      </c>
      <c r="AN58" s="761">
        <f t="shared" si="20"/>
        <v>0</v>
      </c>
      <c r="AO58" s="763">
        <f t="shared" si="20"/>
        <v>0</v>
      </c>
      <c r="AP58" s="313"/>
      <c r="AQ58" s="313"/>
    </row>
    <row r="59" spans="2:43" x14ac:dyDescent="0.2">
      <c r="B59" s="271"/>
      <c r="C59" s="23" t="s">
        <v>94</v>
      </c>
      <c r="D59" s="133" t="str">
        <f>Anbudspris!$N$55</f>
        <v xml:space="preserve"> </v>
      </c>
      <c r="E59" s="145" t="str">
        <f>Anbudspris!$O$55</f>
        <v xml:space="preserve"> </v>
      </c>
      <c r="F59" s="164">
        <v>32</v>
      </c>
      <c r="G59" s="149">
        <f>IF(Prislista!$E$229=0,0,E59/F59)</f>
        <v>0</v>
      </c>
      <c r="H59" s="39"/>
      <c r="I59" s="764"/>
      <c r="J59" s="761">
        <f t="shared" si="18"/>
        <v>0</v>
      </c>
      <c r="K59" s="761">
        <f t="shared" si="18"/>
        <v>0</v>
      </c>
      <c r="L59" s="761">
        <f t="shared" si="18"/>
        <v>0</v>
      </c>
      <c r="M59" s="761">
        <f t="shared" si="18"/>
        <v>0</v>
      </c>
      <c r="N59" s="761">
        <f t="shared" si="18"/>
        <v>0</v>
      </c>
      <c r="O59" s="761">
        <f t="shared" si="18"/>
        <v>0</v>
      </c>
      <c r="P59" s="761">
        <f t="shared" si="18"/>
        <v>0</v>
      </c>
      <c r="Q59" s="761">
        <f t="shared" si="18"/>
        <v>0</v>
      </c>
      <c r="R59" s="761">
        <f t="shared" si="18"/>
        <v>0</v>
      </c>
      <c r="S59" s="761">
        <f t="shared" si="18"/>
        <v>0</v>
      </c>
      <c r="T59" s="761">
        <f t="shared" si="19"/>
        <v>0</v>
      </c>
      <c r="U59" s="761">
        <f t="shared" si="19"/>
        <v>0</v>
      </c>
      <c r="V59" s="761">
        <f t="shared" si="19"/>
        <v>0</v>
      </c>
      <c r="W59" s="761">
        <f t="shared" si="19"/>
        <v>0</v>
      </c>
      <c r="X59" s="761">
        <f t="shared" si="19"/>
        <v>0</v>
      </c>
      <c r="Y59" s="761">
        <f t="shared" si="19"/>
        <v>0</v>
      </c>
      <c r="Z59" s="761">
        <f t="shared" si="19"/>
        <v>0</v>
      </c>
      <c r="AA59" s="761">
        <f t="shared" si="19"/>
        <v>0</v>
      </c>
      <c r="AB59" s="761">
        <f t="shared" si="19"/>
        <v>0</v>
      </c>
      <c r="AC59" s="761">
        <f t="shared" si="19"/>
        <v>0</v>
      </c>
      <c r="AD59" s="761">
        <f t="shared" si="20"/>
        <v>0</v>
      </c>
      <c r="AE59" s="761">
        <f t="shared" si="20"/>
        <v>0</v>
      </c>
      <c r="AF59" s="761">
        <f t="shared" si="20"/>
        <v>0</v>
      </c>
      <c r="AG59" s="761">
        <f t="shared" si="20"/>
        <v>0</v>
      </c>
      <c r="AH59" s="761">
        <f t="shared" si="20"/>
        <v>0</v>
      </c>
      <c r="AI59" s="761">
        <f t="shared" si="20"/>
        <v>0</v>
      </c>
      <c r="AJ59" s="761">
        <f t="shared" si="20"/>
        <v>0</v>
      </c>
      <c r="AK59" s="761">
        <f t="shared" si="20"/>
        <v>0</v>
      </c>
      <c r="AL59" s="761">
        <f t="shared" si="20"/>
        <v>0</v>
      </c>
      <c r="AM59" s="761">
        <f t="shared" si="20"/>
        <v>0</v>
      </c>
      <c r="AN59" s="761">
        <f t="shared" si="20"/>
        <v>0</v>
      </c>
      <c r="AO59" s="763">
        <f t="shared" si="20"/>
        <v>0</v>
      </c>
      <c r="AP59" s="313"/>
      <c r="AQ59" s="773" t="s">
        <v>302</v>
      </c>
    </row>
    <row r="60" spans="2:43" x14ac:dyDescent="0.2">
      <c r="B60" s="270"/>
      <c r="C60" s="464" t="s">
        <v>95</v>
      </c>
      <c r="D60" s="463" t="str">
        <f>Anbudspris!$N$56</f>
        <v xml:space="preserve"> </v>
      </c>
      <c r="E60" s="462" t="str">
        <f>Anbudspris!$O$56</f>
        <v xml:space="preserve"> </v>
      </c>
      <c r="F60" s="461">
        <v>32</v>
      </c>
      <c r="G60" s="460">
        <f>IF(Prislista!$E$230=0,0,E60/F60)</f>
        <v>0</v>
      </c>
      <c r="H60" s="396"/>
      <c r="I60" s="780"/>
      <c r="J60" s="774">
        <f t="shared" si="18"/>
        <v>0</v>
      </c>
      <c r="K60" s="774">
        <f t="shared" si="18"/>
        <v>0</v>
      </c>
      <c r="L60" s="774">
        <f t="shared" si="18"/>
        <v>0</v>
      </c>
      <c r="M60" s="774">
        <f t="shared" si="18"/>
        <v>0</v>
      </c>
      <c r="N60" s="774">
        <f t="shared" si="18"/>
        <v>0</v>
      </c>
      <c r="O60" s="774">
        <f t="shared" si="18"/>
        <v>0</v>
      </c>
      <c r="P60" s="774">
        <f t="shared" si="18"/>
        <v>0</v>
      </c>
      <c r="Q60" s="774">
        <f t="shared" si="18"/>
        <v>0</v>
      </c>
      <c r="R60" s="774">
        <f t="shared" si="18"/>
        <v>0</v>
      </c>
      <c r="S60" s="774">
        <f t="shared" si="18"/>
        <v>0</v>
      </c>
      <c r="T60" s="774">
        <f t="shared" si="19"/>
        <v>0</v>
      </c>
      <c r="U60" s="774">
        <f t="shared" si="19"/>
        <v>0</v>
      </c>
      <c r="V60" s="774">
        <f t="shared" si="19"/>
        <v>0</v>
      </c>
      <c r="W60" s="774">
        <f t="shared" si="19"/>
        <v>0</v>
      </c>
      <c r="X60" s="774">
        <f t="shared" si="19"/>
        <v>0</v>
      </c>
      <c r="Y60" s="774">
        <f t="shared" si="19"/>
        <v>0</v>
      </c>
      <c r="Z60" s="774">
        <f t="shared" si="19"/>
        <v>0</v>
      </c>
      <c r="AA60" s="774">
        <f t="shared" si="19"/>
        <v>0</v>
      </c>
      <c r="AB60" s="774">
        <f t="shared" si="19"/>
        <v>0</v>
      </c>
      <c r="AC60" s="774">
        <f t="shared" si="19"/>
        <v>0</v>
      </c>
      <c r="AD60" s="774">
        <f t="shared" si="20"/>
        <v>0</v>
      </c>
      <c r="AE60" s="774">
        <f t="shared" si="20"/>
        <v>0</v>
      </c>
      <c r="AF60" s="774">
        <f t="shared" si="20"/>
        <v>0</v>
      </c>
      <c r="AG60" s="774">
        <f t="shared" si="20"/>
        <v>0</v>
      </c>
      <c r="AH60" s="774">
        <f t="shared" si="20"/>
        <v>0</v>
      </c>
      <c r="AI60" s="774">
        <f t="shared" si="20"/>
        <v>0</v>
      </c>
      <c r="AJ60" s="774">
        <f t="shared" si="20"/>
        <v>0</v>
      </c>
      <c r="AK60" s="774">
        <f t="shared" si="20"/>
        <v>0</v>
      </c>
      <c r="AL60" s="774">
        <f t="shared" si="20"/>
        <v>0</v>
      </c>
      <c r="AM60" s="774">
        <f t="shared" si="20"/>
        <v>0</v>
      </c>
      <c r="AN60" s="774">
        <f t="shared" si="20"/>
        <v>0</v>
      </c>
      <c r="AO60" s="775">
        <f t="shared" si="20"/>
        <v>0</v>
      </c>
      <c r="AP60" s="313"/>
      <c r="AQ60" s="363">
        <f>SUM(H45:AO60)</f>
        <v>0</v>
      </c>
    </row>
    <row r="61" spans="2:43" ht="15" x14ac:dyDescent="0.25">
      <c r="B61" s="5"/>
      <c r="C61" s="8"/>
      <c r="D61" s="121"/>
      <c r="E61" s="8"/>
      <c r="F61" s="8"/>
      <c r="G61" s="8"/>
    </row>
    <row r="62" spans="2:43" ht="15" x14ac:dyDescent="0.25">
      <c r="B62" s="5"/>
      <c r="C62" s="8"/>
      <c r="D62" s="136"/>
      <c r="E62" s="137" t="s">
        <v>124</v>
      </c>
      <c r="F62" s="162" t="s">
        <v>16</v>
      </c>
      <c r="G62" s="165" t="s">
        <v>114</v>
      </c>
    </row>
    <row r="63" spans="2:43" ht="15" x14ac:dyDescent="0.25">
      <c r="B63" s="5" t="s">
        <v>207</v>
      </c>
      <c r="C63" s="8"/>
      <c r="D63" s="193" t="s">
        <v>36</v>
      </c>
      <c r="E63" s="138" t="s">
        <v>125</v>
      </c>
      <c r="F63" s="163" t="s">
        <v>115</v>
      </c>
      <c r="G63" s="166" t="s">
        <v>113</v>
      </c>
      <c r="H63" s="153">
        <v>41547</v>
      </c>
      <c r="I63" s="122">
        <f>SUM(H63+92)</f>
        <v>41639</v>
      </c>
      <c r="J63" s="122">
        <f>SUM(I63+90)</f>
        <v>41729</v>
      </c>
      <c r="K63" s="123">
        <f>SUM(J63+91)</f>
        <v>41820</v>
      </c>
      <c r="L63" s="122">
        <f>SUM(K63+92)</f>
        <v>41912</v>
      </c>
      <c r="M63" s="122">
        <f>SUM(L63+92)</f>
        <v>42004</v>
      </c>
      <c r="N63" s="122">
        <f>SUM(M63+90)</f>
        <v>42094</v>
      </c>
      <c r="O63" s="123">
        <f>SUM(N63+91)</f>
        <v>42185</v>
      </c>
      <c r="P63" s="122">
        <f>SUM(O63+92)</f>
        <v>42277</v>
      </c>
      <c r="Q63" s="122">
        <f>SUM(P63+92)</f>
        <v>42369</v>
      </c>
      <c r="R63" s="122">
        <f>SUM(Q63+91)</f>
        <v>42460</v>
      </c>
      <c r="S63" s="122">
        <f>SUM(R63+91)</f>
        <v>42551</v>
      </c>
      <c r="T63" s="122">
        <f>SUM(S63+92)</f>
        <v>42643</v>
      </c>
      <c r="U63" s="122">
        <f>SUM(T63+92)</f>
        <v>42735</v>
      </c>
      <c r="V63" s="122">
        <f>SUM(U63+90)</f>
        <v>42825</v>
      </c>
      <c r="W63" s="122">
        <f>SUM(V63+91)</f>
        <v>42916</v>
      </c>
      <c r="X63" s="122">
        <f>SUM(W63+92)</f>
        <v>43008</v>
      </c>
      <c r="Y63" s="122">
        <f>SUM(X63+92)</f>
        <v>43100</v>
      </c>
      <c r="Z63" s="122">
        <f>SUM(Y63+90)</f>
        <v>43190</v>
      </c>
      <c r="AA63" s="122">
        <f>SUM(Z63+91)</f>
        <v>43281</v>
      </c>
      <c r="AB63" s="122">
        <f>SUM(AA63+92)</f>
        <v>43373</v>
      </c>
      <c r="AC63" s="122">
        <f>SUM(AB63+92)</f>
        <v>43465</v>
      </c>
      <c r="AD63" s="122">
        <f>SUM(AC63+90)</f>
        <v>43555</v>
      </c>
      <c r="AE63" s="122">
        <f>SUM(AD63+91)</f>
        <v>43646</v>
      </c>
      <c r="AF63" s="122">
        <f>SUM(AE63+92)</f>
        <v>43738</v>
      </c>
      <c r="AG63" s="122">
        <f>SUM(AF63+92)</f>
        <v>43830</v>
      </c>
      <c r="AH63" s="122">
        <f>SUM(AG63+90)</f>
        <v>43920</v>
      </c>
      <c r="AI63" s="122">
        <f>SUM(AH63+92)</f>
        <v>44012</v>
      </c>
      <c r="AJ63" s="122">
        <f>SUM(AI63+92)</f>
        <v>44104</v>
      </c>
      <c r="AK63" s="122">
        <f>SUM(AJ63+92)</f>
        <v>44196</v>
      </c>
      <c r="AL63" s="122">
        <f>SUM(AK63+90)</f>
        <v>44286</v>
      </c>
      <c r="AM63" s="416">
        <f>SUM(AL63+91)</f>
        <v>44377</v>
      </c>
      <c r="AN63" s="122">
        <f>SUM(AM63+92)</f>
        <v>44469</v>
      </c>
      <c r="AO63" s="128">
        <f>SUM(AN63+92)</f>
        <v>44561</v>
      </c>
    </row>
    <row r="64" spans="2:43" x14ac:dyDescent="0.2">
      <c r="B64" s="272" t="s">
        <v>53</v>
      </c>
      <c r="C64" s="637" t="s">
        <v>263</v>
      </c>
      <c r="D64" s="638" t="str">
        <f>Anbudspris!$Q$38</f>
        <v xml:space="preserve"> </v>
      </c>
      <c r="E64" s="639" t="str">
        <f>Anbudspris!$R$38</f>
        <v xml:space="preserve"> </v>
      </c>
      <c r="F64" s="640">
        <v>32</v>
      </c>
      <c r="G64" s="641">
        <f>IF(Prislista!$H$52=0,0,E64/F64)</f>
        <v>0</v>
      </c>
      <c r="H64" s="642"/>
      <c r="I64" s="643"/>
      <c r="J64" s="781">
        <f t="shared" ref="J64:S66" si="21">SUM($G64)</f>
        <v>0</v>
      </c>
      <c r="K64" s="781">
        <f t="shared" si="21"/>
        <v>0</v>
      </c>
      <c r="L64" s="781">
        <f t="shared" si="21"/>
        <v>0</v>
      </c>
      <c r="M64" s="781">
        <f t="shared" si="21"/>
        <v>0</v>
      </c>
      <c r="N64" s="781">
        <f t="shared" si="21"/>
        <v>0</v>
      </c>
      <c r="O64" s="781">
        <f t="shared" si="21"/>
        <v>0</v>
      </c>
      <c r="P64" s="781">
        <f t="shared" si="21"/>
        <v>0</v>
      </c>
      <c r="Q64" s="781">
        <f t="shared" si="21"/>
        <v>0</v>
      </c>
      <c r="R64" s="781">
        <f t="shared" si="21"/>
        <v>0</v>
      </c>
      <c r="S64" s="781">
        <f t="shared" si="21"/>
        <v>0</v>
      </c>
      <c r="T64" s="781">
        <f t="shared" ref="T64:AC66" si="22">SUM($G64)</f>
        <v>0</v>
      </c>
      <c r="U64" s="781">
        <f t="shared" si="22"/>
        <v>0</v>
      </c>
      <c r="V64" s="781">
        <f t="shared" si="22"/>
        <v>0</v>
      </c>
      <c r="W64" s="781">
        <f t="shared" si="22"/>
        <v>0</v>
      </c>
      <c r="X64" s="781">
        <f t="shared" si="22"/>
        <v>0</v>
      </c>
      <c r="Y64" s="781">
        <f t="shared" si="22"/>
        <v>0</v>
      </c>
      <c r="Z64" s="781">
        <f t="shared" si="22"/>
        <v>0</v>
      </c>
      <c r="AA64" s="781">
        <f t="shared" si="22"/>
        <v>0</v>
      </c>
      <c r="AB64" s="781">
        <f t="shared" si="22"/>
        <v>0</v>
      </c>
      <c r="AC64" s="781">
        <f t="shared" si="22"/>
        <v>0</v>
      </c>
      <c r="AD64" s="781">
        <f t="shared" ref="AD64:AO66" si="23">SUM($G64)</f>
        <v>0</v>
      </c>
      <c r="AE64" s="781">
        <f t="shared" si="23"/>
        <v>0</v>
      </c>
      <c r="AF64" s="781">
        <f t="shared" si="23"/>
        <v>0</v>
      </c>
      <c r="AG64" s="781">
        <f t="shared" si="23"/>
        <v>0</v>
      </c>
      <c r="AH64" s="781">
        <f t="shared" si="23"/>
        <v>0</v>
      </c>
      <c r="AI64" s="781">
        <f t="shared" si="23"/>
        <v>0</v>
      </c>
      <c r="AJ64" s="781">
        <f t="shared" si="23"/>
        <v>0</v>
      </c>
      <c r="AK64" s="781">
        <f t="shared" si="23"/>
        <v>0</v>
      </c>
      <c r="AL64" s="781">
        <f t="shared" si="23"/>
        <v>0</v>
      </c>
      <c r="AM64" s="781">
        <f t="shared" si="23"/>
        <v>0</v>
      </c>
      <c r="AN64" s="781">
        <f t="shared" si="23"/>
        <v>0</v>
      </c>
      <c r="AO64" s="782">
        <f t="shared" si="23"/>
        <v>0</v>
      </c>
      <c r="AP64" s="313"/>
      <c r="AQ64" s="313"/>
    </row>
    <row r="65" spans="2:43" ht="25.5" x14ac:dyDescent="0.2">
      <c r="B65" s="387" t="s">
        <v>54</v>
      </c>
      <c r="C65" s="696" t="s">
        <v>315</v>
      </c>
      <c r="D65" s="697" t="str">
        <f>Anbudspris!$Q$39</f>
        <v xml:space="preserve"> </v>
      </c>
      <c r="E65" s="698" t="str">
        <f>Anbudspris!$R$39</f>
        <v xml:space="preserve"> </v>
      </c>
      <c r="F65" s="699">
        <v>32</v>
      </c>
      <c r="G65" s="700">
        <f>IF(Prislista!$H$56=0,0,E65/F65)</f>
        <v>0</v>
      </c>
      <c r="H65" s="427"/>
      <c r="I65" s="428"/>
      <c r="J65" s="761">
        <f t="shared" si="21"/>
        <v>0</v>
      </c>
      <c r="K65" s="761">
        <f t="shared" si="21"/>
        <v>0</v>
      </c>
      <c r="L65" s="761">
        <f t="shared" si="21"/>
        <v>0</v>
      </c>
      <c r="M65" s="761">
        <f t="shared" si="21"/>
        <v>0</v>
      </c>
      <c r="N65" s="761">
        <f t="shared" si="21"/>
        <v>0</v>
      </c>
      <c r="O65" s="761">
        <f t="shared" si="21"/>
        <v>0</v>
      </c>
      <c r="P65" s="761">
        <f t="shared" si="21"/>
        <v>0</v>
      </c>
      <c r="Q65" s="761">
        <f t="shared" si="21"/>
        <v>0</v>
      </c>
      <c r="R65" s="761">
        <f t="shared" si="21"/>
        <v>0</v>
      </c>
      <c r="S65" s="761">
        <f t="shared" si="21"/>
        <v>0</v>
      </c>
      <c r="T65" s="761">
        <f t="shared" si="22"/>
        <v>0</v>
      </c>
      <c r="U65" s="761">
        <f t="shared" si="22"/>
        <v>0</v>
      </c>
      <c r="V65" s="761">
        <f t="shared" si="22"/>
        <v>0</v>
      </c>
      <c r="W65" s="761">
        <f t="shared" si="22"/>
        <v>0</v>
      </c>
      <c r="X65" s="761">
        <f t="shared" si="22"/>
        <v>0</v>
      </c>
      <c r="Y65" s="761">
        <f t="shared" si="22"/>
        <v>0</v>
      </c>
      <c r="Z65" s="761">
        <f t="shared" si="22"/>
        <v>0</v>
      </c>
      <c r="AA65" s="761">
        <f t="shared" si="22"/>
        <v>0</v>
      </c>
      <c r="AB65" s="761">
        <f t="shared" si="22"/>
        <v>0</v>
      </c>
      <c r="AC65" s="761">
        <f t="shared" si="22"/>
        <v>0</v>
      </c>
      <c r="AD65" s="761">
        <f t="shared" si="23"/>
        <v>0</v>
      </c>
      <c r="AE65" s="761">
        <f t="shared" si="23"/>
        <v>0</v>
      </c>
      <c r="AF65" s="761">
        <f t="shared" si="23"/>
        <v>0</v>
      </c>
      <c r="AG65" s="761">
        <f t="shared" si="23"/>
        <v>0</v>
      </c>
      <c r="AH65" s="761">
        <f t="shared" si="23"/>
        <v>0</v>
      </c>
      <c r="AI65" s="761">
        <f t="shared" si="23"/>
        <v>0</v>
      </c>
      <c r="AJ65" s="761">
        <f t="shared" si="23"/>
        <v>0</v>
      </c>
      <c r="AK65" s="761">
        <f t="shared" si="23"/>
        <v>0</v>
      </c>
      <c r="AL65" s="761">
        <f t="shared" si="23"/>
        <v>0</v>
      </c>
      <c r="AM65" s="761">
        <f t="shared" si="23"/>
        <v>0</v>
      </c>
      <c r="AN65" s="761">
        <f t="shared" si="23"/>
        <v>0</v>
      </c>
      <c r="AO65" s="763">
        <f t="shared" si="23"/>
        <v>0</v>
      </c>
      <c r="AP65" s="313"/>
      <c r="AQ65" s="313"/>
    </row>
    <row r="66" spans="2:43" x14ac:dyDescent="0.2">
      <c r="B66" s="31" t="s">
        <v>64</v>
      </c>
      <c r="C66" s="135" t="s">
        <v>307</v>
      </c>
      <c r="D66" s="133" t="str">
        <f>Anbudspris!$Q$40</f>
        <v xml:space="preserve"> </v>
      </c>
      <c r="E66" s="145" t="str">
        <f>Anbudspris!$R$40</f>
        <v xml:space="preserve"> </v>
      </c>
      <c r="F66" s="164">
        <v>32</v>
      </c>
      <c r="G66" s="149">
        <f>IF(Prislista!$H$60=0,0,E66/F66)</f>
        <v>0</v>
      </c>
      <c r="H66" s="427"/>
      <c r="I66" s="428"/>
      <c r="J66" s="761">
        <f t="shared" si="21"/>
        <v>0</v>
      </c>
      <c r="K66" s="761">
        <f t="shared" si="21"/>
        <v>0</v>
      </c>
      <c r="L66" s="761">
        <f t="shared" si="21"/>
        <v>0</v>
      </c>
      <c r="M66" s="761">
        <f t="shared" si="21"/>
        <v>0</v>
      </c>
      <c r="N66" s="761">
        <f t="shared" si="21"/>
        <v>0</v>
      </c>
      <c r="O66" s="761">
        <f t="shared" si="21"/>
        <v>0</v>
      </c>
      <c r="P66" s="761">
        <f t="shared" si="21"/>
        <v>0</v>
      </c>
      <c r="Q66" s="761">
        <f t="shared" si="21"/>
        <v>0</v>
      </c>
      <c r="R66" s="761">
        <f t="shared" si="21"/>
        <v>0</v>
      </c>
      <c r="S66" s="761">
        <f t="shared" si="21"/>
        <v>0</v>
      </c>
      <c r="T66" s="761">
        <f t="shared" si="22"/>
        <v>0</v>
      </c>
      <c r="U66" s="761">
        <f t="shared" si="22"/>
        <v>0</v>
      </c>
      <c r="V66" s="761">
        <f t="shared" si="22"/>
        <v>0</v>
      </c>
      <c r="W66" s="761">
        <f t="shared" si="22"/>
        <v>0</v>
      </c>
      <c r="X66" s="761">
        <f t="shared" si="22"/>
        <v>0</v>
      </c>
      <c r="Y66" s="761">
        <f t="shared" si="22"/>
        <v>0</v>
      </c>
      <c r="Z66" s="761">
        <f t="shared" si="22"/>
        <v>0</v>
      </c>
      <c r="AA66" s="761">
        <f t="shared" si="22"/>
        <v>0</v>
      </c>
      <c r="AB66" s="761">
        <f t="shared" si="22"/>
        <v>0</v>
      </c>
      <c r="AC66" s="761">
        <f t="shared" si="22"/>
        <v>0</v>
      </c>
      <c r="AD66" s="761">
        <f t="shared" si="23"/>
        <v>0</v>
      </c>
      <c r="AE66" s="761">
        <f t="shared" si="23"/>
        <v>0</v>
      </c>
      <c r="AF66" s="761">
        <f t="shared" si="23"/>
        <v>0</v>
      </c>
      <c r="AG66" s="761">
        <f t="shared" si="23"/>
        <v>0</v>
      </c>
      <c r="AH66" s="761">
        <f t="shared" si="23"/>
        <v>0</v>
      </c>
      <c r="AI66" s="761">
        <f t="shared" si="23"/>
        <v>0</v>
      </c>
      <c r="AJ66" s="761">
        <f t="shared" si="23"/>
        <v>0</v>
      </c>
      <c r="AK66" s="761">
        <f t="shared" si="23"/>
        <v>0</v>
      </c>
      <c r="AL66" s="761">
        <f t="shared" si="23"/>
        <v>0</v>
      </c>
      <c r="AM66" s="761">
        <f t="shared" si="23"/>
        <v>0</v>
      </c>
      <c r="AN66" s="761">
        <f t="shared" si="23"/>
        <v>0</v>
      </c>
      <c r="AO66" s="763">
        <f t="shared" si="23"/>
        <v>0</v>
      </c>
      <c r="AP66" s="313"/>
      <c r="AQ66" s="313"/>
    </row>
    <row r="67" spans="2:43" ht="25.5" x14ac:dyDescent="0.2">
      <c r="B67" s="31" t="s">
        <v>77</v>
      </c>
      <c r="C67" s="135" t="s">
        <v>312</v>
      </c>
      <c r="D67" s="133" t="str">
        <f>Anbudspris!$Q$41</f>
        <v xml:space="preserve"> </v>
      </c>
      <c r="E67" s="145" t="str">
        <f>Anbudspris!$R$41</f>
        <v xml:space="preserve"> </v>
      </c>
      <c r="F67" s="164">
        <v>16</v>
      </c>
      <c r="G67" s="149">
        <f>IF(Prislista!$E$64=0,0,E67/F67)</f>
        <v>0</v>
      </c>
      <c r="H67" s="427"/>
      <c r="I67" s="428"/>
      <c r="J67" s="761">
        <f t="shared" ref="J67:Y69" si="24">SUM($G67)</f>
        <v>0</v>
      </c>
      <c r="K67" s="761">
        <f t="shared" si="24"/>
        <v>0</v>
      </c>
      <c r="L67" s="761">
        <f t="shared" si="24"/>
        <v>0</v>
      </c>
      <c r="M67" s="761">
        <f t="shared" si="24"/>
        <v>0</v>
      </c>
      <c r="N67" s="761">
        <f t="shared" si="24"/>
        <v>0</v>
      </c>
      <c r="O67" s="761">
        <f t="shared" si="24"/>
        <v>0</v>
      </c>
      <c r="P67" s="761">
        <f t="shared" si="24"/>
        <v>0</v>
      </c>
      <c r="Q67" s="761">
        <f t="shared" si="24"/>
        <v>0</v>
      </c>
      <c r="R67" s="761">
        <f t="shared" si="24"/>
        <v>0</v>
      </c>
      <c r="S67" s="761">
        <f t="shared" si="24"/>
        <v>0</v>
      </c>
      <c r="T67" s="761">
        <f t="shared" si="24"/>
        <v>0</v>
      </c>
      <c r="U67" s="761">
        <f t="shared" si="24"/>
        <v>0</v>
      </c>
      <c r="V67" s="761">
        <f t="shared" si="24"/>
        <v>0</v>
      </c>
      <c r="W67" s="761">
        <f t="shared" si="24"/>
        <v>0</v>
      </c>
      <c r="X67" s="761">
        <f t="shared" si="24"/>
        <v>0</v>
      </c>
      <c r="Y67" s="761">
        <f t="shared" si="24"/>
        <v>0</v>
      </c>
      <c r="Z67" s="764"/>
      <c r="AA67" s="764"/>
      <c r="AB67" s="764"/>
      <c r="AC67" s="764"/>
      <c r="AD67" s="764"/>
      <c r="AE67" s="764"/>
      <c r="AF67" s="764"/>
      <c r="AG67" s="764"/>
      <c r="AH67" s="764"/>
      <c r="AI67" s="764"/>
      <c r="AJ67" s="764"/>
      <c r="AK67" s="764"/>
      <c r="AL67" s="764"/>
      <c r="AM67" s="40"/>
      <c r="AN67" s="764"/>
      <c r="AO67" s="41"/>
      <c r="AP67" s="313"/>
      <c r="AQ67" s="313"/>
    </row>
    <row r="68" spans="2:43" ht="25.5" x14ac:dyDescent="0.2">
      <c r="B68" s="31" t="s">
        <v>258</v>
      </c>
      <c r="C68" s="135" t="s">
        <v>313</v>
      </c>
      <c r="D68" s="133" t="str">
        <f>Anbudspris!$Q$42</f>
        <v xml:space="preserve"> </v>
      </c>
      <c r="E68" s="145" t="str">
        <f>Anbudspris!$R$42</f>
        <v xml:space="preserve"> </v>
      </c>
      <c r="F68" s="164">
        <v>16</v>
      </c>
      <c r="G68" s="149">
        <f>IF(Prislista!$E$68=0,0,E68/F68)</f>
        <v>0</v>
      </c>
      <c r="H68" s="427"/>
      <c r="I68" s="428"/>
      <c r="J68" s="761">
        <f t="shared" si="24"/>
        <v>0</v>
      </c>
      <c r="K68" s="761">
        <f t="shared" si="24"/>
        <v>0</v>
      </c>
      <c r="L68" s="761">
        <f t="shared" si="24"/>
        <v>0</v>
      </c>
      <c r="M68" s="761">
        <f t="shared" si="24"/>
        <v>0</v>
      </c>
      <c r="N68" s="761">
        <f t="shared" si="24"/>
        <v>0</v>
      </c>
      <c r="O68" s="761">
        <f t="shared" si="24"/>
        <v>0</v>
      </c>
      <c r="P68" s="761">
        <f t="shared" si="24"/>
        <v>0</v>
      </c>
      <c r="Q68" s="761">
        <f t="shared" si="24"/>
        <v>0</v>
      </c>
      <c r="R68" s="761">
        <f t="shared" si="24"/>
        <v>0</v>
      </c>
      <c r="S68" s="761">
        <f t="shared" si="24"/>
        <v>0</v>
      </c>
      <c r="T68" s="761">
        <f t="shared" si="24"/>
        <v>0</v>
      </c>
      <c r="U68" s="761">
        <f t="shared" si="24"/>
        <v>0</v>
      </c>
      <c r="V68" s="761">
        <f t="shared" si="24"/>
        <v>0</v>
      </c>
      <c r="W68" s="761">
        <f t="shared" si="24"/>
        <v>0</v>
      </c>
      <c r="X68" s="761">
        <f t="shared" si="24"/>
        <v>0</v>
      </c>
      <c r="Y68" s="761">
        <f t="shared" si="24"/>
        <v>0</v>
      </c>
      <c r="Z68" s="764"/>
      <c r="AA68" s="764"/>
      <c r="AB68" s="764"/>
      <c r="AC68" s="764"/>
      <c r="AD68" s="764"/>
      <c r="AE68" s="764"/>
      <c r="AF68" s="764"/>
      <c r="AG68" s="764"/>
      <c r="AH68" s="764"/>
      <c r="AI68" s="764"/>
      <c r="AJ68" s="764"/>
      <c r="AK68" s="764"/>
      <c r="AL68" s="764"/>
      <c r="AM68" s="40"/>
      <c r="AN68" s="764"/>
      <c r="AO68" s="41"/>
      <c r="AP68" s="313"/>
      <c r="AQ68" s="313"/>
    </row>
    <row r="69" spans="2:43" ht="25.5" x14ac:dyDescent="0.2">
      <c r="B69" s="31" t="s">
        <v>303</v>
      </c>
      <c r="C69" s="135" t="s">
        <v>314</v>
      </c>
      <c r="D69" s="133" t="str">
        <f>Anbudspris!$Q$43</f>
        <v xml:space="preserve"> </v>
      </c>
      <c r="E69" s="146" t="str">
        <f>Anbudspris!$R$43</f>
        <v xml:space="preserve"> </v>
      </c>
      <c r="F69" s="164">
        <v>20</v>
      </c>
      <c r="G69" s="149">
        <f>IF(Prislista!$E$72=0,0,E69/F69)</f>
        <v>0</v>
      </c>
      <c r="H69" s="427"/>
      <c r="I69" s="428"/>
      <c r="J69" s="761">
        <f t="shared" si="24"/>
        <v>0</v>
      </c>
      <c r="K69" s="761">
        <f t="shared" si="24"/>
        <v>0</v>
      </c>
      <c r="L69" s="761">
        <f t="shared" si="24"/>
        <v>0</v>
      </c>
      <c r="M69" s="761">
        <f t="shared" si="24"/>
        <v>0</v>
      </c>
      <c r="N69" s="761">
        <f t="shared" si="24"/>
        <v>0</v>
      </c>
      <c r="O69" s="761">
        <f t="shared" si="24"/>
        <v>0</v>
      </c>
      <c r="P69" s="761">
        <f t="shared" si="24"/>
        <v>0</v>
      </c>
      <c r="Q69" s="761">
        <f t="shared" si="24"/>
        <v>0</v>
      </c>
      <c r="R69" s="761">
        <f t="shared" si="24"/>
        <v>0</v>
      </c>
      <c r="S69" s="761">
        <f t="shared" si="24"/>
        <v>0</v>
      </c>
      <c r="T69" s="761">
        <f t="shared" si="24"/>
        <v>0</v>
      </c>
      <c r="U69" s="761">
        <f t="shared" si="24"/>
        <v>0</v>
      </c>
      <c r="V69" s="761">
        <f t="shared" si="24"/>
        <v>0</v>
      </c>
      <c r="W69" s="761">
        <f t="shared" si="24"/>
        <v>0</v>
      </c>
      <c r="X69" s="761">
        <f t="shared" si="24"/>
        <v>0</v>
      </c>
      <c r="Y69" s="761">
        <f t="shared" si="24"/>
        <v>0</v>
      </c>
      <c r="Z69" s="761">
        <f>SUM($G69)</f>
        <v>0</v>
      </c>
      <c r="AA69" s="761">
        <f>SUM($G69)</f>
        <v>0</v>
      </c>
      <c r="AB69" s="761">
        <f>SUM($G69)</f>
        <v>0</v>
      </c>
      <c r="AC69" s="761">
        <f>SUM($G69)</f>
        <v>0</v>
      </c>
      <c r="AD69" s="764"/>
      <c r="AE69" s="764"/>
      <c r="AF69" s="764"/>
      <c r="AG69" s="764"/>
      <c r="AH69" s="764"/>
      <c r="AI69" s="764"/>
      <c r="AJ69" s="764"/>
      <c r="AK69" s="764"/>
      <c r="AL69" s="764"/>
      <c r="AM69" s="40"/>
      <c r="AN69" s="764"/>
      <c r="AO69" s="41"/>
      <c r="AP69" s="313"/>
      <c r="AQ69" s="313"/>
    </row>
    <row r="70" spans="2:43" x14ac:dyDescent="0.2">
      <c r="B70" s="32" t="s">
        <v>31</v>
      </c>
      <c r="C70" s="439" t="s">
        <v>84</v>
      </c>
      <c r="D70" s="440" t="str">
        <f>Anbudspris!$Q$44</f>
        <v xml:space="preserve"> </v>
      </c>
      <c r="E70" s="441" t="str">
        <f>Anbudspris!$R$44</f>
        <v xml:space="preserve"> </v>
      </c>
      <c r="F70" s="442">
        <v>1</v>
      </c>
      <c r="G70" s="443">
        <f>IF(Prislista!$H$202=0,0,E70/F70)</f>
        <v>0</v>
      </c>
      <c r="H70" s="434"/>
      <c r="I70" s="435"/>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c r="AH70" s="768"/>
      <c r="AI70" s="768"/>
      <c r="AJ70" s="768"/>
      <c r="AK70" s="768"/>
      <c r="AL70" s="768"/>
      <c r="AM70" s="768"/>
      <c r="AN70" s="768"/>
      <c r="AO70" s="769">
        <f>SUM($G70)</f>
        <v>0</v>
      </c>
      <c r="AP70" s="313"/>
      <c r="AQ70" s="313"/>
    </row>
    <row r="71" spans="2:43" x14ac:dyDescent="0.2">
      <c r="B71" s="32" t="s">
        <v>75</v>
      </c>
      <c r="C71" s="315" t="s">
        <v>215</v>
      </c>
      <c r="D71" s="440"/>
      <c r="E71" s="441"/>
      <c r="F71" s="442"/>
      <c r="G71" s="443"/>
      <c r="H71" s="472"/>
      <c r="I71" s="436"/>
      <c r="J71" s="770"/>
      <c r="K71" s="770"/>
      <c r="L71" s="770"/>
      <c r="M71" s="770"/>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770"/>
      <c r="AO71" s="769"/>
      <c r="AP71" s="313"/>
      <c r="AQ71" s="313"/>
    </row>
    <row r="72" spans="2:43" x14ac:dyDescent="0.2">
      <c r="B72" s="271"/>
      <c r="C72" s="471" t="s">
        <v>134</v>
      </c>
      <c r="D72" s="444" t="str">
        <f>Anbudspris!$Q$49</f>
        <v xml:space="preserve"> </v>
      </c>
      <c r="E72" s="470" t="str">
        <f>Anbudspris!$R$49</f>
        <v xml:space="preserve"> </v>
      </c>
      <c r="F72" s="469">
        <v>32</v>
      </c>
      <c r="G72" s="468">
        <f>IF(Prislista!$E$223=0,0,E72/F72)</f>
        <v>0</v>
      </c>
      <c r="H72" s="467"/>
      <c r="I72" s="466"/>
      <c r="J72" s="771">
        <f t="shared" ref="J72:S79" si="25">SUM($G72)</f>
        <v>0</v>
      </c>
      <c r="K72" s="771">
        <f t="shared" si="25"/>
        <v>0</v>
      </c>
      <c r="L72" s="771">
        <f t="shared" si="25"/>
        <v>0</v>
      </c>
      <c r="M72" s="771">
        <f t="shared" si="25"/>
        <v>0</v>
      </c>
      <c r="N72" s="771">
        <f t="shared" si="25"/>
        <v>0</v>
      </c>
      <c r="O72" s="771">
        <f t="shared" si="25"/>
        <v>0</v>
      </c>
      <c r="P72" s="771">
        <f t="shared" si="25"/>
        <v>0</v>
      </c>
      <c r="Q72" s="771">
        <f t="shared" si="25"/>
        <v>0</v>
      </c>
      <c r="R72" s="771">
        <f t="shared" si="25"/>
        <v>0</v>
      </c>
      <c r="S72" s="771">
        <f t="shared" si="25"/>
        <v>0</v>
      </c>
      <c r="T72" s="771">
        <f t="shared" ref="T72:AC79" si="26">SUM($G72)</f>
        <v>0</v>
      </c>
      <c r="U72" s="771">
        <f t="shared" si="26"/>
        <v>0</v>
      </c>
      <c r="V72" s="771">
        <f t="shared" si="26"/>
        <v>0</v>
      </c>
      <c r="W72" s="771">
        <f t="shared" si="26"/>
        <v>0</v>
      </c>
      <c r="X72" s="771">
        <f t="shared" si="26"/>
        <v>0</v>
      </c>
      <c r="Y72" s="771">
        <f t="shared" si="26"/>
        <v>0</v>
      </c>
      <c r="Z72" s="771">
        <f t="shared" si="26"/>
        <v>0</v>
      </c>
      <c r="AA72" s="771">
        <f t="shared" si="26"/>
        <v>0</v>
      </c>
      <c r="AB72" s="771">
        <f t="shared" si="26"/>
        <v>0</v>
      </c>
      <c r="AC72" s="771">
        <f t="shared" si="26"/>
        <v>0</v>
      </c>
      <c r="AD72" s="771">
        <f t="shared" ref="AD72:AO79" si="27">SUM($G72)</f>
        <v>0</v>
      </c>
      <c r="AE72" s="771">
        <f t="shared" si="27"/>
        <v>0</v>
      </c>
      <c r="AF72" s="771">
        <f t="shared" si="27"/>
        <v>0</v>
      </c>
      <c r="AG72" s="771">
        <f t="shared" si="27"/>
        <v>0</v>
      </c>
      <c r="AH72" s="771">
        <f t="shared" si="27"/>
        <v>0</v>
      </c>
      <c r="AI72" s="771">
        <f t="shared" si="27"/>
        <v>0</v>
      </c>
      <c r="AJ72" s="771">
        <f t="shared" si="27"/>
        <v>0</v>
      </c>
      <c r="AK72" s="771">
        <f t="shared" si="27"/>
        <v>0</v>
      </c>
      <c r="AL72" s="771">
        <f t="shared" si="27"/>
        <v>0</v>
      </c>
      <c r="AM72" s="771">
        <f t="shared" si="27"/>
        <v>0</v>
      </c>
      <c r="AN72" s="771">
        <f t="shared" si="27"/>
        <v>0</v>
      </c>
      <c r="AO72" s="772">
        <f t="shared" si="27"/>
        <v>0</v>
      </c>
      <c r="AP72" s="313"/>
      <c r="AQ72" s="313"/>
    </row>
    <row r="73" spans="2:43" x14ac:dyDescent="0.2">
      <c r="B73" s="271"/>
      <c r="C73" s="23" t="s">
        <v>91</v>
      </c>
      <c r="D73" s="133" t="str">
        <f>Anbudspris!$Q$50</f>
        <v xml:space="preserve"> </v>
      </c>
      <c r="E73" s="145" t="str">
        <f>Anbudspris!$R$50</f>
        <v xml:space="preserve"> </v>
      </c>
      <c r="F73" s="164">
        <v>32</v>
      </c>
      <c r="G73" s="149">
        <f>IF(Prislista!$E$224=0,0,E73/F73)</f>
        <v>0</v>
      </c>
      <c r="H73" s="465"/>
      <c r="I73" s="125"/>
      <c r="J73" s="761">
        <f t="shared" si="25"/>
        <v>0</v>
      </c>
      <c r="K73" s="761">
        <f t="shared" si="25"/>
        <v>0</v>
      </c>
      <c r="L73" s="761">
        <f t="shared" si="25"/>
        <v>0</v>
      </c>
      <c r="M73" s="761">
        <f t="shared" si="25"/>
        <v>0</v>
      </c>
      <c r="N73" s="761">
        <f t="shared" si="25"/>
        <v>0</v>
      </c>
      <c r="O73" s="761">
        <f t="shared" si="25"/>
        <v>0</v>
      </c>
      <c r="P73" s="761">
        <f t="shared" si="25"/>
        <v>0</v>
      </c>
      <c r="Q73" s="761">
        <f t="shared" si="25"/>
        <v>0</v>
      </c>
      <c r="R73" s="761">
        <f t="shared" si="25"/>
        <v>0</v>
      </c>
      <c r="S73" s="761">
        <f t="shared" si="25"/>
        <v>0</v>
      </c>
      <c r="T73" s="761">
        <f t="shared" si="26"/>
        <v>0</v>
      </c>
      <c r="U73" s="761">
        <f t="shared" si="26"/>
        <v>0</v>
      </c>
      <c r="V73" s="761">
        <f t="shared" si="26"/>
        <v>0</v>
      </c>
      <c r="W73" s="761">
        <f t="shared" si="26"/>
        <v>0</v>
      </c>
      <c r="X73" s="761">
        <f t="shared" si="26"/>
        <v>0</v>
      </c>
      <c r="Y73" s="761">
        <f t="shared" si="26"/>
        <v>0</v>
      </c>
      <c r="Z73" s="761">
        <f t="shared" si="26"/>
        <v>0</v>
      </c>
      <c r="AA73" s="761">
        <f t="shared" si="26"/>
        <v>0</v>
      </c>
      <c r="AB73" s="761">
        <f t="shared" si="26"/>
        <v>0</v>
      </c>
      <c r="AC73" s="761">
        <f t="shared" si="26"/>
        <v>0</v>
      </c>
      <c r="AD73" s="761">
        <f t="shared" si="27"/>
        <v>0</v>
      </c>
      <c r="AE73" s="761">
        <f t="shared" si="27"/>
        <v>0</v>
      </c>
      <c r="AF73" s="761">
        <f t="shared" si="27"/>
        <v>0</v>
      </c>
      <c r="AG73" s="761">
        <f t="shared" si="27"/>
        <v>0</v>
      </c>
      <c r="AH73" s="761">
        <f t="shared" si="27"/>
        <v>0</v>
      </c>
      <c r="AI73" s="761">
        <f t="shared" si="27"/>
        <v>0</v>
      </c>
      <c r="AJ73" s="761">
        <f t="shared" si="27"/>
        <v>0</v>
      </c>
      <c r="AK73" s="761">
        <f t="shared" si="27"/>
        <v>0</v>
      </c>
      <c r="AL73" s="761">
        <f t="shared" si="27"/>
        <v>0</v>
      </c>
      <c r="AM73" s="761">
        <f t="shared" si="27"/>
        <v>0</v>
      </c>
      <c r="AN73" s="763">
        <f t="shared" si="27"/>
        <v>0</v>
      </c>
      <c r="AO73" s="783">
        <f t="shared" si="27"/>
        <v>0</v>
      </c>
      <c r="AP73" s="313"/>
      <c r="AQ73" s="313"/>
    </row>
    <row r="74" spans="2:43" x14ac:dyDescent="0.2">
      <c r="B74" s="271"/>
      <c r="C74" s="23" t="s">
        <v>92</v>
      </c>
      <c r="D74" s="133" t="str">
        <f>Anbudspris!$Q$51</f>
        <v xml:space="preserve"> </v>
      </c>
      <c r="E74" s="145" t="str">
        <f>Anbudspris!$R$51</f>
        <v xml:space="preserve"> </v>
      </c>
      <c r="F74" s="164">
        <v>32</v>
      </c>
      <c r="G74" s="149">
        <f>IF(Prislista!$E$225=0,0,E74/F74)</f>
        <v>0</v>
      </c>
      <c r="H74" s="465"/>
      <c r="I74" s="125"/>
      <c r="J74" s="761">
        <f t="shared" si="25"/>
        <v>0</v>
      </c>
      <c r="K74" s="761">
        <f t="shared" si="25"/>
        <v>0</v>
      </c>
      <c r="L74" s="761">
        <f t="shared" si="25"/>
        <v>0</v>
      </c>
      <c r="M74" s="761">
        <f t="shared" si="25"/>
        <v>0</v>
      </c>
      <c r="N74" s="761">
        <f t="shared" si="25"/>
        <v>0</v>
      </c>
      <c r="O74" s="761">
        <f t="shared" si="25"/>
        <v>0</v>
      </c>
      <c r="P74" s="761">
        <f t="shared" si="25"/>
        <v>0</v>
      </c>
      <c r="Q74" s="761">
        <f t="shared" si="25"/>
        <v>0</v>
      </c>
      <c r="R74" s="761">
        <f t="shared" si="25"/>
        <v>0</v>
      </c>
      <c r="S74" s="761">
        <f t="shared" si="25"/>
        <v>0</v>
      </c>
      <c r="T74" s="761">
        <f t="shared" si="26"/>
        <v>0</v>
      </c>
      <c r="U74" s="761">
        <f t="shared" si="26"/>
        <v>0</v>
      </c>
      <c r="V74" s="761">
        <f t="shared" si="26"/>
        <v>0</v>
      </c>
      <c r="W74" s="761">
        <f t="shared" si="26"/>
        <v>0</v>
      </c>
      <c r="X74" s="761">
        <f t="shared" si="26"/>
        <v>0</v>
      </c>
      <c r="Y74" s="761">
        <f t="shared" si="26"/>
        <v>0</v>
      </c>
      <c r="Z74" s="761">
        <f t="shared" si="26"/>
        <v>0</v>
      </c>
      <c r="AA74" s="761">
        <f t="shared" si="26"/>
        <v>0</v>
      </c>
      <c r="AB74" s="761">
        <f t="shared" si="26"/>
        <v>0</v>
      </c>
      <c r="AC74" s="761">
        <f t="shared" si="26"/>
        <v>0</v>
      </c>
      <c r="AD74" s="761">
        <f t="shared" si="27"/>
        <v>0</v>
      </c>
      <c r="AE74" s="761">
        <f t="shared" si="27"/>
        <v>0</v>
      </c>
      <c r="AF74" s="761">
        <f t="shared" si="27"/>
        <v>0</v>
      </c>
      <c r="AG74" s="761">
        <f t="shared" si="27"/>
        <v>0</v>
      </c>
      <c r="AH74" s="761">
        <f t="shared" si="27"/>
        <v>0</v>
      </c>
      <c r="AI74" s="761">
        <f t="shared" si="27"/>
        <v>0</v>
      </c>
      <c r="AJ74" s="761">
        <f t="shared" si="27"/>
        <v>0</v>
      </c>
      <c r="AK74" s="761">
        <f t="shared" si="27"/>
        <v>0</v>
      </c>
      <c r="AL74" s="761">
        <f t="shared" si="27"/>
        <v>0</v>
      </c>
      <c r="AM74" s="761">
        <f t="shared" si="27"/>
        <v>0</v>
      </c>
      <c r="AN74" s="761">
        <f t="shared" si="27"/>
        <v>0</v>
      </c>
      <c r="AO74" s="763">
        <f t="shared" si="27"/>
        <v>0</v>
      </c>
      <c r="AP74" s="313"/>
      <c r="AQ74" s="313"/>
    </row>
    <row r="75" spans="2:43" x14ac:dyDescent="0.2">
      <c r="B75" s="271"/>
      <c r="C75" s="23" t="s">
        <v>93</v>
      </c>
      <c r="D75" s="133" t="str">
        <f>Anbudspris!$Q$52</f>
        <v xml:space="preserve"> </v>
      </c>
      <c r="E75" s="145" t="str">
        <f>Anbudspris!$R$52</f>
        <v xml:space="preserve"> </v>
      </c>
      <c r="F75" s="164">
        <v>32</v>
      </c>
      <c r="G75" s="149">
        <f>IF(Prislista!$E$226=0,0,E75/F75)</f>
        <v>0</v>
      </c>
      <c r="H75" s="465"/>
      <c r="I75" s="125"/>
      <c r="J75" s="761">
        <f t="shared" si="25"/>
        <v>0</v>
      </c>
      <c r="K75" s="761">
        <f t="shared" si="25"/>
        <v>0</v>
      </c>
      <c r="L75" s="761">
        <f t="shared" si="25"/>
        <v>0</v>
      </c>
      <c r="M75" s="761">
        <f t="shared" si="25"/>
        <v>0</v>
      </c>
      <c r="N75" s="761">
        <f t="shared" si="25"/>
        <v>0</v>
      </c>
      <c r="O75" s="761">
        <f t="shared" si="25"/>
        <v>0</v>
      </c>
      <c r="P75" s="761">
        <f t="shared" si="25"/>
        <v>0</v>
      </c>
      <c r="Q75" s="761">
        <f t="shared" si="25"/>
        <v>0</v>
      </c>
      <c r="R75" s="761">
        <f t="shared" si="25"/>
        <v>0</v>
      </c>
      <c r="S75" s="761">
        <f t="shared" si="25"/>
        <v>0</v>
      </c>
      <c r="T75" s="761">
        <f t="shared" si="26"/>
        <v>0</v>
      </c>
      <c r="U75" s="761">
        <f t="shared" si="26"/>
        <v>0</v>
      </c>
      <c r="V75" s="761">
        <f t="shared" si="26"/>
        <v>0</v>
      </c>
      <c r="W75" s="761">
        <f t="shared" si="26"/>
        <v>0</v>
      </c>
      <c r="X75" s="761">
        <f t="shared" si="26"/>
        <v>0</v>
      </c>
      <c r="Y75" s="761">
        <f t="shared" si="26"/>
        <v>0</v>
      </c>
      <c r="Z75" s="761">
        <f t="shared" si="26"/>
        <v>0</v>
      </c>
      <c r="AA75" s="761">
        <f t="shared" si="26"/>
        <v>0</v>
      </c>
      <c r="AB75" s="761">
        <f t="shared" si="26"/>
        <v>0</v>
      </c>
      <c r="AC75" s="761">
        <f t="shared" si="26"/>
        <v>0</v>
      </c>
      <c r="AD75" s="761">
        <f t="shared" si="27"/>
        <v>0</v>
      </c>
      <c r="AE75" s="761">
        <f t="shared" si="27"/>
        <v>0</v>
      </c>
      <c r="AF75" s="761">
        <f t="shared" si="27"/>
        <v>0</v>
      </c>
      <c r="AG75" s="761">
        <f t="shared" si="27"/>
        <v>0</v>
      </c>
      <c r="AH75" s="761">
        <f t="shared" si="27"/>
        <v>0</v>
      </c>
      <c r="AI75" s="761">
        <f t="shared" si="27"/>
        <v>0</v>
      </c>
      <c r="AJ75" s="761">
        <f t="shared" si="27"/>
        <v>0</v>
      </c>
      <c r="AK75" s="761">
        <f t="shared" si="27"/>
        <v>0</v>
      </c>
      <c r="AL75" s="761">
        <f t="shared" si="27"/>
        <v>0</v>
      </c>
      <c r="AM75" s="761">
        <f t="shared" si="27"/>
        <v>0</v>
      </c>
      <c r="AN75" s="761">
        <f t="shared" si="27"/>
        <v>0</v>
      </c>
      <c r="AO75" s="763">
        <f t="shared" si="27"/>
        <v>0</v>
      </c>
      <c r="AP75" s="313"/>
      <c r="AQ75" s="313"/>
    </row>
    <row r="76" spans="2:43" x14ac:dyDescent="0.2">
      <c r="B76" s="271"/>
      <c r="C76" s="690" t="s">
        <v>350</v>
      </c>
      <c r="D76" s="697" t="str">
        <f>Anbudspris!$Q$53</f>
        <v xml:space="preserve"> </v>
      </c>
      <c r="E76" s="698" t="str">
        <f>Anbudspris!$R$53</f>
        <v xml:space="preserve"> </v>
      </c>
      <c r="F76" s="699">
        <v>32</v>
      </c>
      <c r="G76" s="700">
        <f>IF(Prislista!$E$227=0,0,E76/F76)</f>
        <v>0</v>
      </c>
      <c r="H76" s="465"/>
      <c r="I76" s="125"/>
      <c r="J76" s="761">
        <f t="shared" si="25"/>
        <v>0</v>
      </c>
      <c r="K76" s="761">
        <f t="shared" si="25"/>
        <v>0</v>
      </c>
      <c r="L76" s="761">
        <f t="shared" si="25"/>
        <v>0</v>
      </c>
      <c r="M76" s="761">
        <f t="shared" si="25"/>
        <v>0</v>
      </c>
      <c r="N76" s="761">
        <f t="shared" si="25"/>
        <v>0</v>
      </c>
      <c r="O76" s="761">
        <f t="shared" si="25"/>
        <v>0</v>
      </c>
      <c r="P76" s="761">
        <f t="shared" si="25"/>
        <v>0</v>
      </c>
      <c r="Q76" s="761">
        <f t="shared" si="25"/>
        <v>0</v>
      </c>
      <c r="R76" s="761">
        <f t="shared" si="25"/>
        <v>0</v>
      </c>
      <c r="S76" s="761">
        <f t="shared" si="25"/>
        <v>0</v>
      </c>
      <c r="T76" s="761">
        <f t="shared" si="26"/>
        <v>0</v>
      </c>
      <c r="U76" s="761">
        <f t="shared" si="26"/>
        <v>0</v>
      </c>
      <c r="V76" s="761">
        <f t="shared" si="26"/>
        <v>0</v>
      </c>
      <c r="W76" s="761">
        <f t="shared" si="26"/>
        <v>0</v>
      </c>
      <c r="X76" s="761">
        <f t="shared" si="26"/>
        <v>0</v>
      </c>
      <c r="Y76" s="761">
        <f t="shared" si="26"/>
        <v>0</v>
      </c>
      <c r="Z76" s="761">
        <f t="shared" si="26"/>
        <v>0</v>
      </c>
      <c r="AA76" s="761">
        <f t="shared" si="26"/>
        <v>0</v>
      </c>
      <c r="AB76" s="761">
        <f t="shared" si="26"/>
        <v>0</v>
      </c>
      <c r="AC76" s="761">
        <f t="shared" si="26"/>
        <v>0</v>
      </c>
      <c r="AD76" s="761">
        <f t="shared" si="27"/>
        <v>0</v>
      </c>
      <c r="AE76" s="761">
        <f t="shared" si="27"/>
        <v>0</v>
      </c>
      <c r="AF76" s="761">
        <f t="shared" si="27"/>
        <v>0</v>
      </c>
      <c r="AG76" s="761">
        <f t="shared" si="27"/>
        <v>0</v>
      </c>
      <c r="AH76" s="761">
        <f t="shared" si="27"/>
        <v>0</v>
      </c>
      <c r="AI76" s="761">
        <f t="shared" si="27"/>
        <v>0</v>
      </c>
      <c r="AJ76" s="761">
        <f t="shared" si="27"/>
        <v>0</v>
      </c>
      <c r="AK76" s="761">
        <f t="shared" si="27"/>
        <v>0</v>
      </c>
      <c r="AL76" s="761">
        <f t="shared" si="27"/>
        <v>0</v>
      </c>
      <c r="AM76" s="761">
        <f t="shared" si="27"/>
        <v>0</v>
      </c>
      <c r="AN76" s="761">
        <f t="shared" si="27"/>
        <v>0</v>
      </c>
      <c r="AO76" s="763">
        <f t="shared" si="27"/>
        <v>0</v>
      </c>
      <c r="AP76" s="313"/>
      <c r="AQ76" s="313"/>
    </row>
    <row r="77" spans="2:43" x14ac:dyDescent="0.2">
      <c r="B77" s="271"/>
      <c r="C77" s="690" t="s">
        <v>351</v>
      </c>
      <c r="D77" s="697" t="str">
        <f>Anbudspris!$Q$54</f>
        <v xml:space="preserve"> </v>
      </c>
      <c r="E77" s="698" t="str">
        <f>Anbudspris!$R$54</f>
        <v xml:space="preserve"> </v>
      </c>
      <c r="F77" s="699">
        <v>32</v>
      </c>
      <c r="G77" s="700">
        <f>IF(Prislista!$E$228=0,0,E77/F77)</f>
        <v>0</v>
      </c>
      <c r="H77" s="465"/>
      <c r="I77" s="125"/>
      <c r="J77" s="761">
        <f t="shared" si="25"/>
        <v>0</v>
      </c>
      <c r="K77" s="761">
        <f t="shared" si="25"/>
        <v>0</v>
      </c>
      <c r="L77" s="761">
        <f t="shared" si="25"/>
        <v>0</v>
      </c>
      <c r="M77" s="761">
        <f t="shared" si="25"/>
        <v>0</v>
      </c>
      <c r="N77" s="761">
        <f t="shared" si="25"/>
        <v>0</v>
      </c>
      <c r="O77" s="761">
        <f t="shared" si="25"/>
        <v>0</v>
      </c>
      <c r="P77" s="761">
        <f t="shared" si="25"/>
        <v>0</v>
      </c>
      <c r="Q77" s="761">
        <f t="shared" si="25"/>
        <v>0</v>
      </c>
      <c r="R77" s="761">
        <f t="shared" si="25"/>
        <v>0</v>
      </c>
      <c r="S77" s="761">
        <f t="shared" si="25"/>
        <v>0</v>
      </c>
      <c r="T77" s="761">
        <f t="shared" si="26"/>
        <v>0</v>
      </c>
      <c r="U77" s="761">
        <f t="shared" si="26"/>
        <v>0</v>
      </c>
      <c r="V77" s="761">
        <f t="shared" si="26"/>
        <v>0</v>
      </c>
      <c r="W77" s="761">
        <f t="shared" si="26"/>
        <v>0</v>
      </c>
      <c r="X77" s="761">
        <f t="shared" si="26"/>
        <v>0</v>
      </c>
      <c r="Y77" s="761">
        <f t="shared" si="26"/>
        <v>0</v>
      </c>
      <c r="Z77" s="761">
        <f t="shared" si="26"/>
        <v>0</v>
      </c>
      <c r="AA77" s="761">
        <f t="shared" si="26"/>
        <v>0</v>
      </c>
      <c r="AB77" s="761">
        <f t="shared" si="26"/>
        <v>0</v>
      </c>
      <c r="AC77" s="761">
        <f t="shared" si="26"/>
        <v>0</v>
      </c>
      <c r="AD77" s="761">
        <f t="shared" si="27"/>
        <v>0</v>
      </c>
      <c r="AE77" s="761">
        <f t="shared" si="27"/>
        <v>0</v>
      </c>
      <c r="AF77" s="761">
        <f t="shared" si="27"/>
        <v>0</v>
      </c>
      <c r="AG77" s="761">
        <f t="shared" si="27"/>
        <v>0</v>
      </c>
      <c r="AH77" s="761">
        <f t="shared" si="27"/>
        <v>0</v>
      </c>
      <c r="AI77" s="761">
        <f t="shared" si="27"/>
        <v>0</v>
      </c>
      <c r="AJ77" s="761">
        <f t="shared" si="27"/>
        <v>0</v>
      </c>
      <c r="AK77" s="761">
        <f t="shared" si="27"/>
        <v>0</v>
      </c>
      <c r="AL77" s="761">
        <f t="shared" si="27"/>
        <v>0</v>
      </c>
      <c r="AM77" s="761">
        <f t="shared" si="27"/>
        <v>0</v>
      </c>
      <c r="AN77" s="761">
        <f t="shared" si="27"/>
        <v>0</v>
      </c>
      <c r="AO77" s="763">
        <f t="shared" si="27"/>
        <v>0</v>
      </c>
      <c r="AP77" s="313"/>
      <c r="AQ77" s="313"/>
    </row>
    <row r="78" spans="2:43" x14ac:dyDescent="0.2">
      <c r="B78" s="271"/>
      <c r="C78" s="23" t="s">
        <v>94</v>
      </c>
      <c r="D78" s="133" t="str">
        <f>Anbudspris!$Q$55</f>
        <v xml:space="preserve"> </v>
      </c>
      <c r="E78" s="145" t="str">
        <f>Anbudspris!$R$55</f>
        <v xml:space="preserve"> </v>
      </c>
      <c r="F78" s="164">
        <v>32</v>
      </c>
      <c r="G78" s="149">
        <f>IF(Prislista!$E$229=0,0,E78/F78)</f>
        <v>0</v>
      </c>
      <c r="H78" s="465"/>
      <c r="I78" s="125"/>
      <c r="J78" s="761">
        <f t="shared" si="25"/>
        <v>0</v>
      </c>
      <c r="K78" s="761">
        <f t="shared" si="25"/>
        <v>0</v>
      </c>
      <c r="L78" s="761">
        <f t="shared" si="25"/>
        <v>0</v>
      </c>
      <c r="M78" s="761">
        <f t="shared" si="25"/>
        <v>0</v>
      </c>
      <c r="N78" s="761">
        <f t="shared" si="25"/>
        <v>0</v>
      </c>
      <c r="O78" s="761">
        <f t="shared" si="25"/>
        <v>0</v>
      </c>
      <c r="P78" s="761">
        <f t="shared" si="25"/>
        <v>0</v>
      </c>
      <c r="Q78" s="761">
        <f t="shared" si="25"/>
        <v>0</v>
      </c>
      <c r="R78" s="761">
        <f t="shared" si="25"/>
        <v>0</v>
      </c>
      <c r="S78" s="761">
        <f t="shared" si="25"/>
        <v>0</v>
      </c>
      <c r="T78" s="761">
        <f t="shared" si="26"/>
        <v>0</v>
      </c>
      <c r="U78" s="761">
        <f t="shared" si="26"/>
        <v>0</v>
      </c>
      <c r="V78" s="761">
        <f t="shared" si="26"/>
        <v>0</v>
      </c>
      <c r="W78" s="761">
        <f t="shared" si="26"/>
        <v>0</v>
      </c>
      <c r="X78" s="761">
        <f t="shared" si="26"/>
        <v>0</v>
      </c>
      <c r="Y78" s="761">
        <f t="shared" si="26"/>
        <v>0</v>
      </c>
      <c r="Z78" s="761">
        <f t="shared" si="26"/>
        <v>0</v>
      </c>
      <c r="AA78" s="761">
        <f t="shared" si="26"/>
        <v>0</v>
      </c>
      <c r="AB78" s="761">
        <f t="shared" si="26"/>
        <v>0</v>
      </c>
      <c r="AC78" s="761">
        <f t="shared" si="26"/>
        <v>0</v>
      </c>
      <c r="AD78" s="761">
        <f t="shared" si="27"/>
        <v>0</v>
      </c>
      <c r="AE78" s="761">
        <f t="shared" si="27"/>
        <v>0</v>
      </c>
      <c r="AF78" s="761">
        <f t="shared" si="27"/>
        <v>0</v>
      </c>
      <c r="AG78" s="761">
        <f t="shared" si="27"/>
        <v>0</v>
      </c>
      <c r="AH78" s="761">
        <f t="shared" si="27"/>
        <v>0</v>
      </c>
      <c r="AI78" s="761">
        <f t="shared" si="27"/>
        <v>0</v>
      </c>
      <c r="AJ78" s="761">
        <f t="shared" si="27"/>
        <v>0</v>
      </c>
      <c r="AK78" s="761">
        <f t="shared" si="27"/>
        <v>0</v>
      </c>
      <c r="AL78" s="761">
        <f t="shared" si="27"/>
        <v>0</v>
      </c>
      <c r="AM78" s="761">
        <f t="shared" si="27"/>
        <v>0</v>
      </c>
      <c r="AN78" s="761">
        <f t="shared" si="27"/>
        <v>0</v>
      </c>
      <c r="AO78" s="763">
        <f t="shared" si="27"/>
        <v>0</v>
      </c>
      <c r="AP78" s="313"/>
      <c r="AQ78" s="773" t="s">
        <v>302</v>
      </c>
    </row>
    <row r="79" spans="2:43" x14ac:dyDescent="0.2">
      <c r="B79" s="270"/>
      <c r="C79" s="464" t="s">
        <v>95</v>
      </c>
      <c r="D79" s="463" t="str">
        <f>Anbudspris!$Q$56</f>
        <v xml:space="preserve"> </v>
      </c>
      <c r="E79" s="462" t="str">
        <f>Anbudspris!$R$56</f>
        <v xml:space="preserve"> </v>
      </c>
      <c r="F79" s="461">
        <v>32</v>
      </c>
      <c r="G79" s="460">
        <f>IF(Prislista!$E$230=0,0,E79/F79)</f>
        <v>0</v>
      </c>
      <c r="H79" s="459"/>
      <c r="I79" s="458"/>
      <c r="J79" s="774">
        <f t="shared" si="25"/>
        <v>0</v>
      </c>
      <c r="K79" s="774">
        <f t="shared" si="25"/>
        <v>0</v>
      </c>
      <c r="L79" s="774">
        <f t="shared" si="25"/>
        <v>0</v>
      </c>
      <c r="M79" s="774">
        <f t="shared" si="25"/>
        <v>0</v>
      </c>
      <c r="N79" s="774">
        <f t="shared" si="25"/>
        <v>0</v>
      </c>
      <c r="O79" s="774">
        <f t="shared" si="25"/>
        <v>0</v>
      </c>
      <c r="P79" s="774">
        <f t="shared" si="25"/>
        <v>0</v>
      </c>
      <c r="Q79" s="774">
        <f t="shared" si="25"/>
        <v>0</v>
      </c>
      <c r="R79" s="774">
        <f t="shared" si="25"/>
        <v>0</v>
      </c>
      <c r="S79" s="774">
        <f t="shared" si="25"/>
        <v>0</v>
      </c>
      <c r="T79" s="774">
        <f t="shared" si="26"/>
        <v>0</v>
      </c>
      <c r="U79" s="774">
        <f t="shared" si="26"/>
        <v>0</v>
      </c>
      <c r="V79" s="774">
        <f t="shared" si="26"/>
        <v>0</v>
      </c>
      <c r="W79" s="774">
        <f t="shared" si="26"/>
        <v>0</v>
      </c>
      <c r="X79" s="774">
        <f t="shared" si="26"/>
        <v>0</v>
      </c>
      <c r="Y79" s="774">
        <f t="shared" si="26"/>
        <v>0</v>
      </c>
      <c r="Z79" s="774">
        <f t="shared" si="26"/>
        <v>0</v>
      </c>
      <c r="AA79" s="774">
        <f t="shared" si="26"/>
        <v>0</v>
      </c>
      <c r="AB79" s="774">
        <f t="shared" si="26"/>
        <v>0</v>
      </c>
      <c r="AC79" s="774">
        <f t="shared" si="26"/>
        <v>0</v>
      </c>
      <c r="AD79" s="774">
        <f t="shared" si="27"/>
        <v>0</v>
      </c>
      <c r="AE79" s="774">
        <f t="shared" si="27"/>
        <v>0</v>
      </c>
      <c r="AF79" s="774">
        <f t="shared" si="27"/>
        <v>0</v>
      </c>
      <c r="AG79" s="774">
        <f t="shared" si="27"/>
        <v>0</v>
      </c>
      <c r="AH79" s="774">
        <f t="shared" si="27"/>
        <v>0</v>
      </c>
      <c r="AI79" s="774">
        <f t="shared" si="27"/>
        <v>0</v>
      </c>
      <c r="AJ79" s="774">
        <f t="shared" si="27"/>
        <v>0</v>
      </c>
      <c r="AK79" s="774">
        <f t="shared" si="27"/>
        <v>0</v>
      </c>
      <c r="AL79" s="774">
        <f t="shared" si="27"/>
        <v>0</v>
      </c>
      <c r="AM79" s="774">
        <f t="shared" si="27"/>
        <v>0</v>
      </c>
      <c r="AN79" s="774">
        <f t="shared" si="27"/>
        <v>0</v>
      </c>
      <c r="AO79" s="775">
        <f t="shared" si="27"/>
        <v>0</v>
      </c>
      <c r="AP79" s="313"/>
      <c r="AQ79" s="363">
        <f>SUM(H64:AO79)</f>
        <v>0</v>
      </c>
    </row>
    <row r="80" spans="2:43" x14ac:dyDescent="0.2">
      <c r="C80" s="8"/>
      <c r="D80" s="8"/>
      <c r="E80" s="8"/>
      <c r="F80" s="8"/>
      <c r="G80" s="457"/>
      <c r="H80" s="8"/>
      <c r="I80" s="8"/>
      <c r="J80" s="8"/>
    </row>
    <row r="81" spans="2:43" x14ac:dyDescent="0.2">
      <c r="C81" s="8"/>
      <c r="D81" s="136"/>
      <c r="E81" s="137" t="s">
        <v>124</v>
      </c>
      <c r="F81" s="162" t="s">
        <v>16</v>
      </c>
      <c r="G81" s="214" t="s">
        <v>114</v>
      </c>
    </row>
    <row r="82" spans="2:43" ht="15" x14ac:dyDescent="0.25">
      <c r="B82" s="5" t="s">
        <v>208</v>
      </c>
      <c r="C82" s="8"/>
      <c r="D82" s="193" t="s">
        <v>36</v>
      </c>
      <c r="E82" s="138" t="s">
        <v>125</v>
      </c>
      <c r="F82" s="163" t="s">
        <v>115</v>
      </c>
      <c r="G82" s="166" t="s">
        <v>113</v>
      </c>
      <c r="H82" s="153">
        <v>41547</v>
      </c>
      <c r="I82" s="122">
        <f>SUM(H82+92)</f>
        <v>41639</v>
      </c>
      <c r="J82" s="122">
        <f>SUM(I82+90)</f>
        <v>41729</v>
      </c>
      <c r="K82" s="123">
        <f>SUM(J82+91)</f>
        <v>41820</v>
      </c>
      <c r="L82" s="122">
        <f>SUM(K82+92)</f>
        <v>41912</v>
      </c>
      <c r="M82" s="122">
        <f>SUM(L82+92)</f>
        <v>42004</v>
      </c>
      <c r="N82" s="122">
        <f>SUM(M82+90)</f>
        <v>42094</v>
      </c>
      <c r="O82" s="123">
        <f>SUM(N82+91)</f>
        <v>42185</v>
      </c>
      <c r="P82" s="122">
        <f>SUM(O82+92)</f>
        <v>42277</v>
      </c>
      <c r="Q82" s="122">
        <f>SUM(P82+92)</f>
        <v>42369</v>
      </c>
      <c r="R82" s="122">
        <f>SUM(Q82+91)</f>
        <v>42460</v>
      </c>
      <c r="S82" s="122">
        <f>SUM(R82+91)</f>
        <v>42551</v>
      </c>
      <c r="T82" s="122">
        <f>SUM(S82+92)</f>
        <v>42643</v>
      </c>
      <c r="U82" s="122">
        <f>SUM(T82+92)</f>
        <v>42735</v>
      </c>
      <c r="V82" s="122">
        <f>SUM(U82+90)</f>
        <v>42825</v>
      </c>
      <c r="W82" s="122">
        <f>SUM(V82+91)</f>
        <v>42916</v>
      </c>
      <c r="X82" s="122">
        <f>SUM(W82+92)</f>
        <v>43008</v>
      </c>
      <c r="Y82" s="122">
        <f>SUM(X82+92)</f>
        <v>43100</v>
      </c>
      <c r="Z82" s="122">
        <f>SUM(Y82+90)</f>
        <v>43190</v>
      </c>
      <c r="AA82" s="122">
        <f>SUM(Z82+91)</f>
        <v>43281</v>
      </c>
      <c r="AB82" s="122">
        <f>SUM(AA82+92)</f>
        <v>43373</v>
      </c>
      <c r="AC82" s="122">
        <f>SUM(AB82+92)</f>
        <v>43465</v>
      </c>
      <c r="AD82" s="122">
        <f>SUM(AC82+90)</f>
        <v>43555</v>
      </c>
      <c r="AE82" s="122">
        <f>SUM(AD82+91)</f>
        <v>43646</v>
      </c>
      <c r="AF82" s="122">
        <f>SUM(AE82+92)</f>
        <v>43738</v>
      </c>
      <c r="AG82" s="122">
        <f>SUM(AF82+92)</f>
        <v>43830</v>
      </c>
      <c r="AH82" s="122">
        <f>SUM(AG82+90)</f>
        <v>43920</v>
      </c>
      <c r="AI82" s="122">
        <f>SUM(AH82+92)</f>
        <v>44012</v>
      </c>
      <c r="AJ82" s="122">
        <f>SUM(AI82+92)</f>
        <v>44104</v>
      </c>
      <c r="AK82" s="122">
        <f>SUM(AJ82+92)</f>
        <v>44196</v>
      </c>
      <c r="AL82" s="122">
        <f>SUM(AK82+90)</f>
        <v>44286</v>
      </c>
      <c r="AM82" s="416">
        <f>SUM(AL82+91)</f>
        <v>44377</v>
      </c>
      <c r="AN82" s="122">
        <f>SUM(AM82+92)</f>
        <v>44469</v>
      </c>
      <c r="AO82" s="128">
        <f>SUM(AN82+92)</f>
        <v>44561</v>
      </c>
    </row>
    <row r="83" spans="2:43" x14ac:dyDescent="0.2">
      <c r="B83" s="155" t="s">
        <v>65</v>
      </c>
      <c r="C83" s="156" t="s">
        <v>90</v>
      </c>
      <c r="D83" s="140" t="str">
        <f>Anbudspris!$H$90</f>
        <v xml:space="preserve"> </v>
      </c>
      <c r="E83" s="144" t="str">
        <f>Anbudspris!$I$90</f>
        <v xml:space="preserve"> </v>
      </c>
      <c r="F83" s="142">
        <v>32</v>
      </c>
      <c r="G83" s="148">
        <f>IF(Prislista!$E$103=0,0,E83/F83)</f>
        <v>0</v>
      </c>
      <c r="H83" s="545"/>
      <c r="I83" s="776"/>
      <c r="J83" s="761">
        <f t="shared" ref="J83:AO83" si="28">SUM($G83)</f>
        <v>0</v>
      </c>
      <c r="K83" s="761">
        <f t="shared" si="28"/>
        <v>0</v>
      </c>
      <c r="L83" s="761">
        <f t="shared" si="28"/>
        <v>0</v>
      </c>
      <c r="M83" s="761">
        <f t="shared" si="28"/>
        <v>0</v>
      </c>
      <c r="N83" s="761">
        <f t="shared" si="28"/>
        <v>0</v>
      </c>
      <c r="O83" s="761">
        <f t="shared" si="28"/>
        <v>0</v>
      </c>
      <c r="P83" s="761">
        <f t="shared" si="28"/>
        <v>0</v>
      </c>
      <c r="Q83" s="761">
        <f t="shared" si="28"/>
        <v>0</v>
      </c>
      <c r="R83" s="761">
        <f t="shared" si="28"/>
        <v>0</v>
      </c>
      <c r="S83" s="761">
        <f t="shared" si="28"/>
        <v>0</v>
      </c>
      <c r="T83" s="761">
        <f t="shared" si="28"/>
        <v>0</v>
      </c>
      <c r="U83" s="761">
        <f t="shared" si="28"/>
        <v>0</v>
      </c>
      <c r="V83" s="761">
        <f t="shared" si="28"/>
        <v>0</v>
      </c>
      <c r="W83" s="761">
        <f t="shared" si="28"/>
        <v>0</v>
      </c>
      <c r="X83" s="761">
        <f t="shared" si="28"/>
        <v>0</v>
      </c>
      <c r="Y83" s="761">
        <f t="shared" si="28"/>
        <v>0</v>
      </c>
      <c r="Z83" s="761">
        <f t="shared" si="28"/>
        <v>0</v>
      </c>
      <c r="AA83" s="761">
        <f t="shared" si="28"/>
        <v>0</v>
      </c>
      <c r="AB83" s="761">
        <f t="shared" si="28"/>
        <v>0</v>
      </c>
      <c r="AC83" s="761">
        <f t="shared" si="28"/>
        <v>0</v>
      </c>
      <c r="AD83" s="761">
        <f t="shared" si="28"/>
        <v>0</v>
      </c>
      <c r="AE83" s="761">
        <f t="shared" si="28"/>
        <v>0</v>
      </c>
      <c r="AF83" s="761">
        <f t="shared" si="28"/>
        <v>0</v>
      </c>
      <c r="AG83" s="761">
        <f t="shared" si="28"/>
        <v>0</v>
      </c>
      <c r="AH83" s="761">
        <f t="shared" si="28"/>
        <v>0</v>
      </c>
      <c r="AI83" s="761">
        <f t="shared" si="28"/>
        <v>0</v>
      </c>
      <c r="AJ83" s="761">
        <f t="shared" si="28"/>
        <v>0</v>
      </c>
      <c r="AK83" s="761">
        <f t="shared" si="28"/>
        <v>0</v>
      </c>
      <c r="AL83" s="761">
        <f t="shared" si="28"/>
        <v>0</v>
      </c>
      <c r="AM83" s="762">
        <f t="shared" si="28"/>
        <v>0</v>
      </c>
      <c r="AN83" s="761">
        <f t="shared" si="28"/>
        <v>0</v>
      </c>
      <c r="AO83" s="763">
        <f t="shared" si="28"/>
        <v>0</v>
      </c>
      <c r="AP83" s="313"/>
      <c r="AQ83" s="313"/>
    </row>
    <row r="84" spans="2:43" ht="25.5" x14ac:dyDescent="0.2">
      <c r="B84" s="31" t="s">
        <v>66</v>
      </c>
      <c r="C84" s="157" t="s">
        <v>131</v>
      </c>
      <c r="D84" s="141" t="str">
        <f>Anbudspris!$H$91</f>
        <v xml:space="preserve"> </v>
      </c>
      <c r="E84" s="145" t="str">
        <f>Anbudspris!$I$91</f>
        <v xml:space="preserve"> </v>
      </c>
      <c r="F84" s="143">
        <v>16</v>
      </c>
      <c r="G84" s="149">
        <f>IF(Prislista!$E$107=0,0,E84/F84)</f>
        <v>0</v>
      </c>
      <c r="H84" s="545"/>
      <c r="I84" s="685"/>
      <c r="J84" s="761">
        <f t="shared" ref="J84:Y88" si="29">SUM($G84)</f>
        <v>0</v>
      </c>
      <c r="K84" s="761">
        <f t="shared" si="29"/>
        <v>0</v>
      </c>
      <c r="L84" s="761">
        <f t="shared" si="29"/>
        <v>0</v>
      </c>
      <c r="M84" s="761">
        <f t="shared" si="29"/>
        <v>0</v>
      </c>
      <c r="N84" s="761">
        <f t="shared" si="29"/>
        <v>0</v>
      </c>
      <c r="O84" s="761">
        <f t="shared" si="29"/>
        <v>0</v>
      </c>
      <c r="P84" s="761">
        <f t="shared" si="29"/>
        <v>0</v>
      </c>
      <c r="Q84" s="761">
        <f t="shared" si="29"/>
        <v>0</v>
      </c>
      <c r="R84" s="761">
        <f t="shared" si="29"/>
        <v>0</v>
      </c>
      <c r="S84" s="761">
        <f t="shared" si="29"/>
        <v>0</v>
      </c>
      <c r="T84" s="761">
        <f t="shared" si="29"/>
        <v>0</v>
      </c>
      <c r="U84" s="761">
        <f t="shared" si="29"/>
        <v>0</v>
      </c>
      <c r="V84" s="761">
        <f t="shared" si="29"/>
        <v>0</v>
      </c>
      <c r="W84" s="761">
        <f t="shared" si="29"/>
        <v>0</v>
      </c>
      <c r="X84" s="761">
        <f t="shared" si="29"/>
        <v>0</v>
      </c>
      <c r="Y84" s="761">
        <f t="shared" si="29"/>
        <v>0</v>
      </c>
      <c r="Z84" s="107"/>
      <c r="AA84" s="107"/>
      <c r="AB84" s="107"/>
      <c r="AC84" s="107"/>
      <c r="AD84" s="107"/>
      <c r="AE84" s="107"/>
      <c r="AF84" s="107"/>
      <c r="AG84" s="107"/>
      <c r="AH84" s="107"/>
      <c r="AI84" s="107"/>
      <c r="AJ84" s="107"/>
      <c r="AK84" s="107"/>
      <c r="AL84" s="107"/>
      <c r="AM84" s="553"/>
      <c r="AN84" s="764"/>
      <c r="AO84" s="41"/>
      <c r="AP84" s="313"/>
      <c r="AQ84" s="313"/>
    </row>
    <row r="85" spans="2:43" ht="25.5" x14ac:dyDescent="0.2">
      <c r="B85" s="31" t="s">
        <v>67</v>
      </c>
      <c r="C85" s="157" t="s">
        <v>132</v>
      </c>
      <c r="D85" s="141" t="str">
        <f>Anbudspris!$H$92</f>
        <v xml:space="preserve"> </v>
      </c>
      <c r="E85" s="145" t="str">
        <f>Anbudspris!$I$92</f>
        <v xml:space="preserve"> </v>
      </c>
      <c r="F85" s="143">
        <v>16</v>
      </c>
      <c r="G85" s="149">
        <f>IF(Prislista!$E$111=0,0,E85/F85)</f>
        <v>0</v>
      </c>
      <c r="H85" s="545"/>
      <c r="I85" s="685"/>
      <c r="J85" s="761">
        <f t="shared" si="29"/>
        <v>0</v>
      </c>
      <c r="K85" s="761">
        <f t="shared" si="29"/>
        <v>0</v>
      </c>
      <c r="L85" s="761">
        <f t="shared" si="29"/>
        <v>0</v>
      </c>
      <c r="M85" s="761">
        <f t="shared" si="29"/>
        <v>0</v>
      </c>
      <c r="N85" s="761">
        <f t="shared" si="29"/>
        <v>0</v>
      </c>
      <c r="O85" s="761">
        <f t="shared" si="29"/>
        <v>0</v>
      </c>
      <c r="P85" s="761">
        <f t="shared" si="29"/>
        <v>0</v>
      </c>
      <c r="Q85" s="761">
        <f t="shared" si="29"/>
        <v>0</v>
      </c>
      <c r="R85" s="761">
        <f t="shared" si="29"/>
        <v>0</v>
      </c>
      <c r="S85" s="761">
        <f t="shared" si="29"/>
        <v>0</v>
      </c>
      <c r="T85" s="761">
        <f t="shared" si="29"/>
        <v>0</v>
      </c>
      <c r="U85" s="761">
        <f t="shared" si="29"/>
        <v>0</v>
      </c>
      <c r="V85" s="761">
        <f t="shared" si="29"/>
        <v>0</v>
      </c>
      <c r="W85" s="761">
        <f t="shared" si="29"/>
        <v>0</v>
      </c>
      <c r="X85" s="761">
        <f t="shared" si="29"/>
        <v>0</v>
      </c>
      <c r="Y85" s="761">
        <f t="shared" si="29"/>
        <v>0</v>
      </c>
      <c r="Z85" s="107"/>
      <c r="AA85" s="107"/>
      <c r="AB85" s="107"/>
      <c r="AC85" s="107"/>
      <c r="AD85" s="107"/>
      <c r="AE85" s="107"/>
      <c r="AF85" s="107"/>
      <c r="AG85" s="107"/>
      <c r="AH85" s="107"/>
      <c r="AI85" s="107"/>
      <c r="AJ85" s="107"/>
      <c r="AK85" s="107"/>
      <c r="AL85" s="107"/>
      <c r="AM85" s="553"/>
      <c r="AN85" s="764"/>
      <c r="AO85" s="41"/>
      <c r="AP85" s="313"/>
      <c r="AQ85" s="313"/>
    </row>
    <row r="86" spans="2:43" ht="25.5" x14ac:dyDescent="0.2">
      <c r="B86" s="31" t="s">
        <v>68</v>
      </c>
      <c r="C86" s="157" t="s">
        <v>133</v>
      </c>
      <c r="D86" s="141" t="str">
        <f>Anbudspris!$H$93</f>
        <v xml:space="preserve"> </v>
      </c>
      <c r="E86" s="145" t="str">
        <f>Anbudspris!$I$93</f>
        <v xml:space="preserve"> </v>
      </c>
      <c r="F86" s="143">
        <v>20</v>
      </c>
      <c r="G86" s="149">
        <f>IF(Prislista!$E$115=0,0,E86/F86)</f>
        <v>0</v>
      </c>
      <c r="H86" s="545"/>
      <c r="I86" s="685"/>
      <c r="J86" s="761">
        <f t="shared" si="29"/>
        <v>0</v>
      </c>
      <c r="K86" s="761">
        <f t="shared" si="29"/>
        <v>0</v>
      </c>
      <c r="L86" s="761">
        <f t="shared" si="29"/>
        <v>0</v>
      </c>
      <c r="M86" s="761">
        <f t="shared" si="29"/>
        <v>0</v>
      </c>
      <c r="N86" s="761">
        <f t="shared" si="29"/>
        <v>0</v>
      </c>
      <c r="O86" s="761">
        <f t="shared" si="29"/>
        <v>0</v>
      </c>
      <c r="P86" s="761">
        <f t="shared" si="29"/>
        <v>0</v>
      </c>
      <c r="Q86" s="761">
        <f t="shared" si="29"/>
        <v>0</v>
      </c>
      <c r="R86" s="761">
        <f t="shared" si="29"/>
        <v>0</v>
      </c>
      <c r="S86" s="761">
        <f t="shared" si="29"/>
        <v>0</v>
      </c>
      <c r="T86" s="761">
        <f t="shared" si="29"/>
        <v>0</v>
      </c>
      <c r="U86" s="761">
        <f t="shared" si="29"/>
        <v>0</v>
      </c>
      <c r="V86" s="761">
        <f t="shared" si="29"/>
        <v>0</v>
      </c>
      <c r="W86" s="761">
        <f t="shared" si="29"/>
        <v>0</v>
      </c>
      <c r="X86" s="761">
        <f t="shared" si="29"/>
        <v>0</v>
      </c>
      <c r="Y86" s="761">
        <f t="shared" si="29"/>
        <v>0</v>
      </c>
      <c r="Z86" s="761">
        <f t="shared" ref="Z86:AC88" si="30">SUM($G86)</f>
        <v>0</v>
      </c>
      <c r="AA86" s="761">
        <f t="shared" si="30"/>
        <v>0</v>
      </c>
      <c r="AB86" s="761">
        <f t="shared" si="30"/>
        <v>0</v>
      </c>
      <c r="AC86" s="761">
        <f t="shared" si="30"/>
        <v>0</v>
      </c>
      <c r="AD86" s="107"/>
      <c r="AE86" s="107"/>
      <c r="AF86" s="107"/>
      <c r="AG86" s="107"/>
      <c r="AH86" s="107"/>
      <c r="AI86" s="107"/>
      <c r="AJ86" s="107"/>
      <c r="AK86" s="107"/>
      <c r="AL86" s="107"/>
      <c r="AM86" s="553"/>
      <c r="AN86" s="764"/>
      <c r="AO86" s="41"/>
      <c r="AP86" s="313"/>
      <c r="AQ86" s="313"/>
    </row>
    <row r="87" spans="2:43" x14ac:dyDescent="0.2">
      <c r="B87" s="31" t="s">
        <v>268</v>
      </c>
      <c r="C87" s="157" t="s">
        <v>292</v>
      </c>
      <c r="D87" s="141" t="str">
        <f>Anbudspris!$H$95</f>
        <v xml:space="preserve"> </v>
      </c>
      <c r="E87" s="145" t="str">
        <f>Anbudspris!$I$95</f>
        <v xml:space="preserve"> </v>
      </c>
      <c r="F87" s="143">
        <v>32</v>
      </c>
      <c r="G87" s="149">
        <f>IF(Prislista!$E$131=0,0,E87/F87)</f>
        <v>0</v>
      </c>
      <c r="H87" s="545"/>
      <c r="I87" s="685"/>
      <c r="J87" s="761">
        <f t="shared" si="29"/>
        <v>0</v>
      </c>
      <c r="K87" s="761">
        <f t="shared" si="29"/>
        <v>0</v>
      </c>
      <c r="L87" s="761">
        <f t="shared" si="29"/>
        <v>0</v>
      </c>
      <c r="M87" s="761">
        <f t="shared" si="29"/>
        <v>0</v>
      </c>
      <c r="N87" s="761">
        <f t="shared" si="29"/>
        <v>0</v>
      </c>
      <c r="O87" s="761">
        <f t="shared" si="29"/>
        <v>0</v>
      </c>
      <c r="P87" s="761">
        <f t="shared" si="29"/>
        <v>0</v>
      </c>
      <c r="Q87" s="761">
        <f t="shared" si="29"/>
        <v>0</v>
      </c>
      <c r="R87" s="761">
        <f t="shared" si="29"/>
        <v>0</v>
      </c>
      <c r="S87" s="761">
        <f t="shared" si="29"/>
        <v>0</v>
      </c>
      <c r="T87" s="761">
        <f t="shared" si="29"/>
        <v>0</v>
      </c>
      <c r="U87" s="761">
        <f t="shared" si="29"/>
        <v>0</v>
      </c>
      <c r="V87" s="761">
        <f t="shared" si="29"/>
        <v>0</v>
      </c>
      <c r="W87" s="761">
        <f t="shared" si="29"/>
        <v>0</v>
      </c>
      <c r="X87" s="761">
        <f t="shared" si="29"/>
        <v>0</v>
      </c>
      <c r="Y87" s="761">
        <f t="shared" si="29"/>
        <v>0</v>
      </c>
      <c r="Z87" s="765">
        <f t="shared" si="30"/>
        <v>0</v>
      </c>
      <c r="AA87" s="765">
        <f t="shared" si="30"/>
        <v>0</v>
      </c>
      <c r="AB87" s="765">
        <f t="shared" si="30"/>
        <v>0</v>
      </c>
      <c r="AC87" s="765">
        <f t="shared" si="30"/>
        <v>0</v>
      </c>
      <c r="AD87" s="765">
        <f t="shared" ref="AD87:AO88" si="31">SUM($G87)</f>
        <v>0</v>
      </c>
      <c r="AE87" s="765">
        <f t="shared" si="31"/>
        <v>0</v>
      </c>
      <c r="AF87" s="765">
        <f t="shared" si="31"/>
        <v>0</v>
      </c>
      <c r="AG87" s="765">
        <f t="shared" si="31"/>
        <v>0</v>
      </c>
      <c r="AH87" s="765">
        <f t="shared" si="31"/>
        <v>0</v>
      </c>
      <c r="AI87" s="765">
        <f t="shared" si="31"/>
        <v>0</v>
      </c>
      <c r="AJ87" s="765">
        <f t="shared" si="31"/>
        <v>0</v>
      </c>
      <c r="AK87" s="765">
        <f t="shared" si="31"/>
        <v>0</v>
      </c>
      <c r="AL87" s="765">
        <f t="shared" si="31"/>
        <v>0</v>
      </c>
      <c r="AM87" s="766">
        <f t="shared" si="31"/>
        <v>0</v>
      </c>
      <c r="AN87" s="761">
        <f t="shared" si="31"/>
        <v>0</v>
      </c>
      <c r="AO87" s="763">
        <f t="shared" si="31"/>
        <v>0</v>
      </c>
      <c r="AP87" s="313"/>
      <c r="AQ87" s="313"/>
    </row>
    <row r="88" spans="2:43" ht="25.5" x14ac:dyDescent="0.2">
      <c r="B88" s="33" t="s">
        <v>274</v>
      </c>
      <c r="C88" s="158" t="s">
        <v>294</v>
      </c>
      <c r="D88" s="141" t="str">
        <f>Anbudspris!$H$97</f>
        <v xml:space="preserve"> </v>
      </c>
      <c r="E88" s="145" t="str">
        <f>Anbudspris!$I$97</f>
        <v xml:space="preserve"> </v>
      </c>
      <c r="F88" s="143">
        <v>32</v>
      </c>
      <c r="G88" s="149">
        <f>IF(Prislista!E156+Prislista!E169+Prislista!E180+Prislista!E191=0,0,E88/F88)</f>
        <v>0</v>
      </c>
      <c r="H88" s="545"/>
      <c r="I88" s="685"/>
      <c r="J88" s="761">
        <f t="shared" si="29"/>
        <v>0</v>
      </c>
      <c r="K88" s="761">
        <f t="shared" si="29"/>
        <v>0</v>
      </c>
      <c r="L88" s="761">
        <f t="shared" si="29"/>
        <v>0</v>
      </c>
      <c r="M88" s="761">
        <f t="shared" si="29"/>
        <v>0</v>
      </c>
      <c r="N88" s="761">
        <f t="shared" si="29"/>
        <v>0</v>
      </c>
      <c r="O88" s="761">
        <f t="shared" si="29"/>
        <v>0</v>
      </c>
      <c r="P88" s="761">
        <f t="shared" si="29"/>
        <v>0</v>
      </c>
      <c r="Q88" s="761">
        <f t="shared" si="29"/>
        <v>0</v>
      </c>
      <c r="R88" s="761">
        <f t="shared" si="29"/>
        <v>0</v>
      </c>
      <c r="S88" s="761">
        <f t="shared" si="29"/>
        <v>0</v>
      </c>
      <c r="T88" s="761">
        <f t="shared" si="29"/>
        <v>0</v>
      </c>
      <c r="U88" s="761">
        <f t="shared" si="29"/>
        <v>0</v>
      </c>
      <c r="V88" s="761">
        <f t="shared" si="29"/>
        <v>0</v>
      </c>
      <c r="W88" s="761">
        <f t="shared" si="29"/>
        <v>0</v>
      </c>
      <c r="X88" s="761">
        <f t="shared" si="29"/>
        <v>0</v>
      </c>
      <c r="Y88" s="761">
        <f t="shared" si="29"/>
        <v>0</v>
      </c>
      <c r="Z88" s="765">
        <f t="shared" si="30"/>
        <v>0</v>
      </c>
      <c r="AA88" s="765">
        <f t="shared" si="30"/>
        <v>0</v>
      </c>
      <c r="AB88" s="765">
        <f t="shared" si="30"/>
        <v>0</v>
      </c>
      <c r="AC88" s="765">
        <f t="shared" si="30"/>
        <v>0</v>
      </c>
      <c r="AD88" s="765">
        <f t="shared" si="31"/>
        <v>0</v>
      </c>
      <c r="AE88" s="765">
        <f t="shared" si="31"/>
        <v>0</v>
      </c>
      <c r="AF88" s="765">
        <f t="shared" si="31"/>
        <v>0</v>
      </c>
      <c r="AG88" s="765">
        <f t="shared" si="31"/>
        <v>0</v>
      </c>
      <c r="AH88" s="765">
        <f t="shared" si="31"/>
        <v>0</v>
      </c>
      <c r="AI88" s="765">
        <f t="shared" si="31"/>
        <v>0</v>
      </c>
      <c r="AJ88" s="765">
        <f t="shared" si="31"/>
        <v>0</v>
      </c>
      <c r="AK88" s="765">
        <f t="shared" si="31"/>
        <v>0</v>
      </c>
      <c r="AL88" s="765">
        <f t="shared" si="31"/>
        <v>0</v>
      </c>
      <c r="AM88" s="766">
        <f t="shared" si="31"/>
        <v>0</v>
      </c>
      <c r="AN88" s="761">
        <f t="shared" si="31"/>
        <v>0</v>
      </c>
      <c r="AO88" s="763">
        <f t="shared" si="31"/>
        <v>0</v>
      </c>
      <c r="AP88" s="313"/>
      <c r="AQ88" s="313"/>
    </row>
    <row r="89" spans="2:43" x14ac:dyDescent="0.2">
      <c r="B89" s="32" t="s">
        <v>30</v>
      </c>
      <c r="C89" s="439" t="s">
        <v>96</v>
      </c>
      <c r="D89" s="452" t="str">
        <f>Anbudspris!$H$98</f>
        <v xml:space="preserve"> </v>
      </c>
      <c r="E89" s="441" t="str">
        <f>Anbudspris!$I$98</f>
        <v xml:space="preserve"> </v>
      </c>
      <c r="F89" s="453">
        <v>1</v>
      </c>
      <c r="G89" s="443">
        <f>IF(Prislista!$E$198=0,0,E89/F89)</f>
        <v>0</v>
      </c>
      <c r="H89" s="777"/>
      <c r="I89" s="778"/>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767"/>
      <c r="AN89" s="768"/>
      <c r="AO89" s="769">
        <f>SUM($G89)</f>
        <v>0</v>
      </c>
      <c r="AP89" s="313"/>
      <c r="AQ89" s="313"/>
    </row>
    <row r="90" spans="2:43" x14ac:dyDescent="0.2">
      <c r="B90" s="32" t="s">
        <v>75</v>
      </c>
      <c r="C90" s="315" t="s">
        <v>215</v>
      </c>
      <c r="D90" s="440"/>
      <c r="E90" s="441"/>
      <c r="F90" s="442"/>
      <c r="G90" s="443"/>
      <c r="H90" s="42"/>
      <c r="I90" s="768"/>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0"/>
      <c r="AI90" s="770"/>
      <c r="AJ90" s="770"/>
      <c r="AK90" s="770"/>
      <c r="AL90" s="770"/>
      <c r="AM90" s="770"/>
      <c r="AN90" s="770"/>
      <c r="AO90" s="769"/>
      <c r="AP90" s="313"/>
      <c r="AQ90" s="313"/>
    </row>
    <row r="91" spans="2:43" x14ac:dyDescent="0.2">
      <c r="B91" s="271"/>
      <c r="C91" s="471" t="s">
        <v>134</v>
      </c>
      <c r="D91" s="444" t="str">
        <f>Anbudspris!$H$103</f>
        <v xml:space="preserve"> </v>
      </c>
      <c r="E91" s="470" t="str">
        <f>Anbudspris!$I$103</f>
        <v xml:space="preserve"> </v>
      </c>
      <c r="F91" s="469">
        <v>32</v>
      </c>
      <c r="G91" s="468">
        <f>IF(Prislista!$E$223=0,0,E91/F91)</f>
        <v>0</v>
      </c>
      <c r="H91" s="263"/>
      <c r="I91" s="779"/>
      <c r="J91" s="771">
        <f t="shared" ref="J91:S98" si="32">SUM($G91)</f>
        <v>0</v>
      </c>
      <c r="K91" s="771">
        <f t="shared" si="32"/>
        <v>0</v>
      </c>
      <c r="L91" s="771">
        <f t="shared" si="32"/>
        <v>0</v>
      </c>
      <c r="M91" s="771">
        <f t="shared" si="32"/>
        <v>0</v>
      </c>
      <c r="N91" s="771">
        <f t="shared" si="32"/>
        <v>0</v>
      </c>
      <c r="O91" s="771">
        <f t="shared" si="32"/>
        <v>0</v>
      </c>
      <c r="P91" s="771">
        <f t="shared" si="32"/>
        <v>0</v>
      </c>
      <c r="Q91" s="771">
        <f t="shared" si="32"/>
        <v>0</v>
      </c>
      <c r="R91" s="771">
        <f t="shared" si="32"/>
        <v>0</v>
      </c>
      <c r="S91" s="771">
        <f t="shared" si="32"/>
        <v>0</v>
      </c>
      <c r="T91" s="771">
        <f t="shared" ref="T91:AC98" si="33">SUM($G91)</f>
        <v>0</v>
      </c>
      <c r="U91" s="771">
        <f t="shared" si="33"/>
        <v>0</v>
      </c>
      <c r="V91" s="771">
        <f t="shared" si="33"/>
        <v>0</v>
      </c>
      <c r="W91" s="771">
        <f t="shared" si="33"/>
        <v>0</v>
      </c>
      <c r="X91" s="771">
        <f t="shared" si="33"/>
        <v>0</v>
      </c>
      <c r="Y91" s="771">
        <f t="shared" si="33"/>
        <v>0</v>
      </c>
      <c r="Z91" s="771">
        <f t="shared" si="33"/>
        <v>0</v>
      </c>
      <c r="AA91" s="771">
        <f t="shared" si="33"/>
        <v>0</v>
      </c>
      <c r="AB91" s="771">
        <f t="shared" si="33"/>
        <v>0</v>
      </c>
      <c r="AC91" s="771">
        <f t="shared" si="33"/>
        <v>0</v>
      </c>
      <c r="AD91" s="771">
        <f t="shared" ref="AD91:AO98" si="34">SUM($G91)</f>
        <v>0</v>
      </c>
      <c r="AE91" s="771">
        <f t="shared" si="34"/>
        <v>0</v>
      </c>
      <c r="AF91" s="771">
        <f t="shared" si="34"/>
        <v>0</v>
      </c>
      <c r="AG91" s="771">
        <f t="shared" si="34"/>
        <v>0</v>
      </c>
      <c r="AH91" s="771">
        <f t="shared" si="34"/>
        <v>0</v>
      </c>
      <c r="AI91" s="771">
        <f t="shared" si="34"/>
        <v>0</v>
      </c>
      <c r="AJ91" s="771">
        <f t="shared" si="34"/>
        <v>0</v>
      </c>
      <c r="AK91" s="771">
        <f t="shared" si="34"/>
        <v>0</v>
      </c>
      <c r="AL91" s="771">
        <f t="shared" si="34"/>
        <v>0</v>
      </c>
      <c r="AM91" s="771">
        <f t="shared" si="34"/>
        <v>0</v>
      </c>
      <c r="AN91" s="771">
        <f t="shared" si="34"/>
        <v>0</v>
      </c>
      <c r="AO91" s="772">
        <f t="shared" si="34"/>
        <v>0</v>
      </c>
      <c r="AP91" s="313"/>
      <c r="AQ91" s="313"/>
    </row>
    <row r="92" spans="2:43" x14ac:dyDescent="0.2">
      <c r="B92" s="271"/>
      <c r="C92" s="23" t="s">
        <v>91</v>
      </c>
      <c r="D92" s="133" t="str">
        <f>Anbudspris!$H$104</f>
        <v xml:space="preserve"> </v>
      </c>
      <c r="E92" s="145" t="str">
        <f>Anbudspris!$I$104</f>
        <v xml:space="preserve"> </v>
      </c>
      <c r="F92" s="164">
        <v>32</v>
      </c>
      <c r="G92" s="149">
        <f>IF(Prislista!$E$224=0,0,E92/F92)</f>
        <v>0</v>
      </c>
      <c r="H92" s="39"/>
      <c r="I92" s="764"/>
      <c r="J92" s="761">
        <f t="shared" si="32"/>
        <v>0</v>
      </c>
      <c r="K92" s="761">
        <f t="shared" si="32"/>
        <v>0</v>
      </c>
      <c r="L92" s="761">
        <f t="shared" si="32"/>
        <v>0</v>
      </c>
      <c r="M92" s="761">
        <f t="shared" si="32"/>
        <v>0</v>
      </c>
      <c r="N92" s="761">
        <f t="shared" si="32"/>
        <v>0</v>
      </c>
      <c r="O92" s="761">
        <f t="shared" si="32"/>
        <v>0</v>
      </c>
      <c r="P92" s="761">
        <f t="shared" si="32"/>
        <v>0</v>
      </c>
      <c r="Q92" s="761">
        <f t="shared" si="32"/>
        <v>0</v>
      </c>
      <c r="R92" s="761">
        <f t="shared" si="32"/>
        <v>0</v>
      </c>
      <c r="S92" s="761">
        <f t="shared" si="32"/>
        <v>0</v>
      </c>
      <c r="T92" s="761">
        <f t="shared" si="33"/>
        <v>0</v>
      </c>
      <c r="U92" s="761">
        <f t="shared" si="33"/>
        <v>0</v>
      </c>
      <c r="V92" s="761">
        <f t="shared" si="33"/>
        <v>0</v>
      </c>
      <c r="W92" s="761">
        <f t="shared" si="33"/>
        <v>0</v>
      </c>
      <c r="X92" s="761">
        <f t="shared" si="33"/>
        <v>0</v>
      </c>
      <c r="Y92" s="761">
        <f t="shared" si="33"/>
        <v>0</v>
      </c>
      <c r="Z92" s="761">
        <f t="shared" si="33"/>
        <v>0</v>
      </c>
      <c r="AA92" s="761">
        <f t="shared" si="33"/>
        <v>0</v>
      </c>
      <c r="AB92" s="761">
        <f t="shared" si="33"/>
        <v>0</v>
      </c>
      <c r="AC92" s="761">
        <f t="shared" si="33"/>
        <v>0</v>
      </c>
      <c r="AD92" s="761">
        <f t="shared" si="34"/>
        <v>0</v>
      </c>
      <c r="AE92" s="761">
        <f t="shared" si="34"/>
        <v>0</v>
      </c>
      <c r="AF92" s="761">
        <f t="shared" si="34"/>
        <v>0</v>
      </c>
      <c r="AG92" s="761">
        <f t="shared" si="34"/>
        <v>0</v>
      </c>
      <c r="AH92" s="761">
        <f t="shared" si="34"/>
        <v>0</v>
      </c>
      <c r="AI92" s="761">
        <f t="shared" si="34"/>
        <v>0</v>
      </c>
      <c r="AJ92" s="761">
        <f t="shared" si="34"/>
        <v>0</v>
      </c>
      <c r="AK92" s="761">
        <f t="shared" si="34"/>
        <v>0</v>
      </c>
      <c r="AL92" s="761">
        <f t="shared" si="34"/>
        <v>0</v>
      </c>
      <c r="AM92" s="761">
        <f t="shared" si="34"/>
        <v>0</v>
      </c>
      <c r="AN92" s="761">
        <f t="shared" si="34"/>
        <v>0</v>
      </c>
      <c r="AO92" s="763">
        <f t="shared" si="34"/>
        <v>0</v>
      </c>
      <c r="AP92" s="313"/>
      <c r="AQ92" s="313"/>
    </row>
    <row r="93" spans="2:43" x14ac:dyDescent="0.2">
      <c r="B93" s="271"/>
      <c r="C93" s="23" t="s">
        <v>92</v>
      </c>
      <c r="D93" s="133" t="str">
        <f>Anbudspris!$H$105</f>
        <v xml:space="preserve"> </v>
      </c>
      <c r="E93" s="145" t="str">
        <f>Anbudspris!$I$105</f>
        <v xml:space="preserve"> </v>
      </c>
      <c r="F93" s="164">
        <v>32</v>
      </c>
      <c r="G93" s="149">
        <f>IF(Prislista!$E$225=0,0,E93/F93)</f>
        <v>0</v>
      </c>
      <c r="H93" s="39"/>
      <c r="I93" s="764"/>
      <c r="J93" s="761">
        <f t="shared" si="32"/>
        <v>0</v>
      </c>
      <c r="K93" s="761">
        <f t="shared" si="32"/>
        <v>0</v>
      </c>
      <c r="L93" s="761">
        <f t="shared" si="32"/>
        <v>0</v>
      </c>
      <c r="M93" s="761">
        <f t="shared" si="32"/>
        <v>0</v>
      </c>
      <c r="N93" s="761">
        <f t="shared" si="32"/>
        <v>0</v>
      </c>
      <c r="O93" s="761">
        <f t="shared" si="32"/>
        <v>0</v>
      </c>
      <c r="P93" s="761">
        <f t="shared" si="32"/>
        <v>0</v>
      </c>
      <c r="Q93" s="761">
        <f t="shared" si="32"/>
        <v>0</v>
      </c>
      <c r="R93" s="761">
        <f t="shared" si="32"/>
        <v>0</v>
      </c>
      <c r="S93" s="761">
        <f t="shared" si="32"/>
        <v>0</v>
      </c>
      <c r="T93" s="761">
        <f t="shared" si="33"/>
        <v>0</v>
      </c>
      <c r="U93" s="761">
        <f t="shared" si="33"/>
        <v>0</v>
      </c>
      <c r="V93" s="761">
        <f t="shared" si="33"/>
        <v>0</v>
      </c>
      <c r="W93" s="761">
        <f t="shared" si="33"/>
        <v>0</v>
      </c>
      <c r="X93" s="761">
        <f t="shared" si="33"/>
        <v>0</v>
      </c>
      <c r="Y93" s="761">
        <f t="shared" si="33"/>
        <v>0</v>
      </c>
      <c r="Z93" s="761">
        <f t="shared" si="33"/>
        <v>0</v>
      </c>
      <c r="AA93" s="761">
        <f t="shared" si="33"/>
        <v>0</v>
      </c>
      <c r="AB93" s="761">
        <f t="shared" si="33"/>
        <v>0</v>
      </c>
      <c r="AC93" s="761">
        <f t="shared" si="33"/>
        <v>0</v>
      </c>
      <c r="AD93" s="761">
        <f t="shared" si="34"/>
        <v>0</v>
      </c>
      <c r="AE93" s="761">
        <f t="shared" si="34"/>
        <v>0</v>
      </c>
      <c r="AF93" s="761">
        <f t="shared" si="34"/>
        <v>0</v>
      </c>
      <c r="AG93" s="761">
        <f t="shared" si="34"/>
        <v>0</v>
      </c>
      <c r="AH93" s="761">
        <f t="shared" si="34"/>
        <v>0</v>
      </c>
      <c r="AI93" s="761">
        <f t="shared" si="34"/>
        <v>0</v>
      </c>
      <c r="AJ93" s="761">
        <f t="shared" si="34"/>
        <v>0</v>
      </c>
      <c r="AK93" s="761">
        <f t="shared" si="34"/>
        <v>0</v>
      </c>
      <c r="AL93" s="761">
        <f t="shared" si="34"/>
        <v>0</v>
      </c>
      <c r="AM93" s="761">
        <f t="shared" si="34"/>
        <v>0</v>
      </c>
      <c r="AN93" s="761">
        <f t="shared" si="34"/>
        <v>0</v>
      </c>
      <c r="AO93" s="763">
        <f t="shared" si="34"/>
        <v>0</v>
      </c>
      <c r="AP93" s="313"/>
      <c r="AQ93" s="313"/>
    </row>
    <row r="94" spans="2:43" x14ac:dyDescent="0.2">
      <c r="B94" s="271"/>
      <c r="C94" s="23" t="s">
        <v>93</v>
      </c>
      <c r="D94" s="133" t="str">
        <f>Anbudspris!$H$106</f>
        <v xml:space="preserve"> </v>
      </c>
      <c r="E94" s="145" t="str">
        <f>Anbudspris!$I$106</f>
        <v xml:space="preserve"> </v>
      </c>
      <c r="F94" s="164">
        <v>32</v>
      </c>
      <c r="G94" s="149">
        <f>IF(Prislista!$E$226=0,0,E94/F94)</f>
        <v>0</v>
      </c>
      <c r="H94" s="39"/>
      <c r="I94" s="764"/>
      <c r="J94" s="761">
        <f t="shared" si="32"/>
        <v>0</v>
      </c>
      <c r="K94" s="761">
        <f t="shared" si="32"/>
        <v>0</v>
      </c>
      <c r="L94" s="761">
        <f t="shared" si="32"/>
        <v>0</v>
      </c>
      <c r="M94" s="761">
        <f t="shared" si="32"/>
        <v>0</v>
      </c>
      <c r="N94" s="761">
        <f t="shared" si="32"/>
        <v>0</v>
      </c>
      <c r="O94" s="761">
        <f t="shared" si="32"/>
        <v>0</v>
      </c>
      <c r="P94" s="761">
        <f t="shared" si="32"/>
        <v>0</v>
      </c>
      <c r="Q94" s="761">
        <f t="shared" si="32"/>
        <v>0</v>
      </c>
      <c r="R94" s="761">
        <f t="shared" si="32"/>
        <v>0</v>
      </c>
      <c r="S94" s="761">
        <f t="shared" si="32"/>
        <v>0</v>
      </c>
      <c r="T94" s="761">
        <f t="shared" si="33"/>
        <v>0</v>
      </c>
      <c r="U94" s="761">
        <f t="shared" si="33"/>
        <v>0</v>
      </c>
      <c r="V94" s="761">
        <f t="shared" si="33"/>
        <v>0</v>
      </c>
      <c r="W94" s="761">
        <f t="shared" si="33"/>
        <v>0</v>
      </c>
      <c r="X94" s="761">
        <f t="shared" si="33"/>
        <v>0</v>
      </c>
      <c r="Y94" s="761">
        <f t="shared" si="33"/>
        <v>0</v>
      </c>
      <c r="Z94" s="761">
        <f t="shared" si="33"/>
        <v>0</v>
      </c>
      <c r="AA94" s="761">
        <f t="shared" si="33"/>
        <v>0</v>
      </c>
      <c r="AB94" s="761">
        <f t="shared" si="33"/>
        <v>0</v>
      </c>
      <c r="AC94" s="761">
        <f t="shared" si="33"/>
        <v>0</v>
      </c>
      <c r="AD94" s="761">
        <f t="shared" si="34"/>
        <v>0</v>
      </c>
      <c r="AE94" s="761">
        <f t="shared" si="34"/>
        <v>0</v>
      </c>
      <c r="AF94" s="761">
        <f t="shared" si="34"/>
        <v>0</v>
      </c>
      <c r="AG94" s="761">
        <f t="shared" si="34"/>
        <v>0</v>
      </c>
      <c r="AH94" s="761">
        <f t="shared" si="34"/>
        <v>0</v>
      </c>
      <c r="AI94" s="761">
        <f t="shared" si="34"/>
        <v>0</v>
      </c>
      <c r="AJ94" s="761">
        <f t="shared" si="34"/>
        <v>0</v>
      </c>
      <c r="AK94" s="761">
        <f t="shared" si="34"/>
        <v>0</v>
      </c>
      <c r="AL94" s="761">
        <f t="shared" si="34"/>
        <v>0</v>
      </c>
      <c r="AM94" s="761">
        <f t="shared" si="34"/>
        <v>0</v>
      </c>
      <c r="AN94" s="761">
        <f t="shared" si="34"/>
        <v>0</v>
      </c>
      <c r="AO94" s="763">
        <f t="shared" si="34"/>
        <v>0</v>
      </c>
      <c r="AP94" s="313"/>
      <c r="AQ94" s="313"/>
    </row>
    <row r="95" spans="2:43" x14ac:dyDescent="0.2">
      <c r="B95" s="271"/>
      <c r="C95" s="690" t="s">
        <v>350</v>
      </c>
      <c r="D95" s="697" t="str">
        <f>Anbudspris!$H$107</f>
        <v xml:space="preserve"> </v>
      </c>
      <c r="E95" s="698" t="str">
        <f>Anbudspris!$I$107</f>
        <v xml:space="preserve"> </v>
      </c>
      <c r="F95" s="699">
        <v>32</v>
      </c>
      <c r="G95" s="700">
        <f>IF(Prislista!$E$227=0,0,E95/F95)</f>
        <v>0</v>
      </c>
      <c r="H95" s="39"/>
      <c r="I95" s="764"/>
      <c r="J95" s="761">
        <f t="shared" si="32"/>
        <v>0</v>
      </c>
      <c r="K95" s="761">
        <f t="shared" si="32"/>
        <v>0</v>
      </c>
      <c r="L95" s="761">
        <f t="shared" si="32"/>
        <v>0</v>
      </c>
      <c r="M95" s="761">
        <f t="shared" si="32"/>
        <v>0</v>
      </c>
      <c r="N95" s="761">
        <f t="shared" si="32"/>
        <v>0</v>
      </c>
      <c r="O95" s="761">
        <f t="shared" si="32"/>
        <v>0</v>
      </c>
      <c r="P95" s="761">
        <f t="shared" si="32"/>
        <v>0</v>
      </c>
      <c r="Q95" s="761">
        <f t="shared" si="32"/>
        <v>0</v>
      </c>
      <c r="R95" s="761">
        <f t="shared" si="32"/>
        <v>0</v>
      </c>
      <c r="S95" s="761">
        <f t="shared" si="32"/>
        <v>0</v>
      </c>
      <c r="T95" s="761">
        <f t="shared" si="33"/>
        <v>0</v>
      </c>
      <c r="U95" s="761">
        <f t="shared" si="33"/>
        <v>0</v>
      </c>
      <c r="V95" s="761">
        <f t="shared" si="33"/>
        <v>0</v>
      </c>
      <c r="W95" s="761">
        <f t="shared" si="33"/>
        <v>0</v>
      </c>
      <c r="X95" s="761">
        <f t="shared" si="33"/>
        <v>0</v>
      </c>
      <c r="Y95" s="761">
        <f t="shared" si="33"/>
        <v>0</v>
      </c>
      <c r="Z95" s="761">
        <f t="shared" si="33"/>
        <v>0</v>
      </c>
      <c r="AA95" s="761">
        <f t="shared" si="33"/>
        <v>0</v>
      </c>
      <c r="AB95" s="761">
        <f t="shared" si="33"/>
        <v>0</v>
      </c>
      <c r="AC95" s="761">
        <f t="shared" si="33"/>
        <v>0</v>
      </c>
      <c r="AD95" s="761">
        <f t="shared" si="34"/>
        <v>0</v>
      </c>
      <c r="AE95" s="761">
        <f t="shared" si="34"/>
        <v>0</v>
      </c>
      <c r="AF95" s="761">
        <f t="shared" si="34"/>
        <v>0</v>
      </c>
      <c r="AG95" s="761">
        <f t="shared" si="34"/>
        <v>0</v>
      </c>
      <c r="AH95" s="761">
        <f t="shared" si="34"/>
        <v>0</v>
      </c>
      <c r="AI95" s="761">
        <f t="shared" si="34"/>
        <v>0</v>
      </c>
      <c r="AJ95" s="761">
        <f t="shared" si="34"/>
        <v>0</v>
      </c>
      <c r="AK95" s="761">
        <f t="shared" si="34"/>
        <v>0</v>
      </c>
      <c r="AL95" s="761">
        <f t="shared" si="34"/>
        <v>0</v>
      </c>
      <c r="AM95" s="761">
        <f t="shared" si="34"/>
        <v>0</v>
      </c>
      <c r="AN95" s="761">
        <f t="shared" si="34"/>
        <v>0</v>
      </c>
      <c r="AO95" s="763">
        <f t="shared" si="34"/>
        <v>0</v>
      </c>
      <c r="AP95" s="313"/>
      <c r="AQ95" s="313"/>
    </row>
    <row r="96" spans="2:43" x14ac:dyDescent="0.2">
      <c r="B96" s="271"/>
      <c r="C96" s="690" t="s">
        <v>351</v>
      </c>
      <c r="D96" s="697" t="str">
        <f>Anbudspris!$H$108</f>
        <v xml:space="preserve"> </v>
      </c>
      <c r="E96" s="698" t="str">
        <f>Anbudspris!$I$108</f>
        <v xml:space="preserve"> </v>
      </c>
      <c r="F96" s="699">
        <v>32</v>
      </c>
      <c r="G96" s="700">
        <f>IF(Prislista!$E$228=0,0,E96/F96)</f>
        <v>0</v>
      </c>
      <c r="H96" s="39"/>
      <c r="I96" s="764"/>
      <c r="J96" s="761">
        <f t="shared" si="32"/>
        <v>0</v>
      </c>
      <c r="K96" s="761">
        <f t="shared" si="32"/>
        <v>0</v>
      </c>
      <c r="L96" s="761">
        <f t="shared" si="32"/>
        <v>0</v>
      </c>
      <c r="M96" s="761">
        <f t="shared" si="32"/>
        <v>0</v>
      </c>
      <c r="N96" s="761">
        <f t="shared" si="32"/>
        <v>0</v>
      </c>
      <c r="O96" s="761">
        <f t="shared" si="32"/>
        <v>0</v>
      </c>
      <c r="P96" s="761">
        <f t="shared" si="32"/>
        <v>0</v>
      </c>
      <c r="Q96" s="761">
        <f t="shared" si="32"/>
        <v>0</v>
      </c>
      <c r="R96" s="761">
        <f t="shared" si="32"/>
        <v>0</v>
      </c>
      <c r="S96" s="761">
        <f t="shared" si="32"/>
        <v>0</v>
      </c>
      <c r="T96" s="761">
        <f t="shared" si="33"/>
        <v>0</v>
      </c>
      <c r="U96" s="761">
        <f t="shared" si="33"/>
        <v>0</v>
      </c>
      <c r="V96" s="761">
        <f t="shared" si="33"/>
        <v>0</v>
      </c>
      <c r="W96" s="761">
        <f t="shared" si="33"/>
        <v>0</v>
      </c>
      <c r="X96" s="761">
        <f t="shared" si="33"/>
        <v>0</v>
      </c>
      <c r="Y96" s="761">
        <f t="shared" si="33"/>
        <v>0</v>
      </c>
      <c r="Z96" s="761">
        <f t="shared" si="33"/>
        <v>0</v>
      </c>
      <c r="AA96" s="761">
        <f t="shared" si="33"/>
        <v>0</v>
      </c>
      <c r="AB96" s="761">
        <f t="shared" si="33"/>
        <v>0</v>
      </c>
      <c r="AC96" s="761">
        <f t="shared" si="33"/>
        <v>0</v>
      </c>
      <c r="AD96" s="761">
        <f t="shared" si="34"/>
        <v>0</v>
      </c>
      <c r="AE96" s="761">
        <f t="shared" si="34"/>
        <v>0</v>
      </c>
      <c r="AF96" s="761">
        <f t="shared" si="34"/>
        <v>0</v>
      </c>
      <c r="AG96" s="761">
        <f t="shared" si="34"/>
        <v>0</v>
      </c>
      <c r="AH96" s="761">
        <f t="shared" si="34"/>
        <v>0</v>
      </c>
      <c r="AI96" s="761">
        <f t="shared" si="34"/>
        <v>0</v>
      </c>
      <c r="AJ96" s="761">
        <f t="shared" si="34"/>
        <v>0</v>
      </c>
      <c r="AK96" s="761">
        <f t="shared" si="34"/>
        <v>0</v>
      </c>
      <c r="AL96" s="761">
        <f t="shared" si="34"/>
        <v>0</v>
      </c>
      <c r="AM96" s="761">
        <f t="shared" si="34"/>
        <v>0</v>
      </c>
      <c r="AN96" s="761">
        <f t="shared" si="34"/>
        <v>0</v>
      </c>
      <c r="AO96" s="763">
        <f t="shared" si="34"/>
        <v>0</v>
      </c>
      <c r="AP96" s="313"/>
      <c r="AQ96" s="313"/>
    </row>
    <row r="97" spans="2:43" x14ac:dyDescent="0.2">
      <c r="B97" s="271"/>
      <c r="C97" s="23" t="s">
        <v>94</v>
      </c>
      <c r="D97" s="133" t="str">
        <f>Anbudspris!$H$109</f>
        <v xml:space="preserve"> </v>
      </c>
      <c r="E97" s="145" t="str">
        <f>Anbudspris!$I$109</f>
        <v xml:space="preserve"> </v>
      </c>
      <c r="F97" s="164">
        <v>32</v>
      </c>
      <c r="G97" s="149">
        <f>IF(Prislista!$E$229=0,0,E97/F97)</f>
        <v>0</v>
      </c>
      <c r="H97" s="39"/>
      <c r="I97" s="764"/>
      <c r="J97" s="761">
        <f t="shared" si="32"/>
        <v>0</v>
      </c>
      <c r="K97" s="761">
        <f t="shared" si="32"/>
        <v>0</v>
      </c>
      <c r="L97" s="761">
        <f t="shared" si="32"/>
        <v>0</v>
      </c>
      <c r="M97" s="761">
        <f t="shared" si="32"/>
        <v>0</v>
      </c>
      <c r="N97" s="761">
        <f t="shared" si="32"/>
        <v>0</v>
      </c>
      <c r="O97" s="761">
        <f t="shared" si="32"/>
        <v>0</v>
      </c>
      <c r="P97" s="761">
        <f t="shared" si="32"/>
        <v>0</v>
      </c>
      <c r="Q97" s="761">
        <f t="shared" si="32"/>
        <v>0</v>
      </c>
      <c r="R97" s="761">
        <f t="shared" si="32"/>
        <v>0</v>
      </c>
      <c r="S97" s="761">
        <f t="shared" si="32"/>
        <v>0</v>
      </c>
      <c r="T97" s="761">
        <f t="shared" si="33"/>
        <v>0</v>
      </c>
      <c r="U97" s="761">
        <f t="shared" si="33"/>
        <v>0</v>
      </c>
      <c r="V97" s="761">
        <f t="shared" si="33"/>
        <v>0</v>
      </c>
      <c r="W97" s="761">
        <f t="shared" si="33"/>
        <v>0</v>
      </c>
      <c r="X97" s="761">
        <f t="shared" si="33"/>
        <v>0</v>
      </c>
      <c r="Y97" s="761">
        <f t="shared" si="33"/>
        <v>0</v>
      </c>
      <c r="Z97" s="761">
        <f t="shared" si="33"/>
        <v>0</v>
      </c>
      <c r="AA97" s="761">
        <f t="shared" si="33"/>
        <v>0</v>
      </c>
      <c r="AB97" s="761">
        <f t="shared" si="33"/>
        <v>0</v>
      </c>
      <c r="AC97" s="761">
        <f t="shared" si="33"/>
        <v>0</v>
      </c>
      <c r="AD97" s="761">
        <f t="shared" si="34"/>
        <v>0</v>
      </c>
      <c r="AE97" s="761">
        <f t="shared" si="34"/>
        <v>0</v>
      </c>
      <c r="AF97" s="761">
        <f t="shared" si="34"/>
        <v>0</v>
      </c>
      <c r="AG97" s="761">
        <f t="shared" si="34"/>
        <v>0</v>
      </c>
      <c r="AH97" s="761">
        <f t="shared" si="34"/>
        <v>0</v>
      </c>
      <c r="AI97" s="761">
        <f t="shared" si="34"/>
        <v>0</v>
      </c>
      <c r="AJ97" s="761">
        <f t="shared" si="34"/>
        <v>0</v>
      </c>
      <c r="AK97" s="761">
        <f t="shared" si="34"/>
        <v>0</v>
      </c>
      <c r="AL97" s="761">
        <f t="shared" si="34"/>
        <v>0</v>
      </c>
      <c r="AM97" s="761">
        <f t="shared" si="34"/>
        <v>0</v>
      </c>
      <c r="AN97" s="761">
        <f t="shared" si="34"/>
        <v>0</v>
      </c>
      <c r="AO97" s="763">
        <f t="shared" si="34"/>
        <v>0</v>
      </c>
      <c r="AP97" s="313"/>
      <c r="AQ97" s="773" t="s">
        <v>302</v>
      </c>
    </row>
    <row r="98" spans="2:43" x14ac:dyDescent="0.2">
      <c r="B98" s="270"/>
      <c r="C98" s="464" t="s">
        <v>95</v>
      </c>
      <c r="D98" s="463" t="str">
        <f>Anbudspris!$H$110</f>
        <v xml:space="preserve"> </v>
      </c>
      <c r="E98" s="462" t="str">
        <f>Anbudspris!$I$110</f>
        <v xml:space="preserve"> </v>
      </c>
      <c r="F98" s="461">
        <v>32</v>
      </c>
      <c r="G98" s="460">
        <f>IF(Prislista!$E$230=0,0,E98/F98)</f>
        <v>0</v>
      </c>
      <c r="H98" s="396"/>
      <c r="I98" s="780"/>
      <c r="J98" s="774">
        <f t="shared" si="32"/>
        <v>0</v>
      </c>
      <c r="K98" s="774">
        <f t="shared" si="32"/>
        <v>0</v>
      </c>
      <c r="L98" s="774">
        <f t="shared" si="32"/>
        <v>0</v>
      </c>
      <c r="M98" s="774">
        <f t="shared" si="32"/>
        <v>0</v>
      </c>
      <c r="N98" s="774">
        <f t="shared" si="32"/>
        <v>0</v>
      </c>
      <c r="O98" s="774">
        <f t="shared" si="32"/>
        <v>0</v>
      </c>
      <c r="P98" s="774">
        <f t="shared" si="32"/>
        <v>0</v>
      </c>
      <c r="Q98" s="774">
        <f t="shared" si="32"/>
        <v>0</v>
      </c>
      <c r="R98" s="774">
        <f t="shared" si="32"/>
        <v>0</v>
      </c>
      <c r="S98" s="774">
        <f t="shared" si="32"/>
        <v>0</v>
      </c>
      <c r="T98" s="774">
        <f t="shared" si="33"/>
        <v>0</v>
      </c>
      <c r="U98" s="774">
        <f t="shared" si="33"/>
        <v>0</v>
      </c>
      <c r="V98" s="774">
        <f t="shared" si="33"/>
        <v>0</v>
      </c>
      <c r="W98" s="774">
        <f t="shared" si="33"/>
        <v>0</v>
      </c>
      <c r="X98" s="774">
        <f t="shared" si="33"/>
        <v>0</v>
      </c>
      <c r="Y98" s="774">
        <f t="shared" si="33"/>
        <v>0</v>
      </c>
      <c r="Z98" s="774">
        <f t="shared" si="33"/>
        <v>0</v>
      </c>
      <c r="AA98" s="774">
        <f t="shared" si="33"/>
        <v>0</v>
      </c>
      <c r="AB98" s="774">
        <f t="shared" si="33"/>
        <v>0</v>
      </c>
      <c r="AC98" s="774">
        <f t="shared" si="33"/>
        <v>0</v>
      </c>
      <c r="AD98" s="774">
        <f t="shared" si="34"/>
        <v>0</v>
      </c>
      <c r="AE98" s="774">
        <f t="shared" si="34"/>
        <v>0</v>
      </c>
      <c r="AF98" s="774">
        <f t="shared" si="34"/>
        <v>0</v>
      </c>
      <c r="AG98" s="774">
        <f t="shared" si="34"/>
        <v>0</v>
      </c>
      <c r="AH98" s="774">
        <f t="shared" si="34"/>
        <v>0</v>
      </c>
      <c r="AI98" s="774">
        <f t="shared" si="34"/>
        <v>0</v>
      </c>
      <c r="AJ98" s="774">
        <f t="shared" si="34"/>
        <v>0</v>
      </c>
      <c r="AK98" s="774">
        <f t="shared" si="34"/>
        <v>0</v>
      </c>
      <c r="AL98" s="774">
        <f t="shared" si="34"/>
        <v>0</v>
      </c>
      <c r="AM98" s="774">
        <f t="shared" si="34"/>
        <v>0</v>
      </c>
      <c r="AN98" s="774">
        <f t="shared" si="34"/>
        <v>0</v>
      </c>
      <c r="AO98" s="775">
        <f t="shared" si="34"/>
        <v>0</v>
      </c>
      <c r="AP98" s="313"/>
      <c r="AQ98" s="363">
        <f>SUM(H83:AO98)</f>
        <v>0</v>
      </c>
    </row>
    <row r="99" spans="2:43" x14ac:dyDescent="0.2">
      <c r="C99" s="8"/>
      <c r="D99" s="8"/>
      <c r="E99" s="8"/>
      <c r="F99" s="8"/>
      <c r="G99" s="457"/>
      <c r="H99" s="8"/>
      <c r="I99" s="8"/>
      <c r="J99" s="8"/>
    </row>
    <row r="100" spans="2:43" x14ac:dyDescent="0.2">
      <c r="C100" s="8"/>
      <c r="D100" s="136"/>
      <c r="E100" s="137" t="s">
        <v>124</v>
      </c>
      <c r="F100" s="162" t="s">
        <v>16</v>
      </c>
      <c r="G100" s="214" t="s">
        <v>114</v>
      </c>
    </row>
    <row r="101" spans="2:43" ht="15" x14ac:dyDescent="0.25">
      <c r="B101" s="5" t="s">
        <v>209</v>
      </c>
      <c r="C101" s="8"/>
      <c r="D101" s="193" t="s">
        <v>36</v>
      </c>
      <c r="E101" s="138" t="s">
        <v>125</v>
      </c>
      <c r="F101" s="163" t="s">
        <v>115</v>
      </c>
      <c r="G101" s="166" t="s">
        <v>113</v>
      </c>
      <c r="H101" s="153">
        <v>41547</v>
      </c>
      <c r="I101" s="122">
        <f>SUM(H101+92)</f>
        <v>41639</v>
      </c>
      <c r="J101" s="122">
        <f>SUM(I101+90)</f>
        <v>41729</v>
      </c>
      <c r="K101" s="123">
        <f>SUM(J101+91)</f>
        <v>41820</v>
      </c>
      <c r="L101" s="122">
        <f>SUM(K101+92)</f>
        <v>41912</v>
      </c>
      <c r="M101" s="122">
        <f>SUM(L101+92)</f>
        <v>42004</v>
      </c>
      <c r="N101" s="122">
        <f>SUM(M101+90)</f>
        <v>42094</v>
      </c>
      <c r="O101" s="123">
        <f>SUM(N101+91)</f>
        <v>42185</v>
      </c>
      <c r="P101" s="122">
        <f>SUM(O101+92)</f>
        <v>42277</v>
      </c>
      <c r="Q101" s="122">
        <f>SUM(P101+92)</f>
        <v>42369</v>
      </c>
      <c r="R101" s="122">
        <f>SUM(Q101+91)</f>
        <v>42460</v>
      </c>
      <c r="S101" s="122">
        <f>SUM(R101+91)</f>
        <v>42551</v>
      </c>
      <c r="T101" s="122">
        <f>SUM(S101+92)</f>
        <v>42643</v>
      </c>
      <c r="U101" s="122">
        <f>SUM(T101+92)</f>
        <v>42735</v>
      </c>
      <c r="V101" s="122">
        <f>SUM(U101+90)</f>
        <v>42825</v>
      </c>
      <c r="W101" s="122">
        <f>SUM(V101+91)</f>
        <v>42916</v>
      </c>
      <c r="X101" s="122">
        <f>SUM(W101+92)</f>
        <v>43008</v>
      </c>
      <c r="Y101" s="122">
        <f>SUM(X101+92)</f>
        <v>43100</v>
      </c>
      <c r="Z101" s="122">
        <f>SUM(Y101+90)</f>
        <v>43190</v>
      </c>
      <c r="AA101" s="122">
        <f>SUM(Z101+91)</f>
        <v>43281</v>
      </c>
      <c r="AB101" s="122">
        <f>SUM(AA101+92)</f>
        <v>43373</v>
      </c>
      <c r="AC101" s="122">
        <f>SUM(AB101+92)</f>
        <v>43465</v>
      </c>
      <c r="AD101" s="122">
        <f>SUM(AC101+90)</f>
        <v>43555</v>
      </c>
      <c r="AE101" s="122">
        <f>SUM(AD101+91)</f>
        <v>43646</v>
      </c>
      <c r="AF101" s="122">
        <f>SUM(AE101+92)</f>
        <v>43738</v>
      </c>
      <c r="AG101" s="122">
        <f>SUM(AF101+92)</f>
        <v>43830</v>
      </c>
      <c r="AH101" s="122">
        <f>SUM(AG101+90)</f>
        <v>43920</v>
      </c>
      <c r="AI101" s="122">
        <f>SUM(AH101+92)</f>
        <v>44012</v>
      </c>
      <c r="AJ101" s="122">
        <f>SUM(AI101+92)</f>
        <v>44104</v>
      </c>
      <c r="AK101" s="122">
        <f>SUM(AJ101+92)</f>
        <v>44196</v>
      </c>
      <c r="AL101" s="122">
        <f>SUM(AK101+90)</f>
        <v>44286</v>
      </c>
      <c r="AM101" s="416">
        <f>SUM(AL101+91)</f>
        <v>44377</v>
      </c>
      <c r="AN101" s="122">
        <f>SUM(AM101+92)</f>
        <v>44469</v>
      </c>
      <c r="AO101" s="128">
        <f>SUM(AN101+92)</f>
        <v>44561</v>
      </c>
    </row>
    <row r="102" spans="2:43" x14ac:dyDescent="0.2">
      <c r="B102" s="155" t="s">
        <v>65</v>
      </c>
      <c r="C102" s="156" t="s">
        <v>90</v>
      </c>
      <c r="D102" s="140" t="str">
        <f>Anbudspris!$K$90</f>
        <v xml:space="preserve"> </v>
      </c>
      <c r="E102" s="144" t="str">
        <f>Anbudspris!$L$90</f>
        <v xml:space="preserve"> </v>
      </c>
      <c r="F102" s="142">
        <v>32</v>
      </c>
      <c r="G102" s="148">
        <f>IF(Prislista!$F$103=0,0,E102/F102)</f>
        <v>0</v>
      </c>
      <c r="H102" s="427"/>
      <c r="I102" s="428"/>
      <c r="J102" s="761">
        <f t="shared" ref="J102:AO102" si="35">SUM($G102)</f>
        <v>0</v>
      </c>
      <c r="K102" s="761">
        <f t="shared" si="35"/>
        <v>0</v>
      </c>
      <c r="L102" s="761">
        <f t="shared" si="35"/>
        <v>0</v>
      </c>
      <c r="M102" s="761">
        <f t="shared" si="35"/>
        <v>0</v>
      </c>
      <c r="N102" s="761">
        <f t="shared" si="35"/>
        <v>0</v>
      </c>
      <c r="O102" s="761">
        <f t="shared" si="35"/>
        <v>0</v>
      </c>
      <c r="P102" s="761">
        <f t="shared" si="35"/>
        <v>0</v>
      </c>
      <c r="Q102" s="761">
        <f t="shared" si="35"/>
        <v>0</v>
      </c>
      <c r="R102" s="761">
        <f t="shared" si="35"/>
        <v>0</v>
      </c>
      <c r="S102" s="761">
        <f t="shared" si="35"/>
        <v>0</v>
      </c>
      <c r="T102" s="761">
        <f t="shared" si="35"/>
        <v>0</v>
      </c>
      <c r="U102" s="761">
        <f t="shared" si="35"/>
        <v>0</v>
      </c>
      <c r="V102" s="761">
        <f t="shared" si="35"/>
        <v>0</v>
      </c>
      <c r="W102" s="761">
        <f t="shared" si="35"/>
        <v>0</v>
      </c>
      <c r="X102" s="761">
        <f t="shared" si="35"/>
        <v>0</v>
      </c>
      <c r="Y102" s="761">
        <f t="shared" si="35"/>
        <v>0</v>
      </c>
      <c r="Z102" s="761">
        <f t="shared" si="35"/>
        <v>0</v>
      </c>
      <c r="AA102" s="761">
        <f t="shared" si="35"/>
        <v>0</v>
      </c>
      <c r="AB102" s="761">
        <f t="shared" si="35"/>
        <v>0</v>
      </c>
      <c r="AC102" s="761">
        <f t="shared" si="35"/>
        <v>0</v>
      </c>
      <c r="AD102" s="761">
        <f t="shared" si="35"/>
        <v>0</v>
      </c>
      <c r="AE102" s="761">
        <f t="shared" si="35"/>
        <v>0</v>
      </c>
      <c r="AF102" s="761">
        <f t="shared" si="35"/>
        <v>0</v>
      </c>
      <c r="AG102" s="761">
        <f t="shared" si="35"/>
        <v>0</v>
      </c>
      <c r="AH102" s="761">
        <f t="shared" si="35"/>
        <v>0</v>
      </c>
      <c r="AI102" s="761">
        <f t="shared" si="35"/>
        <v>0</v>
      </c>
      <c r="AJ102" s="761">
        <f t="shared" si="35"/>
        <v>0</v>
      </c>
      <c r="AK102" s="761">
        <f t="shared" si="35"/>
        <v>0</v>
      </c>
      <c r="AL102" s="761">
        <f t="shared" si="35"/>
        <v>0</v>
      </c>
      <c r="AM102" s="762">
        <f t="shared" si="35"/>
        <v>0</v>
      </c>
      <c r="AN102" s="761">
        <f t="shared" si="35"/>
        <v>0</v>
      </c>
      <c r="AO102" s="763">
        <f t="shared" si="35"/>
        <v>0</v>
      </c>
      <c r="AP102" s="313"/>
      <c r="AQ102" s="313"/>
    </row>
    <row r="103" spans="2:43" ht="25.5" x14ac:dyDescent="0.2">
      <c r="B103" s="31" t="s">
        <v>66</v>
      </c>
      <c r="C103" s="157" t="s">
        <v>131</v>
      </c>
      <c r="D103" s="141" t="str">
        <f>Anbudspris!$K$91</f>
        <v xml:space="preserve"> </v>
      </c>
      <c r="E103" s="145" t="str">
        <f>Anbudspris!$L$91</f>
        <v xml:space="preserve"> </v>
      </c>
      <c r="F103" s="143">
        <v>16</v>
      </c>
      <c r="G103" s="149">
        <f>IF(Prislista!$E$107=0,0,E103/F103)</f>
        <v>0</v>
      </c>
      <c r="H103" s="427"/>
      <c r="I103" s="431"/>
      <c r="J103" s="761">
        <f t="shared" ref="J103:Y107" si="36">SUM($G103)</f>
        <v>0</v>
      </c>
      <c r="K103" s="761">
        <f t="shared" si="36"/>
        <v>0</v>
      </c>
      <c r="L103" s="761">
        <f t="shared" si="36"/>
        <v>0</v>
      </c>
      <c r="M103" s="761">
        <f t="shared" si="36"/>
        <v>0</v>
      </c>
      <c r="N103" s="761">
        <f t="shared" si="36"/>
        <v>0</v>
      </c>
      <c r="O103" s="761">
        <f t="shared" si="36"/>
        <v>0</v>
      </c>
      <c r="P103" s="761">
        <f t="shared" si="36"/>
        <v>0</v>
      </c>
      <c r="Q103" s="761">
        <f t="shared" si="36"/>
        <v>0</v>
      </c>
      <c r="R103" s="761">
        <f t="shared" si="36"/>
        <v>0</v>
      </c>
      <c r="S103" s="761">
        <f t="shared" si="36"/>
        <v>0</v>
      </c>
      <c r="T103" s="761">
        <f t="shared" si="36"/>
        <v>0</v>
      </c>
      <c r="U103" s="761">
        <f t="shared" si="36"/>
        <v>0</v>
      </c>
      <c r="V103" s="761">
        <f t="shared" si="36"/>
        <v>0</v>
      </c>
      <c r="W103" s="761">
        <f t="shared" si="36"/>
        <v>0</v>
      </c>
      <c r="X103" s="761">
        <f t="shared" si="36"/>
        <v>0</v>
      </c>
      <c r="Y103" s="761">
        <f t="shared" si="36"/>
        <v>0</v>
      </c>
      <c r="Z103" s="107"/>
      <c r="AA103" s="107"/>
      <c r="AB103" s="107"/>
      <c r="AC103" s="107"/>
      <c r="AD103" s="107"/>
      <c r="AE103" s="107"/>
      <c r="AF103" s="107"/>
      <c r="AG103" s="107"/>
      <c r="AH103" s="107"/>
      <c r="AI103" s="107"/>
      <c r="AJ103" s="107"/>
      <c r="AK103" s="107"/>
      <c r="AL103" s="107"/>
      <c r="AM103" s="553"/>
      <c r="AN103" s="764"/>
      <c r="AO103" s="41"/>
      <c r="AP103" s="313"/>
      <c r="AQ103" s="313"/>
    </row>
    <row r="104" spans="2:43" ht="25.5" x14ac:dyDescent="0.2">
      <c r="B104" s="31" t="s">
        <v>67</v>
      </c>
      <c r="C104" s="157" t="s">
        <v>132</v>
      </c>
      <c r="D104" s="141" t="str">
        <f>Anbudspris!$K$92</f>
        <v xml:space="preserve"> </v>
      </c>
      <c r="E104" s="145" t="str">
        <f>Anbudspris!$L$92</f>
        <v xml:space="preserve"> </v>
      </c>
      <c r="F104" s="143">
        <v>16</v>
      </c>
      <c r="G104" s="149">
        <f>IF(Prislista!$E$111=0,0,E104/F104)</f>
        <v>0</v>
      </c>
      <c r="H104" s="427"/>
      <c r="I104" s="431"/>
      <c r="J104" s="761">
        <f t="shared" si="36"/>
        <v>0</v>
      </c>
      <c r="K104" s="761">
        <f t="shared" si="36"/>
        <v>0</v>
      </c>
      <c r="L104" s="761">
        <f t="shared" si="36"/>
        <v>0</v>
      </c>
      <c r="M104" s="761">
        <f t="shared" si="36"/>
        <v>0</v>
      </c>
      <c r="N104" s="761">
        <f t="shared" si="36"/>
        <v>0</v>
      </c>
      <c r="O104" s="761">
        <f t="shared" si="36"/>
        <v>0</v>
      </c>
      <c r="P104" s="761">
        <f t="shared" si="36"/>
        <v>0</v>
      </c>
      <c r="Q104" s="761">
        <f t="shared" si="36"/>
        <v>0</v>
      </c>
      <c r="R104" s="761">
        <f t="shared" si="36"/>
        <v>0</v>
      </c>
      <c r="S104" s="761">
        <f t="shared" si="36"/>
        <v>0</v>
      </c>
      <c r="T104" s="761">
        <f t="shared" si="36"/>
        <v>0</v>
      </c>
      <c r="U104" s="761">
        <f t="shared" si="36"/>
        <v>0</v>
      </c>
      <c r="V104" s="761">
        <f t="shared" si="36"/>
        <v>0</v>
      </c>
      <c r="W104" s="761">
        <f t="shared" si="36"/>
        <v>0</v>
      </c>
      <c r="X104" s="761">
        <f t="shared" si="36"/>
        <v>0</v>
      </c>
      <c r="Y104" s="761">
        <f t="shared" si="36"/>
        <v>0</v>
      </c>
      <c r="Z104" s="107"/>
      <c r="AA104" s="107"/>
      <c r="AB104" s="107"/>
      <c r="AC104" s="107"/>
      <c r="AD104" s="107"/>
      <c r="AE104" s="107"/>
      <c r="AF104" s="107"/>
      <c r="AG104" s="107"/>
      <c r="AH104" s="107"/>
      <c r="AI104" s="107"/>
      <c r="AJ104" s="107"/>
      <c r="AK104" s="107"/>
      <c r="AL104" s="107"/>
      <c r="AM104" s="553"/>
      <c r="AN104" s="764"/>
      <c r="AO104" s="41"/>
      <c r="AP104" s="313"/>
      <c r="AQ104" s="313"/>
    </row>
    <row r="105" spans="2:43" ht="25.5" x14ac:dyDescent="0.2">
      <c r="B105" s="31" t="s">
        <v>68</v>
      </c>
      <c r="C105" s="157" t="s">
        <v>133</v>
      </c>
      <c r="D105" s="141" t="str">
        <f>Anbudspris!$K$93</f>
        <v xml:space="preserve"> </v>
      </c>
      <c r="E105" s="145" t="str">
        <f>Anbudspris!$L$93</f>
        <v xml:space="preserve"> </v>
      </c>
      <c r="F105" s="143">
        <v>20</v>
      </c>
      <c r="G105" s="149">
        <f>IF(Prislista!$E$115=0,0,E105/F105)</f>
        <v>0</v>
      </c>
      <c r="H105" s="427"/>
      <c r="I105" s="431"/>
      <c r="J105" s="761">
        <f t="shared" si="36"/>
        <v>0</v>
      </c>
      <c r="K105" s="761">
        <f t="shared" si="36"/>
        <v>0</v>
      </c>
      <c r="L105" s="761">
        <f t="shared" si="36"/>
        <v>0</v>
      </c>
      <c r="M105" s="761">
        <f t="shared" si="36"/>
        <v>0</v>
      </c>
      <c r="N105" s="761">
        <f t="shared" si="36"/>
        <v>0</v>
      </c>
      <c r="O105" s="761">
        <f t="shared" si="36"/>
        <v>0</v>
      </c>
      <c r="P105" s="761">
        <f t="shared" si="36"/>
        <v>0</v>
      </c>
      <c r="Q105" s="761">
        <f t="shared" si="36"/>
        <v>0</v>
      </c>
      <c r="R105" s="761">
        <f t="shared" si="36"/>
        <v>0</v>
      </c>
      <c r="S105" s="761">
        <f t="shared" si="36"/>
        <v>0</v>
      </c>
      <c r="T105" s="761">
        <f t="shared" si="36"/>
        <v>0</v>
      </c>
      <c r="U105" s="761">
        <f t="shared" si="36"/>
        <v>0</v>
      </c>
      <c r="V105" s="761">
        <f t="shared" si="36"/>
        <v>0</v>
      </c>
      <c r="W105" s="761">
        <f t="shared" si="36"/>
        <v>0</v>
      </c>
      <c r="X105" s="761">
        <f t="shared" si="36"/>
        <v>0</v>
      </c>
      <c r="Y105" s="761">
        <f t="shared" si="36"/>
        <v>0</v>
      </c>
      <c r="Z105" s="761">
        <f t="shared" ref="Z105:AC107" si="37">SUM($G105)</f>
        <v>0</v>
      </c>
      <c r="AA105" s="761">
        <f t="shared" si="37"/>
        <v>0</v>
      </c>
      <c r="AB105" s="761">
        <f t="shared" si="37"/>
        <v>0</v>
      </c>
      <c r="AC105" s="761">
        <f t="shared" si="37"/>
        <v>0</v>
      </c>
      <c r="AD105" s="107"/>
      <c r="AE105" s="107"/>
      <c r="AF105" s="107"/>
      <c r="AG105" s="107"/>
      <c r="AH105" s="107"/>
      <c r="AI105" s="107"/>
      <c r="AJ105" s="107"/>
      <c r="AK105" s="107"/>
      <c r="AL105" s="107"/>
      <c r="AM105" s="553"/>
      <c r="AN105" s="764"/>
      <c r="AO105" s="41"/>
      <c r="AP105" s="313"/>
      <c r="AQ105" s="313"/>
    </row>
    <row r="106" spans="2:43" x14ac:dyDescent="0.2">
      <c r="B106" s="31" t="s">
        <v>268</v>
      </c>
      <c r="C106" s="157" t="s">
        <v>292</v>
      </c>
      <c r="D106" s="141" t="str">
        <f>Anbudspris!$K$95</f>
        <v xml:space="preserve"> </v>
      </c>
      <c r="E106" s="145" t="str">
        <f>Anbudspris!$L$95</f>
        <v xml:space="preserve"> </v>
      </c>
      <c r="F106" s="143">
        <v>32</v>
      </c>
      <c r="G106" s="149">
        <f>IF(Prislista!$F$131=0,0,E106/F106)</f>
        <v>0</v>
      </c>
      <c r="H106" s="427"/>
      <c r="I106" s="431"/>
      <c r="J106" s="761">
        <f t="shared" si="36"/>
        <v>0</v>
      </c>
      <c r="K106" s="761">
        <f t="shared" si="36"/>
        <v>0</v>
      </c>
      <c r="L106" s="761">
        <f t="shared" si="36"/>
        <v>0</v>
      </c>
      <c r="M106" s="761">
        <f t="shared" si="36"/>
        <v>0</v>
      </c>
      <c r="N106" s="761">
        <f t="shared" si="36"/>
        <v>0</v>
      </c>
      <c r="O106" s="761">
        <f t="shared" si="36"/>
        <v>0</v>
      </c>
      <c r="P106" s="761">
        <f t="shared" si="36"/>
        <v>0</v>
      </c>
      <c r="Q106" s="761">
        <f t="shared" si="36"/>
        <v>0</v>
      </c>
      <c r="R106" s="761">
        <f t="shared" si="36"/>
        <v>0</v>
      </c>
      <c r="S106" s="761">
        <f t="shared" si="36"/>
        <v>0</v>
      </c>
      <c r="T106" s="761">
        <f t="shared" si="36"/>
        <v>0</v>
      </c>
      <c r="U106" s="761">
        <f t="shared" si="36"/>
        <v>0</v>
      </c>
      <c r="V106" s="761">
        <f t="shared" si="36"/>
        <v>0</v>
      </c>
      <c r="W106" s="761">
        <f t="shared" si="36"/>
        <v>0</v>
      </c>
      <c r="X106" s="761">
        <f t="shared" si="36"/>
        <v>0</v>
      </c>
      <c r="Y106" s="761">
        <f t="shared" si="36"/>
        <v>0</v>
      </c>
      <c r="Z106" s="765">
        <f t="shared" si="37"/>
        <v>0</v>
      </c>
      <c r="AA106" s="765">
        <f t="shared" si="37"/>
        <v>0</v>
      </c>
      <c r="AB106" s="765">
        <f t="shared" si="37"/>
        <v>0</v>
      </c>
      <c r="AC106" s="765">
        <f t="shared" si="37"/>
        <v>0</v>
      </c>
      <c r="AD106" s="765">
        <f t="shared" ref="AD106:AO107" si="38">SUM($G106)</f>
        <v>0</v>
      </c>
      <c r="AE106" s="765">
        <f t="shared" si="38"/>
        <v>0</v>
      </c>
      <c r="AF106" s="765">
        <f t="shared" si="38"/>
        <v>0</v>
      </c>
      <c r="AG106" s="765">
        <f t="shared" si="38"/>
        <v>0</v>
      </c>
      <c r="AH106" s="765">
        <f t="shared" si="38"/>
        <v>0</v>
      </c>
      <c r="AI106" s="765">
        <f t="shared" si="38"/>
        <v>0</v>
      </c>
      <c r="AJ106" s="765">
        <f t="shared" si="38"/>
        <v>0</v>
      </c>
      <c r="AK106" s="765">
        <f t="shared" si="38"/>
        <v>0</v>
      </c>
      <c r="AL106" s="765">
        <f t="shared" si="38"/>
        <v>0</v>
      </c>
      <c r="AM106" s="766">
        <f t="shared" si="38"/>
        <v>0</v>
      </c>
      <c r="AN106" s="761">
        <f t="shared" si="38"/>
        <v>0</v>
      </c>
      <c r="AO106" s="763">
        <f t="shared" si="38"/>
        <v>0</v>
      </c>
      <c r="AP106" s="313"/>
      <c r="AQ106" s="313"/>
    </row>
    <row r="107" spans="2:43" ht="25.5" x14ac:dyDescent="0.2">
      <c r="B107" s="33" t="s">
        <v>274</v>
      </c>
      <c r="C107" s="158" t="s">
        <v>294</v>
      </c>
      <c r="D107" s="141" t="str">
        <f>Anbudspris!$K$97</f>
        <v xml:space="preserve"> </v>
      </c>
      <c r="E107" s="145" t="str">
        <f>Anbudspris!$L$97</f>
        <v xml:space="preserve"> </v>
      </c>
      <c r="F107" s="143">
        <v>32</v>
      </c>
      <c r="G107" s="149">
        <f>IF(Prislista!F156+Prislista!F169+Prislista!F180+Prislista!F191=0,0,E107/F107)</f>
        <v>0</v>
      </c>
      <c r="H107" s="427"/>
      <c r="I107" s="431"/>
      <c r="J107" s="761">
        <f t="shared" si="36"/>
        <v>0</v>
      </c>
      <c r="K107" s="761">
        <f t="shared" si="36"/>
        <v>0</v>
      </c>
      <c r="L107" s="761">
        <f t="shared" si="36"/>
        <v>0</v>
      </c>
      <c r="M107" s="761">
        <f t="shared" si="36"/>
        <v>0</v>
      </c>
      <c r="N107" s="761">
        <f t="shared" si="36"/>
        <v>0</v>
      </c>
      <c r="O107" s="761">
        <f t="shared" si="36"/>
        <v>0</v>
      </c>
      <c r="P107" s="761">
        <f t="shared" si="36"/>
        <v>0</v>
      </c>
      <c r="Q107" s="761">
        <f t="shared" si="36"/>
        <v>0</v>
      </c>
      <c r="R107" s="761">
        <f t="shared" si="36"/>
        <v>0</v>
      </c>
      <c r="S107" s="761">
        <f t="shared" si="36"/>
        <v>0</v>
      </c>
      <c r="T107" s="761">
        <f t="shared" si="36"/>
        <v>0</v>
      </c>
      <c r="U107" s="761">
        <f t="shared" si="36"/>
        <v>0</v>
      </c>
      <c r="V107" s="761">
        <f t="shared" si="36"/>
        <v>0</v>
      </c>
      <c r="W107" s="761">
        <f t="shared" si="36"/>
        <v>0</v>
      </c>
      <c r="X107" s="761">
        <f t="shared" si="36"/>
        <v>0</v>
      </c>
      <c r="Y107" s="761">
        <f t="shared" si="36"/>
        <v>0</v>
      </c>
      <c r="Z107" s="765">
        <f t="shared" si="37"/>
        <v>0</v>
      </c>
      <c r="AA107" s="765">
        <f t="shared" si="37"/>
        <v>0</v>
      </c>
      <c r="AB107" s="765">
        <f t="shared" si="37"/>
        <v>0</v>
      </c>
      <c r="AC107" s="765">
        <f t="shared" si="37"/>
        <v>0</v>
      </c>
      <c r="AD107" s="765">
        <f t="shared" si="38"/>
        <v>0</v>
      </c>
      <c r="AE107" s="765">
        <f t="shared" si="38"/>
        <v>0</v>
      </c>
      <c r="AF107" s="765">
        <f t="shared" si="38"/>
        <v>0</v>
      </c>
      <c r="AG107" s="765">
        <f t="shared" si="38"/>
        <v>0</v>
      </c>
      <c r="AH107" s="765">
        <f t="shared" si="38"/>
        <v>0</v>
      </c>
      <c r="AI107" s="765">
        <f t="shared" si="38"/>
        <v>0</v>
      </c>
      <c r="AJ107" s="765">
        <f t="shared" si="38"/>
        <v>0</v>
      </c>
      <c r="AK107" s="765">
        <f t="shared" si="38"/>
        <v>0</v>
      </c>
      <c r="AL107" s="765">
        <f t="shared" si="38"/>
        <v>0</v>
      </c>
      <c r="AM107" s="766">
        <f t="shared" si="38"/>
        <v>0</v>
      </c>
      <c r="AN107" s="761">
        <f t="shared" si="38"/>
        <v>0</v>
      </c>
      <c r="AO107" s="763">
        <f t="shared" si="38"/>
        <v>0</v>
      </c>
      <c r="AP107" s="313"/>
      <c r="AQ107" s="313"/>
    </row>
    <row r="108" spans="2:43" x14ac:dyDescent="0.2">
      <c r="B108" s="32" t="s">
        <v>30</v>
      </c>
      <c r="C108" s="439" t="s">
        <v>96</v>
      </c>
      <c r="D108" s="452" t="str">
        <f>Anbudspris!$K$98</f>
        <v xml:space="preserve"> </v>
      </c>
      <c r="E108" s="441" t="str">
        <f>Anbudspris!$L$98</f>
        <v xml:space="preserve"> </v>
      </c>
      <c r="F108" s="453">
        <v>1</v>
      </c>
      <c r="G108" s="443">
        <f>IF(Prislista!$F$198=0,0,E108/F108)</f>
        <v>0</v>
      </c>
      <c r="H108" s="434"/>
      <c r="I108" s="454"/>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767"/>
      <c r="AN108" s="768"/>
      <c r="AO108" s="769">
        <f>SUM($G108)</f>
        <v>0</v>
      </c>
      <c r="AP108" s="313"/>
      <c r="AQ108" s="313"/>
    </row>
    <row r="109" spans="2:43" x14ac:dyDescent="0.2">
      <c r="B109" s="32" t="s">
        <v>75</v>
      </c>
      <c r="C109" s="315" t="s">
        <v>215</v>
      </c>
      <c r="D109" s="440"/>
      <c r="E109" s="441"/>
      <c r="F109" s="442"/>
      <c r="G109" s="443"/>
      <c r="H109" s="472"/>
      <c r="I109" s="436"/>
      <c r="J109" s="770"/>
      <c r="K109" s="770"/>
      <c r="L109" s="770"/>
      <c r="M109" s="770"/>
      <c r="N109" s="770"/>
      <c r="O109" s="770"/>
      <c r="P109" s="770"/>
      <c r="Q109" s="770"/>
      <c r="R109" s="770"/>
      <c r="S109" s="770"/>
      <c r="T109" s="770"/>
      <c r="U109" s="770"/>
      <c r="V109" s="770"/>
      <c r="W109" s="770"/>
      <c r="X109" s="770"/>
      <c r="Y109" s="770"/>
      <c r="Z109" s="770"/>
      <c r="AA109" s="770"/>
      <c r="AB109" s="770"/>
      <c r="AC109" s="770"/>
      <c r="AD109" s="770"/>
      <c r="AE109" s="770"/>
      <c r="AF109" s="770"/>
      <c r="AG109" s="770"/>
      <c r="AH109" s="770"/>
      <c r="AI109" s="770"/>
      <c r="AJ109" s="770"/>
      <c r="AK109" s="770"/>
      <c r="AL109" s="770"/>
      <c r="AM109" s="770"/>
      <c r="AN109" s="770"/>
      <c r="AO109" s="769"/>
      <c r="AP109" s="313"/>
      <c r="AQ109" s="313"/>
    </row>
    <row r="110" spans="2:43" x14ac:dyDescent="0.2">
      <c r="B110" s="271"/>
      <c r="C110" s="471" t="s">
        <v>134</v>
      </c>
      <c r="D110" s="444" t="str">
        <f>Anbudspris!$K$103</f>
        <v xml:space="preserve"> </v>
      </c>
      <c r="E110" s="470" t="str">
        <f>Anbudspris!$L$103</f>
        <v xml:space="preserve"> </v>
      </c>
      <c r="F110" s="469">
        <v>32</v>
      </c>
      <c r="G110" s="468">
        <f>IF(Prislista!$E$223=0,0,E110/F110)</f>
        <v>0</v>
      </c>
      <c r="H110" s="467"/>
      <c r="I110" s="466"/>
      <c r="J110" s="771">
        <f t="shared" ref="J110:S117" si="39">SUM($G110)</f>
        <v>0</v>
      </c>
      <c r="K110" s="771">
        <f t="shared" si="39"/>
        <v>0</v>
      </c>
      <c r="L110" s="771">
        <f t="shared" si="39"/>
        <v>0</v>
      </c>
      <c r="M110" s="771">
        <f t="shared" si="39"/>
        <v>0</v>
      </c>
      <c r="N110" s="771">
        <f t="shared" si="39"/>
        <v>0</v>
      </c>
      <c r="O110" s="771">
        <f t="shared" si="39"/>
        <v>0</v>
      </c>
      <c r="P110" s="771">
        <f t="shared" si="39"/>
        <v>0</v>
      </c>
      <c r="Q110" s="771">
        <f t="shared" si="39"/>
        <v>0</v>
      </c>
      <c r="R110" s="771">
        <f t="shared" si="39"/>
        <v>0</v>
      </c>
      <c r="S110" s="771">
        <f t="shared" si="39"/>
        <v>0</v>
      </c>
      <c r="T110" s="771">
        <f t="shared" ref="T110:AC117" si="40">SUM($G110)</f>
        <v>0</v>
      </c>
      <c r="U110" s="771">
        <f t="shared" si="40"/>
        <v>0</v>
      </c>
      <c r="V110" s="771">
        <f t="shared" si="40"/>
        <v>0</v>
      </c>
      <c r="W110" s="771">
        <f t="shared" si="40"/>
        <v>0</v>
      </c>
      <c r="X110" s="771">
        <f t="shared" si="40"/>
        <v>0</v>
      </c>
      <c r="Y110" s="771">
        <f t="shared" si="40"/>
        <v>0</v>
      </c>
      <c r="Z110" s="771">
        <f t="shared" si="40"/>
        <v>0</v>
      </c>
      <c r="AA110" s="771">
        <f t="shared" si="40"/>
        <v>0</v>
      </c>
      <c r="AB110" s="771">
        <f t="shared" si="40"/>
        <v>0</v>
      </c>
      <c r="AC110" s="771">
        <f t="shared" si="40"/>
        <v>0</v>
      </c>
      <c r="AD110" s="771">
        <f t="shared" ref="AD110:AO117" si="41">SUM($G110)</f>
        <v>0</v>
      </c>
      <c r="AE110" s="771">
        <f t="shared" si="41"/>
        <v>0</v>
      </c>
      <c r="AF110" s="771">
        <f t="shared" si="41"/>
        <v>0</v>
      </c>
      <c r="AG110" s="771">
        <f t="shared" si="41"/>
        <v>0</v>
      </c>
      <c r="AH110" s="771">
        <f t="shared" si="41"/>
        <v>0</v>
      </c>
      <c r="AI110" s="771">
        <f t="shared" si="41"/>
        <v>0</v>
      </c>
      <c r="AJ110" s="771">
        <f t="shared" si="41"/>
        <v>0</v>
      </c>
      <c r="AK110" s="771">
        <f t="shared" si="41"/>
        <v>0</v>
      </c>
      <c r="AL110" s="771">
        <f t="shared" si="41"/>
        <v>0</v>
      </c>
      <c r="AM110" s="771">
        <f t="shared" si="41"/>
        <v>0</v>
      </c>
      <c r="AN110" s="771">
        <f t="shared" si="41"/>
        <v>0</v>
      </c>
      <c r="AO110" s="772">
        <f t="shared" si="41"/>
        <v>0</v>
      </c>
      <c r="AP110" s="313"/>
      <c r="AQ110" s="313"/>
    </row>
    <row r="111" spans="2:43" x14ac:dyDescent="0.2">
      <c r="B111" s="271"/>
      <c r="C111" s="23" t="s">
        <v>91</v>
      </c>
      <c r="D111" s="133" t="str">
        <f>Anbudspris!$K$104</f>
        <v xml:space="preserve"> </v>
      </c>
      <c r="E111" s="145" t="str">
        <f>Anbudspris!$L$104</f>
        <v xml:space="preserve"> </v>
      </c>
      <c r="F111" s="164">
        <v>32</v>
      </c>
      <c r="G111" s="149">
        <f>IF(Prislista!$E$224=0,0,E111/F111)</f>
        <v>0</v>
      </c>
      <c r="H111" s="465"/>
      <c r="I111" s="125"/>
      <c r="J111" s="761">
        <f t="shared" si="39"/>
        <v>0</v>
      </c>
      <c r="K111" s="761">
        <f t="shared" si="39"/>
        <v>0</v>
      </c>
      <c r="L111" s="761">
        <f t="shared" si="39"/>
        <v>0</v>
      </c>
      <c r="M111" s="761">
        <f t="shared" si="39"/>
        <v>0</v>
      </c>
      <c r="N111" s="761">
        <f t="shared" si="39"/>
        <v>0</v>
      </c>
      <c r="O111" s="761">
        <f t="shared" si="39"/>
        <v>0</v>
      </c>
      <c r="P111" s="761">
        <f t="shared" si="39"/>
        <v>0</v>
      </c>
      <c r="Q111" s="761">
        <f t="shared" si="39"/>
        <v>0</v>
      </c>
      <c r="R111" s="761">
        <f t="shared" si="39"/>
        <v>0</v>
      </c>
      <c r="S111" s="761">
        <f t="shared" si="39"/>
        <v>0</v>
      </c>
      <c r="T111" s="761">
        <f t="shared" si="40"/>
        <v>0</v>
      </c>
      <c r="U111" s="761">
        <f t="shared" si="40"/>
        <v>0</v>
      </c>
      <c r="V111" s="761">
        <f t="shared" si="40"/>
        <v>0</v>
      </c>
      <c r="W111" s="761">
        <f t="shared" si="40"/>
        <v>0</v>
      </c>
      <c r="X111" s="761">
        <f t="shared" si="40"/>
        <v>0</v>
      </c>
      <c r="Y111" s="761">
        <f t="shared" si="40"/>
        <v>0</v>
      </c>
      <c r="Z111" s="761">
        <f t="shared" si="40"/>
        <v>0</v>
      </c>
      <c r="AA111" s="761">
        <f t="shared" si="40"/>
        <v>0</v>
      </c>
      <c r="AB111" s="761">
        <f t="shared" si="40"/>
        <v>0</v>
      </c>
      <c r="AC111" s="761">
        <f t="shared" si="40"/>
        <v>0</v>
      </c>
      <c r="AD111" s="761">
        <f t="shared" si="41"/>
        <v>0</v>
      </c>
      <c r="AE111" s="761">
        <f t="shared" si="41"/>
        <v>0</v>
      </c>
      <c r="AF111" s="761">
        <f t="shared" si="41"/>
        <v>0</v>
      </c>
      <c r="AG111" s="761">
        <f t="shared" si="41"/>
        <v>0</v>
      </c>
      <c r="AH111" s="761">
        <f t="shared" si="41"/>
        <v>0</v>
      </c>
      <c r="AI111" s="761">
        <f t="shared" si="41"/>
        <v>0</v>
      </c>
      <c r="AJ111" s="761">
        <f t="shared" si="41"/>
        <v>0</v>
      </c>
      <c r="AK111" s="761">
        <f t="shared" si="41"/>
        <v>0</v>
      </c>
      <c r="AL111" s="761">
        <f t="shared" si="41"/>
        <v>0</v>
      </c>
      <c r="AM111" s="761">
        <f t="shared" si="41"/>
        <v>0</v>
      </c>
      <c r="AN111" s="761">
        <f t="shared" si="41"/>
        <v>0</v>
      </c>
      <c r="AO111" s="763">
        <f t="shared" si="41"/>
        <v>0</v>
      </c>
      <c r="AP111" s="313"/>
      <c r="AQ111" s="313"/>
    </row>
    <row r="112" spans="2:43" x14ac:dyDescent="0.2">
      <c r="B112" s="271"/>
      <c r="C112" s="23" t="s">
        <v>92</v>
      </c>
      <c r="D112" s="133" t="str">
        <f>Anbudspris!$K$105</f>
        <v xml:space="preserve"> </v>
      </c>
      <c r="E112" s="145" t="str">
        <f>Anbudspris!$L$105</f>
        <v xml:space="preserve"> </v>
      </c>
      <c r="F112" s="164">
        <v>32</v>
      </c>
      <c r="G112" s="149">
        <f>IF(Prislista!$E$225=0,0,E112/F112)</f>
        <v>0</v>
      </c>
      <c r="H112" s="465"/>
      <c r="I112" s="125"/>
      <c r="J112" s="761">
        <f t="shared" si="39"/>
        <v>0</v>
      </c>
      <c r="K112" s="761">
        <f t="shared" si="39"/>
        <v>0</v>
      </c>
      <c r="L112" s="761">
        <f t="shared" si="39"/>
        <v>0</v>
      </c>
      <c r="M112" s="761">
        <f t="shared" si="39"/>
        <v>0</v>
      </c>
      <c r="N112" s="761">
        <f t="shared" si="39"/>
        <v>0</v>
      </c>
      <c r="O112" s="761">
        <f t="shared" si="39"/>
        <v>0</v>
      </c>
      <c r="P112" s="761">
        <f t="shared" si="39"/>
        <v>0</v>
      </c>
      <c r="Q112" s="761">
        <f t="shared" si="39"/>
        <v>0</v>
      </c>
      <c r="R112" s="761">
        <f t="shared" si="39"/>
        <v>0</v>
      </c>
      <c r="S112" s="761">
        <f t="shared" si="39"/>
        <v>0</v>
      </c>
      <c r="T112" s="761">
        <f t="shared" si="40"/>
        <v>0</v>
      </c>
      <c r="U112" s="761">
        <f t="shared" si="40"/>
        <v>0</v>
      </c>
      <c r="V112" s="761">
        <f t="shared" si="40"/>
        <v>0</v>
      </c>
      <c r="W112" s="761">
        <f t="shared" si="40"/>
        <v>0</v>
      </c>
      <c r="X112" s="761">
        <f t="shared" si="40"/>
        <v>0</v>
      </c>
      <c r="Y112" s="761">
        <f t="shared" si="40"/>
        <v>0</v>
      </c>
      <c r="Z112" s="761">
        <f t="shared" si="40"/>
        <v>0</v>
      </c>
      <c r="AA112" s="761">
        <f t="shared" si="40"/>
        <v>0</v>
      </c>
      <c r="AB112" s="761">
        <f t="shared" si="40"/>
        <v>0</v>
      </c>
      <c r="AC112" s="761">
        <f t="shared" si="40"/>
        <v>0</v>
      </c>
      <c r="AD112" s="761">
        <f t="shared" si="41"/>
        <v>0</v>
      </c>
      <c r="AE112" s="761">
        <f t="shared" si="41"/>
        <v>0</v>
      </c>
      <c r="AF112" s="761">
        <f t="shared" si="41"/>
        <v>0</v>
      </c>
      <c r="AG112" s="761">
        <f t="shared" si="41"/>
        <v>0</v>
      </c>
      <c r="AH112" s="761">
        <f t="shared" si="41"/>
        <v>0</v>
      </c>
      <c r="AI112" s="761">
        <f t="shared" si="41"/>
        <v>0</v>
      </c>
      <c r="AJ112" s="761">
        <f t="shared" si="41"/>
        <v>0</v>
      </c>
      <c r="AK112" s="761">
        <f t="shared" si="41"/>
        <v>0</v>
      </c>
      <c r="AL112" s="761">
        <f t="shared" si="41"/>
        <v>0</v>
      </c>
      <c r="AM112" s="761">
        <f t="shared" si="41"/>
        <v>0</v>
      </c>
      <c r="AN112" s="761">
        <f t="shared" si="41"/>
        <v>0</v>
      </c>
      <c r="AO112" s="763">
        <f t="shared" si="41"/>
        <v>0</v>
      </c>
      <c r="AP112" s="313"/>
      <c r="AQ112" s="313"/>
    </row>
    <row r="113" spans="2:43" x14ac:dyDescent="0.2">
      <c r="B113" s="271"/>
      <c r="C113" s="23" t="s">
        <v>93</v>
      </c>
      <c r="D113" s="133" t="str">
        <f>Anbudspris!$K$106</f>
        <v xml:space="preserve"> </v>
      </c>
      <c r="E113" s="145" t="str">
        <f>Anbudspris!$L$106</f>
        <v xml:space="preserve"> </v>
      </c>
      <c r="F113" s="164">
        <v>32</v>
      </c>
      <c r="G113" s="149">
        <f>IF(Prislista!$E$226=0,0,E113/F113)</f>
        <v>0</v>
      </c>
      <c r="H113" s="465"/>
      <c r="I113" s="125"/>
      <c r="J113" s="761">
        <f t="shared" si="39"/>
        <v>0</v>
      </c>
      <c r="K113" s="761">
        <f t="shared" si="39"/>
        <v>0</v>
      </c>
      <c r="L113" s="761">
        <f t="shared" si="39"/>
        <v>0</v>
      </c>
      <c r="M113" s="761">
        <f t="shared" si="39"/>
        <v>0</v>
      </c>
      <c r="N113" s="761">
        <f t="shared" si="39"/>
        <v>0</v>
      </c>
      <c r="O113" s="761">
        <f t="shared" si="39"/>
        <v>0</v>
      </c>
      <c r="P113" s="761">
        <f t="shared" si="39"/>
        <v>0</v>
      </c>
      <c r="Q113" s="761">
        <f t="shared" si="39"/>
        <v>0</v>
      </c>
      <c r="R113" s="761">
        <f t="shared" si="39"/>
        <v>0</v>
      </c>
      <c r="S113" s="761">
        <f t="shared" si="39"/>
        <v>0</v>
      </c>
      <c r="T113" s="761">
        <f t="shared" si="40"/>
        <v>0</v>
      </c>
      <c r="U113" s="761">
        <f t="shared" si="40"/>
        <v>0</v>
      </c>
      <c r="V113" s="761">
        <f t="shared" si="40"/>
        <v>0</v>
      </c>
      <c r="W113" s="761">
        <f t="shared" si="40"/>
        <v>0</v>
      </c>
      <c r="X113" s="761">
        <f t="shared" si="40"/>
        <v>0</v>
      </c>
      <c r="Y113" s="761">
        <f t="shared" si="40"/>
        <v>0</v>
      </c>
      <c r="Z113" s="761">
        <f t="shared" si="40"/>
        <v>0</v>
      </c>
      <c r="AA113" s="761">
        <f t="shared" si="40"/>
        <v>0</v>
      </c>
      <c r="AB113" s="761">
        <f t="shared" si="40"/>
        <v>0</v>
      </c>
      <c r="AC113" s="761">
        <f t="shared" si="40"/>
        <v>0</v>
      </c>
      <c r="AD113" s="761">
        <f t="shared" si="41"/>
        <v>0</v>
      </c>
      <c r="AE113" s="761">
        <f t="shared" si="41"/>
        <v>0</v>
      </c>
      <c r="AF113" s="761">
        <f t="shared" si="41"/>
        <v>0</v>
      </c>
      <c r="AG113" s="761">
        <f t="shared" si="41"/>
        <v>0</v>
      </c>
      <c r="AH113" s="761">
        <f t="shared" si="41"/>
        <v>0</v>
      </c>
      <c r="AI113" s="761">
        <f t="shared" si="41"/>
        <v>0</v>
      </c>
      <c r="AJ113" s="761">
        <f t="shared" si="41"/>
        <v>0</v>
      </c>
      <c r="AK113" s="761">
        <f t="shared" si="41"/>
        <v>0</v>
      </c>
      <c r="AL113" s="761">
        <f t="shared" si="41"/>
        <v>0</v>
      </c>
      <c r="AM113" s="761">
        <f t="shared" si="41"/>
        <v>0</v>
      </c>
      <c r="AN113" s="761">
        <f t="shared" si="41"/>
        <v>0</v>
      </c>
      <c r="AO113" s="763">
        <f t="shared" si="41"/>
        <v>0</v>
      </c>
      <c r="AP113" s="313"/>
      <c r="AQ113" s="313"/>
    </row>
    <row r="114" spans="2:43" x14ac:dyDescent="0.2">
      <c r="B114" s="271"/>
      <c r="C114" s="690" t="s">
        <v>350</v>
      </c>
      <c r="D114" s="697" t="str">
        <f>Anbudspris!$K$107</f>
        <v xml:space="preserve"> </v>
      </c>
      <c r="E114" s="698" t="str">
        <f>Anbudspris!$L$107</f>
        <v xml:space="preserve"> </v>
      </c>
      <c r="F114" s="699">
        <v>32</v>
      </c>
      <c r="G114" s="700">
        <f>IF(Prislista!$E$227=0,0,E114/F114)</f>
        <v>0</v>
      </c>
      <c r="H114" s="465"/>
      <c r="I114" s="125"/>
      <c r="J114" s="761">
        <f t="shared" si="39"/>
        <v>0</v>
      </c>
      <c r="K114" s="761">
        <f t="shared" si="39"/>
        <v>0</v>
      </c>
      <c r="L114" s="761">
        <f t="shared" si="39"/>
        <v>0</v>
      </c>
      <c r="M114" s="761">
        <f t="shared" si="39"/>
        <v>0</v>
      </c>
      <c r="N114" s="761">
        <f t="shared" si="39"/>
        <v>0</v>
      </c>
      <c r="O114" s="761">
        <f t="shared" si="39"/>
        <v>0</v>
      </c>
      <c r="P114" s="761">
        <f t="shared" si="39"/>
        <v>0</v>
      </c>
      <c r="Q114" s="761">
        <f t="shared" si="39"/>
        <v>0</v>
      </c>
      <c r="R114" s="761">
        <f t="shared" si="39"/>
        <v>0</v>
      </c>
      <c r="S114" s="761">
        <f t="shared" si="39"/>
        <v>0</v>
      </c>
      <c r="T114" s="761">
        <f t="shared" si="40"/>
        <v>0</v>
      </c>
      <c r="U114" s="761">
        <f t="shared" si="40"/>
        <v>0</v>
      </c>
      <c r="V114" s="761">
        <f t="shared" si="40"/>
        <v>0</v>
      </c>
      <c r="W114" s="761">
        <f t="shared" si="40"/>
        <v>0</v>
      </c>
      <c r="X114" s="761">
        <f t="shared" si="40"/>
        <v>0</v>
      </c>
      <c r="Y114" s="761">
        <f t="shared" si="40"/>
        <v>0</v>
      </c>
      <c r="Z114" s="761">
        <f t="shared" si="40"/>
        <v>0</v>
      </c>
      <c r="AA114" s="761">
        <f t="shared" si="40"/>
        <v>0</v>
      </c>
      <c r="AB114" s="761">
        <f t="shared" si="40"/>
        <v>0</v>
      </c>
      <c r="AC114" s="761">
        <f t="shared" si="40"/>
        <v>0</v>
      </c>
      <c r="AD114" s="761">
        <f t="shared" si="41"/>
        <v>0</v>
      </c>
      <c r="AE114" s="761">
        <f t="shared" si="41"/>
        <v>0</v>
      </c>
      <c r="AF114" s="761">
        <f t="shared" si="41"/>
        <v>0</v>
      </c>
      <c r="AG114" s="761">
        <f t="shared" si="41"/>
        <v>0</v>
      </c>
      <c r="AH114" s="761">
        <f t="shared" si="41"/>
        <v>0</v>
      </c>
      <c r="AI114" s="761">
        <f t="shared" si="41"/>
        <v>0</v>
      </c>
      <c r="AJ114" s="761">
        <f t="shared" si="41"/>
        <v>0</v>
      </c>
      <c r="AK114" s="761">
        <f t="shared" si="41"/>
        <v>0</v>
      </c>
      <c r="AL114" s="761">
        <f t="shared" si="41"/>
        <v>0</v>
      </c>
      <c r="AM114" s="761">
        <f t="shared" si="41"/>
        <v>0</v>
      </c>
      <c r="AN114" s="761">
        <f t="shared" si="41"/>
        <v>0</v>
      </c>
      <c r="AO114" s="763">
        <f t="shared" si="41"/>
        <v>0</v>
      </c>
      <c r="AP114" s="313"/>
      <c r="AQ114" s="313"/>
    </row>
    <row r="115" spans="2:43" x14ac:dyDescent="0.2">
      <c r="B115" s="271"/>
      <c r="C115" s="690" t="s">
        <v>351</v>
      </c>
      <c r="D115" s="697" t="str">
        <f>Anbudspris!$K$108</f>
        <v xml:space="preserve"> </v>
      </c>
      <c r="E115" s="698" t="str">
        <f>Anbudspris!$L$108</f>
        <v xml:space="preserve"> </v>
      </c>
      <c r="F115" s="699">
        <v>32</v>
      </c>
      <c r="G115" s="700">
        <f>IF(Prislista!$E$228=0,0,E115/F115)</f>
        <v>0</v>
      </c>
      <c r="H115" s="465"/>
      <c r="I115" s="125"/>
      <c r="J115" s="761">
        <f t="shared" si="39"/>
        <v>0</v>
      </c>
      <c r="K115" s="761">
        <f t="shared" si="39"/>
        <v>0</v>
      </c>
      <c r="L115" s="761">
        <f t="shared" si="39"/>
        <v>0</v>
      </c>
      <c r="M115" s="761">
        <f t="shared" si="39"/>
        <v>0</v>
      </c>
      <c r="N115" s="761">
        <f t="shared" si="39"/>
        <v>0</v>
      </c>
      <c r="O115" s="761">
        <f t="shared" si="39"/>
        <v>0</v>
      </c>
      <c r="P115" s="761">
        <f t="shared" si="39"/>
        <v>0</v>
      </c>
      <c r="Q115" s="761">
        <f t="shared" si="39"/>
        <v>0</v>
      </c>
      <c r="R115" s="761">
        <f t="shared" si="39"/>
        <v>0</v>
      </c>
      <c r="S115" s="761">
        <f t="shared" si="39"/>
        <v>0</v>
      </c>
      <c r="T115" s="761">
        <f t="shared" si="40"/>
        <v>0</v>
      </c>
      <c r="U115" s="761">
        <f t="shared" si="40"/>
        <v>0</v>
      </c>
      <c r="V115" s="761">
        <f t="shared" si="40"/>
        <v>0</v>
      </c>
      <c r="W115" s="761">
        <f t="shared" si="40"/>
        <v>0</v>
      </c>
      <c r="X115" s="761">
        <f t="shared" si="40"/>
        <v>0</v>
      </c>
      <c r="Y115" s="761">
        <f t="shared" si="40"/>
        <v>0</v>
      </c>
      <c r="Z115" s="761">
        <f t="shared" si="40"/>
        <v>0</v>
      </c>
      <c r="AA115" s="761">
        <f t="shared" si="40"/>
        <v>0</v>
      </c>
      <c r="AB115" s="761">
        <f t="shared" si="40"/>
        <v>0</v>
      </c>
      <c r="AC115" s="761">
        <f t="shared" si="40"/>
        <v>0</v>
      </c>
      <c r="AD115" s="761">
        <f t="shared" si="41"/>
        <v>0</v>
      </c>
      <c r="AE115" s="761">
        <f t="shared" si="41"/>
        <v>0</v>
      </c>
      <c r="AF115" s="761">
        <f t="shared" si="41"/>
        <v>0</v>
      </c>
      <c r="AG115" s="761">
        <f t="shared" si="41"/>
        <v>0</v>
      </c>
      <c r="AH115" s="761">
        <f t="shared" si="41"/>
        <v>0</v>
      </c>
      <c r="AI115" s="761">
        <f t="shared" si="41"/>
        <v>0</v>
      </c>
      <c r="AJ115" s="761">
        <f t="shared" si="41"/>
        <v>0</v>
      </c>
      <c r="AK115" s="761">
        <f t="shared" si="41"/>
        <v>0</v>
      </c>
      <c r="AL115" s="761">
        <f t="shared" si="41"/>
        <v>0</v>
      </c>
      <c r="AM115" s="761">
        <f t="shared" si="41"/>
        <v>0</v>
      </c>
      <c r="AN115" s="761">
        <f t="shared" si="41"/>
        <v>0</v>
      </c>
      <c r="AO115" s="763">
        <f t="shared" si="41"/>
        <v>0</v>
      </c>
      <c r="AP115" s="313"/>
      <c r="AQ115" s="313"/>
    </row>
    <row r="116" spans="2:43" x14ac:dyDescent="0.2">
      <c r="B116" s="271"/>
      <c r="C116" s="23" t="s">
        <v>94</v>
      </c>
      <c r="D116" s="133" t="str">
        <f>Anbudspris!$K$109</f>
        <v xml:space="preserve"> </v>
      </c>
      <c r="E116" s="145" t="str">
        <f>Anbudspris!$L$109</f>
        <v xml:space="preserve"> </v>
      </c>
      <c r="F116" s="164">
        <v>32</v>
      </c>
      <c r="G116" s="149">
        <f>IF(Prislista!$E$229=0,0,E116/F116)</f>
        <v>0</v>
      </c>
      <c r="H116" s="465"/>
      <c r="I116" s="125"/>
      <c r="J116" s="761">
        <f t="shared" si="39"/>
        <v>0</v>
      </c>
      <c r="K116" s="761">
        <f t="shared" si="39"/>
        <v>0</v>
      </c>
      <c r="L116" s="761">
        <f t="shared" si="39"/>
        <v>0</v>
      </c>
      <c r="M116" s="761">
        <f t="shared" si="39"/>
        <v>0</v>
      </c>
      <c r="N116" s="761">
        <f t="shared" si="39"/>
        <v>0</v>
      </c>
      <c r="O116" s="761">
        <f t="shared" si="39"/>
        <v>0</v>
      </c>
      <c r="P116" s="761">
        <f t="shared" si="39"/>
        <v>0</v>
      </c>
      <c r="Q116" s="761">
        <f t="shared" si="39"/>
        <v>0</v>
      </c>
      <c r="R116" s="761">
        <f t="shared" si="39"/>
        <v>0</v>
      </c>
      <c r="S116" s="761">
        <f t="shared" si="39"/>
        <v>0</v>
      </c>
      <c r="T116" s="761">
        <f t="shared" si="40"/>
        <v>0</v>
      </c>
      <c r="U116" s="761">
        <f t="shared" si="40"/>
        <v>0</v>
      </c>
      <c r="V116" s="761">
        <f t="shared" si="40"/>
        <v>0</v>
      </c>
      <c r="W116" s="761">
        <f t="shared" si="40"/>
        <v>0</v>
      </c>
      <c r="X116" s="761">
        <f t="shared" si="40"/>
        <v>0</v>
      </c>
      <c r="Y116" s="761">
        <f t="shared" si="40"/>
        <v>0</v>
      </c>
      <c r="Z116" s="761">
        <f t="shared" si="40"/>
        <v>0</v>
      </c>
      <c r="AA116" s="761">
        <f t="shared" si="40"/>
        <v>0</v>
      </c>
      <c r="AB116" s="761">
        <f t="shared" si="40"/>
        <v>0</v>
      </c>
      <c r="AC116" s="761">
        <f t="shared" si="40"/>
        <v>0</v>
      </c>
      <c r="AD116" s="761">
        <f t="shared" si="41"/>
        <v>0</v>
      </c>
      <c r="AE116" s="761">
        <f t="shared" si="41"/>
        <v>0</v>
      </c>
      <c r="AF116" s="761">
        <f t="shared" si="41"/>
        <v>0</v>
      </c>
      <c r="AG116" s="761">
        <f t="shared" si="41"/>
        <v>0</v>
      </c>
      <c r="AH116" s="761">
        <f t="shared" si="41"/>
        <v>0</v>
      </c>
      <c r="AI116" s="761">
        <f t="shared" si="41"/>
        <v>0</v>
      </c>
      <c r="AJ116" s="761">
        <f t="shared" si="41"/>
        <v>0</v>
      </c>
      <c r="AK116" s="761">
        <f t="shared" si="41"/>
        <v>0</v>
      </c>
      <c r="AL116" s="761">
        <f t="shared" si="41"/>
        <v>0</v>
      </c>
      <c r="AM116" s="761">
        <f t="shared" si="41"/>
        <v>0</v>
      </c>
      <c r="AN116" s="761">
        <f t="shared" si="41"/>
        <v>0</v>
      </c>
      <c r="AO116" s="763">
        <f t="shared" si="41"/>
        <v>0</v>
      </c>
      <c r="AP116" s="313"/>
      <c r="AQ116" s="773" t="s">
        <v>302</v>
      </c>
    </row>
    <row r="117" spans="2:43" x14ac:dyDescent="0.2">
      <c r="B117" s="270"/>
      <c r="C117" s="464" t="s">
        <v>95</v>
      </c>
      <c r="D117" s="463" t="str">
        <f>Anbudspris!$K$110</f>
        <v xml:space="preserve"> </v>
      </c>
      <c r="E117" s="462" t="str">
        <f>Anbudspris!$L$110</f>
        <v xml:space="preserve"> </v>
      </c>
      <c r="F117" s="461">
        <v>32</v>
      </c>
      <c r="G117" s="460">
        <f>IF(Prislista!$E$230=0,0,E117/F117)</f>
        <v>0</v>
      </c>
      <c r="H117" s="459"/>
      <c r="I117" s="458"/>
      <c r="J117" s="774">
        <f t="shared" si="39"/>
        <v>0</v>
      </c>
      <c r="K117" s="774">
        <f t="shared" si="39"/>
        <v>0</v>
      </c>
      <c r="L117" s="774">
        <f t="shared" si="39"/>
        <v>0</v>
      </c>
      <c r="M117" s="774">
        <f t="shared" si="39"/>
        <v>0</v>
      </c>
      <c r="N117" s="774">
        <f t="shared" si="39"/>
        <v>0</v>
      </c>
      <c r="O117" s="774">
        <f t="shared" si="39"/>
        <v>0</v>
      </c>
      <c r="P117" s="774">
        <f t="shared" si="39"/>
        <v>0</v>
      </c>
      <c r="Q117" s="774">
        <f t="shared" si="39"/>
        <v>0</v>
      </c>
      <c r="R117" s="774">
        <f t="shared" si="39"/>
        <v>0</v>
      </c>
      <c r="S117" s="774">
        <f t="shared" si="39"/>
        <v>0</v>
      </c>
      <c r="T117" s="774">
        <f t="shared" si="40"/>
        <v>0</v>
      </c>
      <c r="U117" s="774">
        <f t="shared" si="40"/>
        <v>0</v>
      </c>
      <c r="V117" s="774">
        <f t="shared" si="40"/>
        <v>0</v>
      </c>
      <c r="W117" s="774">
        <f t="shared" si="40"/>
        <v>0</v>
      </c>
      <c r="X117" s="774">
        <f t="shared" si="40"/>
        <v>0</v>
      </c>
      <c r="Y117" s="774">
        <f t="shared" si="40"/>
        <v>0</v>
      </c>
      <c r="Z117" s="774">
        <f t="shared" si="40"/>
        <v>0</v>
      </c>
      <c r="AA117" s="774">
        <f t="shared" si="40"/>
        <v>0</v>
      </c>
      <c r="AB117" s="774">
        <f t="shared" si="40"/>
        <v>0</v>
      </c>
      <c r="AC117" s="774">
        <f t="shared" si="40"/>
        <v>0</v>
      </c>
      <c r="AD117" s="774">
        <f t="shared" si="41"/>
        <v>0</v>
      </c>
      <c r="AE117" s="774">
        <f t="shared" si="41"/>
        <v>0</v>
      </c>
      <c r="AF117" s="774">
        <f t="shared" si="41"/>
        <v>0</v>
      </c>
      <c r="AG117" s="774">
        <f t="shared" si="41"/>
        <v>0</v>
      </c>
      <c r="AH117" s="774">
        <f t="shared" si="41"/>
        <v>0</v>
      </c>
      <c r="AI117" s="774">
        <f t="shared" si="41"/>
        <v>0</v>
      </c>
      <c r="AJ117" s="774">
        <f t="shared" si="41"/>
        <v>0</v>
      </c>
      <c r="AK117" s="774">
        <f t="shared" si="41"/>
        <v>0</v>
      </c>
      <c r="AL117" s="774">
        <f t="shared" si="41"/>
        <v>0</v>
      </c>
      <c r="AM117" s="774">
        <f t="shared" si="41"/>
        <v>0</v>
      </c>
      <c r="AN117" s="774">
        <f t="shared" si="41"/>
        <v>0</v>
      </c>
      <c r="AO117" s="775">
        <f t="shared" si="41"/>
        <v>0</v>
      </c>
      <c r="AP117" s="313"/>
      <c r="AQ117" s="363">
        <f>SUM(H102:AO117)</f>
        <v>0</v>
      </c>
    </row>
    <row r="118" spans="2:43" x14ac:dyDescent="0.2">
      <c r="C118" s="8"/>
      <c r="D118" s="8"/>
      <c r="E118" s="8"/>
      <c r="F118" s="8"/>
      <c r="G118" s="457"/>
      <c r="H118" s="8"/>
      <c r="I118" s="8"/>
      <c r="J118" s="8"/>
    </row>
    <row r="119" spans="2:43" x14ac:dyDescent="0.2">
      <c r="C119" s="8"/>
      <c r="D119" s="136"/>
      <c r="E119" s="137" t="s">
        <v>124</v>
      </c>
      <c r="F119" s="162" t="s">
        <v>16</v>
      </c>
      <c r="G119" s="214" t="s">
        <v>114</v>
      </c>
    </row>
    <row r="120" spans="2:43" ht="15" x14ac:dyDescent="0.25">
      <c r="B120" s="5" t="s">
        <v>210</v>
      </c>
      <c r="C120" s="8"/>
      <c r="D120" s="193" t="s">
        <v>36</v>
      </c>
      <c r="E120" s="138" t="s">
        <v>125</v>
      </c>
      <c r="F120" s="163" t="s">
        <v>115</v>
      </c>
      <c r="G120" s="166" t="s">
        <v>113</v>
      </c>
      <c r="H120" s="153">
        <v>41547</v>
      </c>
      <c r="I120" s="122">
        <f>SUM(H120+92)</f>
        <v>41639</v>
      </c>
      <c r="J120" s="122">
        <f>SUM(I120+90)</f>
        <v>41729</v>
      </c>
      <c r="K120" s="123">
        <f>SUM(J120+91)</f>
        <v>41820</v>
      </c>
      <c r="L120" s="122">
        <f>SUM(K120+92)</f>
        <v>41912</v>
      </c>
      <c r="M120" s="122">
        <f>SUM(L120+92)</f>
        <v>42004</v>
      </c>
      <c r="N120" s="122">
        <f>SUM(M120+90)</f>
        <v>42094</v>
      </c>
      <c r="O120" s="123">
        <f>SUM(N120+91)</f>
        <v>42185</v>
      </c>
      <c r="P120" s="122">
        <f>SUM(O120+92)</f>
        <v>42277</v>
      </c>
      <c r="Q120" s="122">
        <f>SUM(P120+92)</f>
        <v>42369</v>
      </c>
      <c r="R120" s="122">
        <f>SUM(Q120+91)</f>
        <v>42460</v>
      </c>
      <c r="S120" s="122">
        <f>SUM(R120+91)</f>
        <v>42551</v>
      </c>
      <c r="T120" s="122">
        <f>SUM(S120+92)</f>
        <v>42643</v>
      </c>
      <c r="U120" s="122">
        <f>SUM(T120+92)</f>
        <v>42735</v>
      </c>
      <c r="V120" s="122">
        <f>SUM(U120+90)</f>
        <v>42825</v>
      </c>
      <c r="W120" s="122">
        <f>SUM(V120+91)</f>
        <v>42916</v>
      </c>
      <c r="X120" s="122">
        <f>SUM(W120+92)</f>
        <v>43008</v>
      </c>
      <c r="Y120" s="122">
        <f>SUM(X120+92)</f>
        <v>43100</v>
      </c>
      <c r="Z120" s="122">
        <f>SUM(Y120+90)</f>
        <v>43190</v>
      </c>
      <c r="AA120" s="122">
        <f>SUM(Z120+91)</f>
        <v>43281</v>
      </c>
      <c r="AB120" s="122">
        <f>SUM(AA120+92)</f>
        <v>43373</v>
      </c>
      <c r="AC120" s="122">
        <f>SUM(AB120+92)</f>
        <v>43465</v>
      </c>
      <c r="AD120" s="122">
        <f>SUM(AC120+90)</f>
        <v>43555</v>
      </c>
      <c r="AE120" s="122">
        <f>SUM(AD120+91)</f>
        <v>43646</v>
      </c>
      <c r="AF120" s="122">
        <f>SUM(AE120+92)</f>
        <v>43738</v>
      </c>
      <c r="AG120" s="122">
        <f>SUM(AF120+92)</f>
        <v>43830</v>
      </c>
      <c r="AH120" s="122">
        <f>SUM(AG120+90)</f>
        <v>43920</v>
      </c>
      <c r="AI120" s="122">
        <f>SUM(AH120+92)</f>
        <v>44012</v>
      </c>
      <c r="AJ120" s="122">
        <f>SUM(AI120+92)</f>
        <v>44104</v>
      </c>
      <c r="AK120" s="122">
        <f>SUM(AJ120+92)</f>
        <v>44196</v>
      </c>
      <c r="AL120" s="122">
        <f>SUM(AK120+90)</f>
        <v>44286</v>
      </c>
      <c r="AM120" s="416">
        <f>SUM(AL120+91)</f>
        <v>44377</v>
      </c>
      <c r="AN120" s="122">
        <f>SUM(AM120+92)</f>
        <v>44469</v>
      </c>
      <c r="AO120" s="128">
        <f>SUM(AN120+92)</f>
        <v>44561</v>
      </c>
    </row>
    <row r="121" spans="2:43" x14ac:dyDescent="0.2">
      <c r="B121" s="155" t="s">
        <v>65</v>
      </c>
      <c r="C121" s="156" t="s">
        <v>90</v>
      </c>
      <c r="D121" s="140" t="str">
        <f>Anbudspris!$N$90</f>
        <v xml:space="preserve"> </v>
      </c>
      <c r="E121" s="144" t="str">
        <f>Anbudspris!$O$90</f>
        <v xml:space="preserve"> </v>
      </c>
      <c r="F121" s="142">
        <v>32</v>
      </c>
      <c r="G121" s="148">
        <f>IF(Prislista!$G$103=0,0,E121/F121)</f>
        <v>0</v>
      </c>
      <c r="H121" s="427"/>
      <c r="I121" s="428"/>
      <c r="J121" s="761">
        <f t="shared" ref="J121:AO121" si="42">SUM($G121)</f>
        <v>0</v>
      </c>
      <c r="K121" s="761">
        <f t="shared" si="42"/>
        <v>0</v>
      </c>
      <c r="L121" s="761">
        <f t="shared" si="42"/>
        <v>0</v>
      </c>
      <c r="M121" s="761">
        <f t="shared" si="42"/>
        <v>0</v>
      </c>
      <c r="N121" s="761">
        <f t="shared" si="42"/>
        <v>0</v>
      </c>
      <c r="O121" s="761">
        <f t="shared" si="42"/>
        <v>0</v>
      </c>
      <c r="P121" s="761">
        <f t="shared" si="42"/>
        <v>0</v>
      </c>
      <c r="Q121" s="761">
        <f t="shared" si="42"/>
        <v>0</v>
      </c>
      <c r="R121" s="761">
        <f t="shared" si="42"/>
        <v>0</v>
      </c>
      <c r="S121" s="761">
        <f t="shared" si="42"/>
        <v>0</v>
      </c>
      <c r="T121" s="761">
        <f t="shared" si="42"/>
        <v>0</v>
      </c>
      <c r="U121" s="761">
        <f t="shared" si="42"/>
        <v>0</v>
      </c>
      <c r="V121" s="761">
        <f t="shared" si="42"/>
        <v>0</v>
      </c>
      <c r="W121" s="761">
        <f t="shared" si="42"/>
        <v>0</v>
      </c>
      <c r="X121" s="761">
        <f t="shared" si="42"/>
        <v>0</v>
      </c>
      <c r="Y121" s="761">
        <f t="shared" si="42"/>
        <v>0</v>
      </c>
      <c r="Z121" s="761">
        <f t="shared" si="42"/>
        <v>0</v>
      </c>
      <c r="AA121" s="761">
        <f t="shared" si="42"/>
        <v>0</v>
      </c>
      <c r="AB121" s="761">
        <f t="shared" si="42"/>
        <v>0</v>
      </c>
      <c r="AC121" s="761">
        <f t="shared" si="42"/>
        <v>0</v>
      </c>
      <c r="AD121" s="761">
        <f t="shared" si="42"/>
        <v>0</v>
      </c>
      <c r="AE121" s="761">
        <f t="shared" si="42"/>
        <v>0</v>
      </c>
      <c r="AF121" s="761">
        <f t="shared" si="42"/>
        <v>0</v>
      </c>
      <c r="AG121" s="761">
        <f t="shared" si="42"/>
        <v>0</v>
      </c>
      <c r="AH121" s="761">
        <f t="shared" si="42"/>
        <v>0</v>
      </c>
      <c r="AI121" s="761">
        <f t="shared" si="42"/>
        <v>0</v>
      </c>
      <c r="AJ121" s="761">
        <f t="shared" si="42"/>
        <v>0</v>
      </c>
      <c r="AK121" s="761">
        <f t="shared" si="42"/>
        <v>0</v>
      </c>
      <c r="AL121" s="761">
        <f t="shared" si="42"/>
        <v>0</v>
      </c>
      <c r="AM121" s="762">
        <f t="shared" si="42"/>
        <v>0</v>
      </c>
      <c r="AN121" s="761">
        <f t="shared" si="42"/>
        <v>0</v>
      </c>
      <c r="AO121" s="763">
        <f t="shared" si="42"/>
        <v>0</v>
      </c>
      <c r="AP121" s="313"/>
      <c r="AQ121" s="313"/>
    </row>
    <row r="122" spans="2:43" ht="25.5" x14ac:dyDescent="0.2">
      <c r="B122" s="31" t="s">
        <v>66</v>
      </c>
      <c r="C122" s="157" t="s">
        <v>131</v>
      </c>
      <c r="D122" s="141" t="str">
        <f>Anbudspris!$N$91</f>
        <v xml:space="preserve"> </v>
      </c>
      <c r="E122" s="145" t="str">
        <f>Anbudspris!$O$91</f>
        <v xml:space="preserve"> </v>
      </c>
      <c r="F122" s="143">
        <v>16</v>
      </c>
      <c r="G122" s="149">
        <f>IF(Prislista!$E$107=0,0,E122/F122)</f>
        <v>0</v>
      </c>
      <c r="H122" s="427"/>
      <c r="I122" s="431"/>
      <c r="J122" s="761">
        <f t="shared" ref="J122:Y126" si="43">SUM($G122)</f>
        <v>0</v>
      </c>
      <c r="K122" s="761">
        <f t="shared" si="43"/>
        <v>0</v>
      </c>
      <c r="L122" s="761">
        <f t="shared" si="43"/>
        <v>0</v>
      </c>
      <c r="M122" s="761">
        <f t="shared" si="43"/>
        <v>0</v>
      </c>
      <c r="N122" s="761">
        <f t="shared" si="43"/>
        <v>0</v>
      </c>
      <c r="O122" s="761">
        <f t="shared" si="43"/>
        <v>0</v>
      </c>
      <c r="P122" s="761">
        <f t="shared" si="43"/>
        <v>0</v>
      </c>
      <c r="Q122" s="761">
        <f t="shared" si="43"/>
        <v>0</v>
      </c>
      <c r="R122" s="761">
        <f t="shared" si="43"/>
        <v>0</v>
      </c>
      <c r="S122" s="761">
        <f t="shared" si="43"/>
        <v>0</v>
      </c>
      <c r="T122" s="761">
        <f t="shared" si="43"/>
        <v>0</v>
      </c>
      <c r="U122" s="761">
        <f t="shared" si="43"/>
        <v>0</v>
      </c>
      <c r="V122" s="761">
        <f t="shared" si="43"/>
        <v>0</v>
      </c>
      <c r="W122" s="761">
        <f t="shared" si="43"/>
        <v>0</v>
      </c>
      <c r="X122" s="761">
        <f t="shared" si="43"/>
        <v>0</v>
      </c>
      <c r="Y122" s="761">
        <f t="shared" si="43"/>
        <v>0</v>
      </c>
      <c r="Z122" s="107"/>
      <c r="AA122" s="107"/>
      <c r="AB122" s="107"/>
      <c r="AC122" s="107"/>
      <c r="AD122" s="107"/>
      <c r="AE122" s="107"/>
      <c r="AF122" s="107"/>
      <c r="AG122" s="107"/>
      <c r="AH122" s="107"/>
      <c r="AI122" s="107"/>
      <c r="AJ122" s="107"/>
      <c r="AK122" s="107"/>
      <c r="AL122" s="107"/>
      <c r="AM122" s="553"/>
      <c r="AN122" s="764"/>
      <c r="AO122" s="41"/>
      <c r="AP122" s="313"/>
      <c r="AQ122" s="313"/>
    </row>
    <row r="123" spans="2:43" ht="25.5" x14ac:dyDescent="0.2">
      <c r="B123" s="31" t="s">
        <v>67</v>
      </c>
      <c r="C123" s="157" t="s">
        <v>132</v>
      </c>
      <c r="D123" s="141" t="str">
        <f>Anbudspris!$N$92</f>
        <v xml:space="preserve"> </v>
      </c>
      <c r="E123" s="145" t="str">
        <f>Anbudspris!$O$92</f>
        <v xml:space="preserve"> </v>
      </c>
      <c r="F123" s="143">
        <v>16</v>
      </c>
      <c r="G123" s="149">
        <f>IF(Prislista!$E$111=0,0,E123/F123)</f>
        <v>0</v>
      </c>
      <c r="H123" s="427"/>
      <c r="I123" s="431"/>
      <c r="J123" s="761">
        <f t="shared" si="43"/>
        <v>0</v>
      </c>
      <c r="K123" s="761">
        <f t="shared" si="43"/>
        <v>0</v>
      </c>
      <c r="L123" s="761">
        <f t="shared" si="43"/>
        <v>0</v>
      </c>
      <c r="M123" s="761">
        <f t="shared" si="43"/>
        <v>0</v>
      </c>
      <c r="N123" s="761">
        <f t="shared" si="43"/>
        <v>0</v>
      </c>
      <c r="O123" s="761">
        <f t="shared" si="43"/>
        <v>0</v>
      </c>
      <c r="P123" s="761">
        <f t="shared" si="43"/>
        <v>0</v>
      </c>
      <c r="Q123" s="761">
        <f t="shared" si="43"/>
        <v>0</v>
      </c>
      <c r="R123" s="761">
        <f t="shared" si="43"/>
        <v>0</v>
      </c>
      <c r="S123" s="761">
        <f t="shared" si="43"/>
        <v>0</v>
      </c>
      <c r="T123" s="761">
        <f t="shared" si="43"/>
        <v>0</v>
      </c>
      <c r="U123" s="761">
        <f t="shared" si="43"/>
        <v>0</v>
      </c>
      <c r="V123" s="761">
        <f t="shared" si="43"/>
        <v>0</v>
      </c>
      <c r="W123" s="761">
        <f t="shared" si="43"/>
        <v>0</v>
      </c>
      <c r="X123" s="761">
        <f t="shared" si="43"/>
        <v>0</v>
      </c>
      <c r="Y123" s="761">
        <f t="shared" si="43"/>
        <v>0</v>
      </c>
      <c r="Z123" s="107"/>
      <c r="AA123" s="107"/>
      <c r="AB123" s="107"/>
      <c r="AC123" s="107"/>
      <c r="AD123" s="107"/>
      <c r="AE123" s="107"/>
      <c r="AF123" s="107"/>
      <c r="AG123" s="107"/>
      <c r="AH123" s="107"/>
      <c r="AI123" s="107"/>
      <c r="AJ123" s="107"/>
      <c r="AK123" s="107"/>
      <c r="AL123" s="107"/>
      <c r="AM123" s="553"/>
      <c r="AN123" s="764"/>
      <c r="AO123" s="41"/>
      <c r="AP123" s="313"/>
      <c r="AQ123" s="313"/>
    </row>
    <row r="124" spans="2:43" ht="25.5" x14ac:dyDescent="0.2">
      <c r="B124" s="31" t="s">
        <v>68</v>
      </c>
      <c r="C124" s="157" t="s">
        <v>133</v>
      </c>
      <c r="D124" s="141" t="str">
        <f>Anbudspris!$N$93</f>
        <v xml:space="preserve"> </v>
      </c>
      <c r="E124" s="145" t="str">
        <f>Anbudspris!$O$93</f>
        <v xml:space="preserve"> </v>
      </c>
      <c r="F124" s="143">
        <v>20</v>
      </c>
      <c r="G124" s="149">
        <f>IF(Prislista!$E$115=0,0,E124/F124)</f>
        <v>0</v>
      </c>
      <c r="H124" s="427"/>
      <c r="I124" s="431"/>
      <c r="J124" s="761">
        <f t="shared" si="43"/>
        <v>0</v>
      </c>
      <c r="K124" s="761">
        <f t="shared" si="43"/>
        <v>0</v>
      </c>
      <c r="L124" s="761">
        <f t="shared" si="43"/>
        <v>0</v>
      </c>
      <c r="M124" s="761">
        <f t="shared" si="43"/>
        <v>0</v>
      </c>
      <c r="N124" s="761">
        <f t="shared" si="43"/>
        <v>0</v>
      </c>
      <c r="O124" s="761">
        <f t="shared" si="43"/>
        <v>0</v>
      </c>
      <c r="P124" s="761">
        <f t="shared" si="43"/>
        <v>0</v>
      </c>
      <c r="Q124" s="761">
        <f t="shared" si="43"/>
        <v>0</v>
      </c>
      <c r="R124" s="761">
        <f t="shared" si="43"/>
        <v>0</v>
      </c>
      <c r="S124" s="761">
        <f t="shared" si="43"/>
        <v>0</v>
      </c>
      <c r="T124" s="761">
        <f t="shared" si="43"/>
        <v>0</v>
      </c>
      <c r="U124" s="761">
        <f t="shared" si="43"/>
        <v>0</v>
      </c>
      <c r="V124" s="761">
        <f t="shared" si="43"/>
        <v>0</v>
      </c>
      <c r="W124" s="761">
        <f t="shared" si="43"/>
        <v>0</v>
      </c>
      <c r="X124" s="761">
        <f t="shared" si="43"/>
        <v>0</v>
      </c>
      <c r="Y124" s="761">
        <f t="shared" si="43"/>
        <v>0</v>
      </c>
      <c r="Z124" s="761">
        <f t="shared" ref="Z124:AC126" si="44">SUM($G124)</f>
        <v>0</v>
      </c>
      <c r="AA124" s="761">
        <f t="shared" si="44"/>
        <v>0</v>
      </c>
      <c r="AB124" s="761">
        <f t="shared" si="44"/>
        <v>0</v>
      </c>
      <c r="AC124" s="761">
        <f t="shared" si="44"/>
        <v>0</v>
      </c>
      <c r="AD124" s="107"/>
      <c r="AE124" s="107"/>
      <c r="AF124" s="107"/>
      <c r="AG124" s="107"/>
      <c r="AH124" s="107"/>
      <c r="AI124" s="107"/>
      <c r="AJ124" s="107"/>
      <c r="AK124" s="107"/>
      <c r="AL124" s="107"/>
      <c r="AM124" s="553"/>
      <c r="AN124" s="764"/>
      <c r="AO124" s="41"/>
      <c r="AP124" s="313"/>
      <c r="AQ124" s="313"/>
    </row>
    <row r="125" spans="2:43" x14ac:dyDescent="0.2">
      <c r="B125" s="31" t="s">
        <v>268</v>
      </c>
      <c r="C125" s="157" t="s">
        <v>292</v>
      </c>
      <c r="D125" s="141" t="str">
        <f>Anbudspris!$N$95</f>
        <v xml:space="preserve"> </v>
      </c>
      <c r="E125" s="145" t="str">
        <f>Anbudspris!$O$95</f>
        <v xml:space="preserve"> </v>
      </c>
      <c r="F125" s="143">
        <v>32</v>
      </c>
      <c r="G125" s="149">
        <f>IF(Prislista!$G$131=0,0,E125/F125)</f>
        <v>0</v>
      </c>
      <c r="H125" s="427"/>
      <c r="I125" s="431"/>
      <c r="J125" s="761">
        <f t="shared" si="43"/>
        <v>0</v>
      </c>
      <c r="K125" s="761">
        <f t="shared" si="43"/>
        <v>0</v>
      </c>
      <c r="L125" s="761">
        <f t="shared" si="43"/>
        <v>0</v>
      </c>
      <c r="M125" s="761">
        <f t="shared" si="43"/>
        <v>0</v>
      </c>
      <c r="N125" s="761">
        <f t="shared" si="43"/>
        <v>0</v>
      </c>
      <c r="O125" s="761">
        <f t="shared" si="43"/>
        <v>0</v>
      </c>
      <c r="P125" s="761">
        <f t="shared" si="43"/>
        <v>0</v>
      </c>
      <c r="Q125" s="761">
        <f t="shared" si="43"/>
        <v>0</v>
      </c>
      <c r="R125" s="761">
        <f t="shared" si="43"/>
        <v>0</v>
      </c>
      <c r="S125" s="761">
        <f t="shared" si="43"/>
        <v>0</v>
      </c>
      <c r="T125" s="761">
        <f t="shared" si="43"/>
        <v>0</v>
      </c>
      <c r="U125" s="761">
        <f t="shared" si="43"/>
        <v>0</v>
      </c>
      <c r="V125" s="761">
        <f t="shared" si="43"/>
        <v>0</v>
      </c>
      <c r="W125" s="761">
        <f t="shared" si="43"/>
        <v>0</v>
      </c>
      <c r="X125" s="761">
        <f t="shared" si="43"/>
        <v>0</v>
      </c>
      <c r="Y125" s="761">
        <f t="shared" si="43"/>
        <v>0</v>
      </c>
      <c r="Z125" s="765">
        <f t="shared" si="44"/>
        <v>0</v>
      </c>
      <c r="AA125" s="765">
        <f t="shared" si="44"/>
        <v>0</v>
      </c>
      <c r="AB125" s="765">
        <f t="shared" si="44"/>
        <v>0</v>
      </c>
      <c r="AC125" s="765">
        <f t="shared" si="44"/>
        <v>0</v>
      </c>
      <c r="AD125" s="765">
        <f t="shared" ref="AD125:AO126" si="45">SUM($G125)</f>
        <v>0</v>
      </c>
      <c r="AE125" s="765">
        <f t="shared" si="45"/>
        <v>0</v>
      </c>
      <c r="AF125" s="765">
        <f t="shared" si="45"/>
        <v>0</v>
      </c>
      <c r="AG125" s="765">
        <f t="shared" si="45"/>
        <v>0</v>
      </c>
      <c r="AH125" s="765">
        <f t="shared" si="45"/>
        <v>0</v>
      </c>
      <c r="AI125" s="765">
        <f t="shared" si="45"/>
        <v>0</v>
      </c>
      <c r="AJ125" s="765">
        <f t="shared" si="45"/>
        <v>0</v>
      </c>
      <c r="AK125" s="765">
        <f t="shared" si="45"/>
        <v>0</v>
      </c>
      <c r="AL125" s="765">
        <f t="shared" si="45"/>
        <v>0</v>
      </c>
      <c r="AM125" s="766">
        <f t="shared" si="45"/>
        <v>0</v>
      </c>
      <c r="AN125" s="761">
        <f t="shared" si="45"/>
        <v>0</v>
      </c>
      <c r="AO125" s="763">
        <f t="shared" si="45"/>
        <v>0</v>
      </c>
      <c r="AP125" s="313"/>
      <c r="AQ125" s="313"/>
    </row>
    <row r="126" spans="2:43" ht="25.5" x14ac:dyDescent="0.2">
      <c r="B126" s="33" t="s">
        <v>274</v>
      </c>
      <c r="C126" s="158" t="s">
        <v>294</v>
      </c>
      <c r="D126" s="141" t="str">
        <f>Anbudspris!$N$97</f>
        <v xml:space="preserve"> </v>
      </c>
      <c r="E126" s="145" t="str">
        <f>Anbudspris!$O$97</f>
        <v xml:space="preserve"> </v>
      </c>
      <c r="F126" s="143">
        <v>32</v>
      </c>
      <c r="G126" s="149">
        <f>IF(Prislista!G156+Prislista!G169+Prislista!G180+Prislista!G191=0,0,E126/F126)</f>
        <v>0</v>
      </c>
      <c r="H126" s="427"/>
      <c r="I126" s="431"/>
      <c r="J126" s="761">
        <f t="shared" si="43"/>
        <v>0</v>
      </c>
      <c r="K126" s="761">
        <f t="shared" si="43"/>
        <v>0</v>
      </c>
      <c r="L126" s="761">
        <f t="shared" si="43"/>
        <v>0</v>
      </c>
      <c r="M126" s="761">
        <f t="shared" si="43"/>
        <v>0</v>
      </c>
      <c r="N126" s="761">
        <f t="shared" si="43"/>
        <v>0</v>
      </c>
      <c r="O126" s="761">
        <f t="shared" si="43"/>
        <v>0</v>
      </c>
      <c r="P126" s="761">
        <f t="shared" si="43"/>
        <v>0</v>
      </c>
      <c r="Q126" s="761">
        <f t="shared" si="43"/>
        <v>0</v>
      </c>
      <c r="R126" s="761">
        <f t="shared" si="43"/>
        <v>0</v>
      </c>
      <c r="S126" s="761">
        <f t="shared" si="43"/>
        <v>0</v>
      </c>
      <c r="T126" s="761">
        <f t="shared" si="43"/>
        <v>0</v>
      </c>
      <c r="U126" s="761">
        <f t="shared" si="43"/>
        <v>0</v>
      </c>
      <c r="V126" s="761">
        <f t="shared" si="43"/>
        <v>0</v>
      </c>
      <c r="W126" s="761">
        <f t="shared" si="43"/>
        <v>0</v>
      </c>
      <c r="X126" s="761">
        <f t="shared" si="43"/>
        <v>0</v>
      </c>
      <c r="Y126" s="761">
        <f t="shared" si="43"/>
        <v>0</v>
      </c>
      <c r="Z126" s="765">
        <f t="shared" si="44"/>
        <v>0</v>
      </c>
      <c r="AA126" s="765">
        <f t="shared" si="44"/>
        <v>0</v>
      </c>
      <c r="AB126" s="765">
        <f t="shared" si="44"/>
        <v>0</v>
      </c>
      <c r="AC126" s="765">
        <f t="shared" si="44"/>
        <v>0</v>
      </c>
      <c r="AD126" s="765">
        <f t="shared" si="45"/>
        <v>0</v>
      </c>
      <c r="AE126" s="765">
        <f t="shared" si="45"/>
        <v>0</v>
      </c>
      <c r="AF126" s="765">
        <f t="shared" si="45"/>
        <v>0</v>
      </c>
      <c r="AG126" s="765">
        <f t="shared" si="45"/>
        <v>0</v>
      </c>
      <c r="AH126" s="765">
        <f t="shared" si="45"/>
        <v>0</v>
      </c>
      <c r="AI126" s="765">
        <f t="shared" si="45"/>
        <v>0</v>
      </c>
      <c r="AJ126" s="765">
        <f t="shared" si="45"/>
        <v>0</v>
      </c>
      <c r="AK126" s="765">
        <f t="shared" si="45"/>
        <v>0</v>
      </c>
      <c r="AL126" s="765">
        <f t="shared" si="45"/>
        <v>0</v>
      </c>
      <c r="AM126" s="766">
        <f t="shared" si="45"/>
        <v>0</v>
      </c>
      <c r="AN126" s="761">
        <f t="shared" si="45"/>
        <v>0</v>
      </c>
      <c r="AO126" s="763">
        <f t="shared" si="45"/>
        <v>0</v>
      </c>
      <c r="AP126" s="313"/>
      <c r="AQ126" s="313"/>
    </row>
    <row r="127" spans="2:43" x14ac:dyDescent="0.2">
      <c r="B127" s="32" t="s">
        <v>30</v>
      </c>
      <c r="C127" s="439" t="s">
        <v>96</v>
      </c>
      <c r="D127" s="452" t="str">
        <f>Anbudspris!$N$98</f>
        <v xml:space="preserve"> </v>
      </c>
      <c r="E127" s="441" t="str">
        <f>Anbudspris!$O$98</f>
        <v xml:space="preserve"> </v>
      </c>
      <c r="F127" s="453">
        <v>1</v>
      </c>
      <c r="G127" s="443">
        <f>IF(Prislista!$G$198=0,0,E127/F127)</f>
        <v>0</v>
      </c>
      <c r="H127" s="434"/>
      <c r="I127" s="454"/>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767"/>
      <c r="AN127" s="768"/>
      <c r="AO127" s="769">
        <f>SUM($G127)</f>
        <v>0</v>
      </c>
      <c r="AP127" s="313"/>
      <c r="AQ127" s="313"/>
    </row>
    <row r="128" spans="2:43" x14ac:dyDescent="0.2">
      <c r="B128" s="32" t="s">
        <v>75</v>
      </c>
      <c r="C128" s="315" t="s">
        <v>215</v>
      </c>
      <c r="D128" s="440"/>
      <c r="E128" s="441"/>
      <c r="F128" s="442"/>
      <c r="G128" s="443"/>
      <c r="H128" s="472"/>
      <c r="I128" s="436"/>
      <c r="J128" s="770"/>
      <c r="K128" s="770"/>
      <c r="L128" s="770"/>
      <c r="M128" s="770"/>
      <c r="N128" s="770"/>
      <c r="O128" s="770"/>
      <c r="P128" s="770"/>
      <c r="Q128" s="770"/>
      <c r="R128" s="770"/>
      <c r="S128" s="770"/>
      <c r="T128" s="770"/>
      <c r="U128" s="770"/>
      <c r="V128" s="770"/>
      <c r="W128" s="770"/>
      <c r="X128" s="770"/>
      <c r="Y128" s="770"/>
      <c r="Z128" s="770"/>
      <c r="AA128" s="770"/>
      <c r="AB128" s="770"/>
      <c r="AC128" s="770"/>
      <c r="AD128" s="770"/>
      <c r="AE128" s="770"/>
      <c r="AF128" s="770"/>
      <c r="AG128" s="770"/>
      <c r="AH128" s="770"/>
      <c r="AI128" s="770"/>
      <c r="AJ128" s="770"/>
      <c r="AK128" s="770"/>
      <c r="AL128" s="770"/>
      <c r="AM128" s="770"/>
      <c r="AN128" s="770"/>
      <c r="AO128" s="769"/>
      <c r="AP128" s="313"/>
      <c r="AQ128" s="313"/>
    </row>
    <row r="129" spans="2:43" x14ac:dyDescent="0.2">
      <c r="B129" s="271"/>
      <c r="C129" s="471" t="s">
        <v>134</v>
      </c>
      <c r="D129" s="444" t="str">
        <f>Anbudspris!$N$103</f>
        <v xml:space="preserve"> </v>
      </c>
      <c r="E129" s="470" t="str">
        <f>Anbudspris!$O$103</f>
        <v xml:space="preserve"> </v>
      </c>
      <c r="F129" s="469">
        <v>32</v>
      </c>
      <c r="G129" s="468">
        <f>IF(Prislista!$E$223=0,0,E129/F129)</f>
        <v>0</v>
      </c>
      <c r="H129" s="467"/>
      <c r="I129" s="466"/>
      <c r="J129" s="771">
        <f t="shared" ref="J129:S136" si="46">SUM($G129)</f>
        <v>0</v>
      </c>
      <c r="K129" s="771">
        <f t="shared" si="46"/>
        <v>0</v>
      </c>
      <c r="L129" s="771">
        <f t="shared" si="46"/>
        <v>0</v>
      </c>
      <c r="M129" s="771">
        <f t="shared" si="46"/>
        <v>0</v>
      </c>
      <c r="N129" s="771">
        <f t="shared" si="46"/>
        <v>0</v>
      </c>
      <c r="O129" s="771">
        <f t="shared" si="46"/>
        <v>0</v>
      </c>
      <c r="P129" s="771">
        <f t="shared" si="46"/>
        <v>0</v>
      </c>
      <c r="Q129" s="771">
        <f t="shared" si="46"/>
        <v>0</v>
      </c>
      <c r="R129" s="771">
        <f t="shared" si="46"/>
        <v>0</v>
      </c>
      <c r="S129" s="771">
        <f t="shared" si="46"/>
        <v>0</v>
      </c>
      <c r="T129" s="771">
        <f t="shared" ref="T129:AC136" si="47">SUM($G129)</f>
        <v>0</v>
      </c>
      <c r="U129" s="771">
        <f t="shared" si="47"/>
        <v>0</v>
      </c>
      <c r="V129" s="771">
        <f t="shared" si="47"/>
        <v>0</v>
      </c>
      <c r="W129" s="771">
        <f t="shared" si="47"/>
        <v>0</v>
      </c>
      <c r="X129" s="771">
        <f t="shared" si="47"/>
        <v>0</v>
      </c>
      <c r="Y129" s="771">
        <f t="shared" si="47"/>
        <v>0</v>
      </c>
      <c r="Z129" s="771">
        <f t="shared" si="47"/>
        <v>0</v>
      </c>
      <c r="AA129" s="771">
        <f t="shared" si="47"/>
        <v>0</v>
      </c>
      <c r="AB129" s="771">
        <f t="shared" si="47"/>
        <v>0</v>
      </c>
      <c r="AC129" s="771">
        <f t="shared" si="47"/>
        <v>0</v>
      </c>
      <c r="AD129" s="771">
        <f t="shared" ref="AD129:AO136" si="48">SUM($G129)</f>
        <v>0</v>
      </c>
      <c r="AE129" s="771">
        <f t="shared" si="48"/>
        <v>0</v>
      </c>
      <c r="AF129" s="771">
        <f t="shared" si="48"/>
        <v>0</v>
      </c>
      <c r="AG129" s="771">
        <f t="shared" si="48"/>
        <v>0</v>
      </c>
      <c r="AH129" s="771">
        <f t="shared" si="48"/>
        <v>0</v>
      </c>
      <c r="AI129" s="771">
        <f t="shared" si="48"/>
        <v>0</v>
      </c>
      <c r="AJ129" s="771">
        <f t="shared" si="48"/>
        <v>0</v>
      </c>
      <c r="AK129" s="771">
        <f t="shared" si="48"/>
        <v>0</v>
      </c>
      <c r="AL129" s="771">
        <f t="shared" si="48"/>
        <v>0</v>
      </c>
      <c r="AM129" s="771">
        <f t="shared" si="48"/>
        <v>0</v>
      </c>
      <c r="AN129" s="771">
        <f t="shared" si="48"/>
        <v>0</v>
      </c>
      <c r="AO129" s="772">
        <f t="shared" si="48"/>
        <v>0</v>
      </c>
      <c r="AP129" s="313"/>
      <c r="AQ129" s="313"/>
    </row>
    <row r="130" spans="2:43" x14ac:dyDescent="0.2">
      <c r="B130" s="271"/>
      <c r="C130" s="23" t="s">
        <v>91</v>
      </c>
      <c r="D130" s="133" t="str">
        <f>Anbudspris!$N$104</f>
        <v xml:space="preserve"> </v>
      </c>
      <c r="E130" s="145" t="str">
        <f>Anbudspris!$O$104</f>
        <v xml:space="preserve"> </v>
      </c>
      <c r="F130" s="164">
        <v>32</v>
      </c>
      <c r="G130" s="149">
        <f>IF(Prislista!$E$224=0,0,E130/F130)</f>
        <v>0</v>
      </c>
      <c r="H130" s="465"/>
      <c r="I130" s="125"/>
      <c r="J130" s="761">
        <f t="shared" si="46"/>
        <v>0</v>
      </c>
      <c r="K130" s="761">
        <f t="shared" si="46"/>
        <v>0</v>
      </c>
      <c r="L130" s="761">
        <f t="shared" si="46"/>
        <v>0</v>
      </c>
      <c r="M130" s="761">
        <f t="shared" si="46"/>
        <v>0</v>
      </c>
      <c r="N130" s="761">
        <f t="shared" si="46"/>
        <v>0</v>
      </c>
      <c r="O130" s="761">
        <f t="shared" si="46"/>
        <v>0</v>
      </c>
      <c r="P130" s="761">
        <f t="shared" si="46"/>
        <v>0</v>
      </c>
      <c r="Q130" s="761">
        <f t="shared" si="46"/>
        <v>0</v>
      </c>
      <c r="R130" s="761">
        <f t="shared" si="46"/>
        <v>0</v>
      </c>
      <c r="S130" s="761">
        <f t="shared" si="46"/>
        <v>0</v>
      </c>
      <c r="T130" s="761">
        <f t="shared" si="47"/>
        <v>0</v>
      </c>
      <c r="U130" s="761">
        <f t="shared" si="47"/>
        <v>0</v>
      </c>
      <c r="V130" s="761">
        <f t="shared" si="47"/>
        <v>0</v>
      </c>
      <c r="W130" s="761">
        <f t="shared" si="47"/>
        <v>0</v>
      </c>
      <c r="X130" s="761">
        <f t="shared" si="47"/>
        <v>0</v>
      </c>
      <c r="Y130" s="761">
        <f t="shared" si="47"/>
        <v>0</v>
      </c>
      <c r="Z130" s="761">
        <f t="shared" si="47"/>
        <v>0</v>
      </c>
      <c r="AA130" s="761">
        <f t="shared" si="47"/>
        <v>0</v>
      </c>
      <c r="AB130" s="761">
        <f t="shared" si="47"/>
        <v>0</v>
      </c>
      <c r="AC130" s="761">
        <f t="shared" si="47"/>
        <v>0</v>
      </c>
      <c r="AD130" s="761">
        <f t="shared" si="48"/>
        <v>0</v>
      </c>
      <c r="AE130" s="761">
        <f t="shared" si="48"/>
        <v>0</v>
      </c>
      <c r="AF130" s="761">
        <f t="shared" si="48"/>
        <v>0</v>
      </c>
      <c r="AG130" s="761">
        <f t="shared" si="48"/>
        <v>0</v>
      </c>
      <c r="AH130" s="761">
        <f t="shared" si="48"/>
        <v>0</v>
      </c>
      <c r="AI130" s="761">
        <f t="shared" si="48"/>
        <v>0</v>
      </c>
      <c r="AJ130" s="761">
        <f t="shared" si="48"/>
        <v>0</v>
      </c>
      <c r="AK130" s="761">
        <f t="shared" si="48"/>
        <v>0</v>
      </c>
      <c r="AL130" s="761">
        <f t="shared" si="48"/>
        <v>0</v>
      </c>
      <c r="AM130" s="761">
        <f t="shared" si="48"/>
        <v>0</v>
      </c>
      <c r="AN130" s="761">
        <f t="shared" si="48"/>
        <v>0</v>
      </c>
      <c r="AO130" s="763">
        <f t="shared" si="48"/>
        <v>0</v>
      </c>
      <c r="AP130" s="313"/>
      <c r="AQ130" s="313"/>
    </row>
    <row r="131" spans="2:43" x14ac:dyDescent="0.2">
      <c r="B131" s="271"/>
      <c r="C131" s="23" t="s">
        <v>92</v>
      </c>
      <c r="D131" s="133" t="str">
        <f>Anbudspris!$N$105</f>
        <v xml:space="preserve"> </v>
      </c>
      <c r="E131" s="145" t="str">
        <f>Anbudspris!$O$105</f>
        <v xml:space="preserve"> </v>
      </c>
      <c r="F131" s="164">
        <v>32</v>
      </c>
      <c r="G131" s="149">
        <f>IF(Prislista!$E$225=0,0,E131/F131)</f>
        <v>0</v>
      </c>
      <c r="H131" s="465"/>
      <c r="I131" s="125"/>
      <c r="J131" s="761">
        <f t="shared" si="46"/>
        <v>0</v>
      </c>
      <c r="K131" s="761">
        <f t="shared" si="46"/>
        <v>0</v>
      </c>
      <c r="L131" s="761">
        <f t="shared" si="46"/>
        <v>0</v>
      </c>
      <c r="M131" s="761">
        <f t="shared" si="46"/>
        <v>0</v>
      </c>
      <c r="N131" s="761">
        <f t="shared" si="46"/>
        <v>0</v>
      </c>
      <c r="O131" s="761">
        <f t="shared" si="46"/>
        <v>0</v>
      </c>
      <c r="P131" s="761">
        <f t="shared" si="46"/>
        <v>0</v>
      </c>
      <c r="Q131" s="761">
        <f t="shared" si="46"/>
        <v>0</v>
      </c>
      <c r="R131" s="761">
        <f t="shared" si="46"/>
        <v>0</v>
      </c>
      <c r="S131" s="761">
        <f t="shared" si="46"/>
        <v>0</v>
      </c>
      <c r="T131" s="761">
        <f t="shared" si="47"/>
        <v>0</v>
      </c>
      <c r="U131" s="761">
        <f t="shared" si="47"/>
        <v>0</v>
      </c>
      <c r="V131" s="761">
        <f t="shared" si="47"/>
        <v>0</v>
      </c>
      <c r="W131" s="761">
        <f t="shared" si="47"/>
        <v>0</v>
      </c>
      <c r="X131" s="761">
        <f t="shared" si="47"/>
        <v>0</v>
      </c>
      <c r="Y131" s="761">
        <f t="shared" si="47"/>
        <v>0</v>
      </c>
      <c r="Z131" s="761">
        <f t="shared" si="47"/>
        <v>0</v>
      </c>
      <c r="AA131" s="761">
        <f t="shared" si="47"/>
        <v>0</v>
      </c>
      <c r="AB131" s="761">
        <f t="shared" si="47"/>
        <v>0</v>
      </c>
      <c r="AC131" s="761">
        <f t="shared" si="47"/>
        <v>0</v>
      </c>
      <c r="AD131" s="761">
        <f t="shared" si="48"/>
        <v>0</v>
      </c>
      <c r="AE131" s="761">
        <f t="shared" si="48"/>
        <v>0</v>
      </c>
      <c r="AF131" s="761">
        <f t="shared" si="48"/>
        <v>0</v>
      </c>
      <c r="AG131" s="761">
        <f t="shared" si="48"/>
        <v>0</v>
      </c>
      <c r="AH131" s="761">
        <f t="shared" si="48"/>
        <v>0</v>
      </c>
      <c r="AI131" s="761">
        <f t="shared" si="48"/>
        <v>0</v>
      </c>
      <c r="AJ131" s="761">
        <f t="shared" si="48"/>
        <v>0</v>
      </c>
      <c r="AK131" s="761">
        <f t="shared" si="48"/>
        <v>0</v>
      </c>
      <c r="AL131" s="761">
        <f t="shared" si="48"/>
        <v>0</v>
      </c>
      <c r="AM131" s="761">
        <f t="shared" si="48"/>
        <v>0</v>
      </c>
      <c r="AN131" s="761">
        <f t="shared" si="48"/>
        <v>0</v>
      </c>
      <c r="AO131" s="763">
        <f t="shared" si="48"/>
        <v>0</v>
      </c>
      <c r="AP131" s="313"/>
      <c r="AQ131" s="313"/>
    </row>
    <row r="132" spans="2:43" x14ac:dyDescent="0.2">
      <c r="B132" s="271"/>
      <c r="C132" s="23" t="s">
        <v>93</v>
      </c>
      <c r="D132" s="133" t="str">
        <f>Anbudspris!$N$106</f>
        <v xml:space="preserve"> </v>
      </c>
      <c r="E132" s="145" t="str">
        <f>Anbudspris!$O$106</f>
        <v xml:space="preserve"> </v>
      </c>
      <c r="F132" s="164">
        <v>32</v>
      </c>
      <c r="G132" s="149">
        <f>IF(Prislista!$E$226=0,0,E132/F132)</f>
        <v>0</v>
      </c>
      <c r="H132" s="465"/>
      <c r="I132" s="125"/>
      <c r="J132" s="761">
        <f t="shared" si="46"/>
        <v>0</v>
      </c>
      <c r="K132" s="761">
        <f t="shared" si="46"/>
        <v>0</v>
      </c>
      <c r="L132" s="761">
        <f t="shared" si="46"/>
        <v>0</v>
      </c>
      <c r="M132" s="761">
        <f t="shared" si="46"/>
        <v>0</v>
      </c>
      <c r="N132" s="761">
        <f t="shared" si="46"/>
        <v>0</v>
      </c>
      <c r="O132" s="761">
        <f t="shared" si="46"/>
        <v>0</v>
      </c>
      <c r="P132" s="761">
        <f t="shared" si="46"/>
        <v>0</v>
      </c>
      <c r="Q132" s="761">
        <f t="shared" si="46"/>
        <v>0</v>
      </c>
      <c r="R132" s="761">
        <f t="shared" si="46"/>
        <v>0</v>
      </c>
      <c r="S132" s="761">
        <f t="shared" si="46"/>
        <v>0</v>
      </c>
      <c r="T132" s="761">
        <f t="shared" si="47"/>
        <v>0</v>
      </c>
      <c r="U132" s="761">
        <f t="shared" si="47"/>
        <v>0</v>
      </c>
      <c r="V132" s="761">
        <f t="shared" si="47"/>
        <v>0</v>
      </c>
      <c r="W132" s="761">
        <f t="shared" si="47"/>
        <v>0</v>
      </c>
      <c r="X132" s="761">
        <f t="shared" si="47"/>
        <v>0</v>
      </c>
      <c r="Y132" s="761">
        <f t="shared" si="47"/>
        <v>0</v>
      </c>
      <c r="Z132" s="761">
        <f t="shared" si="47"/>
        <v>0</v>
      </c>
      <c r="AA132" s="761">
        <f t="shared" si="47"/>
        <v>0</v>
      </c>
      <c r="AB132" s="761">
        <f t="shared" si="47"/>
        <v>0</v>
      </c>
      <c r="AC132" s="761">
        <f t="shared" si="47"/>
        <v>0</v>
      </c>
      <c r="AD132" s="761">
        <f t="shared" si="48"/>
        <v>0</v>
      </c>
      <c r="AE132" s="761">
        <f t="shared" si="48"/>
        <v>0</v>
      </c>
      <c r="AF132" s="761">
        <f t="shared" si="48"/>
        <v>0</v>
      </c>
      <c r="AG132" s="761">
        <f t="shared" si="48"/>
        <v>0</v>
      </c>
      <c r="AH132" s="761">
        <f t="shared" si="48"/>
        <v>0</v>
      </c>
      <c r="AI132" s="761">
        <f t="shared" si="48"/>
        <v>0</v>
      </c>
      <c r="AJ132" s="761">
        <f t="shared" si="48"/>
        <v>0</v>
      </c>
      <c r="AK132" s="761">
        <f t="shared" si="48"/>
        <v>0</v>
      </c>
      <c r="AL132" s="761">
        <f t="shared" si="48"/>
        <v>0</v>
      </c>
      <c r="AM132" s="761">
        <f t="shared" si="48"/>
        <v>0</v>
      </c>
      <c r="AN132" s="761">
        <f t="shared" si="48"/>
        <v>0</v>
      </c>
      <c r="AO132" s="763">
        <f t="shared" si="48"/>
        <v>0</v>
      </c>
      <c r="AP132" s="313"/>
      <c r="AQ132" s="313"/>
    </row>
    <row r="133" spans="2:43" x14ac:dyDescent="0.2">
      <c r="B133" s="271"/>
      <c r="C133" s="690" t="s">
        <v>350</v>
      </c>
      <c r="D133" s="697" t="str">
        <f>Anbudspris!$N$107</f>
        <v xml:space="preserve"> </v>
      </c>
      <c r="E133" s="698" t="str">
        <f>Anbudspris!$O$107</f>
        <v xml:space="preserve"> </v>
      </c>
      <c r="F133" s="699">
        <v>32</v>
      </c>
      <c r="G133" s="700">
        <f>IF(Prislista!$E$227=0,0,E133/F133)</f>
        <v>0</v>
      </c>
      <c r="H133" s="465"/>
      <c r="I133" s="125"/>
      <c r="J133" s="761">
        <f t="shared" si="46"/>
        <v>0</v>
      </c>
      <c r="K133" s="761">
        <f t="shared" si="46"/>
        <v>0</v>
      </c>
      <c r="L133" s="761">
        <f t="shared" si="46"/>
        <v>0</v>
      </c>
      <c r="M133" s="761">
        <f t="shared" si="46"/>
        <v>0</v>
      </c>
      <c r="N133" s="761">
        <f t="shared" si="46"/>
        <v>0</v>
      </c>
      <c r="O133" s="761">
        <f t="shared" si="46"/>
        <v>0</v>
      </c>
      <c r="P133" s="761">
        <f t="shared" si="46"/>
        <v>0</v>
      </c>
      <c r="Q133" s="761">
        <f t="shared" si="46"/>
        <v>0</v>
      </c>
      <c r="R133" s="761">
        <f t="shared" si="46"/>
        <v>0</v>
      </c>
      <c r="S133" s="761">
        <f t="shared" si="46"/>
        <v>0</v>
      </c>
      <c r="T133" s="761">
        <f t="shared" si="47"/>
        <v>0</v>
      </c>
      <c r="U133" s="761">
        <f t="shared" si="47"/>
        <v>0</v>
      </c>
      <c r="V133" s="761">
        <f t="shared" si="47"/>
        <v>0</v>
      </c>
      <c r="W133" s="761">
        <f t="shared" si="47"/>
        <v>0</v>
      </c>
      <c r="X133" s="761">
        <f t="shared" si="47"/>
        <v>0</v>
      </c>
      <c r="Y133" s="761">
        <f t="shared" si="47"/>
        <v>0</v>
      </c>
      <c r="Z133" s="761">
        <f t="shared" si="47"/>
        <v>0</v>
      </c>
      <c r="AA133" s="761">
        <f t="shared" si="47"/>
        <v>0</v>
      </c>
      <c r="AB133" s="761">
        <f t="shared" si="47"/>
        <v>0</v>
      </c>
      <c r="AC133" s="761">
        <f t="shared" si="47"/>
        <v>0</v>
      </c>
      <c r="AD133" s="761">
        <f t="shared" si="48"/>
        <v>0</v>
      </c>
      <c r="AE133" s="761">
        <f t="shared" si="48"/>
        <v>0</v>
      </c>
      <c r="AF133" s="761">
        <f t="shared" si="48"/>
        <v>0</v>
      </c>
      <c r="AG133" s="761">
        <f t="shared" si="48"/>
        <v>0</v>
      </c>
      <c r="AH133" s="761">
        <f t="shared" si="48"/>
        <v>0</v>
      </c>
      <c r="AI133" s="761">
        <f t="shared" si="48"/>
        <v>0</v>
      </c>
      <c r="AJ133" s="761">
        <f t="shared" si="48"/>
        <v>0</v>
      </c>
      <c r="AK133" s="761">
        <f t="shared" si="48"/>
        <v>0</v>
      </c>
      <c r="AL133" s="761">
        <f t="shared" si="48"/>
        <v>0</v>
      </c>
      <c r="AM133" s="761">
        <f t="shared" si="48"/>
        <v>0</v>
      </c>
      <c r="AN133" s="761">
        <f t="shared" si="48"/>
        <v>0</v>
      </c>
      <c r="AO133" s="763">
        <f t="shared" si="48"/>
        <v>0</v>
      </c>
      <c r="AP133" s="313"/>
      <c r="AQ133" s="313"/>
    </row>
    <row r="134" spans="2:43" x14ac:dyDescent="0.2">
      <c r="B134" s="271"/>
      <c r="C134" s="690" t="s">
        <v>351</v>
      </c>
      <c r="D134" s="697" t="str">
        <f>Anbudspris!$N$108</f>
        <v xml:space="preserve"> </v>
      </c>
      <c r="E134" s="698" t="str">
        <f>Anbudspris!$O$108</f>
        <v xml:space="preserve"> </v>
      </c>
      <c r="F134" s="699">
        <v>32</v>
      </c>
      <c r="G134" s="700">
        <f>IF(Prislista!$E$228=0,0,E134/F134)</f>
        <v>0</v>
      </c>
      <c r="H134" s="465"/>
      <c r="I134" s="125"/>
      <c r="J134" s="761">
        <f t="shared" si="46"/>
        <v>0</v>
      </c>
      <c r="K134" s="761">
        <f t="shared" si="46"/>
        <v>0</v>
      </c>
      <c r="L134" s="761">
        <f t="shared" si="46"/>
        <v>0</v>
      </c>
      <c r="M134" s="761">
        <f t="shared" si="46"/>
        <v>0</v>
      </c>
      <c r="N134" s="761">
        <f t="shared" si="46"/>
        <v>0</v>
      </c>
      <c r="O134" s="761">
        <f t="shared" si="46"/>
        <v>0</v>
      </c>
      <c r="P134" s="761">
        <f t="shared" si="46"/>
        <v>0</v>
      </c>
      <c r="Q134" s="761">
        <f t="shared" si="46"/>
        <v>0</v>
      </c>
      <c r="R134" s="761">
        <f t="shared" si="46"/>
        <v>0</v>
      </c>
      <c r="S134" s="761">
        <f t="shared" si="46"/>
        <v>0</v>
      </c>
      <c r="T134" s="761">
        <f t="shared" si="47"/>
        <v>0</v>
      </c>
      <c r="U134" s="761">
        <f t="shared" si="47"/>
        <v>0</v>
      </c>
      <c r="V134" s="761">
        <f t="shared" si="47"/>
        <v>0</v>
      </c>
      <c r="W134" s="761">
        <f t="shared" si="47"/>
        <v>0</v>
      </c>
      <c r="X134" s="761">
        <f t="shared" si="47"/>
        <v>0</v>
      </c>
      <c r="Y134" s="761">
        <f t="shared" si="47"/>
        <v>0</v>
      </c>
      <c r="Z134" s="761">
        <f t="shared" si="47"/>
        <v>0</v>
      </c>
      <c r="AA134" s="761">
        <f t="shared" si="47"/>
        <v>0</v>
      </c>
      <c r="AB134" s="761">
        <f t="shared" si="47"/>
        <v>0</v>
      </c>
      <c r="AC134" s="761">
        <f t="shared" si="47"/>
        <v>0</v>
      </c>
      <c r="AD134" s="761">
        <f t="shared" si="48"/>
        <v>0</v>
      </c>
      <c r="AE134" s="761">
        <f t="shared" si="48"/>
        <v>0</v>
      </c>
      <c r="AF134" s="761">
        <f t="shared" si="48"/>
        <v>0</v>
      </c>
      <c r="AG134" s="761">
        <f t="shared" si="48"/>
        <v>0</v>
      </c>
      <c r="AH134" s="761">
        <f t="shared" si="48"/>
        <v>0</v>
      </c>
      <c r="AI134" s="761">
        <f t="shared" si="48"/>
        <v>0</v>
      </c>
      <c r="AJ134" s="761">
        <f t="shared" si="48"/>
        <v>0</v>
      </c>
      <c r="AK134" s="761">
        <f t="shared" si="48"/>
        <v>0</v>
      </c>
      <c r="AL134" s="761">
        <f t="shared" si="48"/>
        <v>0</v>
      </c>
      <c r="AM134" s="761">
        <f t="shared" si="48"/>
        <v>0</v>
      </c>
      <c r="AN134" s="761">
        <f t="shared" si="48"/>
        <v>0</v>
      </c>
      <c r="AO134" s="763">
        <f t="shared" si="48"/>
        <v>0</v>
      </c>
      <c r="AP134" s="313"/>
      <c r="AQ134" s="313"/>
    </row>
    <row r="135" spans="2:43" x14ac:dyDescent="0.2">
      <c r="B135" s="271"/>
      <c r="C135" s="23" t="s">
        <v>94</v>
      </c>
      <c r="D135" s="133" t="str">
        <f>Anbudspris!$N$109</f>
        <v xml:space="preserve"> </v>
      </c>
      <c r="E135" s="145" t="str">
        <f>Anbudspris!$O$109</f>
        <v xml:space="preserve"> </v>
      </c>
      <c r="F135" s="164">
        <v>32</v>
      </c>
      <c r="G135" s="149">
        <f>IF(Prislista!$E$229=0,0,E135/F135)</f>
        <v>0</v>
      </c>
      <c r="H135" s="465"/>
      <c r="I135" s="125"/>
      <c r="J135" s="761">
        <f t="shared" si="46"/>
        <v>0</v>
      </c>
      <c r="K135" s="761">
        <f t="shared" si="46"/>
        <v>0</v>
      </c>
      <c r="L135" s="761">
        <f t="shared" si="46"/>
        <v>0</v>
      </c>
      <c r="M135" s="761">
        <f t="shared" si="46"/>
        <v>0</v>
      </c>
      <c r="N135" s="761">
        <f t="shared" si="46"/>
        <v>0</v>
      </c>
      <c r="O135" s="761">
        <f t="shared" si="46"/>
        <v>0</v>
      </c>
      <c r="P135" s="761">
        <f t="shared" si="46"/>
        <v>0</v>
      </c>
      <c r="Q135" s="761">
        <f t="shared" si="46"/>
        <v>0</v>
      </c>
      <c r="R135" s="761">
        <f t="shared" si="46"/>
        <v>0</v>
      </c>
      <c r="S135" s="761">
        <f t="shared" si="46"/>
        <v>0</v>
      </c>
      <c r="T135" s="761">
        <f t="shared" si="47"/>
        <v>0</v>
      </c>
      <c r="U135" s="761">
        <f t="shared" si="47"/>
        <v>0</v>
      </c>
      <c r="V135" s="761">
        <f t="shared" si="47"/>
        <v>0</v>
      </c>
      <c r="W135" s="761">
        <f t="shared" si="47"/>
        <v>0</v>
      </c>
      <c r="X135" s="761">
        <f t="shared" si="47"/>
        <v>0</v>
      </c>
      <c r="Y135" s="761">
        <f t="shared" si="47"/>
        <v>0</v>
      </c>
      <c r="Z135" s="761">
        <f t="shared" si="47"/>
        <v>0</v>
      </c>
      <c r="AA135" s="761">
        <f t="shared" si="47"/>
        <v>0</v>
      </c>
      <c r="AB135" s="761">
        <f t="shared" si="47"/>
        <v>0</v>
      </c>
      <c r="AC135" s="761">
        <f t="shared" si="47"/>
        <v>0</v>
      </c>
      <c r="AD135" s="761">
        <f t="shared" si="48"/>
        <v>0</v>
      </c>
      <c r="AE135" s="761">
        <f t="shared" si="48"/>
        <v>0</v>
      </c>
      <c r="AF135" s="761">
        <f t="shared" si="48"/>
        <v>0</v>
      </c>
      <c r="AG135" s="761">
        <f t="shared" si="48"/>
        <v>0</v>
      </c>
      <c r="AH135" s="761">
        <f t="shared" si="48"/>
        <v>0</v>
      </c>
      <c r="AI135" s="761">
        <f t="shared" si="48"/>
        <v>0</v>
      </c>
      <c r="AJ135" s="761">
        <f t="shared" si="48"/>
        <v>0</v>
      </c>
      <c r="AK135" s="761">
        <f t="shared" si="48"/>
        <v>0</v>
      </c>
      <c r="AL135" s="761">
        <f t="shared" si="48"/>
        <v>0</v>
      </c>
      <c r="AM135" s="761">
        <f t="shared" si="48"/>
        <v>0</v>
      </c>
      <c r="AN135" s="761">
        <f t="shared" si="48"/>
        <v>0</v>
      </c>
      <c r="AO135" s="763">
        <f t="shared" si="48"/>
        <v>0</v>
      </c>
      <c r="AP135" s="313"/>
      <c r="AQ135" s="773" t="s">
        <v>302</v>
      </c>
    </row>
    <row r="136" spans="2:43" x14ac:dyDescent="0.2">
      <c r="B136" s="270"/>
      <c r="C136" s="464" t="s">
        <v>95</v>
      </c>
      <c r="D136" s="463" t="str">
        <f>Anbudspris!$N$110</f>
        <v xml:space="preserve"> </v>
      </c>
      <c r="E136" s="462" t="str">
        <f>Anbudspris!$O$110</f>
        <v xml:space="preserve"> </v>
      </c>
      <c r="F136" s="461">
        <v>32</v>
      </c>
      <c r="G136" s="460">
        <f>IF(Prislista!$E$230=0,0,E136/F136)</f>
        <v>0</v>
      </c>
      <c r="H136" s="459"/>
      <c r="I136" s="458"/>
      <c r="J136" s="774">
        <f t="shared" si="46"/>
        <v>0</v>
      </c>
      <c r="K136" s="774">
        <f t="shared" si="46"/>
        <v>0</v>
      </c>
      <c r="L136" s="774">
        <f t="shared" si="46"/>
        <v>0</v>
      </c>
      <c r="M136" s="774">
        <f t="shared" si="46"/>
        <v>0</v>
      </c>
      <c r="N136" s="774">
        <f t="shared" si="46"/>
        <v>0</v>
      </c>
      <c r="O136" s="774">
        <f t="shared" si="46"/>
        <v>0</v>
      </c>
      <c r="P136" s="774">
        <f t="shared" si="46"/>
        <v>0</v>
      </c>
      <c r="Q136" s="774">
        <f t="shared" si="46"/>
        <v>0</v>
      </c>
      <c r="R136" s="774">
        <f t="shared" si="46"/>
        <v>0</v>
      </c>
      <c r="S136" s="774">
        <f t="shared" si="46"/>
        <v>0</v>
      </c>
      <c r="T136" s="774">
        <f t="shared" si="47"/>
        <v>0</v>
      </c>
      <c r="U136" s="774">
        <f t="shared" si="47"/>
        <v>0</v>
      </c>
      <c r="V136" s="774">
        <f t="shared" si="47"/>
        <v>0</v>
      </c>
      <c r="W136" s="774">
        <f t="shared" si="47"/>
        <v>0</v>
      </c>
      <c r="X136" s="774">
        <f t="shared" si="47"/>
        <v>0</v>
      </c>
      <c r="Y136" s="774">
        <f t="shared" si="47"/>
        <v>0</v>
      </c>
      <c r="Z136" s="774">
        <f t="shared" si="47"/>
        <v>0</v>
      </c>
      <c r="AA136" s="774">
        <f t="shared" si="47"/>
        <v>0</v>
      </c>
      <c r="AB136" s="774">
        <f t="shared" si="47"/>
        <v>0</v>
      </c>
      <c r="AC136" s="774">
        <f t="shared" si="47"/>
        <v>0</v>
      </c>
      <c r="AD136" s="774">
        <f t="shared" si="48"/>
        <v>0</v>
      </c>
      <c r="AE136" s="774">
        <f t="shared" si="48"/>
        <v>0</v>
      </c>
      <c r="AF136" s="774">
        <f t="shared" si="48"/>
        <v>0</v>
      </c>
      <c r="AG136" s="774">
        <f t="shared" si="48"/>
        <v>0</v>
      </c>
      <c r="AH136" s="774">
        <f t="shared" si="48"/>
        <v>0</v>
      </c>
      <c r="AI136" s="774">
        <f t="shared" si="48"/>
        <v>0</v>
      </c>
      <c r="AJ136" s="774">
        <f t="shared" si="48"/>
        <v>0</v>
      </c>
      <c r="AK136" s="774">
        <f t="shared" si="48"/>
        <v>0</v>
      </c>
      <c r="AL136" s="774">
        <f t="shared" si="48"/>
        <v>0</v>
      </c>
      <c r="AM136" s="774">
        <f t="shared" si="48"/>
        <v>0</v>
      </c>
      <c r="AN136" s="774">
        <f t="shared" si="48"/>
        <v>0</v>
      </c>
      <c r="AO136" s="775">
        <f t="shared" si="48"/>
        <v>0</v>
      </c>
      <c r="AP136" s="313"/>
      <c r="AQ136" s="363">
        <f>SUM(H121:AO136)</f>
        <v>0</v>
      </c>
    </row>
    <row r="137" spans="2:43" x14ac:dyDescent="0.2">
      <c r="C137" s="8"/>
      <c r="D137" s="8"/>
      <c r="E137" s="8"/>
      <c r="F137" s="8"/>
      <c r="G137" s="457"/>
      <c r="H137" s="8"/>
      <c r="I137" s="8"/>
      <c r="J137" s="8"/>
    </row>
    <row r="138" spans="2:43" x14ac:dyDescent="0.2">
      <c r="C138" s="8"/>
      <c r="D138" s="136"/>
      <c r="E138" s="137" t="s">
        <v>124</v>
      </c>
      <c r="F138" s="162" t="s">
        <v>16</v>
      </c>
      <c r="G138" s="214" t="s">
        <v>114</v>
      </c>
    </row>
    <row r="139" spans="2:43" ht="15" x14ac:dyDescent="0.25">
      <c r="B139" s="5" t="s">
        <v>211</v>
      </c>
      <c r="C139" s="8"/>
      <c r="D139" s="193" t="s">
        <v>36</v>
      </c>
      <c r="E139" s="138" t="s">
        <v>125</v>
      </c>
      <c r="F139" s="163" t="s">
        <v>115</v>
      </c>
      <c r="G139" s="166" t="s">
        <v>113</v>
      </c>
      <c r="H139" s="153">
        <v>41547</v>
      </c>
      <c r="I139" s="122">
        <f>SUM(H139+92)</f>
        <v>41639</v>
      </c>
      <c r="J139" s="122">
        <f>SUM(I139+90)</f>
        <v>41729</v>
      </c>
      <c r="K139" s="123">
        <f>SUM(J139+91)</f>
        <v>41820</v>
      </c>
      <c r="L139" s="122">
        <f>SUM(K139+92)</f>
        <v>41912</v>
      </c>
      <c r="M139" s="122">
        <f>SUM(L139+92)</f>
        <v>42004</v>
      </c>
      <c r="N139" s="122">
        <f>SUM(M139+90)</f>
        <v>42094</v>
      </c>
      <c r="O139" s="123">
        <f>SUM(N139+91)</f>
        <v>42185</v>
      </c>
      <c r="P139" s="122">
        <f>SUM(O139+92)</f>
        <v>42277</v>
      </c>
      <c r="Q139" s="122">
        <f>SUM(P139+92)</f>
        <v>42369</v>
      </c>
      <c r="R139" s="122">
        <f>SUM(Q139+91)</f>
        <v>42460</v>
      </c>
      <c r="S139" s="122">
        <f>SUM(R139+91)</f>
        <v>42551</v>
      </c>
      <c r="T139" s="122">
        <f>SUM(S139+92)</f>
        <v>42643</v>
      </c>
      <c r="U139" s="122">
        <f>SUM(T139+92)</f>
        <v>42735</v>
      </c>
      <c r="V139" s="122">
        <f>SUM(U139+90)</f>
        <v>42825</v>
      </c>
      <c r="W139" s="122">
        <f>SUM(V139+91)</f>
        <v>42916</v>
      </c>
      <c r="X139" s="122">
        <f>SUM(W139+92)</f>
        <v>43008</v>
      </c>
      <c r="Y139" s="122">
        <f>SUM(X139+92)</f>
        <v>43100</v>
      </c>
      <c r="Z139" s="122">
        <f>SUM(Y139+90)</f>
        <v>43190</v>
      </c>
      <c r="AA139" s="122">
        <f>SUM(Z139+91)</f>
        <v>43281</v>
      </c>
      <c r="AB139" s="122">
        <f>SUM(AA139+92)</f>
        <v>43373</v>
      </c>
      <c r="AC139" s="122">
        <f>SUM(AB139+92)</f>
        <v>43465</v>
      </c>
      <c r="AD139" s="122">
        <f>SUM(AC139+90)</f>
        <v>43555</v>
      </c>
      <c r="AE139" s="122">
        <f>SUM(AD139+91)</f>
        <v>43646</v>
      </c>
      <c r="AF139" s="122">
        <f>SUM(AE139+92)</f>
        <v>43738</v>
      </c>
      <c r="AG139" s="122">
        <f>SUM(AF139+92)</f>
        <v>43830</v>
      </c>
      <c r="AH139" s="122">
        <f>SUM(AG139+90)</f>
        <v>43920</v>
      </c>
      <c r="AI139" s="122">
        <f>SUM(AH139+92)</f>
        <v>44012</v>
      </c>
      <c r="AJ139" s="122">
        <f>SUM(AI139+92)</f>
        <v>44104</v>
      </c>
      <c r="AK139" s="122">
        <f>SUM(AJ139+92)</f>
        <v>44196</v>
      </c>
      <c r="AL139" s="122">
        <f>SUM(AK139+90)</f>
        <v>44286</v>
      </c>
      <c r="AM139" s="416">
        <f>SUM(AL139+91)</f>
        <v>44377</v>
      </c>
      <c r="AN139" s="122">
        <f>SUM(AM139+92)</f>
        <v>44469</v>
      </c>
      <c r="AO139" s="128">
        <f>SUM(AN139+92)</f>
        <v>44561</v>
      </c>
    </row>
    <row r="140" spans="2:43" x14ac:dyDescent="0.2">
      <c r="B140" s="155" t="s">
        <v>65</v>
      </c>
      <c r="C140" s="156" t="s">
        <v>90</v>
      </c>
      <c r="D140" s="140" t="str">
        <f>Anbudspris!$Q$90</f>
        <v xml:space="preserve"> </v>
      </c>
      <c r="E140" s="144" t="str">
        <f>Anbudspris!$R$90</f>
        <v xml:space="preserve"> </v>
      </c>
      <c r="F140" s="142">
        <v>32</v>
      </c>
      <c r="G140" s="148">
        <f>IF(Prislista!$H$103=0,0,E140/F140)</f>
        <v>0</v>
      </c>
      <c r="H140" s="427"/>
      <c r="I140" s="428"/>
      <c r="J140" s="761">
        <f t="shared" ref="J140:AO140" si="49">SUM($G140)</f>
        <v>0</v>
      </c>
      <c r="K140" s="761">
        <f t="shared" si="49"/>
        <v>0</v>
      </c>
      <c r="L140" s="761">
        <f t="shared" si="49"/>
        <v>0</v>
      </c>
      <c r="M140" s="761">
        <f t="shared" si="49"/>
        <v>0</v>
      </c>
      <c r="N140" s="761">
        <f t="shared" si="49"/>
        <v>0</v>
      </c>
      <c r="O140" s="761">
        <f t="shared" si="49"/>
        <v>0</v>
      </c>
      <c r="P140" s="761">
        <f t="shared" si="49"/>
        <v>0</v>
      </c>
      <c r="Q140" s="761">
        <f t="shared" si="49"/>
        <v>0</v>
      </c>
      <c r="R140" s="761">
        <f t="shared" si="49"/>
        <v>0</v>
      </c>
      <c r="S140" s="761">
        <f t="shared" si="49"/>
        <v>0</v>
      </c>
      <c r="T140" s="761">
        <f t="shared" si="49"/>
        <v>0</v>
      </c>
      <c r="U140" s="761">
        <f t="shared" si="49"/>
        <v>0</v>
      </c>
      <c r="V140" s="761">
        <f t="shared" si="49"/>
        <v>0</v>
      </c>
      <c r="W140" s="761">
        <f t="shared" si="49"/>
        <v>0</v>
      </c>
      <c r="X140" s="761">
        <f t="shared" si="49"/>
        <v>0</v>
      </c>
      <c r="Y140" s="761">
        <f t="shared" si="49"/>
        <v>0</v>
      </c>
      <c r="Z140" s="761">
        <f t="shared" si="49"/>
        <v>0</v>
      </c>
      <c r="AA140" s="761">
        <f t="shared" si="49"/>
        <v>0</v>
      </c>
      <c r="AB140" s="761">
        <f t="shared" si="49"/>
        <v>0</v>
      </c>
      <c r="AC140" s="761">
        <f t="shared" si="49"/>
        <v>0</v>
      </c>
      <c r="AD140" s="761">
        <f t="shared" si="49"/>
        <v>0</v>
      </c>
      <c r="AE140" s="761">
        <f t="shared" si="49"/>
        <v>0</v>
      </c>
      <c r="AF140" s="761">
        <f t="shared" si="49"/>
        <v>0</v>
      </c>
      <c r="AG140" s="761">
        <f t="shared" si="49"/>
        <v>0</v>
      </c>
      <c r="AH140" s="761">
        <f t="shared" si="49"/>
        <v>0</v>
      </c>
      <c r="AI140" s="761">
        <f t="shared" si="49"/>
        <v>0</v>
      </c>
      <c r="AJ140" s="761">
        <f t="shared" si="49"/>
        <v>0</v>
      </c>
      <c r="AK140" s="761">
        <f t="shared" si="49"/>
        <v>0</v>
      </c>
      <c r="AL140" s="761">
        <f t="shared" si="49"/>
        <v>0</v>
      </c>
      <c r="AM140" s="762">
        <f t="shared" si="49"/>
        <v>0</v>
      </c>
      <c r="AN140" s="761">
        <f t="shared" si="49"/>
        <v>0</v>
      </c>
      <c r="AO140" s="763">
        <f t="shared" si="49"/>
        <v>0</v>
      </c>
      <c r="AP140" s="313"/>
      <c r="AQ140" s="313"/>
    </row>
    <row r="141" spans="2:43" ht="25.5" x14ac:dyDescent="0.2">
      <c r="B141" s="31" t="s">
        <v>66</v>
      </c>
      <c r="C141" s="157" t="s">
        <v>131</v>
      </c>
      <c r="D141" s="141" t="str">
        <f>Anbudspris!$Q$91</f>
        <v xml:space="preserve"> </v>
      </c>
      <c r="E141" s="145" t="str">
        <f>Anbudspris!$R$91</f>
        <v xml:space="preserve"> </v>
      </c>
      <c r="F141" s="143">
        <v>16</v>
      </c>
      <c r="G141" s="149">
        <f>IF(Prislista!$E$107=0,0,E141/F141)</f>
        <v>0</v>
      </c>
      <c r="H141" s="427"/>
      <c r="I141" s="431"/>
      <c r="J141" s="761">
        <f t="shared" ref="J141:Y145" si="50">SUM($G141)</f>
        <v>0</v>
      </c>
      <c r="K141" s="761">
        <f t="shared" si="50"/>
        <v>0</v>
      </c>
      <c r="L141" s="761">
        <f t="shared" si="50"/>
        <v>0</v>
      </c>
      <c r="M141" s="761">
        <f t="shared" si="50"/>
        <v>0</v>
      </c>
      <c r="N141" s="761">
        <f t="shared" si="50"/>
        <v>0</v>
      </c>
      <c r="O141" s="761">
        <f t="shared" si="50"/>
        <v>0</v>
      </c>
      <c r="P141" s="761">
        <f t="shared" si="50"/>
        <v>0</v>
      </c>
      <c r="Q141" s="761">
        <f t="shared" si="50"/>
        <v>0</v>
      </c>
      <c r="R141" s="761">
        <f t="shared" si="50"/>
        <v>0</v>
      </c>
      <c r="S141" s="761">
        <f t="shared" si="50"/>
        <v>0</v>
      </c>
      <c r="T141" s="761">
        <f t="shared" si="50"/>
        <v>0</v>
      </c>
      <c r="U141" s="761">
        <f t="shared" si="50"/>
        <v>0</v>
      </c>
      <c r="V141" s="761">
        <f t="shared" si="50"/>
        <v>0</v>
      </c>
      <c r="W141" s="761">
        <f t="shared" si="50"/>
        <v>0</v>
      </c>
      <c r="X141" s="761">
        <f t="shared" si="50"/>
        <v>0</v>
      </c>
      <c r="Y141" s="761">
        <f t="shared" si="50"/>
        <v>0</v>
      </c>
      <c r="Z141" s="107"/>
      <c r="AA141" s="107"/>
      <c r="AB141" s="107"/>
      <c r="AC141" s="107"/>
      <c r="AD141" s="107"/>
      <c r="AE141" s="107"/>
      <c r="AF141" s="107"/>
      <c r="AG141" s="107"/>
      <c r="AH141" s="107"/>
      <c r="AI141" s="107"/>
      <c r="AJ141" s="107"/>
      <c r="AK141" s="107"/>
      <c r="AL141" s="107"/>
      <c r="AM141" s="553"/>
      <c r="AN141" s="764"/>
      <c r="AO141" s="41"/>
      <c r="AP141" s="313"/>
      <c r="AQ141" s="313"/>
    </row>
    <row r="142" spans="2:43" ht="25.5" x14ac:dyDescent="0.2">
      <c r="B142" s="31" t="s">
        <v>67</v>
      </c>
      <c r="C142" s="157" t="s">
        <v>132</v>
      </c>
      <c r="D142" s="141" t="str">
        <f>Anbudspris!$Q$92</f>
        <v xml:space="preserve"> </v>
      </c>
      <c r="E142" s="145" t="str">
        <f>Anbudspris!$R$92</f>
        <v xml:space="preserve"> </v>
      </c>
      <c r="F142" s="143">
        <v>16</v>
      </c>
      <c r="G142" s="149">
        <f>IF(Prislista!$E$111=0,0,E142/F142)</f>
        <v>0</v>
      </c>
      <c r="H142" s="427"/>
      <c r="I142" s="431"/>
      <c r="J142" s="761">
        <f t="shared" si="50"/>
        <v>0</v>
      </c>
      <c r="K142" s="761">
        <f t="shared" si="50"/>
        <v>0</v>
      </c>
      <c r="L142" s="761">
        <f t="shared" si="50"/>
        <v>0</v>
      </c>
      <c r="M142" s="761">
        <f t="shared" si="50"/>
        <v>0</v>
      </c>
      <c r="N142" s="761">
        <f t="shared" si="50"/>
        <v>0</v>
      </c>
      <c r="O142" s="761">
        <f t="shared" si="50"/>
        <v>0</v>
      </c>
      <c r="P142" s="761">
        <f t="shared" si="50"/>
        <v>0</v>
      </c>
      <c r="Q142" s="761">
        <f t="shared" si="50"/>
        <v>0</v>
      </c>
      <c r="R142" s="761">
        <f t="shared" si="50"/>
        <v>0</v>
      </c>
      <c r="S142" s="761">
        <f t="shared" si="50"/>
        <v>0</v>
      </c>
      <c r="T142" s="761">
        <f t="shared" si="50"/>
        <v>0</v>
      </c>
      <c r="U142" s="761">
        <f t="shared" si="50"/>
        <v>0</v>
      </c>
      <c r="V142" s="761">
        <f t="shared" si="50"/>
        <v>0</v>
      </c>
      <c r="W142" s="761">
        <f t="shared" si="50"/>
        <v>0</v>
      </c>
      <c r="X142" s="761">
        <f t="shared" si="50"/>
        <v>0</v>
      </c>
      <c r="Y142" s="761">
        <f t="shared" si="50"/>
        <v>0</v>
      </c>
      <c r="Z142" s="107"/>
      <c r="AA142" s="107"/>
      <c r="AB142" s="107"/>
      <c r="AC142" s="107"/>
      <c r="AD142" s="107"/>
      <c r="AE142" s="107"/>
      <c r="AF142" s="107"/>
      <c r="AG142" s="107"/>
      <c r="AH142" s="107"/>
      <c r="AI142" s="107"/>
      <c r="AJ142" s="107"/>
      <c r="AK142" s="107"/>
      <c r="AL142" s="107"/>
      <c r="AM142" s="553"/>
      <c r="AN142" s="764"/>
      <c r="AO142" s="41"/>
      <c r="AP142" s="313"/>
      <c r="AQ142" s="313"/>
    </row>
    <row r="143" spans="2:43" ht="25.5" x14ac:dyDescent="0.2">
      <c r="B143" s="31" t="s">
        <v>68</v>
      </c>
      <c r="C143" s="157" t="s">
        <v>133</v>
      </c>
      <c r="D143" s="141" t="str">
        <f>Anbudspris!$Q$93</f>
        <v xml:space="preserve"> </v>
      </c>
      <c r="E143" s="145" t="str">
        <f>Anbudspris!$R$93</f>
        <v xml:space="preserve"> </v>
      </c>
      <c r="F143" s="143">
        <v>20</v>
      </c>
      <c r="G143" s="149">
        <f>IF(Prislista!$E$115=0,0,E143/F143)</f>
        <v>0</v>
      </c>
      <c r="H143" s="427"/>
      <c r="I143" s="431"/>
      <c r="J143" s="761">
        <f t="shared" si="50"/>
        <v>0</v>
      </c>
      <c r="K143" s="761">
        <f t="shared" si="50"/>
        <v>0</v>
      </c>
      <c r="L143" s="761">
        <f t="shared" si="50"/>
        <v>0</v>
      </c>
      <c r="M143" s="761">
        <f t="shared" si="50"/>
        <v>0</v>
      </c>
      <c r="N143" s="761">
        <f t="shared" si="50"/>
        <v>0</v>
      </c>
      <c r="O143" s="761">
        <f t="shared" si="50"/>
        <v>0</v>
      </c>
      <c r="P143" s="761">
        <f t="shared" si="50"/>
        <v>0</v>
      </c>
      <c r="Q143" s="761">
        <f t="shared" si="50"/>
        <v>0</v>
      </c>
      <c r="R143" s="761">
        <f t="shared" si="50"/>
        <v>0</v>
      </c>
      <c r="S143" s="761">
        <f t="shared" si="50"/>
        <v>0</v>
      </c>
      <c r="T143" s="761">
        <f t="shared" si="50"/>
        <v>0</v>
      </c>
      <c r="U143" s="761">
        <f t="shared" si="50"/>
        <v>0</v>
      </c>
      <c r="V143" s="761">
        <f t="shared" si="50"/>
        <v>0</v>
      </c>
      <c r="W143" s="761">
        <f t="shared" si="50"/>
        <v>0</v>
      </c>
      <c r="X143" s="761">
        <f t="shared" si="50"/>
        <v>0</v>
      </c>
      <c r="Y143" s="761">
        <f t="shared" si="50"/>
        <v>0</v>
      </c>
      <c r="Z143" s="761">
        <f t="shared" ref="Z143:AC145" si="51">SUM($G143)</f>
        <v>0</v>
      </c>
      <c r="AA143" s="761">
        <f t="shared" si="51"/>
        <v>0</v>
      </c>
      <c r="AB143" s="761">
        <f t="shared" si="51"/>
        <v>0</v>
      </c>
      <c r="AC143" s="761">
        <f t="shared" si="51"/>
        <v>0</v>
      </c>
      <c r="AD143" s="107"/>
      <c r="AE143" s="107"/>
      <c r="AF143" s="107"/>
      <c r="AG143" s="107"/>
      <c r="AH143" s="107"/>
      <c r="AI143" s="107"/>
      <c r="AJ143" s="107"/>
      <c r="AK143" s="107"/>
      <c r="AL143" s="107"/>
      <c r="AM143" s="553"/>
      <c r="AN143" s="764"/>
      <c r="AO143" s="41"/>
      <c r="AP143" s="313"/>
      <c r="AQ143" s="313"/>
    </row>
    <row r="144" spans="2:43" x14ac:dyDescent="0.2">
      <c r="B144" s="31" t="s">
        <v>268</v>
      </c>
      <c r="C144" s="157" t="s">
        <v>292</v>
      </c>
      <c r="D144" s="141" t="str">
        <f>Anbudspris!$Q$95</f>
        <v xml:space="preserve"> </v>
      </c>
      <c r="E144" s="145" t="str">
        <f>Anbudspris!$R$95</f>
        <v xml:space="preserve"> </v>
      </c>
      <c r="F144" s="143">
        <v>32</v>
      </c>
      <c r="G144" s="149">
        <f>IF(Prislista!$H$131=0,0,E144/F144)</f>
        <v>0</v>
      </c>
      <c r="H144" s="427"/>
      <c r="I144" s="431"/>
      <c r="J144" s="761">
        <f t="shared" si="50"/>
        <v>0</v>
      </c>
      <c r="K144" s="761">
        <f t="shared" si="50"/>
        <v>0</v>
      </c>
      <c r="L144" s="761">
        <f t="shared" si="50"/>
        <v>0</v>
      </c>
      <c r="M144" s="761">
        <f t="shared" si="50"/>
        <v>0</v>
      </c>
      <c r="N144" s="761">
        <f t="shared" si="50"/>
        <v>0</v>
      </c>
      <c r="O144" s="761">
        <f t="shared" si="50"/>
        <v>0</v>
      </c>
      <c r="P144" s="761">
        <f t="shared" si="50"/>
        <v>0</v>
      </c>
      <c r="Q144" s="761">
        <f t="shared" si="50"/>
        <v>0</v>
      </c>
      <c r="R144" s="761">
        <f t="shared" si="50"/>
        <v>0</v>
      </c>
      <c r="S144" s="761">
        <f t="shared" si="50"/>
        <v>0</v>
      </c>
      <c r="T144" s="761">
        <f t="shared" si="50"/>
        <v>0</v>
      </c>
      <c r="U144" s="761">
        <f t="shared" si="50"/>
        <v>0</v>
      </c>
      <c r="V144" s="761">
        <f t="shared" si="50"/>
        <v>0</v>
      </c>
      <c r="W144" s="761">
        <f t="shared" si="50"/>
        <v>0</v>
      </c>
      <c r="X144" s="761">
        <f t="shared" si="50"/>
        <v>0</v>
      </c>
      <c r="Y144" s="761">
        <f t="shared" si="50"/>
        <v>0</v>
      </c>
      <c r="Z144" s="765">
        <f t="shared" si="51"/>
        <v>0</v>
      </c>
      <c r="AA144" s="765">
        <f t="shared" si="51"/>
        <v>0</v>
      </c>
      <c r="AB144" s="765">
        <f t="shared" si="51"/>
        <v>0</v>
      </c>
      <c r="AC144" s="765">
        <f t="shared" si="51"/>
        <v>0</v>
      </c>
      <c r="AD144" s="765">
        <f t="shared" ref="AD144:AO145" si="52">SUM($G144)</f>
        <v>0</v>
      </c>
      <c r="AE144" s="765">
        <f t="shared" si="52"/>
        <v>0</v>
      </c>
      <c r="AF144" s="765">
        <f t="shared" si="52"/>
        <v>0</v>
      </c>
      <c r="AG144" s="765">
        <f t="shared" si="52"/>
        <v>0</v>
      </c>
      <c r="AH144" s="765">
        <f t="shared" si="52"/>
        <v>0</v>
      </c>
      <c r="AI144" s="765">
        <f t="shared" si="52"/>
        <v>0</v>
      </c>
      <c r="AJ144" s="765">
        <f t="shared" si="52"/>
        <v>0</v>
      </c>
      <c r="AK144" s="765">
        <f t="shared" si="52"/>
        <v>0</v>
      </c>
      <c r="AL144" s="765">
        <f t="shared" si="52"/>
        <v>0</v>
      </c>
      <c r="AM144" s="766">
        <f t="shared" si="52"/>
        <v>0</v>
      </c>
      <c r="AN144" s="761">
        <f t="shared" si="52"/>
        <v>0</v>
      </c>
      <c r="AO144" s="763">
        <f t="shared" si="52"/>
        <v>0</v>
      </c>
      <c r="AP144" s="313"/>
      <c r="AQ144" s="313"/>
    </row>
    <row r="145" spans="1:43" ht="25.5" x14ac:dyDescent="0.2">
      <c r="B145" s="33" t="s">
        <v>274</v>
      </c>
      <c r="C145" s="158" t="s">
        <v>294</v>
      </c>
      <c r="D145" s="141" t="str">
        <f>Anbudspris!$Q$97</f>
        <v xml:space="preserve"> </v>
      </c>
      <c r="E145" s="145" t="str">
        <f>Anbudspris!$R$97</f>
        <v xml:space="preserve"> </v>
      </c>
      <c r="F145" s="143">
        <v>32</v>
      </c>
      <c r="G145" s="149">
        <f>IF(Prislista!H156+Prislista!H169+Prislista!H180+Prislista!H191=0,0,E145/F145)</f>
        <v>0</v>
      </c>
      <c r="H145" s="427"/>
      <c r="I145" s="431"/>
      <c r="J145" s="761">
        <f t="shared" si="50"/>
        <v>0</v>
      </c>
      <c r="K145" s="761">
        <f t="shared" si="50"/>
        <v>0</v>
      </c>
      <c r="L145" s="761">
        <f t="shared" si="50"/>
        <v>0</v>
      </c>
      <c r="M145" s="761">
        <f t="shared" si="50"/>
        <v>0</v>
      </c>
      <c r="N145" s="761">
        <f t="shared" si="50"/>
        <v>0</v>
      </c>
      <c r="O145" s="761">
        <f t="shared" si="50"/>
        <v>0</v>
      </c>
      <c r="P145" s="761">
        <f t="shared" si="50"/>
        <v>0</v>
      </c>
      <c r="Q145" s="761">
        <f t="shared" si="50"/>
        <v>0</v>
      </c>
      <c r="R145" s="761">
        <f t="shared" si="50"/>
        <v>0</v>
      </c>
      <c r="S145" s="761">
        <f t="shared" si="50"/>
        <v>0</v>
      </c>
      <c r="T145" s="761">
        <f t="shared" si="50"/>
        <v>0</v>
      </c>
      <c r="U145" s="761">
        <f t="shared" si="50"/>
        <v>0</v>
      </c>
      <c r="V145" s="761">
        <f t="shared" si="50"/>
        <v>0</v>
      </c>
      <c r="W145" s="761">
        <f t="shared" si="50"/>
        <v>0</v>
      </c>
      <c r="X145" s="761">
        <f t="shared" si="50"/>
        <v>0</v>
      </c>
      <c r="Y145" s="761">
        <f t="shared" si="50"/>
        <v>0</v>
      </c>
      <c r="Z145" s="765">
        <f t="shared" si="51"/>
        <v>0</v>
      </c>
      <c r="AA145" s="765">
        <f t="shared" si="51"/>
        <v>0</v>
      </c>
      <c r="AB145" s="765">
        <f t="shared" si="51"/>
        <v>0</v>
      </c>
      <c r="AC145" s="765">
        <f t="shared" si="51"/>
        <v>0</v>
      </c>
      <c r="AD145" s="765">
        <f t="shared" si="52"/>
        <v>0</v>
      </c>
      <c r="AE145" s="765">
        <f t="shared" si="52"/>
        <v>0</v>
      </c>
      <c r="AF145" s="765">
        <f t="shared" si="52"/>
        <v>0</v>
      </c>
      <c r="AG145" s="765">
        <f t="shared" si="52"/>
        <v>0</v>
      </c>
      <c r="AH145" s="765">
        <f t="shared" si="52"/>
        <v>0</v>
      </c>
      <c r="AI145" s="765">
        <f t="shared" si="52"/>
        <v>0</v>
      </c>
      <c r="AJ145" s="765">
        <f t="shared" si="52"/>
        <v>0</v>
      </c>
      <c r="AK145" s="765">
        <f t="shared" si="52"/>
        <v>0</v>
      </c>
      <c r="AL145" s="765">
        <f t="shared" si="52"/>
        <v>0</v>
      </c>
      <c r="AM145" s="766">
        <f t="shared" si="52"/>
        <v>0</v>
      </c>
      <c r="AN145" s="761">
        <f t="shared" si="52"/>
        <v>0</v>
      </c>
      <c r="AO145" s="763">
        <f t="shared" si="52"/>
        <v>0</v>
      </c>
      <c r="AP145" s="313"/>
      <c r="AQ145" s="313"/>
    </row>
    <row r="146" spans="1:43" x14ac:dyDescent="0.2">
      <c r="B146" s="32" t="s">
        <v>30</v>
      </c>
      <c r="C146" s="439" t="s">
        <v>96</v>
      </c>
      <c r="D146" s="452" t="str">
        <f>Anbudspris!$Q$98</f>
        <v xml:space="preserve"> </v>
      </c>
      <c r="E146" s="441" t="str">
        <f>Anbudspris!$R$98</f>
        <v xml:space="preserve"> </v>
      </c>
      <c r="F146" s="453">
        <v>1</v>
      </c>
      <c r="G146" s="443">
        <f>IF(Prislista!$H$198=0,0,E146/F146)</f>
        <v>0</v>
      </c>
      <c r="H146" s="434"/>
      <c r="I146" s="454"/>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767"/>
      <c r="AN146" s="768"/>
      <c r="AO146" s="769">
        <f>SUM($G146)</f>
        <v>0</v>
      </c>
      <c r="AP146" s="313"/>
      <c r="AQ146" s="313"/>
    </row>
    <row r="147" spans="1:43" x14ac:dyDescent="0.2">
      <c r="B147" s="32" t="s">
        <v>75</v>
      </c>
      <c r="C147" s="315" t="s">
        <v>215</v>
      </c>
      <c r="D147" s="440"/>
      <c r="E147" s="441"/>
      <c r="F147" s="442"/>
      <c r="G147" s="443"/>
      <c r="H147" s="472"/>
      <c r="I147" s="436"/>
      <c r="J147" s="770"/>
      <c r="K147" s="770"/>
      <c r="L147" s="770"/>
      <c r="M147" s="770"/>
      <c r="N147" s="770"/>
      <c r="O147" s="770"/>
      <c r="P147" s="770"/>
      <c r="Q147" s="770"/>
      <c r="R147" s="770"/>
      <c r="S147" s="770"/>
      <c r="T147" s="770"/>
      <c r="U147" s="770"/>
      <c r="V147" s="770"/>
      <c r="W147" s="770"/>
      <c r="X147" s="770"/>
      <c r="Y147" s="770"/>
      <c r="Z147" s="770"/>
      <c r="AA147" s="770"/>
      <c r="AB147" s="770"/>
      <c r="AC147" s="770"/>
      <c r="AD147" s="770"/>
      <c r="AE147" s="770"/>
      <c r="AF147" s="770"/>
      <c r="AG147" s="770"/>
      <c r="AH147" s="770"/>
      <c r="AI147" s="770"/>
      <c r="AJ147" s="770"/>
      <c r="AK147" s="770"/>
      <c r="AL147" s="770"/>
      <c r="AM147" s="770"/>
      <c r="AN147" s="770"/>
      <c r="AO147" s="769"/>
      <c r="AP147" s="313"/>
      <c r="AQ147" s="313"/>
    </row>
    <row r="148" spans="1:43" x14ac:dyDescent="0.2">
      <c r="B148" s="271"/>
      <c r="C148" s="471" t="s">
        <v>134</v>
      </c>
      <c r="D148" s="444" t="str">
        <f>Anbudspris!$Q$103</f>
        <v xml:space="preserve"> </v>
      </c>
      <c r="E148" s="470" t="str">
        <f>Anbudspris!$R$103</f>
        <v xml:space="preserve"> </v>
      </c>
      <c r="F148" s="469">
        <v>32</v>
      </c>
      <c r="G148" s="468">
        <f>IF(Prislista!$E$223=0,0,E148/F148)</f>
        <v>0</v>
      </c>
      <c r="H148" s="467"/>
      <c r="I148" s="466"/>
      <c r="J148" s="771">
        <f t="shared" ref="J148:S155" si="53">SUM($G148)</f>
        <v>0</v>
      </c>
      <c r="K148" s="771">
        <f t="shared" si="53"/>
        <v>0</v>
      </c>
      <c r="L148" s="771">
        <f t="shared" si="53"/>
        <v>0</v>
      </c>
      <c r="M148" s="771">
        <f t="shared" si="53"/>
        <v>0</v>
      </c>
      <c r="N148" s="771">
        <f t="shared" si="53"/>
        <v>0</v>
      </c>
      <c r="O148" s="771">
        <f t="shared" si="53"/>
        <v>0</v>
      </c>
      <c r="P148" s="771">
        <f t="shared" si="53"/>
        <v>0</v>
      </c>
      <c r="Q148" s="771">
        <f t="shared" si="53"/>
        <v>0</v>
      </c>
      <c r="R148" s="771">
        <f t="shared" si="53"/>
        <v>0</v>
      </c>
      <c r="S148" s="771">
        <f t="shared" si="53"/>
        <v>0</v>
      </c>
      <c r="T148" s="771">
        <f t="shared" ref="T148:AC155" si="54">SUM($G148)</f>
        <v>0</v>
      </c>
      <c r="U148" s="771">
        <f t="shared" si="54"/>
        <v>0</v>
      </c>
      <c r="V148" s="771">
        <f t="shared" si="54"/>
        <v>0</v>
      </c>
      <c r="W148" s="771">
        <f t="shared" si="54"/>
        <v>0</v>
      </c>
      <c r="X148" s="771">
        <f t="shared" si="54"/>
        <v>0</v>
      </c>
      <c r="Y148" s="771">
        <f t="shared" si="54"/>
        <v>0</v>
      </c>
      <c r="Z148" s="771">
        <f t="shared" si="54"/>
        <v>0</v>
      </c>
      <c r="AA148" s="771">
        <f t="shared" si="54"/>
        <v>0</v>
      </c>
      <c r="AB148" s="771">
        <f t="shared" si="54"/>
        <v>0</v>
      </c>
      <c r="AC148" s="771">
        <f t="shared" si="54"/>
        <v>0</v>
      </c>
      <c r="AD148" s="771">
        <f t="shared" ref="AD148:AO155" si="55">SUM($G148)</f>
        <v>0</v>
      </c>
      <c r="AE148" s="771">
        <f t="shared" si="55"/>
        <v>0</v>
      </c>
      <c r="AF148" s="771">
        <f t="shared" si="55"/>
        <v>0</v>
      </c>
      <c r="AG148" s="771">
        <f t="shared" si="55"/>
        <v>0</v>
      </c>
      <c r="AH148" s="771">
        <f t="shared" si="55"/>
        <v>0</v>
      </c>
      <c r="AI148" s="771">
        <f t="shared" si="55"/>
        <v>0</v>
      </c>
      <c r="AJ148" s="771">
        <f t="shared" si="55"/>
        <v>0</v>
      </c>
      <c r="AK148" s="771">
        <f t="shared" si="55"/>
        <v>0</v>
      </c>
      <c r="AL148" s="771">
        <f t="shared" si="55"/>
        <v>0</v>
      </c>
      <c r="AM148" s="771">
        <f t="shared" si="55"/>
        <v>0</v>
      </c>
      <c r="AN148" s="771">
        <f t="shared" si="55"/>
        <v>0</v>
      </c>
      <c r="AO148" s="772">
        <f t="shared" si="55"/>
        <v>0</v>
      </c>
      <c r="AP148" s="313"/>
      <c r="AQ148" s="313"/>
    </row>
    <row r="149" spans="1:43" x14ac:dyDescent="0.2">
      <c r="B149" s="271"/>
      <c r="C149" s="23" t="s">
        <v>91</v>
      </c>
      <c r="D149" s="133" t="str">
        <f>Anbudspris!$Q$104</f>
        <v xml:space="preserve"> </v>
      </c>
      <c r="E149" s="145" t="str">
        <f>Anbudspris!$R$104</f>
        <v xml:space="preserve"> </v>
      </c>
      <c r="F149" s="164">
        <v>32</v>
      </c>
      <c r="G149" s="149">
        <f>IF(Prislista!$E$224=0,0,E149/F149)</f>
        <v>0</v>
      </c>
      <c r="H149" s="465"/>
      <c r="I149" s="125"/>
      <c r="J149" s="761">
        <f t="shared" si="53"/>
        <v>0</v>
      </c>
      <c r="K149" s="761">
        <f t="shared" si="53"/>
        <v>0</v>
      </c>
      <c r="L149" s="761">
        <f t="shared" si="53"/>
        <v>0</v>
      </c>
      <c r="M149" s="761">
        <f t="shared" si="53"/>
        <v>0</v>
      </c>
      <c r="N149" s="761">
        <f t="shared" si="53"/>
        <v>0</v>
      </c>
      <c r="O149" s="761">
        <f t="shared" si="53"/>
        <v>0</v>
      </c>
      <c r="P149" s="761">
        <f t="shared" si="53"/>
        <v>0</v>
      </c>
      <c r="Q149" s="761">
        <f t="shared" si="53"/>
        <v>0</v>
      </c>
      <c r="R149" s="761">
        <f t="shared" si="53"/>
        <v>0</v>
      </c>
      <c r="S149" s="761">
        <f t="shared" si="53"/>
        <v>0</v>
      </c>
      <c r="T149" s="761">
        <f t="shared" si="54"/>
        <v>0</v>
      </c>
      <c r="U149" s="761">
        <f t="shared" si="54"/>
        <v>0</v>
      </c>
      <c r="V149" s="761">
        <f t="shared" si="54"/>
        <v>0</v>
      </c>
      <c r="W149" s="761">
        <f t="shared" si="54"/>
        <v>0</v>
      </c>
      <c r="X149" s="761">
        <f t="shared" si="54"/>
        <v>0</v>
      </c>
      <c r="Y149" s="761">
        <f t="shared" si="54"/>
        <v>0</v>
      </c>
      <c r="Z149" s="761">
        <f t="shared" si="54"/>
        <v>0</v>
      </c>
      <c r="AA149" s="761">
        <f t="shared" si="54"/>
        <v>0</v>
      </c>
      <c r="AB149" s="761">
        <f t="shared" si="54"/>
        <v>0</v>
      </c>
      <c r="AC149" s="761">
        <f t="shared" si="54"/>
        <v>0</v>
      </c>
      <c r="AD149" s="761">
        <f t="shared" si="55"/>
        <v>0</v>
      </c>
      <c r="AE149" s="761">
        <f t="shared" si="55"/>
        <v>0</v>
      </c>
      <c r="AF149" s="761">
        <f t="shared" si="55"/>
        <v>0</v>
      </c>
      <c r="AG149" s="761">
        <f t="shared" si="55"/>
        <v>0</v>
      </c>
      <c r="AH149" s="761">
        <f t="shared" si="55"/>
        <v>0</v>
      </c>
      <c r="AI149" s="761">
        <f t="shared" si="55"/>
        <v>0</v>
      </c>
      <c r="AJ149" s="761">
        <f t="shared" si="55"/>
        <v>0</v>
      </c>
      <c r="AK149" s="761">
        <f t="shared" si="55"/>
        <v>0</v>
      </c>
      <c r="AL149" s="761">
        <f t="shared" si="55"/>
        <v>0</v>
      </c>
      <c r="AM149" s="761">
        <f t="shared" si="55"/>
        <v>0</v>
      </c>
      <c r="AN149" s="761">
        <f t="shared" si="55"/>
        <v>0</v>
      </c>
      <c r="AO149" s="763">
        <f t="shared" si="55"/>
        <v>0</v>
      </c>
      <c r="AP149" s="313"/>
      <c r="AQ149" s="313"/>
    </row>
    <row r="150" spans="1:43" x14ac:dyDescent="0.2">
      <c r="B150" s="271"/>
      <c r="C150" s="23" t="s">
        <v>92</v>
      </c>
      <c r="D150" s="133" t="str">
        <f>Anbudspris!$Q$105</f>
        <v xml:space="preserve"> </v>
      </c>
      <c r="E150" s="145" t="str">
        <f>Anbudspris!$R$105</f>
        <v xml:space="preserve"> </v>
      </c>
      <c r="F150" s="164">
        <v>32</v>
      </c>
      <c r="G150" s="149">
        <f>IF(Prislista!$E$225=0,0,E150/F150)</f>
        <v>0</v>
      </c>
      <c r="H150" s="465"/>
      <c r="I150" s="125"/>
      <c r="J150" s="761">
        <f t="shared" si="53"/>
        <v>0</v>
      </c>
      <c r="K150" s="761">
        <f t="shared" si="53"/>
        <v>0</v>
      </c>
      <c r="L150" s="761">
        <f t="shared" si="53"/>
        <v>0</v>
      </c>
      <c r="M150" s="761">
        <f t="shared" si="53"/>
        <v>0</v>
      </c>
      <c r="N150" s="761">
        <f t="shared" si="53"/>
        <v>0</v>
      </c>
      <c r="O150" s="761">
        <f t="shared" si="53"/>
        <v>0</v>
      </c>
      <c r="P150" s="761">
        <f t="shared" si="53"/>
        <v>0</v>
      </c>
      <c r="Q150" s="761">
        <f t="shared" si="53"/>
        <v>0</v>
      </c>
      <c r="R150" s="761">
        <f t="shared" si="53"/>
        <v>0</v>
      </c>
      <c r="S150" s="761">
        <f t="shared" si="53"/>
        <v>0</v>
      </c>
      <c r="T150" s="761">
        <f t="shared" si="54"/>
        <v>0</v>
      </c>
      <c r="U150" s="761">
        <f t="shared" si="54"/>
        <v>0</v>
      </c>
      <c r="V150" s="761">
        <f t="shared" si="54"/>
        <v>0</v>
      </c>
      <c r="W150" s="761">
        <f t="shared" si="54"/>
        <v>0</v>
      </c>
      <c r="X150" s="761">
        <f t="shared" si="54"/>
        <v>0</v>
      </c>
      <c r="Y150" s="761">
        <f t="shared" si="54"/>
        <v>0</v>
      </c>
      <c r="Z150" s="761">
        <f t="shared" si="54"/>
        <v>0</v>
      </c>
      <c r="AA150" s="761">
        <f t="shared" si="54"/>
        <v>0</v>
      </c>
      <c r="AB150" s="761">
        <f t="shared" si="54"/>
        <v>0</v>
      </c>
      <c r="AC150" s="761">
        <f t="shared" si="54"/>
        <v>0</v>
      </c>
      <c r="AD150" s="761">
        <f t="shared" si="55"/>
        <v>0</v>
      </c>
      <c r="AE150" s="761">
        <f t="shared" si="55"/>
        <v>0</v>
      </c>
      <c r="AF150" s="761">
        <f t="shared" si="55"/>
        <v>0</v>
      </c>
      <c r="AG150" s="761">
        <f t="shared" si="55"/>
        <v>0</v>
      </c>
      <c r="AH150" s="761">
        <f t="shared" si="55"/>
        <v>0</v>
      </c>
      <c r="AI150" s="761">
        <f t="shared" si="55"/>
        <v>0</v>
      </c>
      <c r="AJ150" s="761">
        <f t="shared" si="55"/>
        <v>0</v>
      </c>
      <c r="AK150" s="761">
        <f t="shared" si="55"/>
        <v>0</v>
      </c>
      <c r="AL150" s="761">
        <f t="shared" si="55"/>
        <v>0</v>
      </c>
      <c r="AM150" s="761">
        <f t="shared" si="55"/>
        <v>0</v>
      </c>
      <c r="AN150" s="761">
        <f t="shared" si="55"/>
        <v>0</v>
      </c>
      <c r="AO150" s="763">
        <f t="shared" si="55"/>
        <v>0</v>
      </c>
      <c r="AP150" s="313"/>
      <c r="AQ150" s="313"/>
    </row>
    <row r="151" spans="1:43" x14ac:dyDescent="0.2">
      <c r="B151" s="271"/>
      <c r="C151" s="23" t="s">
        <v>93</v>
      </c>
      <c r="D151" s="133" t="str">
        <f>Anbudspris!$Q$106</f>
        <v xml:space="preserve"> </v>
      </c>
      <c r="E151" s="145" t="str">
        <f>Anbudspris!$R$106</f>
        <v xml:space="preserve"> </v>
      </c>
      <c r="F151" s="164">
        <v>32</v>
      </c>
      <c r="G151" s="149">
        <f>IF(Prislista!$E$226=0,0,E151/F151)</f>
        <v>0</v>
      </c>
      <c r="H151" s="465"/>
      <c r="I151" s="125"/>
      <c r="J151" s="761">
        <f t="shared" si="53"/>
        <v>0</v>
      </c>
      <c r="K151" s="761">
        <f t="shared" si="53"/>
        <v>0</v>
      </c>
      <c r="L151" s="761">
        <f t="shared" si="53"/>
        <v>0</v>
      </c>
      <c r="M151" s="761">
        <f t="shared" si="53"/>
        <v>0</v>
      </c>
      <c r="N151" s="761">
        <f t="shared" si="53"/>
        <v>0</v>
      </c>
      <c r="O151" s="761">
        <f t="shared" si="53"/>
        <v>0</v>
      </c>
      <c r="P151" s="761">
        <f t="shared" si="53"/>
        <v>0</v>
      </c>
      <c r="Q151" s="761">
        <f t="shared" si="53"/>
        <v>0</v>
      </c>
      <c r="R151" s="761">
        <f t="shared" si="53"/>
        <v>0</v>
      </c>
      <c r="S151" s="761">
        <f t="shared" si="53"/>
        <v>0</v>
      </c>
      <c r="T151" s="761">
        <f t="shared" si="54"/>
        <v>0</v>
      </c>
      <c r="U151" s="761">
        <f t="shared" si="54"/>
        <v>0</v>
      </c>
      <c r="V151" s="761">
        <f t="shared" si="54"/>
        <v>0</v>
      </c>
      <c r="W151" s="761">
        <f t="shared" si="54"/>
        <v>0</v>
      </c>
      <c r="X151" s="761">
        <f t="shared" si="54"/>
        <v>0</v>
      </c>
      <c r="Y151" s="761">
        <f t="shared" si="54"/>
        <v>0</v>
      </c>
      <c r="Z151" s="761">
        <f t="shared" si="54"/>
        <v>0</v>
      </c>
      <c r="AA151" s="761">
        <f t="shared" si="54"/>
        <v>0</v>
      </c>
      <c r="AB151" s="761">
        <f t="shared" si="54"/>
        <v>0</v>
      </c>
      <c r="AC151" s="761">
        <f t="shared" si="54"/>
        <v>0</v>
      </c>
      <c r="AD151" s="761">
        <f t="shared" si="55"/>
        <v>0</v>
      </c>
      <c r="AE151" s="761">
        <f t="shared" si="55"/>
        <v>0</v>
      </c>
      <c r="AF151" s="761">
        <f t="shared" si="55"/>
        <v>0</v>
      </c>
      <c r="AG151" s="761">
        <f t="shared" si="55"/>
        <v>0</v>
      </c>
      <c r="AH151" s="761">
        <f t="shared" si="55"/>
        <v>0</v>
      </c>
      <c r="AI151" s="761">
        <f t="shared" si="55"/>
        <v>0</v>
      </c>
      <c r="AJ151" s="761">
        <f t="shared" si="55"/>
        <v>0</v>
      </c>
      <c r="AK151" s="761">
        <f t="shared" si="55"/>
        <v>0</v>
      </c>
      <c r="AL151" s="761">
        <f t="shared" si="55"/>
        <v>0</v>
      </c>
      <c r="AM151" s="761">
        <f t="shared" si="55"/>
        <v>0</v>
      </c>
      <c r="AN151" s="761">
        <f t="shared" si="55"/>
        <v>0</v>
      </c>
      <c r="AO151" s="763">
        <f t="shared" si="55"/>
        <v>0</v>
      </c>
      <c r="AP151" s="313"/>
      <c r="AQ151" s="313"/>
    </row>
    <row r="152" spans="1:43" x14ac:dyDescent="0.2">
      <c r="B152" s="271"/>
      <c r="C152" s="690" t="s">
        <v>350</v>
      </c>
      <c r="D152" s="697" t="str">
        <f>Anbudspris!$Q$107</f>
        <v xml:space="preserve"> </v>
      </c>
      <c r="E152" s="698" t="str">
        <f>Anbudspris!$R$107</f>
        <v xml:space="preserve"> </v>
      </c>
      <c r="F152" s="699">
        <v>32</v>
      </c>
      <c r="G152" s="700">
        <f>IF(Prislista!$E$227=0,0,E152/F152)</f>
        <v>0</v>
      </c>
      <c r="H152" s="465"/>
      <c r="I152" s="125"/>
      <c r="J152" s="761">
        <f t="shared" si="53"/>
        <v>0</v>
      </c>
      <c r="K152" s="761">
        <f t="shared" si="53"/>
        <v>0</v>
      </c>
      <c r="L152" s="761">
        <f t="shared" si="53"/>
        <v>0</v>
      </c>
      <c r="M152" s="761">
        <f t="shared" si="53"/>
        <v>0</v>
      </c>
      <c r="N152" s="761">
        <f t="shared" si="53"/>
        <v>0</v>
      </c>
      <c r="O152" s="761">
        <f t="shared" si="53"/>
        <v>0</v>
      </c>
      <c r="P152" s="761">
        <f t="shared" si="53"/>
        <v>0</v>
      </c>
      <c r="Q152" s="761">
        <f t="shared" si="53"/>
        <v>0</v>
      </c>
      <c r="R152" s="761">
        <f t="shared" si="53"/>
        <v>0</v>
      </c>
      <c r="S152" s="761">
        <f t="shared" si="53"/>
        <v>0</v>
      </c>
      <c r="T152" s="761">
        <f t="shared" si="54"/>
        <v>0</v>
      </c>
      <c r="U152" s="761">
        <f t="shared" si="54"/>
        <v>0</v>
      </c>
      <c r="V152" s="761">
        <f t="shared" si="54"/>
        <v>0</v>
      </c>
      <c r="W152" s="761">
        <f t="shared" si="54"/>
        <v>0</v>
      </c>
      <c r="X152" s="761">
        <f t="shared" si="54"/>
        <v>0</v>
      </c>
      <c r="Y152" s="761">
        <f t="shared" si="54"/>
        <v>0</v>
      </c>
      <c r="Z152" s="761">
        <f t="shared" si="54"/>
        <v>0</v>
      </c>
      <c r="AA152" s="761">
        <f t="shared" si="54"/>
        <v>0</v>
      </c>
      <c r="AB152" s="761">
        <f t="shared" si="54"/>
        <v>0</v>
      </c>
      <c r="AC152" s="761">
        <f t="shared" si="54"/>
        <v>0</v>
      </c>
      <c r="AD152" s="761">
        <f t="shared" si="55"/>
        <v>0</v>
      </c>
      <c r="AE152" s="761">
        <f t="shared" si="55"/>
        <v>0</v>
      </c>
      <c r="AF152" s="761">
        <f t="shared" si="55"/>
        <v>0</v>
      </c>
      <c r="AG152" s="761">
        <f t="shared" si="55"/>
        <v>0</v>
      </c>
      <c r="AH152" s="761">
        <f t="shared" si="55"/>
        <v>0</v>
      </c>
      <c r="AI152" s="761">
        <f t="shared" si="55"/>
        <v>0</v>
      </c>
      <c r="AJ152" s="761">
        <f t="shared" si="55"/>
        <v>0</v>
      </c>
      <c r="AK152" s="761">
        <f t="shared" si="55"/>
        <v>0</v>
      </c>
      <c r="AL152" s="761">
        <f t="shared" si="55"/>
        <v>0</v>
      </c>
      <c r="AM152" s="761">
        <f t="shared" si="55"/>
        <v>0</v>
      </c>
      <c r="AN152" s="761">
        <f t="shared" si="55"/>
        <v>0</v>
      </c>
      <c r="AO152" s="763">
        <f t="shared" si="55"/>
        <v>0</v>
      </c>
      <c r="AP152" s="313"/>
      <c r="AQ152" s="313"/>
    </row>
    <row r="153" spans="1:43" x14ac:dyDescent="0.2">
      <c r="B153" s="271"/>
      <c r="C153" s="690" t="s">
        <v>351</v>
      </c>
      <c r="D153" s="697" t="str">
        <f>Anbudspris!$Q$108</f>
        <v xml:space="preserve"> </v>
      </c>
      <c r="E153" s="698" t="str">
        <f>Anbudspris!$R$108</f>
        <v xml:space="preserve"> </v>
      </c>
      <c r="F153" s="699">
        <v>32</v>
      </c>
      <c r="G153" s="700">
        <f>IF(Prislista!$E$228=0,0,E153/F153)</f>
        <v>0</v>
      </c>
      <c r="H153" s="465"/>
      <c r="I153" s="125"/>
      <c r="J153" s="761">
        <f t="shared" si="53"/>
        <v>0</v>
      </c>
      <c r="K153" s="761">
        <f t="shared" si="53"/>
        <v>0</v>
      </c>
      <c r="L153" s="761">
        <f t="shared" si="53"/>
        <v>0</v>
      </c>
      <c r="M153" s="761">
        <f t="shared" si="53"/>
        <v>0</v>
      </c>
      <c r="N153" s="761">
        <f t="shared" si="53"/>
        <v>0</v>
      </c>
      <c r="O153" s="761">
        <f t="shared" si="53"/>
        <v>0</v>
      </c>
      <c r="P153" s="761">
        <f t="shared" si="53"/>
        <v>0</v>
      </c>
      <c r="Q153" s="761">
        <f t="shared" si="53"/>
        <v>0</v>
      </c>
      <c r="R153" s="761">
        <f t="shared" si="53"/>
        <v>0</v>
      </c>
      <c r="S153" s="761">
        <f t="shared" si="53"/>
        <v>0</v>
      </c>
      <c r="T153" s="761">
        <f t="shared" si="54"/>
        <v>0</v>
      </c>
      <c r="U153" s="761">
        <f t="shared" si="54"/>
        <v>0</v>
      </c>
      <c r="V153" s="761">
        <f t="shared" si="54"/>
        <v>0</v>
      </c>
      <c r="W153" s="761">
        <f t="shared" si="54"/>
        <v>0</v>
      </c>
      <c r="X153" s="761">
        <f t="shared" si="54"/>
        <v>0</v>
      </c>
      <c r="Y153" s="761">
        <f t="shared" si="54"/>
        <v>0</v>
      </c>
      <c r="Z153" s="761">
        <f t="shared" si="54"/>
        <v>0</v>
      </c>
      <c r="AA153" s="761">
        <f t="shared" si="54"/>
        <v>0</v>
      </c>
      <c r="AB153" s="761">
        <f t="shared" si="54"/>
        <v>0</v>
      </c>
      <c r="AC153" s="761">
        <f t="shared" si="54"/>
        <v>0</v>
      </c>
      <c r="AD153" s="761">
        <f t="shared" si="55"/>
        <v>0</v>
      </c>
      <c r="AE153" s="761">
        <f t="shared" si="55"/>
        <v>0</v>
      </c>
      <c r="AF153" s="761">
        <f t="shared" si="55"/>
        <v>0</v>
      </c>
      <c r="AG153" s="761">
        <f t="shared" si="55"/>
        <v>0</v>
      </c>
      <c r="AH153" s="761">
        <f t="shared" si="55"/>
        <v>0</v>
      </c>
      <c r="AI153" s="761">
        <f t="shared" si="55"/>
        <v>0</v>
      </c>
      <c r="AJ153" s="761">
        <f t="shared" si="55"/>
        <v>0</v>
      </c>
      <c r="AK153" s="761">
        <f t="shared" si="55"/>
        <v>0</v>
      </c>
      <c r="AL153" s="761">
        <f t="shared" si="55"/>
        <v>0</v>
      </c>
      <c r="AM153" s="761">
        <f t="shared" si="55"/>
        <v>0</v>
      </c>
      <c r="AN153" s="761">
        <f t="shared" si="55"/>
        <v>0</v>
      </c>
      <c r="AO153" s="763">
        <f t="shared" si="55"/>
        <v>0</v>
      </c>
      <c r="AP153" s="313"/>
      <c r="AQ153" s="313"/>
    </row>
    <row r="154" spans="1:43" x14ac:dyDescent="0.2">
      <c r="B154" s="271"/>
      <c r="C154" s="23" t="s">
        <v>94</v>
      </c>
      <c r="D154" s="133" t="str">
        <f>Anbudspris!$Q$109</f>
        <v xml:space="preserve"> </v>
      </c>
      <c r="E154" s="145" t="str">
        <f>Anbudspris!$R$109</f>
        <v xml:space="preserve"> </v>
      </c>
      <c r="F154" s="164">
        <v>32</v>
      </c>
      <c r="G154" s="149">
        <f>IF(Prislista!$E$229=0,0,E154/F154)</f>
        <v>0</v>
      </c>
      <c r="H154" s="465"/>
      <c r="I154" s="125"/>
      <c r="J154" s="761">
        <f t="shared" si="53"/>
        <v>0</v>
      </c>
      <c r="K154" s="761">
        <f t="shared" si="53"/>
        <v>0</v>
      </c>
      <c r="L154" s="761">
        <f t="shared" si="53"/>
        <v>0</v>
      </c>
      <c r="M154" s="761">
        <f t="shared" si="53"/>
        <v>0</v>
      </c>
      <c r="N154" s="761">
        <f t="shared" si="53"/>
        <v>0</v>
      </c>
      <c r="O154" s="761">
        <f t="shared" si="53"/>
        <v>0</v>
      </c>
      <c r="P154" s="761">
        <f t="shared" si="53"/>
        <v>0</v>
      </c>
      <c r="Q154" s="761">
        <f t="shared" si="53"/>
        <v>0</v>
      </c>
      <c r="R154" s="761">
        <f t="shared" si="53"/>
        <v>0</v>
      </c>
      <c r="S154" s="761">
        <f t="shared" si="53"/>
        <v>0</v>
      </c>
      <c r="T154" s="761">
        <f t="shared" si="54"/>
        <v>0</v>
      </c>
      <c r="U154" s="761">
        <f t="shared" si="54"/>
        <v>0</v>
      </c>
      <c r="V154" s="761">
        <f t="shared" si="54"/>
        <v>0</v>
      </c>
      <c r="W154" s="761">
        <f t="shared" si="54"/>
        <v>0</v>
      </c>
      <c r="X154" s="761">
        <f t="shared" si="54"/>
        <v>0</v>
      </c>
      <c r="Y154" s="761">
        <f t="shared" si="54"/>
        <v>0</v>
      </c>
      <c r="Z154" s="761">
        <f t="shared" si="54"/>
        <v>0</v>
      </c>
      <c r="AA154" s="761">
        <f t="shared" si="54"/>
        <v>0</v>
      </c>
      <c r="AB154" s="761">
        <f t="shared" si="54"/>
        <v>0</v>
      </c>
      <c r="AC154" s="761">
        <f t="shared" si="54"/>
        <v>0</v>
      </c>
      <c r="AD154" s="761">
        <f t="shared" si="55"/>
        <v>0</v>
      </c>
      <c r="AE154" s="761">
        <f t="shared" si="55"/>
        <v>0</v>
      </c>
      <c r="AF154" s="761">
        <f t="shared" si="55"/>
        <v>0</v>
      </c>
      <c r="AG154" s="761">
        <f t="shared" si="55"/>
        <v>0</v>
      </c>
      <c r="AH154" s="761">
        <f t="shared" si="55"/>
        <v>0</v>
      </c>
      <c r="AI154" s="761">
        <f t="shared" si="55"/>
        <v>0</v>
      </c>
      <c r="AJ154" s="761">
        <f t="shared" si="55"/>
        <v>0</v>
      </c>
      <c r="AK154" s="761">
        <f t="shared" si="55"/>
        <v>0</v>
      </c>
      <c r="AL154" s="761">
        <f t="shared" si="55"/>
        <v>0</v>
      </c>
      <c r="AM154" s="761">
        <f t="shared" si="55"/>
        <v>0</v>
      </c>
      <c r="AN154" s="761">
        <f t="shared" si="55"/>
        <v>0</v>
      </c>
      <c r="AO154" s="763">
        <f t="shared" si="55"/>
        <v>0</v>
      </c>
      <c r="AP154" s="313"/>
      <c r="AQ154" s="773" t="s">
        <v>302</v>
      </c>
    </row>
    <row r="155" spans="1:43" x14ac:dyDescent="0.2">
      <c r="B155" s="270"/>
      <c r="C155" s="464" t="s">
        <v>95</v>
      </c>
      <c r="D155" s="463" t="str">
        <f>Anbudspris!$Q$110</f>
        <v xml:space="preserve"> </v>
      </c>
      <c r="E155" s="462" t="str">
        <f>Anbudspris!$R$110</f>
        <v xml:space="preserve"> </v>
      </c>
      <c r="F155" s="461">
        <v>32</v>
      </c>
      <c r="G155" s="460">
        <f>IF(Prislista!$E$230=0,0,E155/F155)</f>
        <v>0</v>
      </c>
      <c r="H155" s="459"/>
      <c r="I155" s="458"/>
      <c r="J155" s="774">
        <f t="shared" si="53"/>
        <v>0</v>
      </c>
      <c r="K155" s="774">
        <f t="shared" si="53"/>
        <v>0</v>
      </c>
      <c r="L155" s="774">
        <f t="shared" si="53"/>
        <v>0</v>
      </c>
      <c r="M155" s="774">
        <f t="shared" si="53"/>
        <v>0</v>
      </c>
      <c r="N155" s="774">
        <f t="shared" si="53"/>
        <v>0</v>
      </c>
      <c r="O155" s="774">
        <f t="shared" si="53"/>
        <v>0</v>
      </c>
      <c r="P155" s="774">
        <f t="shared" si="53"/>
        <v>0</v>
      </c>
      <c r="Q155" s="774">
        <f t="shared" si="53"/>
        <v>0</v>
      </c>
      <c r="R155" s="774">
        <f t="shared" si="53"/>
        <v>0</v>
      </c>
      <c r="S155" s="774">
        <f t="shared" si="53"/>
        <v>0</v>
      </c>
      <c r="T155" s="774">
        <f t="shared" si="54"/>
        <v>0</v>
      </c>
      <c r="U155" s="774">
        <f t="shared" si="54"/>
        <v>0</v>
      </c>
      <c r="V155" s="774">
        <f t="shared" si="54"/>
        <v>0</v>
      </c>
      <c r="W155" s="774">
        <f t="shared" si="54"/>
        <v>0</v>
      </c>
      <c r="X155" s="774">
        <f t="shared" si="54"/>
        <v>0</v>
      </c>
      <c r="Y155" s="774">
        <f t="shared" si="54"/>
        <v>0</v>
      </c>
      <c r="Z155" s="774">
        <f t="shared" si="54"/>
        <v>0</v>
      </c>
      <c r="AA155" s="774">
        <f t="shared" si="54"/>
        <v>0</v>
      </c>
      <c r="AB155" s="774">
        <f t="shared" si="54"/>
        <v>0</v>
      </c>
      <c r="AC155" s="774">
        <f t="shared" si="54"/>
        <v>0</v>
      </c>
      <c r="AD155" s="774">
        <f t="shared" si="55"/>
        <v>0</v>
      </c>
      <c r="AE155" s="774">
        <f t="shared" si="55"/>
        <v>0</v>
      </c>
      <c r="AF155" s="774">
        <f t="shared" si="55"/>
        <v>0</v>
      </c>
      <c r="AG155" s="774">
        <f t="shared" si="55"/>
        <v>0</v>
      </c>
      <c r="AH155" s="774">
        <f t="shared" si="55"/>
        <v>0</v>
      </c>
      <c r="AI155" s="774">
        <f t="shared" si="55"/>
        <v>0</v>
      </c>
      <c r="AJ155" s="774">
        <f t="shared" si="55"/>
        <v>0</v>
      </c>
      <c r="AK155" s="774">
        <f t="shared" si="55"/>
        <v>0</v>
      </c>
      <c r="AL155" s="774">
        <f t="shared" si="55"/>
        <v>0</v>
      </c>
      <c r="AM155" s="774">
        <f t="shared" si="55"/>
        <v>0</v>
      </c>
      <c r="AN155" s="774">
        <f t="shared" si="55"/>
        <v>0</v>
      </c>
      <c r="AO155" s="775">
        <f t="shared" si="55"/>
        <v>0</v>
      </c>
      <c r="AP155" s="313"/>
      <c r="AQ155" s="363">
        <f>SUM(H140:AO155)</f>
        <v>0</v>
      </c>
    </row>
    <row r="156" spans="1:43" x14ac:dyDescent="0.2">
      <c r="C156" s="8"/>
      <c r="D156" s="8"/>
      <c r="E156" s="8"/>
      <c r="F156" s="8"/>
      <c r="G156" s="457"/>
      <c r="H156" s="8"/>
      <c r="I156" s="8"/>
      <c r="J156" s="8"/>
    </row>
    <row r="157" spans="1:43" s="3" customFormat="1" x14ac:dyDescent="0.2">
      <c r="A157" s="2"/>
      <c r="B157" s="2"/>
      <c r="D157" s="2"/>
    </row>
  </sheetData>
  <sheetProtection password="BD73" sheet="1" objects="1" scenarios="1" selectLockedCells="1"/>
  <pageMargins left="0.39370078740157483" right="0.39370078740157483" top="1.6535433070866143" bottom="0.74803149606299213" header="0.78740157480314965" footer="0.31496062992125984"/>
  <pageSetup paperSize="8" scale="64" orientation="landscape" r:id="rId1"/>
  <headerFooter>
    <oddHeader>&amp;L&amp;"Arial,Fet"&amp;11ESV - Ekonomistyrningsverket&amp;C&amp;"Arial,Fet"&amp;11Specifikation av driftkostnader
Upphandling av Ekonomisystem&amp;R&amp;P/&amp;N</oddHeader>
    <oddFooter>&amp;LDnr 45-823/2011&amp;R2011-11-09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9"/>
  <sheetViews>
    <sheetView topLeftCell="A2" workbookViewId="0">
      <selection activeCell="A2" sqref="A2"/>
    </sheetView>
  </sheetViews>
  <sheetFormatPr defaultRowHeight="12.75" x14ac:dyDescent="0.2"/>
  <cols>
    <col min="1" max="1" width="2.42578125" style="2" customWidth="1"/>
    <col min="2" max="2" width="6.28515625" style="2" customWidth="1"/>
    <col min="3" max="3" width="67.140625" style="3" customWidth="1"/>
    <col min="4" max="4" width="12" style="2" customWidth="1"/>
    <col min="5" max="5" width="11.140625" style="3" bestFit="1" customWidth="1"/>
    <col min="6" max="6" width="8.140625" style="3" customWidth="1"/>
    <col min="7" max="7" width="15.28515625" style="1" customWidth="1"/>
    <col min="8" max="41" width="10" style="2" customWidth="1"/>
    <col min="42" max="42" width="2.85546875" style="2" customWidth="1"/>
    <col min="43" max="43" width="13.7109375" style="2" customWidth="1"/>
    <col min="44" max="60" width="10.140625" style="2" bestFit="1" customWidth="1"/>
    <col min="61" max="16384" width="9.140625" style="2"/>
  </cols>
  <sheetData>
    <row r="1" spans="1:43" hidden="1" x14ac:dyDescent="0.2">
      <c r="G1" s="722"/>
    </row>
    <row r="2" spans="1:43" s="5" customFormat="1" ht="15" x14ac:dyDescent="0.25"/>
    <row r="3" spans="1:43" ht="15" x14ac:dyDescent="0.25">
      <c r="B3" s="5" t="s">
        <v>117</v>
      </c>
      <c r="C3" s="10"/>
      <c r="E3" s="10"/>
      <c r="F3" s="10"/>
      <c r="G3" s="10"/>
    </row>
    <row r="4" spans="1:43" s="3" customFormat="1" x14ac:dyDescent="0.2">
      <c r="B4" s="11" t="s">
        <v>147</v>
      </c>
      <c r="C4" s="8"/>
      <c r="D4" s="159"/>
      <c r="E4" s="8"/>
      <c r="F4" s="8"/>
      <c r="G4" s="8"/>
    </row>
    <row r="5" spans="1:43" s="3" customFormat="1" x14ac:dyDescent="0.2">
      <c r="B5" s="11" t="s">
        <v>213</v>
      </c>
      <c r="C5" s="8"/>
      <c r="D5" s="159"/>
      <c r="E5" s="8"/>
      <c r="F5" s="8"/>
      <c r="G5" s="8"/>
    </row>
    <row r="6" spans="1:43" s="3" customFormat="1" x14ac:dyDescent="0.2">
      <c r="B6" s="11"/>
      <c r="C6" s="8"/>
      <c r="D6" s="159"/>
      <c r="E6" s="8"/>
      <c r="F6" s="8"/>
      <c r="G6" s="8"/>
    </row>
    <row r="7" spans="1:43" s="3" customFormat="1" x14ac:dyDescent="0.2">
      <c r="A7" s="160"/>
      <c r="B7" s="422">
        <v>0.02</v>
      </c>
      <c r="C7" s="421" t="s">
        <v>212</v>
      </c>
      <c r="D7" s="159"/>
      <c r="E7" s="161"/>
      <c r="F7" s="161"/>
      <c r="G7" s="161"/>
      <c r="H7" s="160"/>
      <c r="I7" s="160"/>
      <c r="J7" s="160"/>
      <c r="K7" s="160"/>
      <c r="L7" s="160"/>
      <c r="M7" s="160"/>
    </row>
    <row r="8" spans="1:43" ht="15" x14ac:dyDescent="0.25">
      <c r="B8" s="5"/>
      <c r="C8" s="10"/>
      <c r="D8" s="136"/>
      <c r="E8" s="137" t="s">
        <v>124</v>
      </c>
      <c r="F8" s="162" t="s">
        <v>16</v>
      </c>
      <c r="G8" s="165" t="s">
        <v>114</v>
      </c>
      <c r="H8" s="153">
        <v>41547</v>
      </c>
      <c r="I8" s="122">
        <f>SUM(H8+92)</f>
        <v>41639</v>
      </c>
      <c r="J8" s="122">
        <f>SUM(I8+90)</f>
        <v>41729</v>
      </c>
      <c r="K8" s="123">
        <f>SUM(J8+91)</f>
        <v>41820</v>
      </c>
      <c r="L8" s="122">
        <f>SUM(K8+92)</f>
        <v>41912</v>
      </c>
      <c r="M8" s="122">
        <f>SUM(L8+92)</f>
        <v>42004</v>
      </c>
      <c r="N8" s="122">
        <f>SUM(M8+90)</f>
        <v>42094</v>
      </c>
      <c r="O8" s="123">
        <f>SUM(N8+91)</f>
        <v>42185</v>
      </c>
      <c r="P8" s="122">
        <f>SUM(O8+92)</f>
        <v>42277</v>
      </c>
      <c r="Q8" s="122">
        <f>SUM(P8+92)</f>
        <v>42369</v>
      </c>
      <c r="R8" s="122">
        <f>SUM(Q8+91)</f>
        <v>42460</v>
      </c>
      <c r="S8" s="122">
        <f>SUM(R8+91)</f>
        <v>42551</v>
      </c>
      <c r="T8" s="122">
        <f>SUM(S8+92)</f>
        <v>42643</v>
      </c>
      <c r="U8" s="122">
        <f>SUM(T8+92)</f>
        <v>42735</v>
      </c>
      <c r="V8" s="122">
        <f>SUM(U8+90)</f>
        <v>42825</v>
      </c>
      <c r="W8" s="122">
        <f>SUM(V8+91)</f>
        <v>42916</v>
      </c>
      <c r="X8" s="122">
        <f>SUM(W8+92)</f>
        <v>43008</v>
      </c>
      <c r="Y8" s="122">
        <f>SUM(X8+92)</f>
        <v>43100</v>
      </c>
      <c r="Z8" s="122">
        <f>SUM(Y8+90)</f>
        <v>43190</v>
      </c>
      <c r="AA8" s="122">
        <f>SUM(Z8+91)</f>
        <v>43281</v>
      </c>
      <c r="AB8" s="122">
        <f>SUM(AA8+92)</f>
        <v>43373</v>
      </c>
      <c r="AC8" s="122">
        <f>SUM(AB8+92)</f>
        <v>43465</v>
      </c>
      <c r="AD8" s="122">
        <f>SUM(AC8+90)</f>
        <v>43555</v>
      </c>
      <c r="AE8" s="122">
        <f>SUM(AD8+91)</f>
        <v>43646</v>
      </c>
      <c r="AF8" s="122">
        <f>SUM(AE8+92)</f>
        <v>43738</v>
      </c>
      <c r="AG8" s="122">
        <f>SUM(AF8+92)</f>
        <v>43830</v>
      </c>
      <c r="AH8" s="122">
        <f>SUM(AG8+90)</f>
        <v>43920</v>
      </c>
      <c r="AI8" s="122">
        <f>SUM(AH8+92)</f>
        <v>44012</v>
      </c>
      <c r="AJ8" s="122">
        <f>SUM(AI8+92)</f>
        <v>44104</v>
      </c>
      <c r="AK8" s="122">
        <f>SUM(AJ8+92)</f>
        <v>44196</v>
      </c>
      <c r="AL8" s="122">
        <f>SUM(AK8+90)</f>
        <v>44286</v>
      </c>
      <c r="AM8" s="416">
        <f>SUM(AL8+91)</f>
        <v>44377</v>
      </c>
      <c r="AN8" s="122">
        <f>SUM(AM8+92)</f>
        <v>44469</v>
      </c>
      <c r="AO8" s="128">
        <f>SUM(AN8+92)</f>
        <v>44561</v>
      </c>
      <c r="AQ8" s="3"/>
    </row>
    <row r="9" spans="1:43" ht="15" x14ac:dyDescent="0.25">
      <c r="B9" s="5" t="s">
        <v>204</v>
      </c>
      <c r="C9" s="10"/>
      <c r="D9" s="193" t="s">
        <v>36</v>
      </c>
      <c r="E9" s="138" t="s">
        <v>125</v>
      </c>
      <c r="F9" s="163" t="s">
        <v>115</v>
      </c>
      <c r="G9" s="166" t="s">
        <v>113</v>
      </c>
      <c r="H9" s="154">
        <f>SUM(1*1)-1</f>
        <v>0</v>
      </c>
      <c r="I9" s="124">
        <f>SUM(H9)</f>
        <v>0</v>
      </c>
      <c r="J9" s="423">
        <f>SUM(1*B7)</f>
        <v>0.02</v>
      </c>
      <c r="K9" s="423">
        <f>SUM(J9)</f>
        <v>0.02</v>
      </c>
      <c r="L9" s="423">
        <f>SUM(J9)</f>
        <v>0.02</v>
      </c>
      <c r="M9" s="423">
        <f>SUM(J9)</f>
        <v>0.02</v>
      </c>
      <c r="N9" s="423">
        <f>SUM((1+J9)*(1+$B7))-1</f>
        <v>4.0399999999999991E-2</v>
      </c>
      <c r="O9" s="423">
        <f>SUM(N9)</f>
        <v>4.0399999999999991E-2</v>
      </c>
      <c r="P9" s="423">
        <f>SUM(N9)</f>
        <v>4.0399999999999991E-2</v>
      </c>
      <c r="Q9" s="423">
        <f>SUM(N9)</f>
        <v>4.0399999999999991E-2</v>
      </c>
      <c r="R9" s="423">
        <f t="shared" ref="R9" si="0">SUM((1+N9)*(1+$B7))-1</f>
        <v>6.1207999999999929E-2</v>
      </c>
      <c r="S9" s="423">
        <f t="shared" ref="S9" si="1">SUM(R9)</f>
        <v>6.1207999999999929E-2</v>
      </c>
      <c r="T9" s="423">
        <f t="shared" ref="T9" si="2">SUM(R9)</f>
        <v>6.1207999999999929E-2</v>
      </c>
      <c r="U9" s="423">
        <f t="shared" ref="U9" si="3">SUM(R9)</f>
        <v>6.1207999999999929E-2</v>
      </c>
      <c r="V9" s="423">
        <f t="shared" ref="V9" si="4">SUM((1+R9)*(1+$B7))-1</f>
        <v>8.2432159999999977E-2</v>
      </c>
      <c r="W9" s="423">
        <f>SUM(V9)</f>
        <v>8.2432159999999977E-2</v>
      </c>
      <c r="X9" s="423">
        <f t="shared" ref="X9" si="5">SUM(V9)</f>
        <v>8.2432159999999977E-2</v>
      </c>
      <c r="Y9" s="423">
        <f t="shared" ref="Y9" si="6">SUM(V9)</f>
        <v>8.2432159999999977E-2</v>
      </c>
      <c r="Z9" s="423">
        <f t="shared" ref="Z9" si="7">SUM((1+V9)*(1+$B7))-1</f>
        <v>0.10408080320000002</v>
      </c>
      <c r="AA9" s="423">
        <f>SUM(Z9)</f>
        <v>0.10408080320000002</v>
      </c>
      <c r="AB9" s="423">
        <f t="shared" ref="AB9" si="8">SUM(Z9)</f>
        <v>0.10408080320000002</v>
      </c>
      <c r="AC9" s="423">
        <f t="shared" ref="AC9" si="9">SUM(Z9)</f>
        <v>0.10408080320000002</v>
      </c>
      <c r="AD9" s="423">
        <f>SUM((1+Z9)*(1+$B7))-1</f>
        <v>0.12616241926400007</v>
      </c>
      <c r="AE9" s="423">
        <f t="shared" ref="AE9" si="10">SUM(AD9)</f>
        <v>0.12616241926400007</v>
      </c>
      <c r="AF9" s="423">
        <f t="shared" ref="AF9" si="11">SUM(AD9)</f>
        <v>0.12616241926400007</v>
      </c>
      <c r="AG9" s="423">
        <f t="shared" ref="AG9" si="12">SUM(AD9)</f>
        <v>0.12616241926400007</v>
      </c>
      <c r="AH9" s="423">
        <f>SUM((1+AD9)*(1+$B7))-1</f>
        <v>0.14868566764928004</v>
      </c>
      <c r="AI9" s="423">
        <f t="shared" ref="AI9" si="13">SUM(AH9)</f>
        <v>0.14868566764928004</v>
      </c>
      <c r="AJ9" s="423">
        <f t="shared" ref="AJ9" si="14">SUM(AH9)</f>
        <v>0.14868566764928004</v>
      </c>
      <c r="AK9" s="423">
        <f t="shared" ref="AK9" si="15">SUM(AH9)</f>
        <v>0.14868566764928004</v>
      </c>
      <c r="AL9" s="423">
        <f>SUM((1+AH9)*(1+$B7))-1</f>
        <v>0.17165938100226574</v>
      </c>
      <c r="AM9" s="423">
        <f t="shared" ref="AM9" si="16">SUM(AL9)</f>
        <v>0.17165938100226574</v>
      </c>
      <c r="AN9" s="423">
        <f t="shared" ref="AN9" si="17">SUM(AL9)</f>
        <v>0.17165938100226574</v>
      </c>
      <c r="AO9" s="426">
        <f t="shared" ref="AO9" si="18">SUM(AL9)</f>
        <v>0.17165938100226574</v>
      </c>
      <c r="AQ9" s="3"/>
    </row>
    <row r="10" spans="1:43" x14ac:dyDescent="0.2">
      <c r="B10" s="272" t="s">
        <v>53</v>
      </c>
      <c r="C10" s="637" t="s">
        <v>263</v>
      </c>
      <c r="D10" s="638" t="str">
        <f>Anbudspris!$H$38</f>
        <v xml:space="preserve"> </v>
      </c>
      <c r="E10" s="639" t="str">
        <f>Anbudspris!$I$38</f>
        <v xml:space="preserve"> </v>
      </c>
      <c r="F10" s="640">
        <v>32</v>
      </c>
      <c r="G10" s="641">
        <f>IF(Prislista!$E$52=0,0,E10/F10)</f>
        <v>0</v>
      </c>
      <c r="H10" s="642"/>
      <c r="I10" s="643"/>
      <c r="J10" s="644">
        <f t="shared" ref="J10:S12" si="19">SUM($G10*J$9)</f>
        <v>0</v>
      </c>
      <c r="K10" s="644">
        <f t="shared" si="19"/>
        <v>0</v>
      </c>
      <c r="L10" s="644">
        <f t="shared" si="19"/>
        <v>0</v>
      </c>
      <c r="M10" s="644">
        <f t="shared" si="19"/>
        <v>0</v>
      </c>
      <c r="N10" s="644">
        <f t="shared" si="19"/>
        <v>0</v>
      </c>
      <c r="O10" s="644">
        <f t="shared" si="19"/>
        <v>0</v>
      </c>
      <c r="P10" s="644">
        <f t="shared" si="19"/>
        <v>0</v>
      </c>
      <c r="Q10" s="644">
        <f t="shared" si="19"/>
        <v>0</v>
      </c>
      <c r="R10" s="644">
        <f t="shared" si="19"/>
        <v>0</v>
      </c>
      <c r="S10" s="644">
        <f t="shared" si="19"/>
        <v>0</v>
      </c>
      <c r="T10" s="644">
        <f t="shared" ref="T10:AC12" si="20">SUM($G10*T$9)</f>
        <v>0</v>
      </c>
      <c r="U10" s="644">
        <f t="shared" si="20"/>
        <v>0</v>
      </c>
      <c r="V10" s="644">
        <f t="shared" si="20"/>
        <v>0</v>
      </c>
      <c r="W10" s="644">
        <f t="shared" si="20"/>
        <v>0</v>
      </c>
      <c r="X10" s="644">
        <f t="shared" si="20"/>
        <v>0</v>
      </c>
      <c r="Y10" s="644">
        <f t="shared" si="20"/>
        <v>0</v>
      </c>
      <c r="Z10" s="644">
        <f t="shared" si="20"/>
        <v>0</v>
      </c>
      <c r="AA10" s="644">
        <f t="shared" si="20"/>
        <v>0</v>
      </c>
      <c r="AB10" s="644">
        <f t="shared" si="20"/>
        <v>0</v>
      </c>
      <c r="AC10" s="644">
        <f t="shared" si="20"/>
        <v>0</v>
      </c>
      <c r="AD10" s="644">
        <f t="shared" ref="AD10:AO12" si="21">SUM($G10*AD$9)</f>
        <v>0</v>
      </c>
      <c r="AE10" s="644">
        <f t="shared" si="21"/>
        <v>0</v>
      </c>
      <c r="AF10" s="644">
        <f t="shared" si="21"/>
        <v>0</v>
      </c>
      <c r="AG10" s="644">
        <f t="shared" si="21"/>
        <v>0</v>
      </c>
      <c r="AH10" s="644">
        <f t="shared" si="21"/>
        <v>0</v>
      </c>
      <c r="AI10" s="644">
        <f t="shared" si="21"/>
        <v>0</v>
      </c>
      <c r="AJ10" s="644">
        <f t="shared" si="21"/>
        <v>0</v>
      </c>
      <c r="AK10" s="644">
        <f t="shared" si="21"/>
        <v>0</v>
      </c>
      <c r="AL10" s="644">
        <f t="shared" si="21"/>
        <v>0</v>
      </c>
      <c r="AM10" s="646">
        <f t="shared" si="21"/>
        <v>0</v>
      </c>
      <c r="AN10" s="644">
        <f t="shared" si="21"/>
        <v>0</v>
      </c>
      <c r="AO10" s="645">
        <f t="shared" si="21"/>
        <v>0</v>
      </c>
      <c r="AQ10" s="3"/>
    </row>
    <row r="11" spans="1:43" ht="25.5" x14ac:dyDescent="0.2">
      <c r="B11" s="31" t="s">
        <v>54</v>
      </c>
      <c r="C11" s="696" t="s">
        <v>315</v>
      </c>
      <c r="D11" s="697" t="str">
        <f>Anbudspris!$H$39</f>
        <v xml:space="preserve"> </v>
      </c>
      <c r="E11" s="698" t="str">
        <f>Anbudspris!$I$39</f>
        <v xml:space="preserve"> </v>
      </c>
      <c r="F11" s="699">
        <v>32</v>
      </c>
      <c r="G11" s="700">
        <f>IF(Prislista!$E$56=0,0,E11/F11)</f>
        <v>0</v>
      </c>
      <c r="H11" s="427"/>
      <c r="I11" s="428"/>
      <c r="J11" s="126">
        <f t="shared" si="19"/>
        <v>0</v>
      </c>
      <c r="K11" s="126">
        <f t="shared" si="19"/>
        <v>0</v>
      </c>
      <c r="L11" s="126">
        <f t="shared" si="19"/>
        <v>0</v>
      </c>
      <c r="M11" s="126">
        <f t="shared" si="19"/>
        <v>0</v>
      </c>
      <c r="N11" s="126">
        <f t="shared" si="19"/>
        <v>0</v>
      </c>
      <c r="O11" s="126">
        <f t="shared" si="19"/>
        <v>0</v>
      </c>
      <c r="P11" s="126">
        <f t="shared" si="19"/>
        <v>0</v>
      </c>
      <c r="Q11" s="126">
        <f t="shared" si="19"/>
        <v>0</v>
      </c>
      <c r="R11" s="126">
        <f t="shared" si="19"/>
        <v>0</v>
      </c>
      <c r="S11" s="126">
        <f t="shared" si="19"/>
        <v>0</v>
      </c>
      <c r="T11" s="126">
        <f t="shared" si="20"/>
        <v>0</v>
      </c>
      <c r="U11" s="126">
        <f t="shared" si="20"/>
        <v>0</v>
      </c>
      <c r="V11" s="126">
        <f t="shared" si="20"/>
        <v>0</v>
      </c>
      <c r="W11" s="126">
        <f t="shared" si="20"/>
        <v>0</v>
      </c>
      <c r="X11" s="126">
        <f t="shared" si="20"/>
        <v>0</v>
      </c>
      <c r="Y11" s="126">
        <f t="shared" si="20"/>
        <v>0</v>
      </c>
      <c r="Z11" s="126">
        <f t="shared" si="20"/>
        <v>0</v>
      </c>
      <c r="AA11" s="126">
        <f t="shared" si="20"/>
        <v>0</v>
      </c>
      <c r="AB11" s="126">
        <f t="shared" si="20"/>
        <v>0</v>
      </c>
      <c r="AC11" s="126">
        <f t="shared" si="20"/>
        <v>0</v>
      </c>
      <c r="AD11" s="126">
        <f t="shared" si="21"/>
        <v>0</v>
      </c>
      <c r="AE11" s="126">
        <f t="shared" si="21"/>
        <v>0</v>
      </c>
      <c r="AF11" s="126">
        <f t="shared" si="21"/>
        <v>0</v>
      </c>
      <c r="AG11" s="126">
        <f t="shared" si="21"/>
        <v>0</v>
      </c>
      <c r="AH11" s="126">
        <f t="shared" si="21"/>
        <v>0</v>
      </c>
      <c r="AI11" s="126">
        <f t="shared" si="21"/>
        <v>0</v>
      </c>
      <c r="AJ11" s="126">
        <f t="shared" si="21"/>
        <v>0</v>
      </c>
      <c r="AK11" s="126">
        <f t="shared" si="21"/>
        <v>0</v>
      </c>
      <c r="AL11" s="126">
        <f t="shared" si="21"/>
        <v>0</v>
      </c>
      <c r="AM11" s="417">
        <f t="shared" si="21"/>
        <v>0</v>
      </c>
      <c r="AN11" s="126">
        <f t="shared" si="21"/>
        <v>0</v>
      </c>
      <c r="AO11" s="129">
        <f t="shared" si="21"/>
        <v>0</v>
      </c>
      <c r="AQ11" s="3"/>
    </row>
    <row r="12" spans="1:43" x14ac:dyDescent="0.2">
      <c r="B12" s="31" t="s">
        <v>64</v>
      </c>
      <c r="C12" s="135" t="s">
        <v>307</v>
      </c>
      <c r="D12" s="133" t="str">
        <f>Anbudspris!$H$40</f>
        <v xml:space="preserve"> </v>
      </c>
      <c r="E12" s="145" t="str">
        <f>Anbudspris!$I$40</f>
        <v xml:space="preserve"> </v>
      </c>
      <c r="F12" s="164">
        <v>32</v>
      </c>
      <c r="G12" s="149">
        <f>IF(Prislista!$E$60=0,0,E12/F12)</f>
        <v>0</v>
      </c>
      <c r="H12" s="427"/>
      <c r="I12" s="428"/>
      <c r="J12" s="126">
        <f t="shared" si="19"/>
        <v>0</v>
      </c>
      <c r="K12" s="126">
        <f t="shared" si="19"/>
        <v>0</v>
      </c>
      <c r="L12" s="126">
        <f t="shared" si="19"/>
        <v>0</v>
      </c>
      <c r="M12" s="126">
        <f t="shared" si="19"/>
        <v>0</v>
      </c>
      <c r="N12" s="126">
        <f t="shared" si="19"/>
        <v>0</v>
      </c>
      <c r="O12" s="126">
        <f t="shared" si="19"/>
        <v>0</v>
      </c>
      <c r="P12" s="126">
        <f t="shared" si="19"/>
        <v>0</v>
      </c>
      <c r="Q12" s="126">
        <f t="shared" si="19"/>
        <v>0</v>
      </c>
      <c r="R12" s="126">
        <f t="shared" si="19"/>
        <v>0</v>
      </c>
      <c r="S12" s="126">
        <f t="shared" si="19"/>
        <v>0</v>
      </c>
      <c r="T12" s="126">
        <f t="shared" si="20"/>
        <v>0</v>
      </c>
      <c r="U12" s="126">
        <f t="shared" si="20"/>
        <v>0</v>
      </c>
      <c r="V12" s="126">
        <f t="shared" si="20"/>
        <v>0</v>
      </c>
      <c r="W12" s="126">
        <f t="shared" si="20"/>
        <v>0</v>
      </c>
      <c r="X12" s="126">
        <f t="shared" si="20"/>
        <v>0</v>
      </c>
      <c r="Y12" s="126">
        <f t="shared" si="20"/>
        <v>0</v>
      </c>
      <c r="Z12" s="126">
        <f t="shared" si="20"/>
        <v>0</v>
      </c>
      <c r="AA12" s="126">
        <f t="shared" si="20"/>
        <v>0</v>
      </c>
      <c r="AB12" s="126">
        <f t="shared" si="20"/>
        <v>0</v>
      </c>
      <c r="AC12" s="126">
        <f t="shared" si="20"/>
        <v>0</v>
      </c>
      <c r="AD12" s="126">
        <f t="shared" si="21"/>
        <v>0</v>
      </c>
      <c r="AE12" s="126">
        <f t="shared" si="21"/>
        <v>0</v>
      </c>
      <c r="AF12" s="126">
        <f t="shared" si="21"/>
        <v>0</v>
      </c>
      <c r="AG12" s="126">
        <f t="shared" si="21"/>
        <v>0</v>
      </c>
      <c r="AH12" s="126">
        <f t="shared" si="21"/>
        <v>0</v>
      </c>
      <c r="AI12" s="126">
        <f t="shared" si="21"/>
        <v>0</v>
      </c>
      <c r="AJ12" s="126">
        <f t="shared" si="21"/>
        <v>0</v>
      </c>
      <c r="AK12" s="126">
        <f t="shared" si="21"/>
        <v>0</v>
      </c>
      <c r="AL12" s="126">
        <f t="shared" si="21"/>
        <v>0</v>
      </c>
      <c r="AM12" s="417">
        <f t="shared" si="21"/>
        <v>0</v>
      </c>
      <c r="AN12" s="126">
        <f t="shared" si="21"/>
        <v>0</v>
      </c>
      <c r="AO12" s="129">
        <f t="shared" si="21"/>
        <v>0</v>
      </c>
      <c r="AQ12" s="3"/>
    </row>
    <row r="13" spans="1:43" ht="25.5" x14ac:dyDescent="0.2">
      <c r="B13" s="31" t="s">
        <v>77</v>
      </c>
      <c r="C13" s="135" t="s">
        <v>312</v>
      </c>
      <c r="D13" s="133" t="str">
        <f>Anbudspris!$H$41</f>
        <v xml:space="preserve"> </v>
      </c>
      <c r="E13" s="145" t="str">
        <f>Anbudspris!$I$41</f>
        <v xml:space="preserve"> </v>
      </c>
      <c r="F13" s="164">
        <v>16</v>
      </c>
      <c r="G13" s="149">
        <f>IF(Prislista!$E$64=0,0,E13/F13)</f>
        <v>0</v>
      </c>
      <c r="H13" s="427"/>
      <c r="I13" s="428"/>
      <c r="J13" s="126">
        <f t="shared" ref="J13:Y15" si="22">SUM($G13*J$9)</f>
        <v>0</v>
      </c>
      <c r="K13" s="126">
        <f t="shared" si="22"/>
        <v>0</v>
      </c>
      <c r="L13" s="126">
        <f t="shared" si="22"/>
        <v>0</v>
      </c>
      <c r="M13" s="126">
        <f t="shared" si="22"/>
        <v>0</v>
      </c>
      <c r="N13" s="126">
        <f t="shared" si="22"/>
        <v>0</v>
      </c>
      <c r="O13" s="126">
        <f t="shared" si="22"/>
        <v>0</v>
      </c>
      <c r="P13" s="126">
        <f t="shared" si="22"/>
        <v>0</v>
      </c>
      <c r="Q13" s="126">
        <f t="shared" si="22"/>
        <v>0</v>
      </c>
      <c r="R13" s="126">
        <f t="shared" si="22"/>
        <v>0</v>
      </c>
      <c r="S13" s="126">
        <f t="shared" si="22"/>
        <v>0</v>
      </c>
      <c r="T13" s="126">
        <f t="shared" si="22"/>
        <v>0</v>
      </c>
      <c r="U13" s="126">
        <f t="shared" si="22"/>
        <v>0</v>
      </c>
      <c r="V13" s="126">
        <f t="shared" si="22"/>
        <v>0</v>
      </c>
      <c r="W13" s="126">
        <f t="shared" si="22"/>
        <v>0</v>
      </c>
      <c r="X13" s="126">
        <f t="shared" si="22"/>
        <v>0</v>
      </c>
      <c r="Y13" s="126">
        <f t="shared" si="22"/>
        <v>0</v>
      </c>
      <c r="Z13" s="125"/>
      <c r="AA13" s="125"/>
      <c r="AB13" s="125"/>
      <c r="AC13" s="125"/>
      <c r="AD13" s="125"/>
      <c r="AE13" s="125"/>
      <c r="AF13" s="125"/>
      <c r="AG13" s="125"/>
      <c r="AH13" s="125"/>
      <c r="AI13" s="125"/>
      <c r="AJ13" s="125"/>
      <c r="AK13" s="125"/>
      <c r="AL13" s="125"/>
      <c r="AM13" s="418"/>
      <c r="AN13" s="125"/>
      <c r="AO13" s="127"/>
      <c r="AQ13" s="3"/>
    </row>
    <row r="14" spans="1:43" ht="25.5" x14ac:dyDescent="0.2">
      <c r="B14" s="31" t="s">
        <v>258</v>
      </c>
      <c r="C14" s="135" t="s">
        <v>313</v>
      </c>
      <c r="D14" s="133" t="str">
        <f>Anbudspris!$H$42</f>
        <v xml:space="preserve"> </v>
      </c>
      <c r="E14" s="145" t="str">
        <f>Anbudspris!$I$42</f>
        <v xml:space="preserve"> </v>
      </c>
      <c r="F14" s="164">
        <v>16</v>
      </c>
      <c r="G14" s="149">
        <f>IF(Prislista!$E$68=0,0,E14/F14)</f>
        <v>0</v>
      </c>
      <c r="H14" s="427"/>
      <c r="I14" s="428"/>
      <c r="J14" s="126">
        <f t="shared" si="22"/>
        <v>0</v>
      </c>
      <c r="K14" s="126">
        <f t="shared" si="22"/>
        <v>0</v>
      </c>
      <c r="L14" s="126">
        <f t="shared" si="22"/>
        <v>0</v>
      </c>
      <c r="M14" s="126">
        <f t="shared" si="22"/>
        <v>0</v>
      </c>
      <c r="N14" s="126">
        <f t="shared" si="22"/>
        <v>0</v>
      </c>
      <c r="O14" s="126">
        <f t="shared" si="22"/>
        <v>0</v>
      </c>
      <c r="P14" s="126">
        <f t="shared" si="22"/>
        <v>0</v>
      </c>
      <c r="Q14" s="126">
        <f t="shared" si="22"/>
        <v>0</v>
      </c>
      <c r="R14" s="126">
        <f t="shared" si="22"/>
        <v>0</v>
      </c>
      <c r="S14" s="126">
        <f t="shared" si="22"/>
        <v>0</v>
      </c>
      <c r="T14" s="126">
        <f t="shared" si="22"/>
        <v>0</v>
      </c>
      <c r="U14" s="126">
        <f t="shared" si="22"/>
        <v>0</v>
      </c>
      <c r="V14" s="126">
        <f t="shared" si="22"/>
        <v>0</v>
      </c>
      <c r="W14" s="126">
        <f t="shared" si="22"/>
        <v>0</v>
      </c>
      <c r="X14" s="126">
        <f t="shared" si="22"/>
        <v>0</v>
      </c>
      <c r="Y14" s="126">
        <f t="shared" si="22"/>
        <v>0</v>
      </c>
      <c r="Z14" s="125"/>
      <c r="AA14" s="125"/>
      <c r="AB14" s="125"/>
      <c r="AC14" s="125"/>
      <c r="AD14" s="125"/>
      <c r="AE14" s="125"/>
      <c r="AF14" s="125"/>
      <c r="AG14" s="125"/>
      <c r="AH14" s="125"/>
      <c r="AI14" s="125"/>
      <c r="AJ14" s="125"/>
      <c r="AK14" s="125"/>
      <c r="AL14" s="125"/>
      <c r="AM14" s="418"/>
      <c r="AN14" s="125"/>
      <c r="AO14" s="127"/>
      <c r="AQ14" s="3"/>
    </row>
    <row r="15" spans="1:43" ht="25.5" x14ac:dyDescent="0.2">
      <c r="B15" s="31" t="s">
        <v>303</v>
      </c>
      <c r="C15" s="135" t="s">
        <v>314</v>
      </c>
      <c r="D15" s="133" t="str">
        <f>Anbudspris!$H$43</f>
        <v xml:space="preserve"> </v>
      </c>
      <c r="E15" s="146" t="str">
        <f>Anbudspris!$I$43</f>
        <v xml:space="preserve"> </v>
      </c>
      <c r="F15" s="164">
        <v>20</v>
      </c>
      <c r="G15" s="149">
        <f>IF(Prislista!$E$72=0,0,E15/F15)</f>
        <v>0</v>
      </c>
      <c r="H15" s="427"/>
      <c r="I15" s="428"/>
      <c r="J15" s="126">
        <f t="shared" si="22"/>
        <v>0</v>
      </c>
      <c r="K15" s="126">
        <f t="shared" si="22"/>
        <v>0</v>
      </c>
      <c r="L15" s="126">
        <f t="shared" si="22"/>
        <v>0</v>
      </c>
      <c r="M15" s="126">
        <f t="shared" si="22"/>
        <v>0</v>
      </c>
      <c r="N15" s="126">
        <f t="shared" si="22"/>
        <v>0</v>
      </c>
      <c r="O15" s="126">
        <f t="shared" si="22"/>
        <v>0</v>
      </c>
      <c r="P15" s="126">
        <f t="shared" si="22"/>
        <v>0</v>
      </c>
      <c r="Q15" s="126">
        <f t="shared" si="22"/>
        <v>0</v>
      </c>
      <c r="R15" s="126">
        <f t="shared" si="22"/>
        <v>0</v>
      </c>
      <c r="S15" s="126">
        <f t="shared" si="22"/>
        <v>0</v>
      </c>
      <c r="T15" s="126">
        <f t="shared" si="22"/>
        <v>0</v>
      </c>
      <c r="U15" s="126">
        <f t="shared" si="22"/>
        <v>0</v>
      </c>
      <c r="V15" s="126">
        <f t="shared" si="22"/>
        <v>0</v>
      </c>
      <c r="W15" s="126">
        <f t="shared" si="22"/>
        <v>0</v>
      </c>
      <c r="X15" s="126">
        <f t="shared" si="22"/>
        <v>0</v>
      </c>
      <c r="Y15" s="126">
        <f t="shared" si="22"/>
        <v>0</v>
      </c>
      <c r="Z15" s="126">
        <f>SUM($G15*Z$9)</f>
        <v>0</v>
      </c>
      <c r="AA15" s="126">
        <f>SUM($G15*AA$9)</f>
        <v>0</v>
      </c>
      <c r="AB15" s="126">
        <f>SUM($G15*AB$9)</f>
        <v>0</v>
      </c>
      <c r="AC15" s="126">
        <f>SUM($G15*AC$9)</f>
        <v>0</v>
      </c>
      <c r="AD15" s="125"/>
      <c r="AE15" s="125"/>
      <c r="AF15" s="125"/>
      <c r="AG15" s="125"/>
      <c r="AH15" s="125"/>
      <c r="AI15" s="125"/>
      <c r="AJ15" s="125"/>
      <c r="AK15" s="125"/>
      <c r="AL15" s="125"/>
      <c r="AM15" s="418"/>
      <c r="AN15" s="125"/>
      <c r="AO15" s="127"/>
      <c r="AQ15" s="3"/>
    </row>
    <row r="16" spans="1:43" x14ac:dyDescent="0.2">
      <c r="B16" s="32" t="s">
        <v>31</v>
      </c>
      <c r="C16" s="439" t="s">
        <v>84</v>
      </c>
      <c r="D16" s="440" t="str">
        <f>Anbudspris!$H$44</f>
        <v xml:space="preserve"> </v>
      </c>
      <c r="E16" s="441" t="str">
        <f>Anbudspris!$I$44</f>
        <v xml:space="preserve"> </v>
      </c>
      <c r="F16" s="442">
        <v>1</v>
      </c>
      <c r="G16" s="443">
        <f>IF(Prislista!$E$202=0,0,E16/F16)</f>
        <v>0</v>
      </c>
      <c r="H16" s="434"/>
      <c r="I16" s="435"/>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50"/>
      <c r="AN16" s="436"/>
      <c r="AO16" s="437">
        <f>SUM($G16*AO$9)</f>
        <v>0</v>
      </c>
    </row>
    <row r="17" spans="2:43" x14ac:dyDescent="0.2">
      <c r="B17" s="32" t="s">
        <v>75</v>
      </c>
      <c r="C17" s="315" t="s">
        <v>214</v>
      </c>
      <c r="D17" s="440"/>
      <c r="E17" s="441"/>
      <c r="F17" s="442"/>
      <c r="G17" s="443"/>
      <c r="H17" s="434"/>
      <c r="I17" s="435"/>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5"/>
      <c r="AN17" s="436"/>
      <c r="AO17" s="451"/>
    </row>
    <row r="18" spans="2:43" x14ac:dyDescent="0.2">
      <c r="B18" s="271"/>
      <c r="C18" s="117" t="s">
        <v>134</v>
      </c>
      <c r="D18" s="444">
        <f>Prislista!$E$223</f>
        <v>0</v>
      </c>
      <c r="E18" s="445" t="str">
        <f>Anbudspris!$I$49</f>
        <v xml:space="preserve"> </v>
      </c>
      <c r="F18" s="446">
        <v>32</v>
      </c>
      <c r="G18" s="447">
        <f>IF(Prislista!$E$223=0,0,E18/F18)</f>
        <v>0</v>
      </c>
      <c r="H18" s="448"/>
      <c r="I18" s="449"/>
      <c r="J18" s="126">
        <f t="shared" ref="J18:S25" si="23">SUM($G18*J$9)</f>
        <v>0</v>
      </c>
      <c r="K18" s="126">
        <f t="shared" si="23"/>
        <v>0</v>
      </c>
      <c r="L18" s="126">
        <f t="shared" si="23"/>
        <v>0</v>
      </c>
      <c r="M18" s="126">
        <f t="shared" si="23"/>
        <v>0</v>
      </c>
      <c r="N18" s="126">
        <f t="shared" si="23"/>
        <v>0</v>
      </c>
      <c r="O18" s="126">
        <f t="shared" si="23"/>
        <v>0</v>
      </c>
      <c r="P18" s="126">
        <f t="shared" si="23"/>
        <v>0</v>
      </c>
      <c r="Q18" s="126">
        <f t="shared" si="23"/>
        <v>0</v>
      </c>
      <c r="R18" s="126">
        <f t="shared" si="23"/>
        <v>0</v>
      </c>
      <c r="S18" s="126">
        <f t="shared" si="23"/>
        <v>0</v>
      </c>
      <c r="T18" s="126">
        <f t="shared" ref="T18:AC25" si="24">SUM($G18*T$9)</f>
        <v>0</v>
      </c>
      <c r="U18" s="126">
        <f t="shared" si="24"/>
        <v>0</v>
      </c>
      <c r="V18" s="126">
        <f t="shared" si="24"/>
        <v>0</v>
      </c>
      <c r="W18" s="126">
        <f t="shared" si="24"/>
        <v>0</v>
      </c>
      <c r="X18" s="126">
        <f t="shared" si="24"/>
        <v>0</v>
      </c>
      <c r="Y18" s="126">
        <f t="shared" si="24"/>
        <v>0</v>
      </c>
      <c r="Z18" s="126">
        <f t="shared" si="24"/>
        <v>0</v>
      </c>
      <c r="AA18" s="126">
        <f t="shared" si="24"/>
        <v>0</v>
      </c>
      <c r="AB18" s="126">
        <f t="shared" si="24"/>
        <v>0</v>
      </c>
      <c r="AC18" s="126">
        <f t="shared" si="24"/>
        <v>0</v>
      </c>
      <c r="AD18" s="126">
        <f t="shared" ref="AD18:AO25" si="25">SUM($G18*AD$9)</f>
        <v>0</v>
      </c>
      <c r="AE18" s="126">
        <f t="shared" si="25"/>
        <v>0</v>
      </c>
      <c r="AF18" s="126">
        <f t="shared" si="25"/>
        <v>0</v>
      </c>
      <c r="AG18" s="126">
        <f t="shared" si="25"/>
        <v>0</v>
      </c>
      <c r="AH18" s="126">
        <f t="shared" si="25"/>
        <v>0</v>
      </c>
      <c r="AI18" s="126">
        <f t="shared" si="25"/>
        <v>0</v>
      </c>
      <c r="AJ18" s="126">
        <f t="shared" si="25"/>
        <v>0</v>
      </c>
      <c r="AK18" s="126">
        <f t="shared" si="25"/>
        <v>0</v>
      </c>
      <c r="AL18" s="126">
        <f t="shared" si="25"/>
        <v>0</v>
      </c>
      <c r="AM18" s="126">
        <f t="shared" si="25"/>
        <v>0</v>
      </c>
      <c r="AN18" s="126">
        <f t="shared" si="25"/>
        <v>0</v>
      </c>
      <c r="AO18" s="129">
        <f t="shared" si="25"/>
        <v>0</v>
      </c>
    </row>
    <row r="19" spans="2:43" x14ac:dyDescent="0.2">
      <c r="B19" s="314"/>
      <c r="C19" s="23" t="s">
        <v>91</v>
      </c>
      <c r="D19" s="440">
        <f>Prislista!$E$224</f>
        <v>0</v>
      </c>
      <c r="E19" s="445" t="str">
        <f>Anbudspris!$I$50</f>
        <v xml:space="preserve"> </v>
      </c>
      <c r="F19" s="433">
        <v>32</v>
      </c>
      <c r="G19" s="447">
        <f>IF(Prislista!$E$224=0,0,E19/F19)</f>
        <v>0</v>
      </c>
      <c r="H19" s="427"/>
      <c r="I19" s="428"/>
      <c r="J19" s="126">
        <f t="shared" si="23"/>
        <v>0</v>
      </c>
      <c r="K19" s="126">
        <f t="shared" si="23"/>
        <v>0</v>
      </c>
      <c r="L19" s="126">
        <f t="shared" si="23"/>
        <v>0</v>
      </c>
      <c r="M19" s="126">
        <f t="shared" si="23"/>
        <v>0</v>
      </c>
      <c r="N19" s="126">
        <f t="shared" si="23"/>
        <v>0</v>
      </c>
      <c r="O19" s="126">
        <f t="shared" si="23"/>
        <v>0</v>
      </c>
      <c r="P19" s="126">
        <f t="shared" si="23"/>
        <v>0</v>
      </c>
      <c r="Q19" s="126">
        <f t="shared" si="23"/>
        <v>0</v>
      </c>
      <c r="R19" s="126">
        <f t="shared" si="23"/>
        <v>0</v>
      </c>
      <c r="S19" s="126">
        <f t="shared" si="23"/>
        <v>0</v>
      </c>
      <c r="T19" s="126">
        <f t="shared" si="24"/>
        <v>0</v>
      </c>
      <c r="U19" s="126">
        <f t="shared" si="24"/>
        <v>0</v>
      </c>
      <c r="V19" s="126">
        <f t="shared" si="24"/>
        <v>0</v>
      </c>
      <c r="W19" s="126">
        <f t="shared" si="24"/>
        <v>0</v>
      </c>
      <c r="X19" s="126">
        <f t="shared" si="24"/>
        <v>0</v>
      </c>
      <c r="Y19" s="126">
        <f t="shared" si="24"/>
        <v>0</v>
      </c>
      <c r="Z19" s="126">
        <f t="shared" si="24"/>
        <v>0</v>
      </c>
      <c r="AA19" s="126">
        <f t="shared" si="24"/>
        <v>0</v>
      </c>
      <c r="AB19" s="126">
        <f t="shared" si="24"/>
        <v>0</v>
      </c>
      <c r="AC19" s="126">
        <f t="shared" si="24"/>
        <v>0</v>
      </c>
      <c r="AD19" s="126">
        <f t="shared" si="25"/>
        <v>0</v>
      </c>
      <c r="AE19" s="126">
        <f t="shared" si="25"/>
        <v>0</v>
      </c>
      <c r="AF19" s="126">
        <f t="shared" si="25"/>
        <v>0</v>
      </c>
      <c r="AG19" s="126">
        <f t="shared" si="25"/>
        <v>0</v>
      </c>
      <c r="AH19" s="126">
        <f t="shared" si="25"/>
        <v>0</v>
      </c>
      <c r="AI19" s="126">
        <f t="shared" si="25"/>
        <v>0</v>
      </c>
      <c r="AJ19" s="126">
        <f t="shared" si="25"/>
        <v>0</v>
      </c>
      <c r="AK19" s="126">
        <f t="shared" si="25"/>
        <v>0</v>
      </c>
      <c r="AL19" s="126">
        <f t="shared" si="25"/>
        <v>0</v>
      </c>
      <c r="AM19" s="126">
        <f t="shared" si="25"/>
        <v>0</v>
      </c>
      <c r="AN19" s="126">
        <f t="shared" si="25"/>
        <v>0</v>
      </c>
      <c r="AO19" s="129">
        <f t="shared" si="25"/>
        <v>0</v>
      </c>
    </row>
    <row r="20" spans="2:43" x14ac:dyDescent="0.2">
      <c r="B20" s="314"/>
      <c r="C20" s="23" t="s">
        <v>92</v>
      </c>
      <c r="D20" s="440">
        <f>Prislista!$E$225</f>
        <v>0</v>
      </c>
      <c r="E20" s="445" t="str">
        <f>Anbudspris!$I$51</f>
        <v xml:space="preserve"> </v>
      </c>
      <c r="F20" s="433">
        <v>32</v>
      </c>
      <c r="G20" s="447">
        <f>IF(Prislista!$E$225=0,0,E20/F20)</f>
        <v>0</v>
      </c>
      <c r="H20" s="427"/>
      <c r="I20" s="428"/>
      <c r="J20" s="126">
        <f t="shared" si="23"/>
        <v>0</v>
      </c>
      <c r="K20" s="126">
        <f t="shared" si="23"/>
        <v>0</v>
      </c>
      <c r="L20" s="126">
        <f t="shared" si="23"/>
        <v>0</v>
      </c>
      <c r="M20" s="126">
        <f t="shared" si="23"/>
        <v>0</v>
      </c>
      <c r="N20" s="126">
        <f t="shared" si="23"/>
        <v>0</v>
      </c>
      <c r="O20" s="126">
        <f t="shared" si="23"/>
        <v>0</v>
      </c>
      <c r="P20" s="126">
        <f t="shared" si="23"/>
        <v>0</v>
      </c>
      <c r="Q20" s="126">
        <f t="shared" si="23"/>
        <v>0</v>
      </c>
      <c r="R20" s="126">
        <f t="shared" si="23"/>
        <v>0</v>
      </c>
      <c r="S20" s="126">
        <f t="shared" si="23"/>
        <v>0</v>
      </c>
      <c r="T20" s="126">
        <f t="shared" si="24"/>
        <v>0</v>
      </c>
      <c r="U20" s="126">
        <f t="shared" si="24"/>
        <v>0</v>
      </c>
      <c r="V20" s="126">
        <f t="shared" si="24"/>
        <v>0</v>
      </c>
      <c r="W20" s="126">
        <f t="shared" si="24"/>
        <v>0</v>
      </c>
      <c r="X20" s="126">
        <f t="shared" si="24"/>
        <v>0</v>
      </c>
      <c r="Y20" s="126">
        <f t="shared" si="24"/>
        <v>0</v>
      </c>
      <c r="Z20" s="126">
        <f t="shared" si="24"/>
        <v>0</v>
      </c>
      <c r="AA20" s="126">
        <f t="shared" si="24"/>
        <v>0</v>
      </c>
      <c r="AB20" s="126">
        <f t="shared" si="24"/>
        <v>0</v>
      </c>
      <c r="AC20" s="126">
        <f t="shared" si="24"/>
        <v>0</v>
      </c>
      <c r="AD20" s="126">
        <f t="shared" si="25"/>
        <v>0</v>
      </c>
      <c r="AE20" s="126">
        <f t="shared" si="25"/>
        <v>0</v>
      </c>
      <c r="AF20" s="126">
        <f t="shared" si="25"/>
        <v>0</v>
      </c>
      <c r="AG20" s="126">
        <f t="shared" si="25"/>
        <v>0</v>
      </c>
      <c r="AH20" s="126">
        <f t="shared" si="25"/>
        <v>0</v>
      </c>
      <c r="AI20" s="126">
        <f t="shared" si="25"/>
        <v>0</v>
      </c>
      <c r="AJ20" s="126">
        <f t="shared" si="25"/>
        <v>0</v>
      </c>
      <c r="AK20" s="126">
        <f t="shared" si="25"/>
        <v>0</v>
      </c>
      <c r="AL20" s="126">
        <f t="shared" si="25"/>
        <v>0</v>
      </c>
      <c r="AM20" s="126">
        <f t="shared" si="25"/>
        <v>0</v>
      </c>
      <c r="AN20" s="126">
        <f t="shared" si="25"/>
        <v>0</v>
      </c>
      <c r="AO20" s="129">
        <f t="shared" si="25"/>
        <v>0</v>
      </c>
    </row>
    <row r="21" spans="2:43" x14ac:dyDescent="0.2">
      <c r="B21" s="314"/>
      <c r="C21" s="23" t="s">
        <v>93</v>
      </c>
      <c r="D21" s="440">
        <f>Prislista!$E$226</f>
        <v>0</v>
      </c>
      <c r="E21" s="445" t="str">
        <f>Anbudspris!$I$52</f>
        <v xml:space="preserve"> </v>
      </c>
      <c r="F21" s="433">
        <v>32</v>
      </c>
      <c r="G21" s="447">
        <f>IF(Prislista!$E$226=0,0,E21/F21)</f>
        <v>0</v>
      </c>
      <c r="H21" s="427"/>
      <c r="I21" s="428"/>
      <c r="J21" s="126">
        <f t="shared" si="23"/>
        <v>0</v>
      </c>
      <c r="K21" s="126">
        <f t="shared" si="23"/>
        <v>0</v>
      </c>
      <c r="L21" s="126">
        <f t="shared" si="23"/>
        <v>0</v>
      </c>
      <c r="M21" s="126">
        <f t="shared" si="23"/>
        <v>0</v>
      </c>
      <c r="N21" s="126">
        <f t="shared" si="23"/>
        <v>0</v>
      </c>
      <c r="O21" s="126">
        <f t="shared" si="23"/>
        <v>0</v>
      </c>
      <c r="P21" s="126">
        <f t="shared" si="23"/>
        <v>0</v>
      </c>
      <c r="Q21" s="126">
        <f t="shared" si="23"/>
        <v>0</v>
      </c>
      <c r="R21" s="126">
        <f t="shared" si="23"/>
        <v>0</v>
      </c>
      <c r="S21" s="126">
        <f t="shared" si="23"/>
        <v>0</v>
      </c>
      <c r="T21" s="126">
        <f t="shared" si="24"/>
        <v>0</v>
      </c>
      <c r="U21" s="126">
        <f t="shared" si="24"/>
        <v>0</v>
      </c>
      <c r="V21" s="126">
        <f t="shared" si="24"/>
        <v>0</v>
      </c>
      <c r="W21" s="126">
        <f t="shared" si="24"/>
        <v>0</v>
      </c>
      <c r="X21" s="126">
        <f t="shared" si="24"/>
        <v>0</v>
      </c>
      <c r="Y21" s="126">
        <f t="shared" si="24"/>
        <v>0</v>
      </c>
      <c r="Z21" s="126">
        <f t="shared" si="24"/>
        <v>0</v>
      </c>
      <c r="AA21" s="126">
        <f t="shared" si="24"/>
        <v>0</v>
      </c>
      <c r="AB21" s="126">
        <f t="shared" si="24"/>
        <v>0</v>
      </c>
      <c r="AC21" s="126">
        <f t="shared" si="24"/>
        <v>0</v>
      </c>
      <c r="AD21" s="126">
        <f t="shared" si="25"/>
        <v>0</v>
      </c>
      <c r="AE21" s="126">
        <f t="shared" si="25"/>
        <v>0</v>
      </c>
      <c r="AF21" s="126">
        <f t="shared" si="25"/>
        <v>0</v>
      </c>
      <c r="AG21" s="126">
        <f t="shared" si="25"/>
        <v>0</v>
      </c>
      <c r="AH21" s="126">
        <f t="shared" si="25"/>
        <v>0</v>
      </c>
      <c r="AI21" s="126">
        <f t="shared" si="25"/>
        <v>0</v>
      </c>
      <c r="AJ21" s="126">
        <f t="shared" si="25"/>
        <v>0</v>
      </c>
      <c r="AK21" s="126">
        <f t="shared" si="25"/>
        <v>0</v>
      </c>
      <c r="AL21" s="126">
        <f t="shared" si="25"/>
        <v>0</v>
      </c>
      <c r="AM21" s="126">
        <f t="shared" si="25"/>
        <v>0</v>
      </c>
      <c r="AN21" s="126">
        <f t="shared" si="25"/>
        <v>0</v>
      </c>
      <c r="AO21" s="129">
        <f t="shared" si="25"/>
        <v>0</v>
      </c>
    </row>
    <row r="22" spans="2:43" x14ac:dyDescent="0.2">
      <c r="B22" s="314"/>
      <c r="C22" s="690" t="s">
        <v>350</v>
      </c>
      <c r="D22" s="701">
        <f>Prislista!$E$227</f>
        <v>0</v>
      </c>
      <c r="E22" s="702" t="str">
        <f>Anbudspris!$I$53</f>
        <v xml:space="preserve"> </v>
      </c>
      <c r="F22" s="703">
        <v>32</v>
      </c>
      <c r="G22" s="704">
        <f>IF(Prislista!$E$227=0,0,E22/F22)</f>
        <v>0</v>
      </c>
      <c r="H22" s="427"/>
      <c r="I22" s="428"/>
      <c r="J22" s="126">
        <f t="shared" si="23"/>
        <v>0</v>
      </c>
      <c r="K22" s="126">
        <f t="shared" si="23"/>
        <v>0</v>
      </c>
      <c r="L22" s="126">
        <f t="shared" si="23"/>
        <v>0</v>
      </c>
      <c r="M22" s="126">
        <f t="shared" si="23"/>
        <v>0</v>
      </c>
      <c r="N22" s="126">
        <f t="shared" si="23"/>
        <v>0</v>
      </c>
      <c r="O22" s="126">
        <f t="shared" si="23"/>
        <v>0</v>
      </c>
      <c r="P22" s="126">
        <f t="shared" si="23"/>
        <v>0</v>
      </c>
      <c r="Q22" s="126">
        <f t="shared" si="23"/>
        <v>0</v>
      </c>
      <c r="R22" s="126">
        <f t="shared" si="23"/>
        <v>0</v>
      </c>
      <c r="S22" s="126">
        <f t="shared" si="23"/>
        <v>0</v>
      </c>
      <c r="T22" s="126">
        <f t="shared" si="24"/>
        <v>0</v>
      </c>
      <c r="U22" s="126">
        <f t="shared" si="24"/>
        <v>0</v>
      </c>
      <c r="V22" s="126">
        <f t="shared" si="24"/>
        <v>0</v>
      </c>
      <c r="W22" s="126">
        <f t="shared" si="24"/>
        <v>0</v>
      </c>
      <c r="X22" s="126">
        <f t="shared" si="24"/>
        <v>0</v>
      </c>
      <c r="Y22" s="126">
        <f t="shared" si="24"/>
        <v>0</v>
      </c>
      <c r="Z22" s="126">
        <f t="shared" si="24"/>
        <v>0</v>
      </c>
      <c r="AA22" s="126">
        <f t="shared" si="24"/>
        <v>0</v>
      </c>
      <c r="AB22" s="126">
        <f t="shared" si="24"/>
        <v>0</v>
      </c>
      <c r="AC22" s="126">
        <f t="shared" si="24"/>
        <v>0</v>
      </c>
      <c r="AD22" s="126">
        <f t="shared" si="25"/>
        <v>0</v>
      </c>
      <c r="AE22" s="126">
        <f t="shared" si="25"/>
        <v>0</v>
      </c>
      <c r="AF22" s="126">
        <f t="shared" si="25"/>
        <v>0</v>
      </c>
      <c r="AG22" s="126">
        <f t="shared" si="25"/>
        <v>0</v>
      </c>
      <c r="AH22" s="126">
        <f t="shared" si="25"/>
        <v>0</v>
      </c>
      <c r="AI22" s="126">
        <f t="shared" si="25"/>
        <v>0</v>
      </c>
      <c r="AJ22" s="126">
        <f t="shared" si="25"/>
        <v>0</v>
      </c>
      <c r="AK22" s="126">
        <f t="shared" si="25"/>
        <v>0</v>
      </c>
      <c r="AL22" s="126">
        <f t="shared" si="25"/>
        <v>0</v>
      </c>
      <c r="AM22" s="126">
        <f t="shared" si="25"/>
        <v>0</v>
      </c>
      <c r="AN22" s="126">
        <f t="shared" si="25"/>
        <v>0</v>
      </c>
      <c r="AO22" s="129">
        <f t="shared" si="25"/>
        <v>0</v>
      </c>
    </row>
    <row r="23" spans="2:43" x14ac:dyDescent="0.2">
      <c r="B23" s="314"/>
      <c r="C23" s="690" t="s">
        <v>351</v>
      </c>
      <c r="D23" s="701">
        <f>Prislista!$E$228</f>
        <v>0</v>
      </c>
      <c r="E23" s="702" t="str">
        <f>Anbudspris!$I$54</f>
        <v xml:space="preserve"> </v>
      </c>
      <c r="F23" s="703">
        <v>32</v>
      </c>
      <c r="G23" s="704">
        <f>IF(Prislista!$E$228=0,0,E23/F23)</f>
        <v>0</v>
      </c>
      <c r="H23" s="427"/>
      <c r="I23" s="428"/>
      <c r="J23" s="126">
        <f t="shared" si="23"/>
        <v>0</v>
      </c>
      <c r="K23" s="126">
        <f t="shared" si="23"/>
        <v>0</v>
      </c>
      <c r="L23" s="126">
        <f t="shared" si="23"/>
        <v>0</v>
      </c>
      <c r="M23" s="126">
        <f t="shared" si="23"/>
        <v>0</v>
      </c>
      <c r="N23" s="126">
        <f t="shared" si="23"/>
        <v>0</v>
      </c>
      <c r="O23" s="126">
        <f t="shared" si="23"/>
        <v>0</v>
      </c>
      <c r="P23" s="126">
        <f t="shared" si="23"/>
        <v>0</v>
      </c>
      <c r="Q23" s="126">
        <f t="shared" si="23"/>
        <v>0</v>
      </c>
      <c r="R23" s="126">
        <f t="shared" si="23"/>
        <v>0</v>
      </c>
      <c r="S23" s="126">
        <f t="shared" si="23"/>
        <v>0</v>
      </c>
      <c r="T23" s="126">
        <f t="shared" si="24"/>
        <v>0</v>
      </c>
      <c r="U23" s="126">
        <f t="shared" si="24"/>
        <v>0</v>
      </c>
      <c r="V23" s="126">
        <f t="shared" si="24"/>
        <v>0</v>
      </c>
      <c r="W23" s="126">
        <f t="shared" si="24"/>
        <v>0</v>
      </c>
      <c r="X23" s="126">
        <f t="shared" si="24"/>
        <v>0</v>
      </c>
      <c r="Y23" s="126">
        <f t="shared" si="24"/>
        <v>0</v>
      </c>
      <c r="Z23" s="126">
        <f t="shared" si="24"/>
        <v>0</v>
      </c>
      <c r="AA23" s="126">
        <f t="shared" si="24"/>
        <v>0</v>
      </c>
      <c r="AB23" s="126">
        <f t="shared" si="24"/>
        <v>0</v>
      </c>
      <c r="AC23" s="126">
        <f t="shared" si="24"/>
        <v>0</v>
      </c>
      <c r="AD23" s="126">
        <f t="shared" si="25"/>
        <v>0</v>
      </c>
      <c r="AE23" s="126">
        <f t="shared" si="25"/>
        <v>0</v>
      </c>
      <c r="AF23" s="126">
        <f t="shared" si="25"/>
        <v>0</v>
      </c>
      <c r="AG23" s="126">
        <f t="shared" si="25"/>
        <v>0</v>
      </c>
      <c r="AH23" s="126">
        <f t="shared" si="25"/>
        <v>0</v>
      </c>
      <c r="AI23" s="126">
        <f t="shared" si="25"/>
        <v>0</v>
      </c>
      <c r="AJ23" s="126">
        <f t="shared" si="25"/>
        <v>0</v>
      </c>
      <c r="AK23" s="126">
        <f t="shared" si="25"/>
        <v>0</v>
      </c>
      <c r="AL23" s="126">
        <f t="shared" si="25"/>
        <v>0</v>
      </c>
      <c r="AM23" s="126">
        <f t="shared" si="25"/>
        <v>0</v>
      </c>
      <c r="AN23" s="126">
        <f t="shared" si="25"/>
        <v>0</v>
      </c>
      <c r="AO23" s="129">
        <f t="shared" si="25"/>
        <v>0</v>
      </c>
    </row>
    <row r="24" spans="2:43" x14ac:dyDescent="0.2">
      <c r="B24" s="314"/>
      <c r="C24" s="23" t="s">
        <v>94</v>
      </c>
      <c r="D24" s="440">
        <f>Prislista!$E$229</f>
        <v>0</v>
      </c>
      <c r="E24" s="445" t="str">
        <f>Anbudspris!$I$55</f>
        <v xml:space="preserve"> </v>
      </c>
      <c r="F24" s="433">
        <v>32</v>
      </c>
      <c r="G24" s="447">
        <f>IF(Prislista!$E$229=0,0,E24/F24)</f>
        <v>0</v>
      </c>
      <c r="H24" s="427"/>
      <c r="I24" s="428"/>
      <c r="J24" s="126">
        <f t="shared" si="23"/>
        <v>0</v>
      </c>
      <c r="K24" s="126">
        <f t="shared" si="23"/>
        <v>0</v>
      </c>
      <c r="L24" s="126">
        <f t="shared" si="23"/>
        <v>0</v>
      </c>
      <c r="M24" s="126">
        <f t="shared" si="23"/>
        <v>0</v>
      </c>
      <c r="N24" s="126">
        <f t="shared" si="23"/>
        <v>0</v>
      </c>
      <c r="O24" s="126">
        <f t="shared" si="23"/>
        <v>0</v>
      </c>
      <c r="P24" s="126">
        <f t="shared" si="23"/>
        <v>0</v>
      </c>
      <c r="Q24" s="126">
        <f t="shared" si="23"/>
        <v>0</v>
      </c>
      <c r="R24" s="126">
        <f t="shared" si="23"/>
        <v>0</v>
      </c>
      <c r="S24" s="126">
        <f t="shared" si="23"/>
        <v>0</v>
      </c>
      <c r="T24" s="126">
        <f t="shared" si="24"/>
        <v>0</v>
      </c>
      <c r="U24" s="126">
        <f t="shared" si="24"/>
        <v>0</v>
      </c>
      <c r="V24" s="126">
        <f t="shared" si="24"/>
        <v>0</v>
      </c>
      <c r="W24" s="126">
        <f t="shared" si="24"/>
        <v>0</v>
      </c>
      <c r="X24" s="126">
        <f t="shared" si="24"/>
        <v>0</v>
      </c>
      <c r="Y24" s="126">
        <f t="shared" si="24"/>
        <v>0</v>
      </c>
      <c r="Z24" s="126">
        <f t="shared" si="24"/>
        <v>0</v>
      </c>
      <c r="AA24" s="126">
        <f t="shared" si="24"/>
        <v>0</v>
      </c>
      <c r="AB24" s="126">
        <f t="shared" si="24"/>
        <v>0</v>
      </c>
      <c r="AC24" s="126">
        <f t="shared" si="24"/>
        <v>0</v>
      </c>
      <c r="AD24" s="126">
        <f t="shared" si="25"/>
        <v>0</v>
      </c>
      <c r="AE24" s="126">
        <f t="shared" si="25"/>
        <v>0</v>
      </c>
      <c r="AF24" s="126">
        <f t="shared" si="25"/>
        <v>0</v>
      </c>
      <c r="AG24" s="126">
        <f t="shared" si="25"/>
        <v>0</v>
      </c>
      <c r="AH24" s="126">
        <f t="shared" si="25"/>
        <v>0</v>
      </c>
      <c r="AI24" s="126">
        <f t="shared" si="25"/>
        <v>0</v>
      </c>
      <c r="AJ24" s="126">
        <f t="shared" si="25"/>
        <v>0</v>
      </c>
      <c r="AK24" s="126">
        <f t="shared" si="25"/>
        <v>0</v>
      </c>
      <c r="AL24" s="126">
        <f t="shared" si="25"/>
        <v>0</v>
      </c>
      <c r="AM24" s="126">
        <f t="shared" si="25"/>
        <v>0</v>
      </c>
      <c r="AN24" s="126">
        <f t="shared" si="25"/>
        <v>0</v>
      </c>
      <c r="AO24" s="129">
        <f t="shared" si="25"/>
        <v>0</v>
      </c>
      <c r="AQ24" s="139" t="s">
        <v>116</v>
      </c>
    </row>
    <row r="25" spans="2:43" x14ac:dyDescent="0.2">
      <c r="B25" s="13"/>
      <c r="C25" s="24" t="s">
        <v>95</v>
      </c>
      <c r="D25" s="134">
        <f>Prislista!$E$230</f>
        <v>0</v>
      </c>
      <c r="E25" s="147" t="str">
        <f>Anbudspris!$I$56</f>
        <v xml:space="preserve"> </v>
      </c>
      <c r="F25" s="362">
        <v>32</v>
      </c>
      <c r="G25" s="150">
        <f>IF(Prislista!$E$230=0,0,E25/F25)</f>
        <v>0</v>
      </c>
      <c r="H25" s="429"/>
      <c r="I25" s="430"/>
      <c r="J25" s="438">
        <f t="shared" si="23"/>
        <v>0</v>
      </c>
      <c r="K25" s="438">
        <f t="shared" si="23"/>
        <v>0</v>
      </c>
      <c r="L25" s="438">
        <f t="shared" si="23"/>
        <v>0</v>
      </c>
      <c r="M25" s="438">
        <f t="shared" si="23"/>
        <v>0</v>
      </c>
      <c r="N25" s="438">
        <f t="shared" si="23"/>
        <v>0</v>
      </c>
      <c r="O25" s="438">
        <f t="shared" si="23"/>
        <v>0</v>
      </c>
      <c r="P25" s="438">
        <f t="shared" si="23"/>
        <v>0</v>
      </c>
      <c r="Q25" s="438">
        <f t="shared" si="23"/>
        <v>0</v>
      </c>
      <c r="R25" s="438">
        <f t="shared" si="23"/>
        <v>0</v>
      </c>
      <c r="S25" s="438">
        <f t="shared" si="23"/>
        <v>0</v>
      </c>
      <c r="T25" s="438">
        <f t="shared" si="24"/>
        <v>0</v>
      </c>
      <c r="U25" s="438">
        <f t="shared" si="24"/>
        <v>0</v>
      </c>
      <c r="V25" s="438">
        <f t="shared" si="24"/>
        <v>0</v>
      </c>
      <c r="W25" s="438">
        <f t="shared" si="24"/>
        <v>0</v>
      </c>
      <c r="X25" s="438">
        <f t="shared" si="24"/>
        <v>0</v>
      </c>
      <c r="Y25" s="438">
        <f t="shared" si="24"/>
        <v>0</v>
      </c>
      <c r="Z25" s="438">
        <f t="shared" si="24"/>
        <v>0</v>
      </c>
      <c r="AA25" s="438">
        <f t="shared" si="24"/>
        <v>0</v>
      </c>
      <c r="AB25" s="438">
        <f t="shared" si="24"/>
        <v>0</v>
      </c>
      <c r="AC25" s="438">
        <f t="shared" si="24"/>
        <v>0</v>
      </c>
      <c r="AD25" s="438">
        <f t="shared" si="25"/>
        <v>0</v>
      </c>
      <c r="AE25" s="438">
        <f t="shared" si="25"/>
        <v>0</v>
      </c>
      <c r="AF25" s="438">
        <f t="shared" si="25"/>
        <v>0</v>
      </c>
      <c r="AG25" s="438">
        <f t="shared" si="25"/>
        <v>0</v>
      </c>
      <c r="AH25" s="438">
        <f t="shared" si="25"/>
        <v>0</v>
      </c>
      <c r="AI25" s="438">
        <f t="shared" si="25"/>
        <v>0</v>
      </c>
      <c r="AJ25" s="438">
        <f t="shared" si="25"/>
        <v>0</v>
      </c>
      <c r="AK25" s="438">
        <f t="shared" si="25"/>
        <v>0</v>
      </c>
      <c r="AL25" s="438">
        <f t="shared" si="25"/>
        <v>0</v>
      </c>
      <c r="AM25" s="438">
        <f t="shared" si="25"/>
        <v>0</v>
      </c>
      <c r="AN25" s="438">
        <f t="shared" si="25"/>
        <v>0</v>
      </c>
      <c r="AO25" s="130">
        <f t="shared" si="25"/>
        <v>0</v>
      </c>
      <c r="AQ25" s="363">
        <f>SUM(H10:AO25)</f>
        <v>0</v>
      </c>
    </row>
    <row r="26" spans="2:43" ht="15" x14ac:dyDescent="0.25">
      <c r="B26" s="5"/>
      <c r="C26" s="10"/>
      <c r="D26" s="121"/>
      <c r="E26" s="10"/>
      <c r="F26" s="10"/>
      <c r="G26" s="10"/>
      <c r="AQ26" s="432"/>
    </row>
    <row r="27" spans="2:43" ht="15" x14ac:dyDescent="0.25">
      <c r="B27" s="5"/>
      <c r="C27" s="10"/>
      <c r="D27" s="136"/>
      <c r="E27" s="137" t="s">
        <v>124</v>
      </c>
      <c r="F27" s="162" t="s">
        <v>16</v>
      </c>
      <c r="G27" s="165" t="s">
        <v>114</v>
      </c>
      <c r="H27" s="153">
        <f t="shared" ref="H27:AO27" si="26">H$8</f>
        <v>41547</v>
      </c>
      <c r="I27" s="122">
        <f t="shared" si="26"/>
        <v>41639</v>
      </c>
      <c r="J27" s="122">
        <f t="shared" si="26"/>
        <v>41729</v>
      </c>
      <c r="K27" s="123">
        <f t="shared" si="26"/>
        <v>41820</v>
      </c>
      <c r="L27" s="122">
        <f t="shared" si="26"/>
        <v>41912</v>
      </c>
      <c r="M27" s="122">
        <f t="shared" si="26"/>
        <v>42004</v>
      </c>
      <c r="N27" s="122">
        <f t="shared" si="26"/>
        <v>42094</v>
      </c>
      <c r="O27" s="123">
        <f t="shared" si="26"/>
        <v>42185</v>
      </c>
      <c r="P27" s="122">
        <f t="shared" si="26"/>
        <v>42277</v>
      </c>
      <c r="Q27" s="122">
        <f t="shared" si="26"/>
        <v>42369</v>
      </c>
      <c r="R27" s="122">
        <f t="shared" si="26"/>
        <v>42460</v>
      </c>
      <c r="S27" s="122">
        <f t="shared" si="26"/>
        <v>42551</v>
      </c>
      <c r="T27" s="122">
        <f t="shared" si="26"/>
        <v>42643</v>
      </c>
      <c r="U27" s="122">
        <f t="shared" si="26"/>
        <v>42735</v>
      </c>
      <c r="V27" s="122">
        <f t="shared" si="26"/>
        <v>42825</v>
      </c>
      <c r="W27" s="122">
        <f t="shared" si="26"/>
        <v>42916</v>
      </c>
      <c r="X27" s="122">
        <f t="shared" si="26"/>
        <v>43008</v>
      </c>
      <c r="Y27" s="122">
        <f t="shared" si="26"/>
        <v>43100</v>
      </c>
      <c r="Z27" s="122">
        <f t="shared" si="26"/>
        <v>43190</v>
      </c>
      <c r="AA27" s="122">
        <f t="shared" si="26"/>
        <v>43281</v>
      </c>
      <c r="AB27" s="122">
        <f t="shared" si="26"/>
        <v>43373</v>
      </c>
      <c r="AC27" s="122">
        <f t="shared" si="26"/>
        <v>43465</v>
      </c>
      <c r="AD27" s="122">
        <f t="shared" si="26"/>
        <v>43555</v>
      </c>
      <c r="AE27" s="122">
        <f t="shared" si="26"/>
        <v>43646</v>
      </c>
      <c r="AF27" s="122">
        <f t="shared" si="26"/>
        <v>43738</v>
      </c>
      <c r="AG27" s="122">
        <f t="shared" si="26"/>
        <v>43830</v>
      </c>
      <c r="AH27" s="122">
        <f t="shared" si="26"/>
        <v>43920</v>
      </c>
      <c r="AI27" s="122">
        <f t="shared" si="26"/>
        <v>44012</v>
      </c>
      <c r="AJ27" s="122">
        <f t="shared" si="26"/>
        <v>44104</v>
      </c>
      <c r="AK27" s="122">
        <f t="shared" si="26"/>
        <v>44196</v>
      </c>
      <c r="AL27" s="122">
        <f t="shared" si="26"/>
        <v>44286</v>
      </c>
      <c r="AM27" s="416">
        <f t="shared" si="26"/>
        <v>44377</v>
      </c>
      <c r="AN27" s="122">
        <f t="shared" si="26"/>
        <v>44469</v>
      </c>
      <c r="AO27" s="128">
        <f t="shared" si="26"/>
        <v>44561</v>
      </c>
      <c r="AQ27" s="432"/>
    </row>
    <row r="28" spans="2:43" ht="15" x14ac:dyDescent="0.25">
      <c r="B28" s="5" t="s">
        <v>205</v>
      </c>
      <c r="C28" s="10"/>
      <c r="D28" s="193" t="s">
        <v>36</v>
      </c>
      <c r="E28" s="138" t="s">
        <v>125</v>
      </c>
      <c r="F28" s="163" t="s">
        <v>115</v>
      </c>
      <c r="G28" s="166" t="s">
        <v>113</v>
      </c>
      <c r="H28" s="424">
        <f t="shared" ref="H28:AO28" si="27">H$9</f>
        <v>0</v>
      </c>
      <c r="I28" s="423">
        <f t="shared" si="27"/>
        <v>0</v>
      </c>
      <c r="J28" s="423">
        <f t="shared" si="27"/>
        <v>0.02</v>
      </c>
      <c r="K28" s="423">
        <f t="shared" si="27"/>
        <v>0.02</v>
      </c>
      <c r="L28" s="423">
        <f t="shared" si="27"/>
        <v>0.02</v>
      </c>
      <c r="M28" s="423">
        <f t="shared" si="27"/>
        <v>0.02</v>
      </c>
      <c r="N28" s="423">
        <f t="shared" si="27"/>
        <v>4.0399999999999991E-2</v>
      </c>
      <c r="O28" s="423">
        <f t="shared" si="27"/>
        <v>4.0399999999999991E-2</v>
      </c>
      <c r="P28" s="423">
        <f t="shared" si="27"/>
        <v>4.0399999999999991E-2</v>
      </c>
      <c r="Q28" s="423">
        <f t="shared" si="27"/>
        <v>4.0399999999999991E-2</v>
      </c>
      <c r="R28" s="423">
        <f t="shared" si="27"/>
        <v>6.1207999999999929E-2</v>
      </c>
      <c r="S28" s="423">
        <f t="shared" si="27"/>
        <v>6.1207999999999929E-2</v>
      </c>
      <c r="T28" s="423">
        <f t="shared" si="27"/>
        <v>6.1207999999999929E-2</v>
      </c>
      <c r="U28" s="423">
        <f t="shared" si="27"/>
        <v>6.1207999999999929E-2</v>
      </c>
      <c r="V28" s="423">
        <f t="shared" si="27"/>
        <v>8.2432159999999977E-2</v>
      </c>
      <c r="W28" s="423">
        <f t="shared" si="27"/>
        <v>8.2432159999999977E-2</v>
      </c>
      <c r="X28" s="423">
        <f t="shared" si="27"/>
        <v>8.2432159999999977E-2</v>
      </c>
      <c r="Y28" s="423">
        <f t="shared" si="27"/>
        <v>8.2432159999999977E-2</v>
      </c>
      <c r="Z28" s="423">
        <f t="shared" si="27"/>
        <v>0.10408080320000002</v>
      </c>
      <c r="AA28" s="423">
        <f t="shared" si="27"/>
        <v>0.10408080320000002</v>
      </c>
      <c r="AB28" s="423">
        <f t="shared" si="27"/>
        <v>0.10408080320000002</v>
      </c>
      <c r="AC28" s="423">
        <f t="shared" si="27"/>
        <v>0.10408080320000002</v>
      </c>
      <c r="AD28" s="423">
        <f t="shared" si="27"/>
        <v>0.12616241926400007</v>
      </c>
      <c r="AE28" s="423">
        <f t="shared" si="27"/>
        <v>0.12616241926400007</v>
      </c>
      <c r="AF28" s="423">
        <f t="shared" si="27"/>
        <v>0.12616241926400007</v>
      </c>
      <c r="AG28" s="423">
        <f t="shared" si="27"/>
        <v>0.12616241926400007</v>
      </c>
      <c r="AH28" s="423">
        <f t="shared" si="27"/>
        <v>0.14868566764928004</v>
      </c>
      <c r="AI28" s="423">
        <f t="shared" si="27"/>
        <v>0.14868566764928004</v>
      </c>
      <c r="AJ28" s="423">
        <f t="shared" si="27"/>
        <v>0.14868566764928004</v>
      </c>
      <c r="AK28" s="423">
        <f t="shared" si="27"/>
        <v>0.14868566764928004</v>
      </c>
      <c r="AL28" s="423">
        <f t="shared" si="27"/>
        <v>0.17165938100226574</v>
      </c>
      <c r="AM28" s="425">
        <f t="shared" si="27"/>
        <v>0.17165938100226574</v>
      </c>
      <c r="AN28" s="423">
        <f t="shared" si="27"/>
        <v>0.17165938100226574</v>
      </c>
      <c r="AO28" s="426">
        <f t="shared" si="27"/>
        <v>0.17165938100226574</v>
      </c>
      <c r="AQ28" s="432"/>
    </row>
    <row r="29" spans="2:43" x14ac:dyDescent="0.2">
      <c r="B29" s="272" t="s">
        <v>53</v>
      </c>
      <c r="C29" s="637" t="s">
        <v>263</v>
      </c>
      <c r="D29" s="638" t="str">
        <f>Anbudspris!$K$38</f>
        <v xml:space="preserve"> </v>
      </c>
      <c r="E29" s="639" t="str">
        <f>Anbudspris!$L$38</f>
        <v xml:space="preserve"> </v>
      </c>
      <c r="F29" s="640">
        <v>32</v>
      </c>
      <c r="G29" s="641">
        <f>IF(Prislista!$F$52=0,0,E29/F29)</f>
        <v>0</v>
      </c>
      <c r="H29" s="642"/>
      <c r="I29" s="643"/>
      <c r="J29" s="644">
        <f t="shared" ref="J29:S31" si="28">SUM($G29*J$9)</f>
        <v>0</v>
      </c>
      <c r="K29" s="644">
        <f t="shared" si="28"/>
        <v>0</v>
      </c>
      <c r="L29" s="644">
        <f t="shared" si="28"/>
        <v>0</v>
      </c>
      <c r="M29" s="644">
        <f t="shared" si="28"/>
        <v>0</v>
      </c>
      <c r="N29" s="644">
        <f t="shared" si="28"/>
        <v>0</v>
      </c>
      <c r="O29" s="644">
        <f t="shared" si="28"/>
        <v>0</v>
      </c>
      <c r="P29" s="644">
        <f t="shared" si="28"/>
        <v>0</v>
      </c>
      <c r="Q29" s="644">
        <f t="shared" si="28"/>
        <v>0</v>
      </c>
      <c r="R29" s="644">
        <f t="shared" si="28"/>
        <v>0</v>
      </c>
      <c r="S29" s="644">
        <f t="shared" si="28"/>
        <v>0</v>
      </c>
      <c r="T29" s="644">
        <f t="shared" ref="T29:AC31" si="29">SUM($G29*T$9)</f>
        <v>0</v>
      </c>
      <c r="U29" s="644">
        <f t="shared" si="29"/>
        <v>0</v>
      </c>
      <c r="V29" s="644">
        <f t="shared" si="29"/>
        <v>0</v>
      </c>
      <c r="W29" s="644">
        <f t="shared" si="29"/>
        <v>0</v>
      </c>
      <c r="X29" s="644">
        <f t="shared" si="29"/>
        <v>0</v>
      </c>
      <c r="Y29" s="644">
        <f t="shared" si="29"/>
        <v>0</v>
      </c>
      <c r="Z29" s="644">
        <f t="shared" si="29"/>
        <v>0</v>
      </c>
      <c r="AA29" s="644">
        <f t="shared" si="29"/>
        <v>0</v>
      </c>
      <c r="AB29" s="644">
        <f t="shared" si="29"/>
        <v>0</v>
      </c>
      <c r="AC29" s="644">
        <f t="shared" si="29"/>
        <v>0</v>
      </c>
      <c r="AD29" s="644">
        <f t="shared" ref="AD29:AO31" si="30">SUM($G29*AD$9)</f>
        <v>0</v>
      </c>
      <c r="AE29" s="644">
        <f t="shared" si="30"/>
        <v>0</v>
      </c>
      <c r="AF29" s="644">
        <f t="shared" si="30"/>
        <v>0</v>
      </c>
      <c r="AG29" s="644">
        <f t="shared" si="30"/>
        <v>0</v>
      </c>
      <c r="AH29" s="644">
        <f t="shared" si="30"/>
        <v>0</v>
      </c>
      <c r="AI29" s="644">
        <f t="shared" si="30"/>
        <v>0</v>
      </c>
      <c r="AJ29" s="644">
        <f t="shared" si="30"/>
        <v>0</v>
      </c>
      <c r="AK29" s="644">
        <f t="shared" si="30"/>
        <v>0</v>
      </c>
      <c r="AL29" s="644">
        <f t="shared" si="30"/>
        <v>0</v>
      </c>
      <c r="AM29" s="646">
        <f t="shared" si="30"/>
        <v>0</v>
      </c>
      <c r="AN29" s="644">
        <f t="shared" si="30"/>
        <v>0</v>
      </c>
      <c r="AO29" s="645">
        <f t="shared" si="30"/>
        <v>0</v>
      </c>
      <c r="AQ29" s="432"/>
    </row>
    <row r="30" spans="2:43" ht="25.5" x14ac:dyDescent="0.2">
      <c r="B30" s="31" t="s">
        <v>54</v>
      </c>
      <c r="C30" s="696" t="s">
        <v>315</v>
      </c>
      <c r="D30" s="697" t="str">
        <f>Anbudspris!$K$39</f>
        <v xml:space="preserve"> </v>
      </c>
      <c r="E30" s="698" t="str">
        <f>Anbudspris!$L$39</f>
        <v xml:space="preserve"> </v>
      </c>
      <c r="F30" s="699">
        <v>32</v>
      </c>
      <c r="G30" s="700">
        <f>IF(Prislista!$F$56=0,0,E30/F30)</f>
        <v>0</v>
      </c>
      <c r="H30" s="427"/>
      <c r="I30" s="428"/>
      <c r="J30" s="126">
        <f t="shared" si="28"/>
        <v>0</v>
      </c>
      <c r="K30" s="126">
        <f t="shared" si="28"/>
        <v>0</v>
      </c>
      <c r="L30" s="126">
        <f t="shared" si="28"/>
        <v>0</v>
      </c>
      <c r="M30" s="126">
        <f t="shared" si="28"/>
        <v>0</v>
      </c>
      <c r="N30" s="126">
        <f t="shared" si="28"/>
        <v>0</v>
      </c>
      <c r="O30" s="126">
        <f t="shared" si="28"/>
        <v>0</v>
      </c>
      <c r="P30" s="126">
        <f t="shared" si="28"/>
        <v>0</v>
      </c>
      <c r="Q30" s="126">
        <f t="shared" si="28"/>
        <v>0</v>
      </c>
      <c r="R30" s="126">
        <f t="shared" si="28"/>
        <v>0</v>
      </c>
      <c r="S30" s="126">
        <f t="shared" si="28"/>
        <v>0</v>
      </c>
      <c r="T30" s="126">
        <f t="shared" si="29"/>
        <v>0</v>
      </c>
      <c r="U30" s="126">
        <f t="shared" si="29"/>
        <v>0</v>
      </c>
      <c r="V30" s="126">
        <f t="shared" si="29"/>
        <v>0</v>
      </c>
      <c r="W30" s="126">
        <f t="shared" si="29"/>
        <v>0</v>
      </c>
      <c r="X30" s="126">
        <f t="shared" si="29"/>
        <v>0</v>
      </c>
      <c r="Y30" s="126">
        <f t="shared" si="29"/>
        <v>0</v>
      </c>
      <c r="Z30" s="126">
        <f t="shared" si="29"/>
        <v>0</v>
      </c>
      <c r="AA30" s="126">
        <f t="shared" si="29"/>
        <v>0</v>
      </c>
      <c r="AB30" s="126">
        <f t="shared" si="29"/>
        <v>0</v>
      </c>
      <c r="AC30" s="126">
        <f t="shared" si="29"/>
        <v>0</v>
      </c>
      <c r="AD30" s="126">
        <f t="shared" si="30"/>
        <v>0</v>
      </c>
      <c r="AE30" s="126">
        <f t="shared" si="30"/>
        <v>0</v>
      </c>
      <c r="AF30" s="126">
        <f t="shared" si="30"/>
        <v>0</v>
      </c>
      <c r="AG30" s="126">
        <f t="shared" si="30"/>
        <v>0</v>
      </c>
      <c r="AH30" s="126">
        <f t="shared" si="30"/>
        <v>0</v>
      </c>
      <c r="AI30" s="126">
        <f t="shared" si="30"/>
        <v>0</v>
      </c>
      <c r="AJ30" s="126">
        <f t="shared" si="30"/>
        <v>0</v>
      </c>
      <c r="AK30" s="126">
        <f t="shared" si="30"/>
        <v>0</v>
      </c>
      <c r="AL30" s="126">
        <f t="shared" si="30"/>
        <v>0</v>
      </c>
      <c r="AM30" s="417">
        <f t="shared" si="30"/>
        <v>0</v>
      </c>
      <c r="AN30" s="126">
        <f t="shared" si="30"/>
        <v>0</v>
      </c>
      <c r="AO30" s="129">
        <f t="shared" si="30"/>
        <v>0</v>
      </c>
      <c r="AQ30" s="432"/>
    </row>
    <row r="31" spans="2:43" x14ac:dyDescent="0.2">
      <c r="B31" s="31" t="s">
        <v>64</v>
      </c>
      <c r="C31" s="135" t="s">
        <v>307</v>
      </c>
      <c r="D31" s="133" t="str">
        <f>Anbudspris!$K$40</f>
        <v xml:space="preserve"> </v>
      </c>
      <c r="E31" s="145" t="str">
        <f>Anbudspris!$L$40</f>
        <v xml:space="preserve"> </v>
      </c>
      <c r="F31" s="164">
        <v>32</v>
      </c>
      <c r="G31" s="149">
        <f>IF(Prislista!$F$60=0,0,E31/F31)</f>
        <v>0</v>
      </c>
      <c r="H31" s="427"/>
      <c r="I31" s="428"/>
      <c r="J31" s="126">
        <f t="shared" si="28"/>
        <v>0</v>
      </c>
      <c r="K31" s="126">
        <f t="shared" si="28"/>
        <v>0</v>
      </c>
      <c r="L31" s="126">
        <f t="shared" si="28"/>
        <v>0</v>
      </c>
      <c r="M31" s="126">
        <f t="shared" si="28"/>
        <v>0</v>
      </c>
      <c r="N31" s="126">
        <f t="shared" si="28"/>
        <v>0</v>
      </c>
      <c r="O31" s="126">
        <f t="shared" si="28"/>
        <v>0</v>
      </c>
      <c r="P31" s="126">
        <f t="shared" si="28"/>
        <v>0</v>
      </c>
      <c r="Q31" s="126">
        <f t="shared" si="28"/>
        <v>0</v>
      </c>
      <c r="R31" s="126">
        <f t="shared" si="28"/>
        <v>0</v>
      </c>
      <c r="S31" s="126">
        <f t="shared" si="28"/>
        <v>0</v>
      </c>
      <c r="T31" s="126">
        <f t="shared" si="29"/>
        <v>0</v>
      </c>
      <c r="U31" s="126">
        <f t="shared" si="29"/>
        <v>0</v>
      </c>
      <c r="V31" s="126">
        <f t="shared" si="29"/>
        <v>0</v>
      </c>
      <c r="W31" s="126">
        <f t="shared" si="29"/>
        <v>0</v>
      </c>
      <c r="X31" s="126">
        <f t="shared" si="29"/>
        <v>0</v>
      </c>
      <c r="Y31" s="126">
        <f t="shared" si="29"/>
        <v>0</v>
      </c>
      <c r="Z31" s="126">
        <f t="shared" si="29"/>
        <v>0</v>
      </c>
      <c r="AA31" s="126">
        <f t="shared" si="29"/>
        <v>0</v>
      </c>
      <c r="AB31" s="126">
        <f t="shared" si="29"/>
        <v>0</v>
      </c>
      <c r="AC31" s="126">
        <f t="shared" si="29"/>
        <v>0</v>
      </c>
      <c r="AD31" s="126">
        <f t="shared" si="30"/>
        <v>0</v>
      </c>
      <c r="AE31" s="126">
        <f t="shared" si="30"/>
        <v>0</v>
      </c>
      <c r="AF31" s="126">
        <f t="shared" si="30"/>
        <v>0</v>
      </c>
      <c r="AG31" s="126">
        <f t="shared" si="30"/>
        <v>0</v>
      </c>
      <c r="AH31" s="126">
        <f t="shared" si="30"/>
        <v>0</v>
      </c>
      <c r="AI31" s="126">
        <f t="shared" si="30"/>
        <v>0</v>
      </c>
      <c r="AJ31" s="126">
        <f t="shared" si="30"/>
        <v>0</v>
      </c>
      <c r="AK31" s="126">
        <f t="shared" si="30"/>
        <v>0</v>
      </c>
      <c r="AL31" s="126">
        <f t="shared" si="30"/>
        <v>0</v>
      </c>
      <c r="AM31" s="417">
        <f t="shared" si="30"/>
        <v>0</v>
      </c>
      <c r="AN31" s="126">
        <f t="shared" si="30"/>
        <v>0</v>
      </c>
      <c r="AO31" s="129">
        <f t="shared" si="30"/>
        <v>0</v>
      </c>
      <c r="AQ31" s="432"/>
    </row>
    <row r="32" spans="2:43" ht="25.5" x14ac:dyDescent="0.2">
      <c r="B32" s="31" t="s">
        <v>77</v>
      </c>
      <c r="C32" s="135" t="s">
        <v>312</v>
      </c>
      <c r="D32" s="133" t="str">
        <f>Anbudspris!$K$41</f>
        <v xml:space="preserve"> </v>
      </c>
      <c r="E32" s="145" t="str">
        <f>Anbudspris!$L$41</f>
        <v xml:space="preserve"> </v>
      </c>
      <c r="F32" s="164">
        <v>16</v>
      </c>
      <c r="G32" s="149">
        <f>IF(Prislista!$E$64=0,0,E32/F32)</f>
        <v>0</v>
      </c>
      <c r="H32" s="427"/>
      <c r="I32" s="428"/>
      <c r="J32" s="126">
        <f t="shared" ref="J32:Y34" si="31">SUM($G32*J$9)</f>
        <v>0</v>
      </c>
      <c r="K32" s="126">
        <f t="shared" si="31"/>
        <v>0</v>
      </c>
      <c r="L32" s="126">
        <f t="shared" si="31"/>
        <v>0</v>
      </c>
      <c r="M32" s="126">
        <f t="shared" si="31"/>
        <v>0</v>
      </c>
      <c r="N32" s="126">
        <f t="shared" si="31"/>
        <v>0</v>
      </c>
      <c r="O32" s="126">
        <f t="shared" si="31"/>
        <v>0</v>
      </c>
      <c r="P32" s="126">
        <f t="shared" si="31"/>
        <v>0</v>
      </c>
      <c r="Q32" s="126">
        <f t="shared" si="31"/>
        <v>0</v>
      </c>
      <c r="R32" s="126">
        <f t="shared" si="31"/>
        <v>0</v>
      </c>
      <c r="S32" s="126">
        <f t="shared" si="31"/>
        <v>0</v>
      </c>
      <c r="T32" s="126">
        <f t="shared" si="31"/>
        <v>0</v>
      </c>
      <c r="U32" s="126">
        <f t="shared" si="31"/>
        <v>0</v>
      </c>
      <c r="V32" s="126">
        <f t="shared" si="31"/>
        <v>0</v>
      </c>
      <c r="W32" s="126">
        <f t="shared" si="31"/>
        <v>0</v>
      </c>
      <c r="X32" s="126">
        <f t="shared" si="31"/>
        <v>0</v>
      </c>
      <c r="Y32" s="126">
        <f t="shared" si="31"/>
        <v>0</v>
      </c>
      <c r="Z32" s="125"/>
      <c r="AA32" s="125"/>
      <c r="AB32" s="125"/>
      <c r="AC32" s="125"/>
      <c r="AD32" s="125"/>
      <c r="AE32" s="125"/>
      <c r="AF32" s="125"/>
      <c r="AG32" s="125"/>
      <c r="AH32" s="125"/>
      <c r="AI32" s="125"/>
      <c r="AJ32" s="125"/>
      <c r="AK32" s="125"/>
      <c r="AL32" s="125"/>
      <c r="AM32" s="418"/>
      <c r="AN32" s="125"/>
      <c r="AO32" s="127"/>
      <c r="AQ32" s="432"/>
    </row>
    <row r="33" spans="2:43" ht="25.5" x14ac:dyDescent="0.2">
      <c r="B33" s="31" t="s">
        <v>258</v>
      </c>
      <c r="C33" s="135" t="s">
        <v>313</v>
      </c>
      <c r="D33" s="133" t="str">
        <f>Anbudspris!$K$42</f>
        <v xml:space="preserve"> </v>
      </c>
      <c r="E33" s="145" t="str">
        <f>Anbudspris!$L$42</f>
        <v xml:space="preserve"> </v>
      </c>
      <c r="F33" s="164">
        <v>16</v>
      </c>
      <c r="G33" s="149">
        <f>IF(Prislista!$E$68=0,0,E33/F33)</f>
        <v>0</v>
      </c>
      <c r="H33" s="427"/>
      <c r="I33" s="428"/>
      <c r="J33" s="126">
        <f t="shared" si="31"/>
        <v>0</v>
      </c>
      <c r="K33" s="126">
        <f t="shared" si="31"/>
        <v>0</v>
      </c>
      <c r="L33" s="126">
        <f t="shared" si="31"/>
        <v>0</v>
      </c>
      <c r="M33" s="126">
        <f t="shared" si="31"/>
        <v>0</v>
      </c>
      <c r="N33" s="126">
        <f t="shared" si="31"/>
        <v>0</v>
      </c>
      <c r="O33" s="126">
        <f t="shared" si="31"/>
        <v>0</v>
      </c>
      <c r="P33" s="126">
        <f t="shared" si="31"/>
        <v>0</v>
      </c>
      <c r="Q33" s="126">
        <f t="shared" si="31"/>
        <v>0</v>
      </c>
      <c r="R33" s="126">
        <f t="shared" si="31"/>
        <v>0</v>
      </c>
      <c r="S33" s="126">
        <f t="shared" si="31"/>
        <v>0</v>
      </c>
      <c r="T33" s="126">
        <f t="shared" si="31"/>
        <v>0</v>
      </c>
      <c r="U33" s="126">
        <f t="shared" si="31"/>
        <v>0</v>
      </c>
      <c r="V33" s="126">
        <f t="shared" si="31"/>
        <v>0</v>
      </c>
      <c r="W33" s="126">
        <f t="shared" si="31"/>
        <v>0</v>
      </c>
      <c r="X33" s="126">
        <f t="shared" si="31"/>
        <v>0</v>
      </c>
      <c r="Y33" s="126">
        <f t="shared" si="31"/>
        <v>0</v>
      </c>
      <c r="Z33" s="125"/>
      <c r="AA33" s="125"/>
      <c r="AB33" s="125"/>
      <c r="AC33" s="125"/>
      <c r="AD33" s="125"/>
      <c r="AE33" s="125"/>
      <c r="AF33" s="125"/>
      <c r="AG33" s="125"/>
      <c r="AH33" s="125"/>
      <c r="AI33" s="125"/>
      <c r="AJ33" s="125"/>
      <c r="AK33" s="125"/>
      <c r="AL33" s="125"/>
      <c r="AM33" s="418"/>
      <c r="AN33" s="125"/>
      <c r="AO33" s="127"/>
      <c r="AQ33" s="432"/>
    </row>
    <row r="34" spans="2:43" ht="25.5" x14ac:dyDescent="0.2">
      <c r="B34" s="31" t="s">
        <v>303</v>
      </c>
      <c r="C34" s="135" t="s">
        <v>314</v>
      </c>
      <c r="D34" s="133" t="str">
        <f>Anbudspris!$K$43</f>
        <v xml:space="preserve"> </v>
      </c>
      <c r="E34" s="146" t="str">
        <f>Anbudspris!$L$43</f>
        <v xml:space="preserve"> </v>
      </c>
      <c r="F34" s="164">
        <v>20</v>
      </c>
      <c r="G34" s="149">
        <f>IF(Prislista!$E$72=0,0,E34/F34)</f>
        <v>0</v>
      </c>
      <c r="H34" s="427"/>
      <c r="I34" s="428"/>
      <c r="J34" s="126">
        <f t="shared" si="31"/>
        <v>0</v>
      </c>
      <c r="K34" s="126">
        <f t="shared" si="31"/>
        <v>0</v>
      </c>
      <c r="L34" s="126">
        <f t="shared" si="31"/>
        <v>0</v>
      </c>
      <c r="M34" s="126">
        <f t="shared" si="31"/>
        <v>0</v>
      </c>
      <c r="N34" s="126">
        <f t="shared" si="31"/>
        <v>0</v>
      </c>
      <c r="O34" s="126">
        <f t="shared" si="31"/>
        <v>0</v>
      </c>
      <c r="P34" s="126">
        <f t="shared" si="31"/>
        <v>0</v>
      </c>
      <c r="Q34" s="126">
        <f t="shared" si="31"/>
        <v>0</v>
      </c>
      <c r="R34" s="126">
        <f t="shared" si="31"/>
        <v>0</v>
      </c>
      <c r="S34" s="126">
        <f t="shared" si="31"/>
        <v>0</v>
      </c>
      <c r="T34" s="126">
        <f t="shared" si="31"/>
        <v>0</v>
      </c>
      <c r="U34" s="126">
        <f t="shared" si="31"/>
        <v>0</v>
      </c>
      <c r="V34" s="126">
        <f t="shared" si="31"/>
        <v>0</v>
      </c>
      <c r="W34" s="126">
        <f t="shared" si="31"/>
        <v>0</v>
      </c>
      <c r="X34" s="126">
        <f t="shared" si="31"/>
        <v>0</v>
      </c>
      <c r="Y34" s="126">
        <f t="shared" si="31"/>
        <v>0</v>
      </c>
      <c r="Z34" s="126">
        <f>SUM($G34*Z$9)</f>
        <v>0</v>
      </c>
      <c r="AA34" s="126">
        <f>SUM($G34*AA$9)</f>
        <v>0</v>
      </c>
      <c r="AB34" s="126">
        <f>SUM($G34*AB$9)</f>
        <v>0</v>
      </c>
      <c r="AC34" s="126">
        <f>SUM($G34*AC$9)</f>
        <v>0</v>
      </c>
      <c r="AD34" s="125"/>
      <c r="AE34" s="125"/>
      <c r="AF34" s="125"/>
      <c r="AG34" s="125"/>
      <c r="AH34" s="125"/>
      <c r="AI34" s="125"/>
      <c r="AJ34" s="125"/>
      <c r="AK34" s="125"/>
      <c r="AL34" s="125"/>
      <c r="AM34" s="418"/>
      <c r="AN34" s="125"/>
      <c r="AO34" s="127"/>
    </row>
    <row r="35" spans="2:43" x14ac:dyDescent="0.2">
      <c r="B35" s="32" t="s">
        <v>31</v>
      </c>
      <c r="C35" s="439" t="s">
        <v>84</v>
      </c>
      <c r="D35" s="440" t="str">
        <f>Anbudspris!$K$44</f>
        <v xml:space="preserve"> </v>
      </c>
      <c r="E35" s="441" t="str">
        <f>Anbudspris!$L$44</f>
        <v xml:space="preserve"> </v>
      </c>
      <c r="F35" s="442">
        <v>1</v>
      </c>
      <c r="G35" s="443">
        <f>IF(Prislista!$F$202=0,0,E35/F35)</f>
        <v>0</v>
      </c>
      <c r="H35" s="434"/>
      <c r="I35" s="435"/>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50"/>
      <c r="AN35" s="436"/>
      <c r="AO35" s="437">
        <f>SUM($G35*AO$9)</f>
        <v>0</v>
      </c>
    </row>
    <row r="36" spans="2:43" x14ac:dyDescent="0.2">
      <c r="B36" s="32" t="s">
        <v>75</v>
      </c>
      <c r="C36" s="315" t="s">
        <v>214</v>
      </c>
      <c r="D36" s="440"/>
      <c r="E36" s="441"/>
      <c r="F36" s="442"/>
      <c r="G36" s="443"/>
      <c r="H36" s="434"/>
      <c r="I36" s="435"/>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5"/>
      <c r="AN36" s="436"/>
      <c r="AO36" s="451"/>
    </row>
    <row r="37" spans="2:43" x14ac:dyDescent="0.2">
      <c r="B37" s="271"/>
      <c r="C37" s="117" t="s">
        <v>134</v>
      </c>
      <c r="D37" s="444">
        <f>Prislista!$E$223</f>
        <v>0</v>
      </c>
      <c r="E37" s="445" t="str">
        <f>Anbudspris!$L$49</f>
        <v xml:space="preserve"> </v>
      </c>
      <c r="F37" s="446">
        <v>32</v>
      </c>
      <c r="G37" s="447">
        <f>IF(Prislista!$E$223=0,0,E37/F37)</f>
        <v>0</v>
      </c>
      <c r="H37" s="448"/>
      <c r="I37" s="449"/>
      <c r="J37" s="126">
        <f t="shared" ref="J37:S44" si="32">SUM($G37*J$9)</f>
        <v>0</v>
      </c>
      <c r="K37" s="126">
        <f t="shared" si="32"/>
        <v>0</v>
      </c>
      <c r="L37" s="126">
        <f t="shared" si="32"/>
        <v>0</v>
      </c>
      <c r="M37" s="126">
        <f t="shared" si="32"/>
        <v>0</v>
      </c>
      <c r="N37" s="126">
        <f t="shared" si="32"/>
        <v>0</v>
      </c>
      <c r="O37" s="126">
        <f t="shared" si="32"/>
        <v>0</v>
      </c>
      <c r="P37" s="126">
        <f t="shared" si="32"/>
        <v>0</v>
      </c>
      <c r="Q37" s="126">
        <f t="shared" si="32"/>
        <v>0</v>
      </c>
      <c r="R37" s="126">
        <f t="shared" si="32"/>
        <v>0</v>
      </c>
      <c r="S37" s="126">
        <f t="shared" si="32"/>
        <v>0</v>
      </c>
      <c r="T37" s="126">
        <f t="shared" ref="T37:AC44" si="33">SUM($G37*T$9)</f>
        <v>0</v>
      </c>
      <c r="U37" s="126">
        <f t="shared" si="33"/>
        <v>0</v>
      </c>
      <c r="V37" s="126">
        <f t="shared" si="33"/>
        <v>0</v>
      </c>
      <c r="W37" s="126">
        <f t="shared" si="33"/>
        <v>0</v>
      </c>
      <c r="X37" s="126">
        <f t="shared" si="33"/>
        <v>0</v>
      </c>
      <c r="Y37" s="126">
        <f t="shared" si="33"/>
        <v>0</v>
      </c>
      <c r="Z37" s="126">
        <f t="shared" si="33"/>
        <v>0</v>
      </c>
      <c r="AA37" s="126">
        <f t="shared" si="33"/>
        <v>0</v>
      </c>
      <c r="AB37" s="126">
        <f t="shared" si="33"/>
        <v>0</v>
      </c>
      <c r="AC37" s="126">
        <f t="shared" si="33"/>
        <v>0</v>
      </c>
      <c r="AD37" s="126">
        <f t="shared" ref="AD37:AO44" si="34">SUM($G37*AD$9)</f>
        <v>0</v>
      </c>
      <c r="AE37" s="126">
        <f t="shared" si="34"/>
        <v>0</v>
      </c>
      <c r="AF37" s="126">
        <f t="shared" si="34"/>
        <v>0</v>
      </c>
      <c r="AG37" s="126">
        <f t="shared" si="34"/>
        <v>0</v>
      </c>
      <c r="AH37" s="126">
        <f t="shared" si="34"/>
        <v>0</v>
      </c>
      <c r="AI37" s="126">
        <f t="shared" si="34"/>
        <v>0</v>
      </c>
      <c r="AJ37" s="126">
        <f t="shared" si="34"/>
        <v>0</v>
      </c>
      <c r="AK37" s="126">
        <f t="shared" si="34"/>
        <v>0</v>
      </c>
      <c r="AL37" s="126">
        <f t="shared" si="34"/>
        <v>0</v>
      </c>
      <c r="AM37" s="126">
        <f t="shared" si="34"/>
        <v>0</v>
      </c>
      <c r="AN37" s="126">
        <f t="shared" si="34"/>
        <v>0</v>
      </c>
      <c r="AO37" s="129">
        <f t="shared" si="34"/>
        <v>0</v>
      </c>
    </row>
    <row r="38" spans="2:43" x14ac:dyDescent="0.2">
      <c r="B38" s="314"/>
      <c r="C38" s="23" t="s">
        <v>91</v>
      </c>
      <c r="D38" s="440">
        <f>Prislista!$E$224</f>
        <v>0</v>
      </c>
      <c r="E38" s="445" t="str">
        <f>Anbudspris!$L$50</f>
        <v xml:space="preserve"> </v>
      </c>
      <c r="F38" s="433">
        <v>32</v>
      </c>
      <c r="G38" s="447">
        <f>IF(Prislista!$E$224=0,0,E38/F38)</f>
        <v>0</v>
      </c>
      <c r="H38" s="427"/>
      <c r="I38" s="428"/>
      <c r="J38" s="126">
        <f t="shared" si="32"/>
        <v>0</v>
      </c>
      <c r="K38" s="126">
        <f t="shared" si="32"/>
        <v>0</v>
      </c>
      <c r="L38" s="126">
        <f t="shared" si="32"/>
        <v>0</v>
      </c>
      <c r="M38" s="126">
        <f t="shared" si="32"/>
        <v>0</v>
      </c>
      <c r="N38" s="126">
        <f t="shared" si="32"/>
        <v>0</v>
      </c>
      <c r="O38" s="126">
        <f t="shared" si="32"/>
        <v>0</v>
      </c>
      <c r="P38" s="126">
        <f t="shared" si="32"/>
        <v>0</v>
      </c>
      <c r="Q38" s="126">
        <f t="shared" si="32"/>
        <v>0</v>
      </c>
      <c r="R38" s="126">
        <f t="shared" si="32"/>
        <v>0</v>
      </c>
      <c r="S38" s="126">
        <f t="shared" si="32"/>
        <v>0</v>
      </c>
      <c r="T38" s="126">
        <f t="shared" si="33"/>
        <v>0</v>
      </c>
      <c r="U38" s="126">
        <f t="shared" si="33"/>
        <v>0</v>
      </c>
      <c r="V38" s="126">
        <f t="shared" si="33"/>
        <v>0</v>
      </c>
      <c r="W38" s="126">
        <f t="shared" si="33"/>
        <v>0</v>
      </c>
      <c r="X38" s="126">
        <f t="shared" si="33"/>
        <v>0</v>
      </c>
      <c r="Y38" s="126">
        <f t="shared" si="33"/>
        <v>0</v>
      </c>
      <c r="Z38" s="126">
        <f t="shared" si="33"/>
        <v>0</v>
      </c>
      <c r="AA38" s="126">
        <f t="shared" si="33"/>
        <v>0</v>
      </c>
      <c r="AB38" s="126">
        <f t="shared" si="33"/>
        <v>0</v>
      </c>
      <c r="AC38" s="126">
        <f t="shared" si="33"/>
        <v>0</v>
      </c>
      <c r="AD38" s="126">
        <f t="shared" si="34"/>
        <v>0</v>
      </c>
      <c r="AE38" s="126">
        <f t="shared" si="34"/>
        <v>0</v>
      </c>
      <c r="AF38" s="126">
        <f t="shared" si="34"/>
        <v>0</v>
      </c>
      <c r="AG38" s="126">
        <f t="shared" si="34"/>
        <v>0</v>
      </c>
      <c r="AH38" s="126">
        <f t="shared" si="34"/>
        <v>0</v>
      </c>
      <c r="AI38" s="126">
        <f t="shared" si="34"/>
        <v>0</v>
      </c>
      <c r="AJ38" s="126">
        <f t="shared" si="34"/>
        <v>0</v>
      </c>
      <c r="AK38" s="126">
        <f t="shared" si="34"/>
        <v>0</v>
      </c>
      <c r="AL38" s="126">
        <f t="shared" si="34"/>
        <v>0</v>
      </c>
      <c r="AM38" s="126">
        <f t="shared" si="34"/>
        <v>0</v>
      </c>
      <c r="AN38" s="126">
        <f t="shared" si="34"/>
        <v>0</v>
      </c>
      <c r="AO38" s="129">
        <f t="shared" si="34"/>
        <v>0</v>
      </c>
    </row>
    <row r="39" spans="2:43" x14ac:dyDescent="0.2">
      <c r="B39" s="314"/>
      <c r="C39" s="23" t="s">
        <v>92</v>
      </c>
      <c r="D39" s="440">
        <f>Prislista!$E$225</f>
        <v>0</v>
      </c>
      <c r="E39" s="445" t="str">
        <f>Anbudspris!$L$51</f>
        <v xml:space="preserve"> </v>
      </c>
      <c r="F39" s="433">
        <v>32</v>
      </c>
      <c r="G39" s="447">
        <f>IF(Prislista!$E$225=0,0,E39/F39)</f>
        <v>0</v>
      </c>
      <c r="H39" s="427"/>
      <c r="I39" s="428"/>
      <c r="J39" s="126">
        <f t="shared" si="32"/>
        <v>0</v>
      </c>
      <c r="K39" s="126">
        <f t="shared" si="32"/>
        <v>0</v>
      </c>
      <c r="L39" s="126">
        <f t="shared" si="32"/>
        <v>0</v>
      </c>
      <c r="M39" s="126">
        <f t="shared" si="32"/>
        <v>0</v>
      </c>
      <c r="N39" s="126">
        <f t="shared" si="32"/>
        <v>0</v>
      </c>
      <c r="O39" s="126">
        <f t="shared" si="32"/>
        <v>0</v>
      </c>
      <c r="P39" s="126">
        <f t="shared" si="32"/>
        <v>0</v>
      </c>
      <c r="Q39" s="126">
        <f t="shared" si="32"/>
        <v>0</v>
      </c>
      <c r="R39" s="126">
        <f t="shared" si="32"/>
        <v>0</v>
      </c>
      <c r="S39" s="126">
        <f t="shared" si="32"/>
        <v>0</v>
      </c>
      <c r="T39" s="126">
        <f t="shared" si="33"/>
        <v>0</v>
      </c>
      <c r="U39" s="126">
        <f t="shared" si="33"/>
        <v>0</v>
      </c>
      <c r="V39" s="126">
        <f t="shared" si="33"/>
        <v>0</v>
      </c>
      <c r="W39" s="126">
        <f t="shared" si="33"/>
        <v>0</v>
      </c>
      <c r="X39" s="126">
        <f t="shared" si="33"/>
        <v>0</v>
      </c>
      <c r="Y39" s="126">
        <f t="shared" si="33"/>
        <v>0</v>
      </c>
      <c r="Z39" s="126">
        <f t="shared" si="33"/>
        <v>0</v>
      </c>
      <c r="AA39" s="126">
        <f t="shared" si="33"/>
        <v>0</v>
      </c>
      <c r="AB39" s="126">
        <f t="shared" si="33"/>
        <v>0</v>
      </c>
      <c r="AC39" s="126">
        <f t="shared" si="33"/>
        <v>0</v>
      </c>
      <c r="AD39" s="126">
        <f t="shared" si="34"/>
        <v>0</v>
      </c>
      <c r="AE39" s="126">
        <f t="shared" si="34"/>
        <v>0</v>
      </c>
      <c r="AF39" s="126">
        <f t="shared" si="34"/>
        <v>0</v>
      </c>
      <c r="AG39" s="126">
        <f t="shared" si="34"/>
        <v>0</v>
      </c>
      <c r="AH39" s="126">
        <f t="shared" si="34"/>
        <v>0</v>
      </c>
      <c r="AI39" s="126">
        <f t="shared" si="34"/>
        <v>0</v>
      </c>
      <c r="AJ39" s="126">
        <f t="shared" si="34"/>
        <v>0</v>
      </c>
      <c r="AK39" s="126">
        <f t="shared" si="34"/>
        <v>0</v>
      </c>
      <c r="AL39" s="126">
        <f t="shared" si="34"/>
        <v>0</v>
      </c>
      <c r="AM39" s="126">
        <f t="shared" si="34"/>
        <v>0</v>
      </c>
      <c r="AN39" s="126">
        <f t="shared" si="34"/>
        <v>0</v>
      </c>
      <c r="AO39" s="129">
        <f t="shared" si="34"/>
        <v>0</v>
      </c>
    </row>
    <row r="40" spans="2:43" x14ac:dyDescent="0.2">
      <c r="B40" s="314"/>
      <c r="C40" s="23" t="s">
        <v>93</v>
      </c>
      <c r="D40" s="440">
        <f>Prislista!$E$226</f>
        <v>0</v>
      </c>
      <c r="E40" s="445" t="str">
        <f>Anbudspris!$L$52</f>
        <v xml:space="preserve"> </v>
      </c>
      <c r="F40" s="433">
        <v>32</v>
      </c>
      <c r="G40" s="447">
        <f>IF(Prislista!$E$226=0,0,E40/F40)</f>
        <v>0</v>
      </c>
      <c r="H40" s="427"/>
      <c r="I40" s="428"/>
      <c r="J40" s="126">
        <f t="shared" si="32"/>
        <v>0</v>
      </c>
      <c r="K40" s="126">
        <f t="shared" si="32"/>
        <v>0</v>
      </c>
      <c r="L40" s="126">
        <f t="shared" si="32"/>
        <v>0</v>
      </c>
      <c r="M40" s="126">
        <f t="shared" si="32"/>
        <v>0</v>
      </c>
      <c r="N40" s="126">
        <f t="shared" si="32"/>
        <v>0</v>
      </c>
      <c r="O40" s="126">
        <f t="shared" si="32"/>
        <v>0</v>
      </c>
      <c r="P40" s="126">
        <f t="shared" si="32"/>
        <v>0</v>
      </c>
      <c r="Q40" s="126">
        <f t="shared" si="32"/>
        <v>0</v>
      </c>
      <c r="R40" s="126">
        <f t="shared" si="32"/>
        <v>0</v>
      </c>
      <c r="S40" s="126">
        <f t="shared" si="32"/>
        <v>0</v>
      </c>
      <c r="T40" s="126">
        <f t="shared" si="33"/>
        <v>0</v>
      </c>
      <c r="U40" s="126">
        <f t="shared" si="33"/>
        <v>0</v>
      </c>
      <c r="V40" s="126">
        <f t="shared" si="33"/>
        <v>0</v>
      </c>
      <c r="W40" s="126">
        <f t="shared" si="33"/>
        <v>0</v>
      </c>
      <c r="X40" s="126">
        <f t="shared" si="33"/>
        <v>0</v>
      </c>
      <c r="Y40" s="126">
        <f t="shared" si="33"/>
        <v>0</v>
      </c>
      <c r="Z40" s="126">
        <f t="shared" si="33"/>
        <v>0</v>
      </c>
      <c r="AA40" s="126">
        <f t="shared" si="33"/>
        <v>0</v>
      </c>
      <c r="AB40" s="126">
        <f t="shared" si="33"/>
        <v>0</v>
      </c>
      <c r="AC40" s="126">
        <f t="shared" si="33"/>
        <v>0</v>
      </c>
      <c r="AD40" s="126">
        <f t="shared" si="34"/>
        <v>0</v>
      </c>
      <c r="AE40" s="126">
        <f t="shared" si="34"/>
        <v>0</v>
      </c>
      <c r="AF40" s="126">
        <f t="shared" si="34"/>
        <v>0</v>
      </c>
      <c r="AG40" s="126">
        <f t="shared" si="34"/>
        <v>0</v>
      </c>
      <c r="AH40" s="126">
        <f t="shared" si="34"/>
        <v>0</v>
      </c>
      <c r="AI40" s="126">
        <f t="shared" si="34"/>
        <v>0</v>
      </c>
      <c r="AJ40" s="126">
        <f t="shared" si="34"/>
        <v>0</v>
      </c>
      <c r="AK40" s="126">
        <f t="shared" si="34"/>
        <v>0</v>
      </c>
      <c r="AL40" s="126">
        <f t="shared" si="34"/>
        <v>0</v>
      </c>
      <c r="AM40" s="126">
        <f t="shared" si="34"/>
        <v>0</v>
      </c>
      <c r="AN40" s="126">
        <f t="shared" si="34"/>
        <v>0</v>
      </c>
      <c r="AO40" s="129">
        <f t="shared" si="34"/>
        <v>0</v>
      </c>
    </row>
    <row r="41" spans="2:43" x14ac:dyDescent="0.2">
      <c r="B41" s="314"/>
      <c r="C41" s="690" t="s">
        <v>350</v>
      </c>
      <c r="D41" s="701">
        <f>Prislista!$E$227</f>
        <v>0</v>
      </c>
      <c r="E41" s="702" t="str">
        <f>Anbudspris!$L$53</f>
        <v xml:space="preserve"> </v>
      </c>
      <c r="F41" s="703">
        <v>32</v>
      </c>
      <c r="G41" s="704">
        <f>IF(Prislista!$E$227=0,0,E41/F41)</f>
        <v>0</v>
      </c>
      <c r="H41" s="427"/>
      <c r="I41" s="428"/>
      <c r="J41" s="126">
        <f t="shared" si="32"/>
        <v>0</v>
      </c>
      <c r="K41" s="126">
        <f t="shared" si="32"/>
        <v>0</v>
      </c>
      <c r="L41" s="126">
        <f t="shared" si="32"/>
        <v>0</v>
      </c>
      <c r="M41" s="126">
        <f t="shared" si="32"/>
        <v>0</v>
      </c>
      <c r="N41" s="126">
        <f t="shared" si="32"/>
        <v>0</v>
      </c>
      <c r="O41" s="126">
        <f t="shared" si="32"/>
        <v>0</v>
      </c>
      <c r="P41" s="126">
        <f t="shared" si="32"/>
        <v>0</v>
      </c>
      <c r="Q41" s="126">
        <f t="shared" si="32"/>
        <v>0</v>
      </c>
      <c r="R41" s="126">
        <f t="shared" si="32"/>
        <v>0</v>
      </c>
      <c r="S41" s="126">
        <f t="shared" si="32"/>
        <v>0</v>
      </c>
      <c r="T41" s="126">
        <f t="shared" si="33"/>
        <v>0</v>
      </c>
      <c r="U41" s="126">
        <f t="shared" si="33"/>
        <v>0</v>
      </c>
      <c r="V41" s="126">
        <f t="shared" si="33"/>
        <v>0</v>
      </c>
      <c r="W41" s="126">
        <f t="shared" si="33"/>
        <v>0</v>
      </c>
      <c r="X41" s="126">
        <f t="shared" si="33"/>
        <v>0</v>
      </c>
      <c r="Y41" s="126">
        <f t="shared" si="33"/>
        <v>0</v>
      </c>
      <c r="Z41" s="126">
        <f t="shared" si="33"/>
        <v>0</v>
      </c>
      <c r="AA41" s="126">
        <f t="shared" si="33"/>
        <v>0</v>
      </c>
      <c r="AB41" s="126">
        <f t="shared" si="33"/>
        <v>0</v>
      </c>
      <c r="AC41" s="126">
        <f t="shared" si="33"/>
        <v>0</v>
      </c>
      <c r="AD41" s="126">
        <f t="shared" si="34"/>
        <v>0</v>
      </c>
      <c r="AE41" s="126">
        <f t="shared" si="34"/>
        <v>0</v>
      </c>
      <c r="AF41" s="126">
        <f t="shared" si="34"/>
        <v>0</v>
      </c>
      <c r="AG41" s="126">
        <f t="shared" si="34"/>
        <v>0</v>
      </c>
      <c r="AH41" s="126">
        <f t="shared" si="34"/>
        <v>0</v>
      </c>
      <c r="AI41" s="126">
        <f t="shared" si="34"/>
        <v>0</v>
      </c>
      <c r="AJ41" s="126">
        <f t="shared" si="34"/>
        <v>0</v>
      </c>
      <c r="AK41" s="126">
        <f t="shared" si="34"/>
        <v>0</v>
      </c>
      <c r="AL41" s="126">
        <f t="shared" si="34"/>
        <v>0</v>
      </c>
      <c r="AM41" s="126">
        <f t="shared" si="34"/>
        <v>0</v>
      </c>
      <c r="AN41" s="126">
        <f t="shared" si="34"/>
        <v>0</v>
      </c>
      <c r="AO41" s="129">
        <f t="shared" si="34"/>
        <v>0</v>
      </c>
    </row>
    <row r="42" spans="2:43" x14ac:dyDescent="0.2">
      <c r="B42" s="314"/>
      <c r="C42" s="690" t="s">
        <v>351</v>
      </c>
      <c r="D42" s="701">
        <f>Prislista!$E$228</f>
        <v>0</v>
      </c>
      <c r="E42" s="702" t="str">
        <f>Anbudspris!$L$54</f>
        <v xml:space="preserve"> </v>
      </c>
      <c r="F42" s="703">
        <v>32</v>
      </c>
      <c r="G42" s="704">
        <f>IF(Prislista!$E$228=0,0,E42/F42)</f>
        <v>0</v>
      </c>
      <c r="H42" s="427"/>
      <c r="I42" s="428"/>
      <c r="J42" s="126">
        <f t="shared" si="32"/>
        <v>0</v>
      </c>
      <c r="K42" s="126">
        <f t="shared" si="32"/>
        <v>0</v>
      </c>
      <c r="L42" s="126">
        <f t="shared" si="32"/>
        <v>0</v>
      </c>
      <c r="M42" s="126">
        <f t="shared" si="32"/>
        <v>0</v>
      </c>
      <c r="N42" s="126">
        <f t="shared" si="32"/>
        <v>0</v>
      </c>
      <c r="O42" s="126">
        <f t="shared" si="32"/>
        <v>0</v>
      </c>
      <c r="P42" s="126">
        <f t="shared" si="32"/>
        <v>0</v>
      </c>
      <c r="Q42" s="126">
        <f t="shared" si="32"/>
        <v>0</v>
      </c>
      <c r="R42" s="126">
        <f t="shared" si="32"/>
        <v>0</v>
      </c>
      <c r="S42" s="126">
        <f t="shared" si="32"/>
        <v>0</v>
      </c>
      <c r="T42" s="126">
        <f t="shared" si="33"/>
        <v>0</v>
      </c>
      <c r="U42" s="126">
        <f t="shared" si="33"/>
        <v>0</v>
      </c>
      <c r="V42" s="126">
        <f t="shared" si="33"/>
        <v>0</v>
      </c>
      <c r="W42" s="126">
        <f t="shared" si="33"/>
        <v>0</v>
      </c>
      <c r="X42" s="126">
        <f t="shared" si="33"/>
        <v>0</v>
      </c>
      <c r="Y42" s="126">
        <f t="shared" si="33"/>
        <v>0</v>
      </c>
      <c r="Z42" s="126">
        <f t="shared" si="33"/>
        <v>0</v>
      </c>
      <c r="AA42" s="126">
        <f t="shared" si="33"/>
        <v>0</v>
      </c>
      <c r="AB42" s="126">
        <f t="shared" si="33"/>
        <v>0</v>
      </c>
      <c r="AC42" s="126">
        <f t="shared" si="33"/>
        <v>0</v>
      </c>
      <c r="AD42" s="126">
        <f t="shared" si="34"/>
        <v>0</v>
      </c>
      <c r="AE42" s="126">
        <f t="shared" si="34"/>
        <v>0</v>
      </c>
      <c r="AF42" s="126">
        <f t="shared" si="34"/>
        <v>0</v>
      </c>
      <c r="AG42" s="126">
        <f t="shared" si="34"/>
        <v>0</v>
      </c>
      <c r="AH42" s="126">
        <f t="shared" si="34"/>
        <v>0</v>
      </c>
      <c r="AI42" s="126">
        <f t="shared" si="34"/>
        <v>0</v>
      </c>
      <c r="AJ42" s="126">
        <f t="shared" si="34"/>
        <v>0</v>
      </c>
      <c r="AK42" s="126">
        <f t="shared" si="34"/>
        <v>0</v>
      </c>
      <c r="AL42" s="126">
        <f t="shared" si="34"/>
        <v>0</v>
      </c>
      <c r="AM42" s="126">
        <f t="shared" si="34"/>
        <v>0</v>
      </c>
      <c r="AN42" s="126">
        <f t="shared" si="34"/>
        <v>0</v>
      </c>
      <c r="AO42" s="129">
        <f t="shared" si="34"/>
        <v>0</v>
      </c>
    </row>
    <row r="43" spans="2:43" x14ac:dyDescent="0.2">
      <c r="B43" s="314"/>
      <c r="C43" s="23" t="s">
        <v>94</v>
      </c>
      <c r="D43" s="440">
        <f>Prislista!$E$229</f>
        <v>0</v>
      </c>
      <c r="E43" s="445" t="str">
        <f>Anbudspris!$L$55</f>
        <v xml:space="preserve"> </v>
      </c>
      <c r="F43" s="433">
        <v>32</v>
      </c>
      <c r="G43" s="447">
        <f>IF(Prislista!$E$229=0,0,E43/F43)</f>
        <v>0</v>
      </c>
      <c r="H43" s="427"/>
      <c r="I43" s="428"/>
      <c r="J43" s="126">
        <f t="shared" si="32"/>
        <v>0</v>
      </c>
      <c r="K43" s="126">
        <f t="shared" si="32"/>
        <v>0</v>
      </c>
      <c r="L43" s="126">
        <f t="shared" si="32"/>
        <v>0</v>
      </c>
      <c r="M43" s="126">
        <f t="shared" si="32"/>
        <v>0</v>
      </c>
      <c r="N43" s="126">
        <f t="shared" si="32"/>
        <v>0</v>
      </c>
      <c r="O43" s="126">
        <f t="shared" si="32"/>
        <v>0</v>
      </c>
      <c r="P43" s="126">
        <f t="shared" si="32"/>
        <v>0</v>
      </c>
      <c r="Q43" s="126">
        <f t="shared" si="32"/>
        <v>0</v>
      </c>
      <c r="R43" s="126">
        <f t="shared" si="32"/>
        <v>0</v>
      </c>
      <c r="S43" s="126">
        <f t="shared" si="32"/>
        <v>0</v>
      </c>
      <c r="T43" s="126">
        <f t="shared" si="33"/>
        <v>0</v>
      </c>
      <c r="U43" s="126">
        <f t="shared" si="33"/>
        <v>0</v>
      </c>
      <c r="V43" s="126">
        <f t="shared" si="33"/>
        <v>0</v>
      </c>
      <c r="W43" s="126">
        <f t="shared" si="33"/>
        <v>0</v>
      </c>
      <c r="X43" s="126">
        <f t="shared" si="33"/>
        <v>0</v>
      </c>
      <c r="Y43" s="126">
        <f t="shared" si="33"/>
        <v>0</v>
      </c>
      <c r="Z43" s="126">
        <f t="shared" si="33"/>
        <v>0</v>
      </c>
      <c r="AA43" s="126">
        <f t="shared" si="33"/>
        <v>0</v>
      </c>
      <c r="AB43" s="126">
        <f t="shared" si="33"/>
        <v>0</v>
      </c>
      <c r="AC43" s="126">
        <f t="shared" si="33"/>
        <v>0</v>
      </c>
      <c r="AD43" s="126">
        <f t="shared" si="34"/>
        <v>0</v>
      </c>
      <c r="AE43" s="126">
        <f t="shared" si="34"/>
        <v>0</v>
      </c>
      <c r="AF43" s="126">
        <f t="shared" si="34"/>
        <v>0</v>
      </c>
      <c r="AG43" s="126">
        <f t="shared" si="34"/>
        <v>0</v>
      </c>
      <c r="AH43" s="126">
        <f t="shared" si="34"/>
        <v>0</v>
      </c>
      <c r="AI43" s="126">
        <f t="shared" si="34"/>
        <v>0</v>
      </c>
      <c r="AJ43" s="126">
        <f t="shared" si="34"/>
        <v>0</v>
      </c>
      <c r="AK43" s="126">
        <f t="shared" si="34"/>
        <v>0</v>
      </c>
      <c r="AL43" s="126">
        <f t="shared" si="34"/>
        <v>0</v>
      </c>
      <c r="AM43" s="126">
        <f t="shared" si="34"/>
        <v>0</v>
      </c>
      <c r="AN43" s="126">
        <f t="shared" si="34"/>
        <v>0</v>
      </c>
      <c r="AO43" s="129">
        <f t="shared" si="34"/>
        <v>0</v>
      </c>
      <c r="AQ43" s="139" t="s">
        <v>116</v>
      </c>
    </row>
    <row r="44" spans="2:43" x14ac:dyDescent="0.2">
      <c r="B44" s="13"/>
      <c r="C44" s="24" t="s">
        <v>95</v>
      </c>
      <c r="D44" s="134">
        <f>Prislista!$E$230</f>
        <v>0</v>
      </c>
      <c r="E44" s="147" t="str">
        <f>Anbudspris!$L$56</f>
        <v xml:space="preserve"> </v>
      </c>
      <c r="F44" s="362">
        <v>32</v>
      </c>
      <c r="G44" s="150">
        <f>IF(Prislista!$E$230=0,0,E44/F44)</f>
        <v>0</v>
      </c>
      <c r="H44" s="429"/>
      <c r="I44" s="430"/>
      <c r="J44" s="438">
        <f t="shared" si="32"/>
        <v>0</v>
      </c>
      <c r="K44" s="438">
        <f t="shared" si="32"/>
        <v>0</v>
      </c>
      <c r="L44" s="438">
        <f t="shared" si="32"/>
        <v>0</v>
      </c>
      <c r="M44" s="438">
        <f t="shared" si="32"/>
        <v>0</v>
      </c>
      <c r="N44" s="438">
        <f t="shared" si="32"/>
        <v>0</v>
      </c>
      <c r="O44" s="438">
        <f t="shared" si="32"/>
        <v>0</v>
      </c>
      <c r="P44" s="438">
        <f t="shared" si="32"/>
        <v>0</v>
      </c>
      <c r="Q44" s="438">
        <f t="shared" si="32"/>
        <v>0</v>
      </c>
      <c r="R44" s="438">
        <f t="shared" si="32"/>
        <v>0</v>
      </c>
      <c r="S44" s="438">
        <f t="shared" si="32"/>
        <v>0</v>
      </c>
      <c r="T44" s="438">
        <f t="shared" si="33"/>
        <v>0</v>
      </c>
      <c r="U44" s="438">
        <f t="shared" si="33"/>
        <v>0</v>
      </c>
      <c r="V44" s="438">
        <f t="shared" si="33"/>
        <v>0</v>
      </c>
      <c r="W44" s="438">
        <f t="shared" si="33"/>
        <v>0</v>
      </c>
      <c r="X44" s="438">
        <f t="shared" si="33"/>
        <v>0</v>
      </c>
      <c r="Y44" s="438">
        <f t="shared" si="33"/>
        <v>0</v>
      </c>
      <c r="Z44" s="438">
        <f t="shared" si="33"/>
        <v>0</v>
      </c>
      <c r="AA44" s="438">
        <f t="shared" si="33"/>
        <v>0</v>
      </c>
      <c r="AB44" s="438">
        <f t="shared" si="33"/>
        <v>0</v>
      </c>
      <c r="AC44" s="438">
        <f t="shared" si="33"/>
        <v>0</v>
      </c>
      <c r="AD44" s="438">
        <f t="shared" si="34"/>
        <v>0</v>
      </c>
      <c r="AE44" s="438">
        <f t="shared" si="34"/>
        <v>0</v>
      </c>
      <c r="AF44" s="438">
        <f t="shared" si="34"/>
        <v>0</v>
      </c>
      <c r="AG44" s="438">
        <f t="shared" si="34"/>
        <v>0</v>
      </c>
      <c r="AH44" s="438">
        <f t="shared" si="34"/>
        <v>0</v>
      </c>
      <c r="AI44" s="438">
        <f t="shared" si="34"/>
        <v>0</v>
      </c>
      <c r="AJ44" s="438">
        <f t="shared" si="34"/>
        <v>0</v>
      </c>
      <c r="AK44" s="438">
        <f t="shared" si="34"/>
        <v>0</v>
      </c>
      <c r="AL44" s="438">
        <f t="shared" si="34"/>
        <v>0</v>
      </c>
      <c r="AM44" s="438">
        <f t="shared" si="34"/>
        <v>0</v>
      </c>
      <c r="AN44" s="438">
        <f t="shared" si="34"/>
        <v>0</v>
      </c>
      <c r="AO44" s="130">
        <f t="shared" si="34"/>
        <v>0</v>
      </c>
      <c r="AQ44" s="363">
        <f>SUM(H29:AO44)</f>
        <v>0</v>
      </c>
    </row>
    <row r="45" spans="2:43" ht="15" x14ac:dyDescent="0.25">
      <c r="B45" s="5"/>
      <c r="C45" s="10"/>
      <c r="D45" s="121"/>
      <c r="E45" s="10"/>
      <c r="F45" s="10"/>
      <c r="G45" s="10"/>
      <c r="AQ45" s="432"/>
    </row>
    <row r="46" spans="2:43" ht="15" x14ac:dyDescent="0.25">
      <c r="B46" s="5"/>
      <c r="C46" s="10"/>
      <c r="D46" s="136"/>
      <c r="E46" s="137" t="s">
        <v>124</v>
      </c>
      <c r="F46" s="162" t="s">
        <v>16</v>
      </c>
      <c r="G46" s="165" t="s">
        <v>114</v>
      </c>
      <c r="H46" s="153">
        <f t="shared" ref="H46:AO46" si="35">H$8</f>
        <v>41547</v>
      </c>
      <c r="I46" s="122">
        <f t="shared" si="35"/>
        <v>41639</v>
      </c>
      <c r="J46" s="122">
        <f t="shared" si="35"/>
        <v>41729</v>
      </c>
      <c r="K46" s="123">
        <f t="shared" si="35"/>
        <v>41820</v>
      </c>
      <c r="L46" s="122">
        <f t="shared" si="35"/>
        <v>41912</v>
      </c>
      <c r="M46" s="122">
        <f t="shared" si="35"/>
        <v>42004</v>
      </c>
      <c r="N46" s="122">
        <f t="shared" si="35"/>
        <v>42094</v>
      </c>
      <c r="O46" s="123">
        <f t="shared" si="35"/>
        <v>42185</v>
      </c>
      <c r="P46" s="122">
        <f t="shared" si="35"/>
        <v>42277</v>
      </c>
      <c r="Q46" s="122">
        <f t="shared" si="35"/>
        <v>42369</v>
      </c>
      <c r="R46" s="122">
        <f t="shared" si="35"/>
        <v>42460</v>
      </c>
      <c r="S46" s="122">
        <f t="shared" si="35"/>
        <v>42551</v>
      </c>
      <c r="T46" s="122">
        <f t="shared" si="35"/>
        <v>42643</v>
      </c>
      <c r="U46" s="122">
        <f t="shared" si="35"/>
        <v>42735</v>
      </c>
      <c r="V46" s="122">
        <f t="shared" si="35"/>
        <v>42825</v>
      </c>
      <c r="W46" s="122">
        <f t="shared" si="35"/>
        <v>42916</v>
      </c>
      <c r="X46" s="122">
        <f t="shared" si="35"/>
        <v>43008</v>
      </c>
      <c r="Y46" s="122">
        <f t="shared" si="35"/>
        <v>43100</v>
      </c>
      <c r="Z46" s="122">
        <f t="shared" si="35"/>
        <v>43190</v>
      </c>
      <c r="AA46" s="122">
        <f t="shared" si="35"/>
        <v>43281</v>
      </c>
      <c r="AB46" s="122">
        <f t="shared" si="35"/>
        <v>43373</v>
      </c>
      <c r="AC46" s="122">
        <f t="shared" si="35"/>
        <v>43465</v>
      </c>
      <c r="AD46" s="122">
        <f t="shared" si="35"/>
        <v>43555</v>
      </c>
      <c r="AE46" s="122">
        <f t="shared" si="35"/>
        <v>43646</v>
      </c>
      <c r="AF46" s="122">
        <f t="shared" si="35"/>
        <v>43738</v>
      </c>
      <c r="AG46" s="122">
        <f t="shared" si="35"/>
        <v>43830</v>
      </c>
      <c r="AH46" s="122">
        <f t="shared" si="35"/>
        <v>43920</v>
      </c>
      <c r="AI46" s="122">
        <f t="shared" si="35"/>
        <v>44012</v>
      </c>
      <c r="AJ46" s="122">
        <f t="shared" si="35"/>
        <v>44104</v>
      </c>
      <c r="AK46" s="122">
        <f t="shared" si="35"/>
        <v>44196</v>
      </c>
      <c r="AL46" s="122">
        <f t="shared" si="35"/>
        <v>44286</v>
      </c>
      <c r="AM46" s="416">
        <f t="shared" si="35"/>
        <v>44377</v>
      </c>
      <c r="AN46" s="122">
        <f t="shared" si="35"/>
        <v>44469</v>
      </c>
      <c r="AO46" s="128">
        <f t="shared" si="35"/>
        <v>44561</v>
      </c>
      <c r="AQ46" s="432"/>
    </row>
    <row r="47" spans="2:43" ht="15" x14ac:dyDescent="0.25">
      <c r="B47" s="5" t="s">
        <v>206</v>
      </c>
      <c r="C47" s="10"/>
      <c r="D47" s="193" t="s">
        <v>36</v>
      </c>
      <c r="E47" s="138" t="s">
        <v>125</v>
      </c>
      <c r="F47" s="163" t="s">
        <v>115</v>
      </c>
      <c r="G47" s="166" t="s">
        <v>113</v>
      </c>
      <c r="H47" s="424">
        <f t="shared" ref="H47:AO47" si="36">H$9</f>
        <v>0</v>
      </c>
      <c r="I47" s="423">
        <f t="shared" si="36"/>
        <v>0</v>
      </c>
      <c r="J47" s="423">
        <f t="shared" si="36"/>
        <v>0.02</v>
      </c>
      <c r="K47" s="423">
        <f t="shared" si="36"/>
        <v>0.02</v>
      </c>
      <c r="L47" s="423">
        <f t="shared" si="36"/>
        <v>0.02</v>
      </c>
      <c r="M47" s="423">
        <f t="shared" si="36"/>
        <v>0.02</v>
      </c>
      <c r="N47" s="423">
        <f t="shared" si="36"/>
        <v>4.0399999999999991E-2</v>
      </c>
      <c r="O47" s="423">
        <f t="shared" si="36"/>
        <v>4.0399999999999991E-2</v>
      </c>
      <c r="P47" s="423">
        <f t="shared" si="36"/>
        <v>4.0399999999999991E-2</v>
      </c>
      <c r="Q47" s="423">
        <f t="shared" si="36"/>
        <v>4.0399999999999991E-2</v>
      </c>
      <c r="R47" s="423">
        <f t="shared" si="36"/>
        <v>6.1207999999999929E-2</v>
      </c>
      <c r="S47" s="423">
        <f t="shared" si="36"/>
        <v>6.1207999999999929E-2</v>
      </c>
      <c r="T47" s="423">
        <f t="shared" si="36"/>
        <v>6.1207999999999929E-2</v>
      </c>
      <c r="U47" s="423">
        <f t="shared" si="36"/>
        <v>6.1207999999999929E-2</v>
      </c>
      <c r="V47" s="423">
        <f t="shared" si="36"/>
        <v>8.2432159999999977E-2</v>
      </c>
      <c r="W47" s="423">
        <f t="shared" si="36"/>
        <v>8.2432159999999977E-2</v>
      </c>
      <c r="X47" s="423">
        <f t="shared" si="36"/>
        <v>8.2432159999999977E-2</v>
      </c>
      <c r="Y47" s="423">
        <f t="shared" si="36"/>
        <v>8.2432159999999977E-2</v>
      </c>
      <c r="Z47" s="423">
        <f t="shared" si="36"/>
        <v>0.10408080320000002</v>
      </c>
      <c r="AA47" s="423">
        <f t="shared" si="36"/>
        <v>0.10408080320000002</v>
      </c>
      <c r="AB47" s="423">
        <f t="shared" si="36"/>
        <v>0.10408080320000002</v>
      </c>
      <c r="AC47" s="423">
        <f t="shared" si="36"/>
        <v>0.10408080320000002</v>
      </c>
      <c r="AD47" s="423">
        <f t="shared" si="36"/>
        <v>0.12616241926400007</v>
      </c>
      <c r="AE47" s="423">
        <f t="shared" si="36"/>
        <v>0.12616241926400007</v>
      </c>
      <c r="AF47" s="423">
        <f t="shared" si="36"/>
        <v>0.12616241926400007</v>
      </c>
      <c r="AG47" s="423">
        <f t="shared" si="36"/>
        <v>0.12616241926400007</v>
      </c>
      <c r="AH47" s="423">
        <f t="shared" si="36"/>
        <v>0.14868566764928004</v>
      </c>
      <c r="AI47" s="423">
        <f t="shared" si="36"/>
        <v>0.14868566764928004</v>
      </c>
      <c r="AJ47" s="423">
        <f t="shared" si="36"/>
        <v>0.14868566764928004</v>
      </c>
      <c r="AK47" s="423">
        <f t="shared" si="36"/>
        <v>0.14868566764928004</v>
      </c>
      <c r="AL47" s="423">
        <f t="shared" si="36"/>
        <v>0.17165938100226574</v>
      </c>
      <c r="AM47" s="425">
        <f t="shared" si="36"/>
        <v>0.17165938100226574</v>
      </c>
      <c r="AN47" s="423">
        <f t="shared" si="36"/>
        <v>0.17165938100226574</v>
      </c>
      <c r="AO47" s="426">
        <f t="shared" si="36"/>
        <v>0.17165938100226574</v>
      </c>
      <c r="AQ47" s="432"/>
    </row>
    <row r="48" spans="2:43" x14ac:dyDescent="0.2">
      <c r="B48" s="272" t="s">
        <v>53</v>
      </c>
      <c r="C48" s="637" t="s">
        <v>263</v>
      </c>
      <c r="D48" s="638" t="str">
        <f>Anbudspris!$N$38</f>
        <v xml:space="preserve"> </v>
      </c>
      <c r="E48" s="639" t="str">
        <f>Anbudspris!$O$38</f>
        <v xml:space="preserve"> </v>
      </c>
      <c r="F48" s="640">
        <v>32</v>
      </c>
      <c r="G48" s="641">
        <f>IF(Prislista!$G$52=0,0,E48/F48)</f>
        <v>0</v>
      </c>
      <c r="H48" s="642"/>
      <c r="I48" s="643"/>
      <c r="J48" s="644">
        <f t="shared" ref="J48:S50" si="37">SUM($G48*J$9)</f>
        <v>0</v>
      </c>
      <c r="K48" s="644">
        <f t="shared" si="37"/>
        <v>0</v>
      </c>
      <c r="L48" s="644">
        <f t="shared" si="37"/>
        <v>0</v>
      </c>
      <c r="M48" s="644">
        <f t="shared" si="37"/>
        <v>0</v>
      </c>
      <c r="N48" s="644">
        <f t="shared" si="37"/>
        <v>0</v>
      </c>
      <c r="O48" s="644">
        <f t="shared" si="37"/>
        <v>0</v>
      </c>
      <c r="P48" s="644">
        <f t="shared" si="37"/>
        <v>0</v>
      </c>
      <c r="Q48" s="644">
        <f t="shared" si="37"/>
        <v>0</v>
      </c>
      <c r="R48" s="644">
        <f t="shared" si="37"/>
        <v>0</v>
      </c>
      <c r="S48" s="644">
        <f t="shared" si="37"/>
        <v>0</v>
      </c>
      <c r="T48" s="644">
        <f t="shared" ref="T48:AC50" si="38">SUM($G48*T$9)</f>
        <v>0</v>
      </c>
      <c r="U48" s="644">
        <f t="shared" si="38"/>
        <v>0</v>
      </c>
      <c r="V48" s="644">
        <f t="shared" si="38"/>
        <v>0</v>
      </c>
      <c r="W48" s="644">
        <f t="shared" si="38"/>
        <v>0</v>
      </c>
      <c r="X48" s="644">
        <f t="shared" si="38"/>
        <v>0</v>
      </c>
      <c r="Y48" s="644">
        <f t="shared" si="38"/>
        <v>0</v>
      </c>
      <c r="Z48" s="644">
        <f t="shared" si="38"/>
        <v>0</v>
      </c>
      <c r="AA48" s="644">
        <f t="shared" si="38"/>
        <v>0</v>
      </c>
      <c r="AB48" s="644">
        <f t="shared" si="38"/>
        <v>0</v>
      </c>
      <c r="AC48" s="644">
        <f t="shared" si="38"/>
        <v>0</v>
      </c>
      <c r="AD48" s="644">
        <f t="shared" ref="AD48:AO50" si="39">SUM($G48*AD$9)</f>
        <v>0</v>
      </c>
      <c r="AE48" s="644">
        <f t="shared" si="39"/>
        <v>0</v>
      </c>
      <c r="AF48" s="644">
        <f t="shared" si="39"/>
        <v>0</v>
      </c>
      <c r="AG48" s="644">
        <f t="shared" si="39"/>
        <v>0</v>
      </c>
      <c r="AH48" s="644">
        <f t="shared" si="39"/>
        <v>0</v>
      </c>
      <c r="AI48" s="644">
        <f t="shared" si="39"/>
        <v>0</v>
      </c>
      <c r="AJ48" s="644">
        <f t="shared" si="39"/>
        <v>0</v>
      </c>
      <c r="AK48" s="644">
        <f t="shared" si="39"/>
        <v>0</v>
      </c>
      <c r="AL48" s="644">
        <f t="shared" si="39"/>
        <v>0</v>
      </c>
      <c r="AM48" s="646">
        <f t="shared" si="39"/>
        <v>0</v>
      </c>
      <c r="AN48" s="644">
        <f t="shared" si="39"/>
        <v>0</v>
      </c>
      <c r="AO48" s="645">
        <f t="shared" si="39"/>
        <v>0</v>
      </c>
      <c r="AQ48" s="432"/>
    </row>
    <row r="49" spans="2:43" ht="25.5" x14ac:dyDescent="0.2">
      <c r="B49" s="31" t="s">
        <v>54</v>
      </c>
      <c r="C49" s="696" t="s">
        <v>315</v>
      </c>
      <c r="D49" s="697" t="str">
        <f>Anbudspris!$N$39</f>
        <v xml:space="preserve"> </v>
      </c>
      <c r="E49" s="698" t="str">
        <f>Anbudspris!$O$39</f>
        <v xml:space="preserve"> </v>
      </c>
      <c r="F49" s="699">
        <v>32</v>
      </c>
      <c r="G49" s="700">
        <f>IF(Prislista!$G$56=0,0,E49/F49)</f>
        <v>0</v>
      </c>
      <c r="H49" s="427"/>
      <c r="I49" s="428"/>
      <c r="J49" s="126">
        <f t="shared" si="37"/>
        <v>0</v>
      </c>
      <c r="K49" s="126">
        <f t="shared" si="37"/>
        <v>0</v>
      </c>
      <c r="L49" s="126">
        <f t="shared" si="37"/>
        <v>0</v>
      </c>
      <c r="M49" s="126">
        <f t="shared" si="37"/>
        <v>0</v>
      </c>
      <c r="N49" s="126">
        <f t="shared" si="37"/>
        <v>0</v>
      </c>
      <c r="O49" s="126">
        <f t="shared" si="37"/>
        <v>0</v>
      </c>
      <c r="P49" s="126">
        <f t="shared" si="37"/>
        <v>0</v>
      </c>
      <c r="Q49" s="126">
        <f t="shared" si="37"/>
        <v>0</v>
      </c>
      <c r="R49" s="126">
        <f t="shared" si="37"/>
        <v>0</v>
      </c>
      <c r="S49" s="126">
        <f t="shared" si="37"/>
        <v>0</v>
      </c>
      <c r="T49" s="126">
        <f t="shared" si="38"/>
        <v>0</v>
      </c>
      <c r="U49" s="126">
        <f t="shared" si="38"/>
        <v>0</v>
      </c>
      <c r="V49" s="126">
        <f t="shared" si="38"/>
        <v>0</v>
      </c>
      <c r="W49" s="126">
        <f t="shared" si="38"/>
        <v>0</v>
      </c>
      <c r="X49" s="126">
        <f t="shared" si="38"/>
        <v>0</v>
      </c>
      <c r="Y49" s="126">
        <f t="shared" si="38"/>
        <v>0</v>
      </c>
      <c r="Z49" s="126">
        <f t="shared" si="38"/>
        <v>0</v>
      </c>
      <c r="AA49" s="126">
        <f t="shared" si="38"/>
        <v>0</v>
      </c>
      <c r="AB49" s="126">
        <f t="shared" si="38"/>
        <v>0</v>
      </c>
      <c r="AC49" s="126">
        <f t="shared" si="38"/>
        <v>0</v>
      </c>
      <c r="AD49" s="126">
        <f t="shared" si="39"/>
        <v>0</v>
      </c>
      <c r="AE49" s="126">
        <f t="shared" si="39"/>
        <v>0</v>
      </c>
      <c r="AF49" s="126">
        <f t="shared" si="39"/>
        <v>0</v>
      </c>
      <c r="AG49" s="126">
        <f t="shared" si="39"/>
        <v>0</v>
      </c>
      <c r="AH49" s="126">
        <f t="shared" si="39"/>
        <v>0</v>
      </c>
      <c r="AI49" s="126">
        <f t="shared" si="39"/>
        <v>0</v>
      </c>
      <c r="AJ49" s="126">
        <f t="shared" si="39"/>
        <v>0</v>
      </c>
      <c r="AK49" s="126">
        <f t="shared" si="39"/>
        <v>0</v>
      </c>
      <c r="AL49" s="126">
        <f t="shared" si="39"/>
        <v>0</v>
      </c>
      <c r="AM49" s="417">
        <f t="shared" si="39"/>
        <v>0</v>
      </c>
      <c r="AN49" s="126">
        <f t="shared" si="39"/>
        <v>0</v>
      </c>
      <c r="AO49" s="129">
        <f t="shared" si="39"/>
        <v>0</v>
      </c>
      <c r="AQ49" s="432"/>
    </row>
    <row r="50" spans="2:43" x14ac:dyDescent="0.2">
      <c r="B50" s="31" t="s">
        <v>64</v>
      </c>
      <c r="C50" s="696" t="s">
        <v>307</v>
      </c>
      <c r="D50" s="697" t="str">
        <f>Anbudspris!$N$40</f>
        <v xml:space="preserve"> </v>
      </c>
      <c r="E50" s="698" t="str">
        <f>Anbudspris!$O$40</f>
        <v xml:space="preserve"> </v>
      </c>
      <c r="F50" s="699">
        <v>32</v>
      </c>
      <c r="G50" s="700">
        <f>IF(Prislista!$G$60=0,0,E50/F50)</f>
        <v>0</v>
      </c>
      <c r="H50" s="427"/>
      <c r="I50" s="428"/>
      <c r="J50" s="126">
        <f t="shared" si="37"/>
        <v>0</v>
      </c>
      <c r="K50" s="126">
        <f t="shared" si="37"/>
        <v>0</v>
      </c>
      <c r="L50" s="126">
        <f t="shared" si="37"/>
        <v>0</v>
      </c>
      <c r="M50" s="126">
        <f t="shared" si="37"/>
        <v>0</v>
      </c>
      <c r="N50" s="126">
        <f t="shared" si="37"/>
        <v>0</v>
      </c>
      <c r="O50" s="126">
        <f t="shared" si="37"/>
        <v>0</v>
      </c>
      <c r="P50" s="126">
        <f t="shared" si="37"/>
        <v>0</v>
      </c>
      <c r="Q50" s="126">
        <f t="shared" si="37"/>
        <v>0</v>
      </c>
      <c r="R50" s="126">
        <f t="shared" si="37"/>
        <v>0</v>
      </c>
      <c r="S50" s="126">
        <f t="shared" si="37"/>
        <v>0</v>
      </c>
      <c r="T50" s="126">
        <f t="shared" si="38"/>
        <v>0</v>
      </c>
      <c r="U50" s="126">
        <f t="shared" si="38"/>
        <v>0</v>
      </c>
      <c r="V50" s="126">
        <f t="shared" si="38"/>
        <v>0</v>
      </c>
      <c r="W50" s="126">
        <f t="shared" si="38"/>
        <v>0</v>
      </c>
      <c r="X50" s="126">
        <f t="shared" si="38"/>
        <v>0</v>
      </c>
      <c r="Y50" s="126">
        <f t="shared" si="38"/>
        <v>0</v>
      </c>
      <c r="Z50" s="126">
        <f t="shared" si="38"/>
        <v>0</v>
      </c>
      <c r="AA50" s="126">
        <f t="shared" si="38"/>
        <v>0</v>
      </c>
      <c r="AB50" s="126">
        <f t="shared" si="38"/>
        <v>0</v>
      </c>
      <c r="AC50" s="126">
        <f t="shared" si="38"/>
        <v>0</v>
      </c>
      <c r="AD50" s="126">
        <f t="shared" si="39"/>
        <v>0</v>
      </c>
      <c r="AE50" s="126">
        <f t="shared" si="39"/>
        <v>0</v>
      </c>
      <c r="AF50" s="126">
        <f t="shared" si="39"/>
        <v>0</v>
      </c>
      <c r="AG50" s="126">
        <f t="shared" si="39"/>
        <v>0</v>
      </c>
      <c r="AH50" s="126">
        <f t="shared" si="39"/>
        <v>0</v>
      </c>
      <c r="AI50" s="126">
        <f t="shared" si="39"/>
        <v>0</v>
      </c>
      <c r="AJ50" s="126">
        <f t="shared" si="39"/>
        <v>0</v>
      </c>
      <c r="AK50" s="126">
        <f t="shared" si="39"/>
        <v>0</v>
      </c>
      <c r="AL50" s="126">
        <f t="shared" si="39"/>
        <v>0</v>
      </c>
      <c r="AM50" s="417">
        <f t="shared" si="39"/>
        <v>0</v>
      </c>
      <c r="AN50" s="126">
        <f t="shared" si="39"/>
        <v>0</v>
      </c>
      <c r="AO50" s="129">
        <f t="shared" si="39"/>
        <v>0</v>
      </c>
      <c r="AQ50" s="432"/>
    </row>
    <row r="51" spans="2:43" ht="25.5" x14ac:dyDescent="0.2">
      <c r="B51" s="31" t="s">
        <v>77</v>
      </c>
      <c r="C51" s="696" t="s">
        <v>312</v>
      </c>
      <c r="D51" s="697" t="str">
        <f>Anbudspris!$N$41</f>
        <v xml:space="preserve"> </v>
      </c>
      <c r="E51" s="698" t="str">
        <f>Anbudspris!$O$41</f>
        <v xml:space="preserve"> </v>
      </c>
      <c r="F51" s="699">
        <v>16</v>
      </c>
      <c r="G51" s="700">
        <f>IF(Prislista!$E$64=0,0,E51/F51)</f>
        <v>0</v>
      </c>
      <c r="H51" s="427"/>
      <c r="I51" s="428"/>
      <c r="J51" s="126">
        <f t="shared" ref="J51:Y53" si="40">SUM($G51*J$9)</f>
        <v>0</v>
      </c>
      <c r="K51" s="126">
        <f t="shared" si="40"/>
        <v>0</v>
      </c>
      <c r="L51" s="126">
        <f t="shared" si="40"/>
        <v>0</v>
      </c>
      <c r="M51" s="126">
        <f t="shared" si="40"/>
        <v>0</v>
      </c>
      <c r="N51" s="126">
        <f t="shared" si="40"/>
        <v>0</v>
      </c>
      <c r="O51" s="126">
        <f t="shared" si="40"/>
        <v>0</v>
      </c>
      <c r="P51" s="126">
        <f t="shared" si="40"/>
        <v>0</v>
      </c>
      <c r="Q51" s="126">
        <f t="shared" si="40"/>
        <v>0</v>
      </c>
      <c r="R51" s="126">
        <f t="shared" si="40"/>
        <v>0</v>
      </c>
      <c r="S51" s="126">
        <f t="shared" si="40"/>
        <v>0</v>
      </c>
      <c r="T51" s="126">
        <f t="shared" si="40"/>
        <v>0</v>
      </c>
      <c r="U51" s="126">
        <f t="shared" si="40"/>
        <v>0</v>
      </c>
      <c r="V51" s="126">
        <f t="shared" si="40"/>
        <v>0</v>
      </c>
      <c r="W51" s="126">
        <f t="shared" si="40"/>
        <v>0</v>
      </c>
      <c r="X51" s="126">
        <f t="shared" si="40"/>
        <v>0</v>
      </c>
      <c r="Y51" s="126">
        <f t="shared" si="40"/>
        <v>0</v>
      </c>
      <c r="Z51" s="125"/>
      <c r="AA51" s="125"/>
      <c r="AB51" s="125"/>
      <c r="AC51" s="125"/>
      <c r="AD51" s="125"/>
      <c r="AE51" s="125"/>
      <c r="AF51" s="125"/>
      <c r="AG51" s="125"/>
      <c r="AH51" s="125"/>
      <c r="AI51" s="125"/>
      <c r="AJ51" s="125"/>
      <c r="AK51" s="125"/>
      <c r="AL51" s="125"/>
      <c r="AM51" s="418"/>
      <c r="AN51" s="125"/>
      <c r="AO51" s="127"/>
      <c r="AQ51" s="432"/>
    </row>
    <row r="52" spans="2:43" ht="25.5" x14ac:dyDescent="0.2">
      <c r="B52" s="31" t="s">
        <v>258</v>
      </c>
      <c r="C52" s="696" t="s">
        <v>313</v>
      </c>
      <c r="D52" s="697" t="str">
        <f>Anbudspris!$N$42</f>
        <v xml:space="preserve"> </v>
      </c>
      <c r="E52" s="698" t="str">
        <f>Anbudspris!$O$42</f>
        <v xml:space="preserve"> </v>
      </c>
      <c r="F52" s="699">
        <v>16</v>
      </c>
      <c r="G52" s="700">
        <f>IF(Prislista!$E$68=0,0,E52/F52)</f>
        <v>0</v>
      </c>
      <c r="H52" s="427"/>
      <c r="I52" s="428"/>
      <c r="J52" s="126">
        <f t="shared" si="40"/>
        <v>0</v>
      </c>
      <c r="K52" s="126">
        <f t="shared" si="40"/>
        <v>0</v>
      </c>
      <c r="L52" s="126">
        <f t="shared" si="40"/>
        <v>0</v>
      </c>
      <c r="M52" s="126">
        <f t="shared" si="40"/>
        <v>0</v>
      </c>
      <c r="N52" s="126">
        <f t="shared" si="40"/>
        <v>0</v>
      </c>
      <c r="O52" s="126">
        <f t="shared" si="40"/>
        <v>0</v>
      </c>
      <c r="P52" s="126">
        <f t="shared" si="40"/>
        <v>0</v>
      </c>
      <c r="Q52" s="126">
        <f t="shared" si="40"/>
        <v>0</v>
      </c>
      <c r="R52" s="126">
        <f t="shared" si="40"/>
        <v>0</v>
      </c>
      <c r="S52" s="126">
        <f t="shared" si="40"/>
        <v>0</v>
      </c>
      <c r="T52" s="126">
        <f t="shared" si="40"/>
        <v>0</v>
      </c>
      <c r="U52" s="126">
        <f t="shared" si="40"/>
        <v>0</v>
      </c>
      <c r="V52" s="126">
        <f t="shared" si="40"/>
        <v>0</v>
      </c>
      <c r="W52" s="126">
        <f t="shared" si="40"/>
        <v>0</v>
      </c>
      <c r="X52" s="126">
        <f t="shared" si="40"/>
        <v>0</v>
      </c>
      <c r="Y52" s="126">
        <f t="shared" si="40"/>
        <v>0</v>
      </c>
      <c r="Z52" s="125"/>
      <c r="AA52" s="125"/>
      <c r="AB52" s="125"/>
      <c r="AC52" s="125"/>
      <c r="AD52" s="125"/>
      <c r="AE52" s="125"/>
      <c r="AF52" s="125"/>
      <c r="AG52" s="125"/>
      <c r="AH52" s="125"/>
      <c r="AI52" s="125"/>
      <c r="AJ52" s="125"/>
      <c r="AK52" s="125"/>
      <c r="AL52" s="125"/>
      <c r="AM52" s="418"/>
      <c r="AN52" s="125"/>
      <c r="AO52" s="127"/>
      <c r="AQ52" s="432"/>
    </row>
    <row r="53" spans="2:43" ht="25.5" x14ac:dyDescent="0.2">
      <c r="B53" s="31" t="s">
        <v>303</v>
      </c>
      <c r="C53" s="696" t="s">
        <v>314</v>
      </c>
      <c r="D53" s="697" t="str">
        <f>Anbudspris!$N$43</f>
        <v xml:space="preserve"> </v>
      </c>
      <c r="E53" s="705" t="str">
        <f>Anbudspris!$O$43</f>
        <v xml:space="preserve"> </v>
      </c>
      <c r="F53" s="699">
        <v>20</v>
      </c>
      <c r="G53" s="700">
        <f>IF(Prislista!$E$72=0,0,E53/F53)</f>
        <v>0</v>
      </c>
      <c r="H53" s="427"/>
      <c r="I53" s="428"/>
      <c r="J53" s="126">
        <f t="shared" si="40"/>
        <v>0</v>
      </c>
      <c r="K53" s="126">
        <f t="shared" si="40"/>
        <v>0</v>
      </c>
      <c r="L53" s="126">
        <f t="shared" si="40"/>
        <v>0</v>
      </c>
      <c r="M53" s="126">
        <f t="shared" si="40"/>
        <v>0</v>
      </c>
      <c r="N53" s="126">
        <f t="shared" si="40"/>
        <v>0</v>
      </c>
      <c r="O53" s="126">
        <f t="shared" si="40"/>
        <v>0</v>
      </c>
      <c r="P53" s="126">
        <f t="shared" si="40"/>
        <v>0</v>
      </c>
      <c r="Q53" s="126">
        <f t="shared" si="40"/>
        <v>0</v>
      </c>
      <c r="R53" s="126">
        <f t="shared" si="40"/>
        <v>0</v>
      </c>
      <c r="S53" s="126">
        <f t="shared" si="40"/>
        <v>0</v>
      </c>
      <c r="T53" s="126">
        <f t="shared" si="40"/>
        <v>0</v>
      </c>
      <c r="U53" s="126">
        <f t="shared" si="40"/>
        <v>0</v>
      </c>
      <c r="V53" s="126">
        <f t="shared" si="40"/>
        <v>0</v>
      </c>
      <c r="W53" s="126">
        <f t="shared" si="40"/>
        <v>0</v>
      </c>
      <c r="X53" s="126">
        <f t="shared" si="40"/>
        <v>0</v>
      </c>
      <c r="Y53" s="126">
        <f t="shared" si="40"/>
        <v>0</v>
      </c>
      <c r="Z53" s="126">
        <f>SUM($G53*Z$9)</f>
        <v>0</v>
      </c>
      <c r="AA53" s="126">
        <f>SUM($G53*AA$9)</f>
        <v>0</v>
      </c>
      <c r="AB53" s="126">
        <f>SUM($G53*AB$9)</f>
        <v>0</v>
      </c>
      <c r="AC53" s="126">
        <f>SUM($G53*AC$9)</f>
        <v>0</v>
      </c>
      <c r="AD53" s="125"/>
      <c r="AE53" s="125"/>
      <c r="AF53" s="125"/>
      <c r="AG53" s="125"/>
      <c r="AH53" s="125"/>
      <c r="AI53" s="125"/>
      <c r="AJ53" s="125"/>
      <c r="AK53" s="125"/>
      <c r="AL53" s="125"/>
      <c r="AM53" s="418"/>
      <c r="AN53" s="125"/>
      <c r="AO53" s="127"/>
    </row>
    <row r="54" spans="2:43" x14ac:dyDescent="0.2">
      <c r="B54" s="32" t="s">
        <v>31</v>
      </c>
      <c r="C54" s="706" t="s">
        <v>84</v>
      </c>
      <c r="D54" s="701" t="str">
        <f>Anbudspris!$N$44</f>
        <v xml:space="preserve"> </v>
      </c>
      <c r="E54" s="707" t="str">
        <f>Anbudspris!$O$44</f>
        <v xml:space="preserve"> </v>
      </c>
      <c r="F54" s="708">
        <v>1</v>
      </c>
      <c r="G54" s="709">
        <f>IF(Prislista!$G$202=0,0,E54/F54)</f>
        <v>0</v>
      </c>
      <c r="H54" s="434"/>
      <c r="I54" s="435"/>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50"/>
      <c r="AN54" s="436"/>
      <c r="AO54" s="437">
        <f>SUM($G54*AO$9)</f>
        <v>0</v>
      </c>
    </row>
    <row r="55" spans="2:43" x14ac:dyDescent="0.2">
      <c r="B55" s="32" t="s">
        <v>75</v>
      </c>
      <c r="C55" s="710" t="s">
        <v>214</v>
      </c>
      <c r="D55" s="701"/>
      <c r="E55" s="707"/>
      <c r="F55" s="708"/>
      <c r="G55" s="709"/>
      <c r="H55" s="434"/>
      <c r="I55" s="435"/>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5"/>
      <c r="AN55" s="436"/>
      <c r="AO55" s="451"/>
    </row>
    <row r="56" spans="2:43" x14ac:dyDescent="0.2">
      <c r="B56" s="271"/>
      <c r="C56" s="711" t="s">
        <v>134</v>
      </c>
      <c r="D56" s="712">
        <f>Prislista!$E$223</f>
        <v>0</v>
      </c>
      <c r="E56" s="702" t="str">
        <f>Anbudspris!$O$49</f>
        <v xml:space="preserve"> </v>
      </c>
      <c r="F56" s="713">
        <v>32</v>
      </c>
      <c r="G56" s="704">
        <f>IF(Prislista!$E$223=0,0,E56/F56)</f>
        <v>0</v>
      </c>
      <c r="H56" s="448"/>
      <c r="I56" s="449"/>
      <c r="J56" s="126">
        <f t="shared" ref="J56:S63" si="41">SUM($G56*J$9)</f>
        <v>0</v>
      </c>
      <c r="K56" s="126">
        <f t="shared" si="41"/>
        <v>0</v>
      </c>
      <c r="L56" s="126">
        <f t="shared" si="41"/>
        <v>0</v>
      </c>
      <c r="M56" s="126">
        <f t="shared" si="41"/>
        <v>0</v>
      </c>
      <c r="N56" s="126">
        <f t="shared" si="41"/>
        <v>0</v>
      </c>
      <c r="O56" s="126">
        <f t="shared" si="41"/>
        <v>0</v>
      </c>
      <c r="P56" s="126">
        <f t="shared" si="41"/>
        <v>0</v>
      </c>
      <c r="Q56" s="126">
        <f t="shared" si="41"/>
        <v>0</v>
      </c>
      <c r="R56" s="126">
        <f t="shared" si="41"/>
        <v>0</v>
      </c>
      <c r="S56" s="126">
        <f t="shared" si="41"/>
        <v>0</v>
      </c>
      <c r="T56" s="126">
        <f t="shared" ref="T56:AC63" si="42">SUM($G56*T$9)</f>
        <v>0</v>
      </c>
      <c r="U56" s="126">
        <f t="shared" si="42"/>
        <v>0</v>
      </c>
      <c r="V56" s="126">
        <f t="shared" si="42"/>
        <v>0</v>
      </c>
      <c r="W56" s="126">
        <f t="shared" si="42"/>
        <v>0</v>
      </c>
      <c r="X56" s="126">
        <f t="shared" si="42"/>
        <v>0</v>
      </c>
      <c r="Y56" s="126">
        <f t="shared" si="42"/>
        <v>0</v>
      </c>
      <c r="Z56" s="126">
        <f t="shared" si="42"/>
        <v>0</v>
      </c>
      <c r="AA56" s="126">
        <f t="shared" si="42"/>
        <v>0</v>
      </c>
      <c r="AB56" s="126">
        <f t="shared" si="42"/>
        <v>0</v>
      </c>
      <c r="AC56" s="126">
        <f t="shared" si="42"/>
        <v>0</v>
      </c>
      <c r="AD56" s="126">
        <f t="shared" ref="AD56:AO63" si="43">SUM($G56*AD$9)</f>
        <v>0</v>
      </c>
      <c r="AE56" s="126">
        <f t="shared" si="43"/>
        <v>0</v>
      </c>
      <c r="AF56" s="126">
        <f t="shared" si="43"/>
        <v>0</v>
      </c>
      <c r="AG56" s="126">
        <f t="shared" si="43"/>
        <v>0</v>
      </c>
      <c r="AH56" s="126">
        <f t="shared" si="43"/>
        <v>0</v>
      </c>
      <c r="AI56" s="126">
        <f t="shared" si="43"/>
        <v>0</v>
      </c>
      <c r="AJ56" s="126">
        <f t="shared" si="43"/>
        <v>0</v>
      </c>
      <c r="AK56" s="126">
        <f t="shared" si="43"/>
        <v>0</v>
      </c>
      <c r="AL56" s="126">
        <f t="shared" si="43"/>
        <v>0</v>
      </c>
      <c r="AM56" s="126">
        <f t="shared" si="43"/>
        <v>0</v>
      </c>
      <c r="AN56" s="126">
        <f t="shared" si="43"/>
        <v>0</v>
      </c>
      <c r="AO56" s="129">
        <f t="shared" si="43"/>
        <v>0</v>
      </c>
    </row>
    <row r="57" spans="2:43" x14ac:dyDescent="0.2">
      <c r="B57" s="314"/>
      <c r="C57" s="690" t="s">
        <v>91</v>
      </c>
      <c r="D57" s="701">
        <f>Prislista!$E$224</f>
        <v>0</v>
      </c>
      <c r="E57" s="702" t="str">
        <f>Anbudspris!$O$50</f>
        <v xml:space="preserve"> </v>
      </c>
      <c r="F57" s="703">
        <v>32</v>
      </c>
      <c r="G57" s="704">
        <f>IF(Prislista!$E$224=0,0,E57/F57)</f>
        <v>0</v>
      </c>
      <c r="H57" s="427"/>
      <c r="I57" s="428"/>
      <c r="J57" s="126">
        <f t="shared" si="41"/>
        <v>0</v>
      </c>
      <c r="K57" s="126">
        <f t="shared" si="41"/>
        <v>0</v>
      </c>
      <c r="L57" s="126">
        <f t="shared" si="41"/>
        <v>0</v>
      </c>
      <c r="M57" s="126">
        <f t="shared" si="41"/>
        <v>0</v>
      </c>
      <c r="N57" s="126">
        <f t="shared" si="41"/>
        <v>0</v>
      </c>
      <c r="O57" s="126">
        <f t="shared" si="41"/>
        <v>0</v>
      </c>
      <c r="P57" s="126">
        <f t="shared" si="41"/>
        <v>0</v>
      </c>
      <c r="Q57" s="126">
        <f t="shared" si="41"/>
        <v>0</v>
      </c>
      <c r="R57" s="126">
        <f t="shared" si="41"/>
        <v>0</v>
      </c>
      <c r="S57" s="126">
        <f t="shared" si="41"/>
        <v>0</v>
      </c>
      <c r="T57" s="126">
        <f t="shared" si="42"/>
        <v>0</v>
      </c>
      <c r="U57" s="126">
        <f t="shared" si="42"/>
        <v>0</v>
      </c>
      <c r="V57" s="126">
        <f t="shared" si="42"/>
        <v>0</v>
      </c>
      <c r="W57" s="126">
        <f t="shared" si="42"/>
        <v>0</v>
      </c>
      <c r="X57" s="126">
        <f t="shared" si="42"/>
        <v>0</v>
      </c>
      <c r="Y57" s="126">
        <f t="shared" si="42"/>
        <v>0</v>
      </c>
      <c r="Z57" s="126">
        <f t="shared" si="42"/>
        <v>0</v>
      </c>
      <c r="AA57" s="126">
        <f t="shared" si="42"/>
        <v>0</v>
      </c>
      <c r="AB57" s="126">
        <f t="shared" si="42"/>
        <v>0</v>
      </c>
      <c r="AC57" s="126">
        <f t="shared" si="42"/>
        <v>0</v>
      </c>
      <c r="AD57" s="126">
        <f t="shared" si="43"/>
        <v>0</v>
      </c>
      <c r="AE57" s="126">
        <f t="shared" si="43"/>
        <v>0</v>
      </c>
      <c r="AF57" s="126">
        <f t="shared" si="43"/>
        <v>0</v>
      </c>
      <c r="AG57" s="126">
        <f t="shared" si="43"/>
        <v>0</v>
      </c>
      <c r="AH57" s="126">
        <f t="shared" si="43"/>
        <v>0</v>
      </c>
      <c r="AI57" s="126">
        <f t="shared" si="43"/>
        <v>0</v>
      </c>
      <c r="AJ57" s="126">
        <f t="shared" si="43"/>
        <v>0</v>
      </c>
      <c r="AK57" s="126">
        <f t="shared" si="43"/>
        <v>0</v>
      </c>
      <c r="AL57" s="126">
        <f t="shared" si="43"/>
        <v>0</v>
      </c>
      <c r="AM57" s="126">
        <f t="shared" si="43"/>
        <v>0</v>
      </c>
      <c r="AN57" s="126">
        <f t="shared" si="43"/>
        <v>0</v>
      </c>
      <c r="AO57" s="129">
        <f t="shared" si="43"/>
        <v>0</v>
      </c>
    </row>
    <row r="58" spans="2:43" x14ac:dyDescent="0.2">
      <c r="B58" s="314"/>
      <c r="C58" s="690" t="s">
        <v>92</v>
      </c>
      <c r="D58" s="701">
        <f>Prislista!$E$225</f>
        <v>0</v>
      </c>
      <c r="E58" s="702" t="str">
        <f>Anbudspris!$O$51</f>
        <v xml:space="preserve"> </v>
      </c>
      <c r="F58" s="703">
        <v>32</v>
      </c>
      <c r="G58" s="704">
        <f>IF(Prislista!$E$225=0,0,E58/F58)</f>
        <v>0</v>
      </c>
      <c r="H58" s="427"/>
      <c r="I58" s="428"/>
      <c r="J58" s="126">
        <f t="shared" si="41"/>
        <v>0</v>
      </c>
      <c r="K58" s="126">
        <f t="shared" si="41"/>
        <v>0</v>
      </c>
      <c r="L58" s="126">
        <f t="shared" si="41"/>
        <v>0</v>
      </c>
      <c r="M58" s="126">
        <f t="shared" si="41"/>
        <v>0</v>
      </c>
      <c r="N58" s="126">
        <f t="shared" si="41"/>
        <v>0</v>
      </c>
      <c r="O58" s="126">
        <f t="shared" si="41"/>
        <v>0</v>
      </c>
      <c r="P58" s="126">
        <f t="shared" si="41"/>
        <v>0</v>
      </c>
      <c r="Q58" s="126">
        <f t="shared" si="41"/>
        <v>0</v>
      </c>
      <c r="R58" s="126">
        <f t="shared" si="41"/>
        <v>0</v>
      </c>
      <c r="S58" s="126">
        <f t="shared" si="41"/>
        <v>0</v>
      </c>
      <c r="T58" s="126">
        <f t="shared" si="42"/>
        <v>0</v>
      </c>
      <c r="U58" s="126">
        <f t="shared" si="42"/>
        <v>0</v>
      </c>
      <c r="V58" s="126">
        <f t="shared" si="42"/>
        <v>0</v>
      </c>
      <c r="W58" s="126">
        <f t="shared" si="42"/>
        <v>0</v>
      </c>
      <c r="X58" s="126">
        <f t="shared" si="42"/>
        <v>0</v>
      </c>
      <c r="Y58" s="126">
        <f t="shared" si="42"/>
        <v>0</v>
      </c>
      <c r="Z58" s="126">
        <f t="shared" si="42"/>
        <v>0</v>
      </c>
      <c r="AA58" s="126">
        <f t="shared" si="42"/>
        <v>0</v>
      </c>
      <c r="AB58" s="126">
        <f t="shared" si="42"/>
        <v>0</v>
      </c>
      <c r="AC58" s="126">
        <f t="shared" si="42"/>
        <v>0</v>
      </c>
      <c r="AD58" s="126">
        <f t="shared" si="43"/>
        <v>0</v>
      </c>
      <c r="AE58" s="126">
        <f t="shared" si="43"/>
        <v>0</v>
      </c>
      <c r="AF58" s="126">
        <f t="shared" si="43"/>
        <v>0</v>
      </c>
      <c r="AG58" s="126">
        <f t="shared" si="43"/>
        <v>0</v>
      </c>
      <c r="AH58" s="126">
        <f t="shared" si="43"/>
        <v>0</v>
      </c>
      <c r="AI58" s="126">
        <f t="shared" si="43"/>
        <v>0</v>
      </c>
      <c r="AJ58" s="126">
        <f t="shared" si="43"/>
        <v>0</v>
      </c>
      <c r="AK58" s="126">
        <f t="shared" si="43"/>
        <v>0</v>
      </c>
      <c r="AL58" s="126">
        <f t="shared" si="43"/>
        <v>0</v>
      </c>
      <c r="AM58" s="126">
        <f t="shared" si="43"/>
        <v>0</v>
      </c>
      <c r="AN58" s="126">
        <f t="shared" si="43"/>
        <v>0</v>
      </c>
      <c r="AO58" s="129">
        <f t="shared" si="43"/>
        <v>0</v>
      </c>
    </row>
    <row r="59" spans="2:43" x14ac:dyDescent="0.2">
      <c r="B59" s="314"/>
      <c r="C59" s="690" t="s">
        <v>93</v>
      </c>
      <c r="D59" s="701">
        <f>Prislista!$E$226</f>
        <v>0</v>
      </c>
      <c r="E59" s="702" t="str">
        <f>Anbudspris!$O$52</f>
        <v xml:space="preserve"> </v>
      </c>
      <c r="F59" s="703">
        <v>32</v>
      </c>
      <c r="G59" s="704">
        <f>IF(Prislista!$E$226=0,0,E59/F59)</f>
        <v>0</v>
      </c>
      <c r="H59" s="427"/>
      <c r="I59" s="428"/>
      <c r="J59" s="126">
        <f t="shared" si="41"/>
        <v>0</v>
      </c>
      <c r="K59" s="126">
        <f t="shared" si="41"/>
        <v>0</v>
      </c>
      <c r="L59" s="126">
        <f t="shared" si="41"/>
        <v>0</v>
      </c>
      <c r="M59" s="126">
        <f t="shared" si="41"/>
        <v>0</v>
      </c>
      <c r="N59" s="126">
        <f t="shared" si="41"/>
        <v>0</v>
      </c>
      <c r="O59" s="126">
        <f t="shared" si="41"/>
        <v>0</v>
      </c>
      <c r="P59" s="126">
        <f t="shared" si="41"/>
        <v>0</v>
      </c>
      <c r="Q59" s="126">
        <f t="shared" si="41"/>
        <v>0</v>
      </c>
      <c r="R59" s="126">
        <f t="shared" si="41"/>
        <v>0</v>
      </c>
      <c r="S59" s="126">
        <f t="shared" si="41"/>
        <v>0</v>
      </c>
      <c r="T59" s="126">
        <f t="shared" si="42"/>
        <v>0</v>
      </c>
      <c r="U59" s="126">
        <f t="shared" si="42"/>
        <v>0</v>
      </c>
      <c r="V59" s="126">
        <f t="shared" si="42"/>
        <v>0</v>
      </c>
      <c r="W59" s="126">
        <f t="shared" si="42"/>
        <v>0</v>
      </c>
      <c r="X59" s="126">
        <f t="shared" si="42"/>
        <v>0</v>
      </c>
      <c r="Y59" s="126">
        <f t="shared" si="42"/>
        <v>0</v>
      </c>
      <c r="Z59" s="126">
        <f t="shared" si="42"/>
        <v>0</v>
      </c>
      <c r="AA59" s="126">
        <f t="shared" si="42"/>
        <v>0</v>
      </c>
      <c r="AB59" s="126">
        <f t="shared" si="42"/>
        <v>0</v>
      </c>
      <c r="AC59" s="126">
        <f t="shared" si="42"/>
        <v>0</v>
      </c>
      <c r="AD59" s="126">
        <f t="shared" si="43"/>
        <v>0</v>
      </c>
      <c r="AE59" s="126">
        <f t="shared" si="43"/>
        <v>0</v>
      </c>
      <c r="AF59" s="126">
        <f t="shared" si="43"/>
        <v>0</v>
      </c>
      <c r="AG59" s="126">
        <f t="shared" si="43"/>
        <v>0</v>
      </c>
      <c r="AH59" s="126">
        <f t="shared" si="43"/>
        <v>0</v>
      </c>
      <c r="AI59" s="126">
        <f t="shared" si="43"/>
        <v>0</v>
      </c>
      <c r="AJ59" s="126">
        <f t="shared" si="43"/>
        <v>0</v>
      </c>
      <c r="AK59" s="126">
        <f t="shared" si="43"/>
        <v>0</v>
      </c>
      <c r="AL59" s="126">
        <f t="shared" si="43"/>
        <v>0</v>
      </c>
      <c r="AM59" s="126">
        <f t="shared" si="43"/>
        <v>0</v>
      </c>
      <c r="AN59" s="126">
        <f t="shared" si="43"/>
        <v>0</v>
      </c>
      <c r="AO59" s="129">
        <f t="shared" si="43"/>
        <v>0</v>
      </c>
    </row>
    <row r="60" spans="2:43" x14ac:dyDescent="0.2">
      <c r="B60" s="314"/>
      <c r="C60" s="690" t="s">
        <v>350</v>
      </c>
      <c r="D60" s="701">
        <f>Prislista!$E$227</f>
        <v>0</v>
      </c>
      <c r="E60" s="702" t="str">
        <f>Anbudspris!$O$53</f>
        <v xml:space="preserve"> </v>
      </c>
      <c r="F60" s="703">
        <v>32</v>
      </c>
      <c r="G60" s="704">
        <f>IF(Prislista!$E$227=0,0,E60/F60)</f>
        <v>0</v>
      </c>
      <c r="H60" s="427"/>
      <c r="I60" s="428"/>
      <c r="J60" s="126">
        <f t="shared" si="41"/>
        <v>0</v>
      </c>
      <c r="K60" s="126">
        <f t="shared" si="41"/>
        <v>0</v>
      </c>
      <c r="L60" s="126">
        <f t="shared" si="41"/>
        <v>0</v>
      </c>
      <c r="M60" s="126">
        <f t="shared" si="41"/>
        <v>0</v>
      </c>
      <c r="N60" s="126">
        <f t="shared" si="41"/>
        <v>0</v>
      </c>
      <c r="O60" s="126">
        <f t="shared" si="41"/>
        <v>0</v>
      </c>
      <c r="P60" s="126">
        <f t="shared" si="41"/>
        <v>0</v>
      </c>
      <c r="Q60" s="126">
        <f t="shared" si="41"/>
        <v>0</v>
      </c>
      <c r="R60" s="126">
        <f t="shared" si="41"/>
        <v>0</v>
      </c>
      <c r="S60" s="126">
        <f t="shared" si="41"/>
        <v>0</v>
      </c>
      <c r="T60" s="126">
        <f t="shared" si="42"/>
        <v>0</v>
      </c>
      <c r="U60" s="126">
        <f t="shared" si="42"/>
        <v>0</v>
      </c>
      <c r="V60" s="126">
        <f t="shared" si="42"/>
        <v>0</v>
      </c>
      <c r="W60" s="126">
        <f t="shared" si="42"/>
        <v>0</v>
      </c>
      <c r="X60" s="126">
        <f t="shared" si="42"/>
        <v>0</v>
      </c>
      <c r="Y60" s="126">
        <f t="shared" si="42"/>
        <v>0</v>
      </c>
      <c r="Z60" s="126">
        <f t="shared" si="42"/>
        <v>0</v>
      </c>
      <c r="AA60" s="126">
        <f t="shared" si="42"/>
        <v>0</v>
      </c>
      <c r="AB60" s="126">
        <f t="shared" si="42"/>
        <v>0</v>
      </c>
      <c r="AC60" s="126">
        <f t="shared" si="42"/>
        <v>0</v>
      </c>
      <c r="AD60" s="126">
        <f t="shared" si="43"/>
        <v>0</v>
      </c>
      <c r="AE60" s="126">
        <f t="shared" si="43"/>
        <v>0</v>
      </c>
      <c r="AF60" s="126">
        <f t="shared" si="43"/>
        <v>0</v>
      </c>
      <c r="AG60" s="126">
        <f t="shared" si="43"/>
        <v>0</v>
      </c>
      <c r="AH60" s="126">
        <f t="shared" si="43"/>
        <v>0</v>
      </c>
      <c r="AI60" s="126">
        <f t="shared" si="43"/>
        <v>0</v>
      </c>
      <c r="AJ60" s="126">
        <f t="shared" si="43"/>
        <v>0</v>
      </c>
      <c r="AK60" s="126">
        <f t="shared" si="43"/>
        <v>0</v>
      </c>
      <c r="AL60" s="126">
        <f t="shared" si="43"/>
        <v>0</v>
      </c>
      <c r="AM60" s="126">
        <f t="shared" si="43"/>
        <v>0</v>
      </c>
      <c r="AN60" s="126">
        <f t="shared" si="43"/>
        <v>0</v>
      </c>
      <c r="AO60" s="129">
        <f t="shared" si="43"/>
        <v>0</v>
      </c>
    </row>
    <row r="61" spans="2:43" x14ac:dyDescent="0.2">
      <c r="B61" s="314"/>
      <c r="C61" s="690" t="s">
        <v>351</v>
      </c>
      <c r="D61" s="701">
        <f>Prislista!$E$228</f>
        <v>0</v>
      </c>
      <c r="E61" s="702" t="str">
        <f>Anbudspris!$O$54</f>
        <v xml:space="preserve"> </v>
      </c>
      <c r="F61" s="703">
        <v>32</v>
      </c>
      <c r="G61" s="704">
        <f>IF(Prislista!$E$228=0,0,E61/F61)</f>
        <v>0</v>
      </c>
      <c r="H61" s="427"/>
      <c r="I61" s="428"/>
      <c r="J61" s="126">
        <f t="shared" si="41"/>
        <v>0</v>
      </c>
      <c r="K61" s="126">
        <f t="shared" si="41"/>
        <v>0</v>
      </c>
      <c r="L61" s="126">
        <f t="shared" si="41"/>
        <v>0</v>
      </c>
      <c r="M61" s="126">
        <f t="shared" si="41"/>
        <v>0</v>
      </c>
      <c r="N61" s="126">
        <f t="shared" si="41"/>
        <v>0</v>
      </c>
      <c r="O61" s="126">
        <f t="shared" si="41"/>
        <v>0</v>
      </c>
      <c r="P61" s="126">
        <f t="shared" si="41"/>
        <v>0</v>
      </c>
      <c r="Q61" s="126">
        <f t="shared" si="41"/>
        <v>0</v>
      </c>
      <c r="R61" s="126">
        <f t="shared" si="41"/>
        <v>0</v>
      </c>
      <c r="S61" s="126">
        <f t="shared" si="41"/>
        <v>0</v>
      </c>
      <c r="T61" s="126">
        <f t="shared" si="42"/>
        <v>0</v>
      </c>
      <c r="U61" s="126">
        <f t="shared" si="42"/>
        <v>0</v>
      </c>
      <c r="V61" s="126">
        <f t="shared" si="42"/>
        <v>0</v>
      </c>
      <c r="W61" s="126">
        <f t="shared" si="42"/>
        <v>0</v>
      </c>
      <c r="X61" s="126">
        <f t="shared" si="42"/>
        <v>0</v>
      </c>
      <c r="Y61" s="126">
        <f t="shared" si="42"/>
        <v>0</v>
      </c>
      <c r="Z61" s="126">
        <f t="shared" si="42"/>
        <v>0</v>
      </c>
      <c r="AA61" s="126">
        <f t="shared" si="42"/>
        <v>0</v>
      </c>
      <c r="AB61" s="126">
        <f t="shared" si="42"/>
        <v>0</v>
      </c>
      <c r="AC61" s="126">
        <f t="shared" si="42"/>
        <v>0</v>
      </c>
      <c r="AD61" s="126">
        <f t="shared" si="43"/>
        <v>0</v>
      </c>
      <c r="AE61" s="126">
        <f t="shared" si="43"/>
        <v>0</v>
      </c>
      <c r="AF61" s="126">
        <f t="shared" si="43"/>
        <v>0</v>
      </c>
      <c r="AG61" s="126">
        <f t="shared" si="43"/>
        <v>0</v>
      </c>
      <c r="AH61" s="126">
        <f t="shared" si="43"/>
        <v>0</v>
      </c>
      <c r="AI61" s="126">
        <f t="shared" si="43"/>
        <v>0</v>
      </c>
      <c r="AJ61" s="126">
        <f t="shared" si="43"/>
        <v>0</v>
      </c>
      <c r="AK61" s="126">
        <f t="shared" si="43"/>
        <v>0</v>
      </c>
      <c r="AL61" s="126">
        <f t="shared" si="43"/>
        <v>0</v>
      </c>
      <c r="AM61" s="126">
        <f t="shared" si="43"/>
        <v>0</v>
      </c>
      <c r="AN61" s="126">
        <f t="shared" si="43"/>
        <v>0</v>
      </c>
      <c r="AO61" s="129">
        <f t="shared" si="43"/>
        <v>0</v>
      </c>
    </row>
    <row r="62" spans="2:43" x14ac:dyDescent="0.2">
      <c r="B62" s="314"/>
      <c r="C62" s="690" t="s">
        <v>94</v>
      </c>
      <c r="D62" s="701">
        <f>Prislista!$E$229</f>
        <v>0</v>
      </c>
      <c r="E62" s="702" t="str">
        <f>Anbudspris!$O$55</f>
        <v xml:space="preserve"> </v>
      </c>
      <c r="F62" s="703">
        <v>32</v>
      </c>
      <c r="G62" s="704">
        <f>IF(Prislista!$E$229=0,0,E62/F62)</f>
        <v>0</v>
      </c>
      <c r="H62" s="427"/>
      <c r="I62" s="428"/>
      <c r="J62" s="126">
        <f t="shared" si="41"/>
        <v>0</v>
      </c>
      <c r="K62" s="126">
        <f t="shared" si="41"/>
        <v>0</v>
      </c>
      <c r="L62" s="126">
        <f t="shared" si="41"/>
        <v>0</v>
      </c>
      <c r="M62" s="126">
        <f t="shared" si="41"/>
        <v>0</v>
      </c>
      <c r="N62" s="126">
        <f t="shared" si="41"/>
        <v>0</v>
      </c>
      <c r="O62" s="126">
        <f t="shared" si="41"/>
        <v>0</v>
      </c>
      <c r="P62" s="126">
        <f t="shared" si="41"/>
        <v>0</v>
      </c>
      <c r="Q62" s="126">
        <f t="shared" si="41"/>
        <v>0</v>
      </c>
      <c r="R62" s="126">
        <f t="shared" si="41"/>
        <v>0</v>
      </c>
      <c r="S62" s="126">
        <f t="shared" si="41"/>
        <v>0</v>
      </c>
      <c r="T62" s="126">
        <f t="shared" si="42"/>
        <v>0</v>
      </c>
      <c r="U62" s="126">
        <f t="shared" si="42"/>
        <v>0</v>
      </c>
      <c r="V62" s="126">
        <f t="shared" si="42"/>
        <v>0</v>
      </c>
      <c r="W62" s="126">
        <f t="shared" si="42"/>
        <v>0</v>
      </c>
      <c r="X62" s="126">
        <f t="shared" si="42"/>
        <v>0</v>
      </c>
      <c r="Y62" s="126">
        <f t="shared" si="42"/>
        <v>0</v>
      </c>
      <c r="Z62" s="126">
        <f t="shared" si="42"/>
        <v>0</v>
      </c>
      <c r="AA62" s="126">
        <f t="shared" si="42"/>
        <v>0</v>
      </c>
      <c r="AB62" s="126">
        <f t="shared" si="42"/>
        <v>0</v>
      </c>
      <c r="AC62" s="126">
        <f t="shared" si="42"/>
        <v>0</v>
      </c>
      <c r="AD62" s="126">
        <f t="shared" si="43"/>
        <v>0</v>
      </c>
      <c r="AE62" s="126">
        <f t="shared" si="43"/>
        <v>0</v>
      </c>
      <c r="AF62" s="126">
        <f t="shared" si="43"/>
        <v>0</v>
      </c>
      <c r="AG62" s="126">
        <f t="shared" si="43"/>
        <v>0</v>
      </c>
      <c r="AH62" s="126">
        <f t="shared" si="43"/>
        <v>0</v>
      </c>
      <c r="AI62" s="126">
        <f t="shared" si="43"/>
        <v>0</v>
      </c>
      <c r="AJ62" s="126">
        <f t="shared" si="43"/>
        <v>0</v>
      </c>
      <c r="AK62" s="126">
        <f t="shared" si="43"/>
        <v>0</v>
      </c>
      <c r="AL62" s="126">
        <f t="shared" si="43"/>
        <v>0</v>
      </c>
      <c r="AM62" s="126">
        <f t="shared" si="43"/>
        <v>0</v>
      </c>
      <c r="AN62" s="126">
        <f t="shared" si="43"/>
        <v>0</v>
      </c>
      <c r="AO62" s="129">
        <f t="shared" si="43"/>
        <v>0</v>
      </c>
      <c r="AQ62" s="139" t="s">
        <v>116</v>
      </c>
    </row>
    <row r="63" spans="2:43" x14ac:dyDescent="0.2">
      <c r="B63" s="13"/>
      <c r="C63" s="714" t="s">
        <v>95</v>
      </c>
      <c r="D63" s="715">
        <f>Prislista!$E$230</f>
        <v>0</v>
      </c>
      <c r="E63" s="716" t="str">
        <f>Anbudspris!$O$56</f>
        <v xml:space="preserve"> </v>
      </c>
      <c r="F63" s="717">
        <v>32</v>
      </c>
      <c r="G63" s="718">
        <f>IF(Prislista!$E$230=0,0,E63/F63)</f>
        <v>0</v>
      </c>
      <c r="H63" s="429"/>
      <c r="I63" s="430"/>
      <c r="J63" s="438">
        <f t="shared" si="41"/>
        <v>0</v>
      </c>
      <c r="K63" s="438">
        <f t="shared" si="41"/>
        <v>0</v>
      </c>
      <c r="L63" s="438">
        <f t="shared" si="41"/>
        <v>0</v>
      </c>
      <c r="M63" s="438">
        <f t="shared" si="41"/>
        <v>0</v>
      </c>
      <c r="N63" s="438">
        <f t="shared" si="41"/>
        <v>0</v>
      </c>
      <c r="O63" s="438">
        <f t="shared" si="41"/>
        <v>0</v>
      </c>
      <c r="P63" s="438">
        <f t="shared" si="41"/>
        <v>0</v>
      </c>
      <c r="Q63" s="438">
        <f t="shared" si="41"/>
        <v>0</v>
      </c>
      <c r="R63" s="438">
        <f t="shared" si="41"/>
        <v>0</v>
      </c>
      <c r="S63" s="438">
        <f t="shared" si="41"/>
        <v>0</v>
      </c>
      <c r="T63" s="438">
        <f t="shared" si="42"/>
        <v>0</v>
      </c>
      <c r="U63" s="438">
        <f t="shared" si="42"/>
        <v>0</v>
      </c>
      <c r="V63" s="438">
        <f t="shared" si="42"/>
        <v>0</v>
      </c>
      <c r="W63" s="438">
        <f t="shared" si="42"/>
        <v>0</v>
      </c>
      <c r="X63" s="438">
        <f t="shared" si="42"/>
        <v>0</v>
      </c>
      <c r="Y63" s="438">
        <f t="shared" si="42"/>
        <v>0</v>
      </c>
      <c r="Z63" s="438">
        <f t="shared" si="42"/>
        <v>0</v>
      </c>
      <c r="AA63" s="438">
        <f t="shared" si="42"/>
        <v>0</v>
      </c>
      <c r="AB63" s="438">
        <f t="shared" si="42"/>
        <v>0</v>
      </c>
      <c r="AC63" s="438">
        <f t="shared" si="42"/>
        <v>0</v>
      </c>
      <c r="AD63" s="438">
        <f t="shared" si="43"/>
        <v>0</v>
      </c>
      <c r="AE63" s="438">
        <f t="shared" si="43"/>
        <v>0</v>
      </c>
      <c r="AF63" s="438">
        <f t="shared" si="43"/>
        <v>0</v>
      </c>
      <c r="AG63" s="438">
        <f t="shared" si="43"/>
        <v>0</v>
      </c>
      <c r="AH63" s="438">
        <f t="shared" si="43"/>
        <v>0</v>
      </c>
      <c r="AI63" s="438">
        <f t="shared" si="43"/>
        <v>0</v>
      </c>
      <c r="AJ63" s="438">
        <f t="shared" si="43"/>
        <v>0</v>
      </c>
      <c r="AK63" s="438">
        <f t="shared" si="43"/>
        <v>0</v>
      </c>
      <c r="AL63" s="438">
        <f t="shared" si="43"/>
        <v>0</v>
      </c>
      <c r="AM63" s="438">
        <f t="shared" si="43"/>
        <v>0</v>
      </c>
      <c r="AN63" s="438">
        <f t="shared" si="43"/>
        <v>0</v>
      </c>
      <c r="AO63" s="130">
        <f t="shared" si="43"/>
        <v>0</v>
      </c>
      <c r="AQ63" s="363">
        <f>SUM(H48:AO63)</f>
        <v>0</v>
      </c>
    </row>
    <row r="64" spans="2:43" ht="15" x14ac:dyDescent="0.25">
      <c r="B64" s="5"/>
      <c r="C64" s="10"/>
      <c r="D64" s="121"/>
      <c r="E64" s="10"/>
      <c r="F64" s="10"/>
      <c r="G64" s="10"/>
      <c r="AQ64" s="432"/>
    </row>
    <row r="65" spans="2:43" ht="15" x14ac:dyDescent="0.25">
      <c r="B65" s="5"/>
      <c r="C65" s="10"/>
      <c r="D65" s="136"/>
      <c r="E65" s="137" t="s">
        <v>124</v>
      </c>
      <c r="F65" s="162" t="s">
        <v>16</v>
      </c>
      <c r="G65" s="165" t="s">
        <v>114</v>
      </c>
      <c r="H65" s="153">
        <f t="shared" ref="H65:AO65" si="44">H$8</f>
        <v>41547</v>
      </c>
      <c r="I65" s="122">
        <f t="shared" si="44"/>
        <v>41639</v>
      </c>
      <c r="J65" s="122">
        <f t="shared" si="44"/>
        <v>41729</v>
      </c>
      <c r="K65" s="123">
        <f t="shared" si="44"/>
        <v>41820</v>
      </c>
      <c r="L65" s="122">
        <f t="shared" si="44"/>
        <v>41912</v>
      </c>
      <c r="M65" s="122">
        <f t="shared" si="44"/>
        <v>42004</v>
      </c>
      <c r="N65" s="122">
        <f t="shared" si="44"/>
        <v>42094</v>
      </c>
      <c r="O65" s="123">
        <f t="shared" si="44"/>
        <v>42185</v>
      </c>
      <c r="P65" s="122">
        <f t="shared" si="44"/>
        <v>42277</v>
      </c>
      <c r="Q65" s="122">
        <f t="shared" si="44"/>
        <v>42369</v>
      </c>
      <c r="R65" s="122">
        <f t="shared" si="44"/>
        <v>42460</v>
      </c>
      <c r="S65" s="122">
        <f t="shared" si="44"/>
        <v>42551</v>
      </c>
      <c r="T65" s="122">
        <f t="shared" si="44"/>
        <v>42643</v>
      </c>
      <c r="U65" s="122">
        <f t="shared" si="44"/>
        <v>42735</v>
      </c>
      <c r="V65" s="122">
        <f t="shared" si="44"/>
        <v>42825</v>
      </c>
      <c r="W65" s="122">
        <f t="shared" si="44"/>
        <v>42916</v>
      </c>
      <c r="X65" s="122">
        <f t="shared" si="44"/>
        <v>43008</v>
      </c>
      <c r="Y65" s="122">
        <f t="shared" si="44"/>
        <v>43100</v>
      </c>
      <c r="Z65" s="122">
        <f t="shared" si="44"/>
        <v>43190</v>
      </c>
      <c r="AA65" s="122">
        <f t="shared" si="44"/>
        <v>43281</v>
      </c>
      <c r="AB65" s="122">
        <f t="shared" si="44"/>
        <v>43373</v>
      </c>
      <c r="AC65" s="122">
        <f t="shared" si="44"/>
        <v>43465</v>
      </c>
      <c r="AD65" s="122">
        <f t="shared" si="44"/>
        <v>43555</v>
      </c>
      <c r="AE65" s="122">
        <f t="shared" si="44"/>
        <v>43646</v>
      </c>
      <c r="AF65" s="122">
        <f t="shared" si="44"/>
        <v>43738</v>
      </c>
      <c r="AG65" s="122">
        <f t="shared" si="44"/>
        <v>43830</v>
      </c>
      <c r="AH65" s="122">
        <f t="shared" si="44"/>
        <v>43920</v>
      </c>
      <c r="AI65" s="122">
        <f t="shared" si="44"/>
        <v>44012</v>
      </c>
      <c r="AJ65" s="122">
        <f t="shared" si="44"/>
        <v>44104</v>
      </c>
      <c r="AK65" s="122">
        <f t="shared" si="44"/>
        <v>44196</v>
      </c>
      <c r="AL65" s="122">
        <f t="shared" si="44"/>
        <v>44286</v>
      </c>
      <c r="AM65" s="416">
        <f t="shared" si="44"/>
        <v>44377</v>
      </c>
      <c r="AN65" s="122">
        <f t="shared" si="44"/>
        <v>44469</v>
      </c>
      <c r="AO65" s="128">
        <f t="shared" si="44"/>
        <v>44561</v>
      </c>
      <c r="AQ65" s="432"/>
    </row>
    <row r="66" spans="2:43" ht="15" x14ac:dyDescent="0.25">
      <c r="B66" s="5" t="s">
        <v>207</v>
      </c>
      <c r="C66" s="10"/>
      <c r="D66" s="193" t="s">
        <v>36</v>
      </c>
      <c r="E66" s="138" t="s">
        <v>125</v>
      </c>
      <c r="F66" s="163" t="s">
        <v>115</v>
      </c>
      <c r="G66" s="166" t="s">
        <v>113</v>
      </c>
      <c r="H66" s="424">
        <f t="shared" ref="H66:AO66" si="45">H$9</f>
        <v>0</v>
      </c>
      <c r="I66" s="423">
        <f t="shared" si="45"/>
        <v>0</v>
      </c>
      <c r="J66" s="423">
        <f t="shared" si="45"/>
        <v>0.02</v>
      </c>
      <c r="K66" s="423">
        <f t="shared" si="45"/>
        <v>0.02</v>
      </c>
      <c r="L66" s="423">
        <f t="shared" si="45"/>
        <v>0.02</v>
      </c>
      <c r="M66" s="423">
        <f t="shared" si="45"/>
        <v>0.02</v>
      </c>
      <c r="N66" s="423">
        <f t="shared" si="45"/>
        <v>4.0399999999999991E-2</v>
      </c>
      <c r="O66" s="423">
        <f t="shared" si="45"/>
        <v>4.0399999999999991E-2</v>
      </c>
      <c r="P66" s="423">
        <f t="shared" si="45"/>
        <v>4.0399999999999991E-2</v>
      </c>
      <c r="Q66" s="423">
        <f t="shared" si="45"/>
        <v>4.0399999999999991E-2</v>
      </c>
      <c r="R66" s="423">
        <f t="shared" si="45"/>
        <v>6.1207999999999929E-2</v>
      </c>
      <c r="S66" s="423">
        <f t="shared" si="45"/>
        <v>6.1207999999999929E-2</v>
      </c>
      <c r="T66" s="423">
        <f t="shared" si="45"/>
        <v>6.1207999999999929E-2</v>
      </c>
      <c r="U66" s="423">
        <f t="shared" si="45"/>
        <v>6.1207999999999929E-2</v>
      </c>
      <c r="V66" s="423">
        <f t="shared" si="45"/>
        <v>8.2432159999999977E-2</v>
      </c>
      <c r="W66" s="423">
        <f t="shared" si="45"/>
        <v>8.2432159999999977E-2</v>
      </c>
      <c r="X66" s="423">
        <f t="shared" si="45"/>
        <v>8.2432159999999977E-2</v>
      </c>
      <c r="Y66" s="423">
        <f t="shared" si="45"/>
        <v>8.2432159999999977E-2</v>
      </c>
      <c r="Z66" s="423">
        <f t="shared" si="45"/>
        <v>0.10408080320000002</v>
      </c>
      <c r="AA66" s="423">
        <f t="shared" si="45"/>
        <v>0.10408080320000002</v>
      </c>
      <c r="AB66" s="423">
        <f t="shared" si="45"/>
        <v>0.10408080320000002</v>
      </c>
      <c r="AC66" s="423">
        <f t="shared" si="45"/>
        <v>0.10408080320000002</v>
      </c>
      <c r="AD66" s="423">
        <f t="shared" si="45"/>
        <v>0.12616241926400007</v>
      </c>
      <c r="AE66" s="423">
        <f t="shared" si="45"/>
        <v>0.12616241926400007</v>
      </c>
      <c r="AF66" s="423">
        <f t="shared" si="45"/>
        <v>0.12616241926400007</v>
      </c>
      <c r="AG66" s="423">
        <f t="shared" si="45"/>
        <v>0.12616241926400007</v>
      </c>
      <c r="AH66" s="423">
        <f t="shared" si="45"/>
        <v>0.14868566764928004</v>
      </c>
      <c r="AI66" s="423">
        <f t="shared" si="45"/>
        <v>0.14868566764928004</v>
      </c>
      <c r="AJ66" s="423">
        <f t="shared" si="45"/>
        <v>0.14868566764928004</v>
      </c>
      <c r="AK66" s="423">
        <f t="shared" si="45"/>
        <v>0.14868566764928004</v>
      </c>
      <c r="AL66" s="423">
        <f t="shared" si="45"/>
        <v>0.17165938100226574</v>
      </c>
      <c r="AM66" s="425">
        <f t="shared" si="45"/>
        <v>0.17165938100226574</v>
      </c>
      <c r="AN66" s="423">
        <f t="shared" si="45"/>
        <v>0.17165938100226574</v>
      </c>
      <c r="AO66" s="426">
        <f t="shared" si="45"/>
        <v>0.17165938100226574</v>
      </c>
      <c r="AQ66" s="432"/>
    </row>
    <row r="67" spans="2:43" x14ac:dyDescent="0.2">
      <c r="B67" s="272" t="s">
        <v>53</v>
      </c>
      <c r="C67" s="637" t="s">
        <v>263</v>
      </c>
      <c r="D67" s="638" t="str">
        <f>Anbudspris!$Q$38</f>
        <v xml:space="preserve"> </v>
      </c>
      <c r="E67" s="639" t="str">
        <f>Anbudspris!$R$38</f>
        <v xml:space="preserve"> </v>
      </c>
      <c r="F67" s="640">
        <v>32</v>
      </c>
      <c r="G67" s="641">
        <f>IF(Prislista!$H$52=0,0,E67/F67)</f>
        <v>0</v>
      </c>
      <c r="H67" s="642"/>
      <c r="I67" s="643"/>
      <c r="J67" s="644">
        <f t="shared" ref="J67:S69" si="46">SUM($G67*J$9)</f>
        <v>0</v>
      </c>
      <c r="K67" s="644">
        <f t="shared" si="46"/>
        <v>0</v>
      </c>
      <c r="L67" s="644">
        <f t="shared" si="46"/>
        <v>0</v>
      </c>
      <c r="M67" s="644">
        <f t="shared" si="46"/>
        <v>0</v>
      </c>
      <c r="N67" s="644">
        <f t="shared" si="46"/>
        <v>0</v>
      </c>
      <c r="O67" s="644">
        <f t="shared" si="46"/>
        <v>0</v>
      </c>
      <c r="P67" s="644">
        <f t="shared" si="46"/>
        <v>0</v>
      </c>
      <c r="Q67" s="644">
        <f t="shared" si="46"/>
        <v>0</v>
      </c>
      <c r="R67" s="644">
        <f t="shared" si="46"/>
        <v>0</v>
      </c>
      <c r="S67" s="644">
        <f t="shared" si="46"/>
        <v>0</v>
      </c>
      <c r="T67" s="644">
        <f t="shared" ref="T67:AC69" si="47">SUM($G67*T$9)</f>
        <v>0</v>
      </c>
      <c r="U67" s="644">
        <f t="shared" si="47"/>
        <v>0</v>
      </c>
      <c r="V67" s="644">
        <f t="shared" si="47"/>
        <v>0</v>
      </c>
      <c r="W67" s="644">
        <f t="shared" si="47"/>
        <v>0</v>
      </c>
      <c r="X67" s="644">
        <f t="shared" si="47"/>
        <v>0</v>
      </c>
      <c r="Y67" s="644">
        <f t="shared" si="47"/>
        <v>0</v>
      </c>
      <c r="Z67" s="644">
        <f t="shared" si="47"/>
        <v>0</v>
      </c>
      <c r="AA67" s="644">
        <f t="shared" si="47"/>
        <v>0</v>
      </c>
      <c r="AB67" s="644">
        <f t="shared" si="47"/>
        <v>0</v>
      </c>
      <c r="AC67" s="644">
        <f t="shared" si="47"/>
        <v>0</v>
      </c>
      <c r="AD67" s="644">
        <f t="shared" ref="AD67:AO69" si="48">SUM($G67*AD$9)</f>
        <v>0</v>
      </c>
      <c r="AE67" s="644">
        <f t="shared" si="48"/>
        <v>0</v>
      </c>
      <c r="AF67" s="644">
        <f t="shared" si="48"/>
        <v>0</v>
      </c>
      <c r="AG67" s="644">
        <f t="shared" si="48"/>
        <v>0</v>
      </c>
      <c r="AH67" s="644">
        <f t="shared" si="48"/>
        <v>0</v>
      </c>
      <c r="AI67" s="644">
        <f t="shared" si="48"/>
        <v>0</v>
      </c>
      <c r="AJ67" s="644">
        <f t="shared" si="48"/>
        <v>0</v>
      </c>
      <c r="AK67" s="644">
        <f t="shared" si="48"/>
        <v>0</v>
      </c>
      <c r="AL67" s="644">
        <f t="shared" si="48"/>
        <v>0</v>
      </c>
      <c r="AM67" s="646">
        <f t="shared" si="48"/>
        <v>0</v>
      </c>
      <c r="AN67" s="644">
        <f t="shared" si="48"/>
        <v>0</v>
      </c>
      <c r="AO67" s="645">
        <f t="shared" si="48"/>
        <v>0</v>
      </c>
      <c r="AQ67" s="432"/>
    </row>
    <row r="68" spans="2:43" ht="25.5" x14ac:dyDescent="0.2">
      <c r="B68" s="31" t="s">
        <v>54</v>
      </c>
      <c r="C68" s="696" t="s">
        <v>315</v>
      </c>
      <c r="D68" s="697" t="str">
        <f>Anbudspris!$Q$39</f>
        <v xml:space="preserve"> </v>
      </c>
      <c r="E68" s="698" t="str">
        <f>Anbudspris!$R$39</f>
        <v xml:space="preserve"> </v>
      </c>
      <c r="F68" s="699">
        <v>32</v>
      </c>
      <c r="G68" s="700">
        <f>IF(Prislista!$H$56=0,0,E68/F68)</f>
        <v>0</v>
      </c>
      <c r="H68" s="427"/>
      <c r="I68" s="428"/>
      <c r="J68" s="126">
        <f t="shared" si="46"/>
        <v>0</v>
      </c>
      <c r="K68" s="126">
        <f t="shared" si="46"/>
        <v>0</v>
      </c>
      <c r="L68" s="126">
        <f t="shared" si="46"/>
        <v>0</v>
      </c>
      <c r="M68" s="126">
        <f t="shared" si="46"/>
        <v>0</v>
      </c>
      <c r="N68" s="126">
        <f t="shared" si="46"/>
        <v>0</v>
      </c>
      <c r="O68" s="126">
        <f t="shared" si="46"/>
        <v>0</v>
      </c>
      <c r="P68" s="126">
        <f t="shared" si="46"/>
        <v>0</v>
      </c>
      <c r="Q68" s="126">
        <f t="shared" si="46"/>
        <v>0</v>
      </c>
      <c r="R68" s="126">
        <f t="shared" si="46"/>
        <v>0</v>
      </c>
      <c r="S68" s="126">
        <f t="shared" si="46"/>
        <v>0</v>
      </c>
      <c r="T68" s="126">
        <f t="shared" si="47"/>
        <v>0</v>
      </c>
      <c r="U68" s="126">
        <f t="shared" si="47"/>
        <v>0</v>
      </c>
      <c r="V68" s="126">
        <f t="shared" si="47"/>
        <v>0</v>
      </c>
      <c r="W68" s="126">
        <f t="shared" si="47"/>
        <v>0</v>
      </c>
      <c r="X68" s="126">
        <f t="shared" si="47"/>
        <v>0</v>
      </c>
      <c r="Y68" s="126">
        <f t="shared" si="47"/>
        <v>0</v>
      </c>
      <c r="Z68" s="126">
        <f t="shared" si="47"/>
        <v>0</v>
      </c>
      <c r="AA68" s="126">
        <f t="shared" si="47"/>
        <v>0</v>
      </c>
      <c r="AB68" s="126">
        <f t="shared" si="47"/>
        <v>0</v>
      </c>
      <c r="AC68" s="126">
        <f t="shared" si="47"/>
        <v>0</v>
      </c>
      <c r="AD68" s="126">
        <f t="shared" si="48"/>
        <v>0</v>
      </c>
      <c r="AE68" s="126">
        <f t="shared" si="48"/>
        <v>0</v>
      </c>
      <c r="AF68" s="126">
        <f t="shared" si="48"/>
        <v>0</v>
      </c>
      <c r="AG68" s="126">
        <f t="shared" si="48"/>
        <v>0</v>
      </c>
      <c r="AH68" s="126">
        <f t="shared" si="48"/>
        <v>0</v>
      </c>
      <c r="AI68" s="126">
        <f t="shared" si="48"/>
        <v>0</v>
      </c>
      <c r="AJ68" s="126">
        <f t="shared" si="48"/>
        <v>0</v>
      </c>
      <c r="AK68" s="126">
        <f t="shared" si="48"/>
        <v>0</v>
      </c>
      <c r="AL68" s="126">
        <f t="shared" si="48"/>
        <v>0</v>
      </c>
      <c r="AM68" s="417">
        <f t="shared" si="48"/>
        <v>0</v>
      </c>
      <c r="AN68" s="126">
        <f t="shared" si="48"/>
        <v>0</v>
      </c>
      <c r="AO68" s="129">
        <f t="shared" si="48"/>
        <v>0</v>
      </c>
      <c r="AQ68" s="432"/>
    </row>
    <row r="69" spans="2:43" x14ac:dyDescent="0.2">
      <c r="B69" s="31" t="s">
        <v>64</v>
      </c>
      <c r="C69" s="696" t="s">
        <v>307</v>
      </c>
      <c r="D69" s="697" t="str">
        <f>Anbudspris!$Q$40</f>
        <v xml:space="preserve"> </v>
      </c>
      <c r="E69" s="698" t="str">
        <f>Anbudspris!$R$40</f>
        <v xml:space="preserve"> </v>
      </c>
      <c r="F69" s="699">
        <v>32</v>
      </c>
      <c r="G69" s="700">
        <f>IF(Prislista!$H$60=0,0,E69/F69)</f>
        <v>0</v>
      </c>
      <c r="H69" s="427"/>
      <c r="I69" s="428"/>
      <c r="J69" s="126">
        <f t="shared" si="46"/>
        <v>0</v>
      </c>
      <c r="K69" s="126">
        <f t="shared" si="46"/>
        <v>0</v>
      </c>
      <c r="L69" s="126">
        <f t="shared" si="46"/>
        <v>0</v>
      </c>
      <c r="M69" s="126">
        <f t="shared" si="46"/>
        <v>0</v>
      </c>
      <c r="N69" s="126">
        <f t="shared" si="46"/>
        <v>0</v>
      </c>
      <c r="O69" s="126">
        <f t="shared" si="46"/>
        <v>0</v>
      </c>
      <c r="P69" s="126">
        <f t="shared" si="46"/>
        <v>0</v>
      </c>
      <c r="Q69" s="126">
        <f t="shared" si="46"/>
        <v>0</v>
      </c>
      <c r="R69" s="126">
        <f t="shared" si="46"/>
        <v>0</v>
      </c>
      <c r="S69" s="126">
        <f t="shared" si="46"/>
        <v>0</v>
      </c>
      <c r="T69" s="126">
        <f t="shared" si="47"/>
        <v>0</v>
      </c>
      <c r="U69" s="126">
        <f t="shared" si="47"/>
        <v>0</v>
      </c>
      <c r="V69" s="126">
        <f t="shared" si="47"/>
        <v>0</v>
      </c>
      <c r="W69" s="126">
        <f t="shared" si="47"/>
        <v>0</v>
      </c>
      <c r="X69" s="126">
        <f t="shared" si="47"/>
        <v>0</v>
      </c>
      <c r="Y69" s="126">
        <f t="shared" si="47"/>
        <v>0</v>
      </c>
      <c r="Z69" s="126">
        <f t="shared" si="47"/>
        <v>0</v>
      </c>
      <c r="AA69" s="126">
        <f t="shared" si="47"/>
        <v>0</v>
      </c>
      <c r="AB69" s="126">
        <f t="shared" si="47"/>
        <v>0</v>
      </c>
      <c r="AC69" s="126">
        <f t="shared" si="47"/>
        <v>0</v>
      </c>
      <c r="AD69" s="126">
        <f t="shared" si="48"/>
        <v>0</v>
      </c>
      <c r="AE69" s="126">
        <f t="shared" si="48"/>
        <v>0</v>
      </c>
      <c r="AF69" s="126">
        <f t="shared" si="48"/>
        <v>0</v>
      </c>
      <c r="AG69" s="126">
        <f t="shared" si="48"/>
        <v>0</v>
      </c>
      <c r="AH69" s="126">
        <f t="shared" si="48"/>
        <v>0</v>
      </c>
      <c r="AI69" s="126">
        <f t="shared" si="48"/>
        <v>0</v>
      </c>
      <c r="AJ69" s="126">
        <f t="shared" si="48"/>
        <v>0</v>
      </c>
      <c r="AK69" s="126">
        <f t="shared" si="48"/>
        <v>0</v>
      </c>
      <c r="AL69" s="126">
        <f t="shared" si="48"/>
        <v>0</v>
      </c>
      <c r="AM69" s="417">
        <f t="shared" si="48"/>
        <v>0</v>
      </c>
      <c r="AN69" s="126">
        <f t="shared" si="48"/>
        <v>0</v>
      </c>
      <c r="AO69" s="129">
        <f t="shared" si="48"/>
        <v>0</v>
      </c>
      <c r="AQ69" s="432"/>
    </row>
    <row r="70" spans="2:43" ht="25.5" x14ac:dyDescent="0.2">
      <c r="B70" s="31" t="s">
        <v>77</v>
      </c>
      <c r="C70" s="696" t="s">
        <v>312</v>
      </c>
      <c r="D70" s="697" t="str">
        <f>Anbudspris!$Q$41</f>
        <v xml:space="preserve"> </v>
      </c>
      <c r="E70" s="698" t="str">
        <f>Anbudspris!$R$41</f>
        <v xml:space="preserve"> </v>
      </c>
      <c r="F70" s="699">
        <v>16</v>
      </c>
      <c r="G70" s="700">
        <f>IF(Prislista!$E$64=0,0,E70/F70)</f>
        <v>0</v>
      </c>
      <c r="H70" s="427"/>
      <c r="I70" s="428"/>
      <c r="J70" s="126">
        <f t="shared" ref="J70:Y72" si="49">SUM($G70*J$9)</f>
        <v>0</v>
      </c>
      <c r="K70" s="126">
        <f t="shared" si="49"/>
        <v>0</v>
      </c>
      <c r="L70" s="126">
        <f t="shared" si="49"/>
        <v>0</v>
      </c>
      <c r="M70" s="126">
        <f t="shared" si="49"/>
        <v>0</v>
      </c>
      <c r="N70" s="126">
        <f t="shared" si="49"/>
        <v>0</v>
      </c>
      <c r="O70" s="126">
        <f t="shared" si="49"/>
        <v>0</v>
      </c>
      <c r="P70" s="126">
        <f t="shared" si="49"/>
        <v>0</v>
      </c>
      <c r="Q70" s="126">
        <f t="shared" si="49"/>
        <v>0</v>
      </c>
      <c r="R70" s="126">
        <f t="shared" si="49"/>
        <v>0</v>
      </c>
      <c r="S70" s="126">
        <f t="shared" si="49"/>
        <v>0</v>
      </c>
      <c r="T70" s="126">
        <f t="shared" si="49"/>
        <v>0</v>
      </c>
      <c r="U70" s="126">
        <f t="shared" si="49"/>
        <v>0</v>
      </c>
      <c r="V70" s="126">
        <f t="shared" si="49"/>
        <v>0</v>
      </c>
      <c r="W70" s="126">
        <f t="shared" si="49"/>
        <v>0</v>
      </c>
      <c r="X70" s="126">
        <f t="shared" si="49"/>
        <v>0</v>
      </c>
      <c r="Y70" s="126">
        <f t="shared" si="49"/>
        <v>0</v>
      </c>
      <c r="Z70" s="125"/>
      <c r="AA70" s="125"/>
      <c r="AB70" s="125"/>
      <c r="AC70" s="125"/>
      <c r="AD70" s="125"/>
      <c r="AE70" s="125"/>
      <c r="AF70" s="125"/>
      <c r="AG70" s="125"/>
      <c r="AH70" s="125"/>
      <c r="AI70" s="125"/>
      <c r="AJ70" s="125"/>
      <c r="AK70" s="125"/>
      <c r="AL70" s="125"/>
      <c r="AM70" s="418"/>
      <c r="AN70" s="125"/>
      <c r="AO70" s="127"/>
      <c r="AQ70" s="432"/>
    </row>
    <row r="71" spans="2:43" ht="25.5" x14ac:dyDescent="0.2">
      <c r="B71" s="31" t="s">
        <v>258</v>
      </c>
      <c r="C71" s="696" t="s">
        <v>313</v>
      </c>
      <c r="D71" s="697" t="str">
        <f>Anbudspris!$Q$42</f>
        <v xml:space="preserve"> </v>
      </c>
      <c r="E71" s="698" t="str">
        <f>Anbudspris!$R$42</f>
        <v xml:space="preserve"> </v>
      </c>
      <c r="F71" s="699">
        <v>16</v>
      </c>
      <c r="G71" s="700">
        <f>IF(Prislista!$E$68=0,0,E71/F71)</f>
        <v>0</v>
      </c>
      <c r="H71" s="427"/>
      <c r="I71" s="428"/>
      <c r="J71" s="126">
        <f t="shared" si="49"/>
        <v>0</v>
      </c>
      <c r="K71" s="126">
        <f t="shared" si="49"/>
        <v>0</v>
      </c>
      <c r="L71" s="126">
        <f t="shared" si="49"/>
        <v>0</v>
      </c>
      <c r="M71" s="126">
        <f t="shared" si="49"/>
        <v>0</v>
      </c>
      <c r="N71" s="126">
        <f t="shared" si="49"/>
        <v>0</v>
      </c>
      <c r="O71" s="126">
        <f t="shared" si="49"/>
        <v>0</v>
      </c>
      <c r="P71" s="126">
        <f t="shared" si="49"/>
        <v>0</v>
      </c>
      <c r="Q71" s="126">
        <f t="shared" si="49"/>
        <v>0</v>
      </c>
      <c r="R71" s="126">
        <f t="shared" si="49"/>
        <v>0</v>
      </c>
      <c r="S71" s="126">
        <f t="shared" si="49"/>
        <v>0</v>
      </c>
      <c r="T71" s="126">
        <f t="shared" si="49"/>
        <v>0</v>
      </c>
      <c r="U71" s="126">
        <f t="shared" si="49"/>
        <v>0</v>
      </c>
      <c r="V71" s="126">
        <f t="shared" si="49"/>
        <v>0</v>
      </c>
      <c r="W71" s="126">
        <f t="shared" si="49"/>
        <v>0</v>
      </c>
      <c r="X71" s="126">
        <f t="shared" si="49"/>
        <v>0</v>
      </c>
      <c r="Y71" s="126">
        <f t="shared" si="49"/>
        <v>0</v>
      </c>
      <c r="Z71" s="125"/>
      <c r="AA71" s="125"/>
      <c r="AB71" s="125"/>
      <c r="AC71" s="125"/>
      <c r="AD71" s="125"/>
      <c r="AE71" s="125"/>
      <c r="AF71" s="125"/>
      <c r="AG71" s="125"/>
      <c r="AH71" s="125"/>
      <c r="AI71" s="125"/>
      <c r="AJ71" s="125"/>
      <c r="AK71" s="125"/>
      <c r="AL71" s="125"/>
      <c r="AM71" s="418"/>
      <c r="AN71" s="125"/>
      <c r="AO71" s="127"/>
      <c r="AQ71" s="432"/>
    </row>
    <row r="72" spans="2:43" ht="25.5" x14ac:dyDescent="0.2">
      <c r="B72" s="31" t="s">
        <v>303</v>
      </c>
      <c r="C72" s="696" t="s">
        <v>314</v>
      </c>
      <c r="D72" s="697" t="str">
        <f>Anbudspris!$Q$43</f>
        <v xml:space="preserve"> </v>
      </c>
      <c r="E72" s="705" t="str">
        <f>Anbudspris!$R$43</f>
        <v xml:space="preserve"> </v>
      </c>
      <c r="F72" s="699">
        <v>20</v>
      </c>
      <c r="G72" s="700">
        <f>IF(Prislista!$E$72=0,0,E72/F72)</f>
        <v>0</v>
      </c>
      <c r="H72" s="427"/>
      <c r="I72" s="428"/>
      <c r="J72" s="126">
        <f t="shared" si="49"/>
        <v>0</v>
      </c>
      <c r="K72" s="126">
        <f t="shared" si="49"/>
        <v>0</v>
      </c>
      <c r="L72" s="126">
        <f t="shared" si="49"/>
        <v>0</v>
      </c>
      <c r="M72" s="126">
        <f t="shared" si="49"/>
        <v>0</v>
      </c>
      <c r="N72" s="126">
        <f t="shared" si="49"/>
        <v>0</v>
      </c>
      <c r="O72" s="126">
        <f t="shared" si="49"/>
        <v>0</v>
      </c>
      <c r="P72" s="126">
        <f t="shared" si="49"/>
        <v>0</v>
      </c>
      <c r="Q72" s="126">
        <f t="shared" si="49"/>
        <v>0</v>
      </c>
      <c r="R72" s="126">
        <f t="shared" si="49"/>
        <v>0</v>
      </c>
      <c r="S72" s="126">
        <f t="shared" si="49"/>
        <v>0</v>
      </c>
      <c r="T72" s="126">
        <f t="shared" si="49"/>
        <v>0</v>
      </c>
      <c r="U72" s="126">
        <f t="shared" si="49"/>
        <v>0</v>
      </c>
      <c r="V72" s="126">
        <f t="shared" si="49"/>
        <v>0</v>
      </c>
      <c r="W72" s="126">
        <f t="shared" si="49"/>
        <v>0</v>
      </c>
      <c r="X72" s="126">
        <f t="shared" si="49"/>
        <v>0</v>
      </c>
      <c r="Y72" s="126">
        <f t="shared" si="49"/>
        <v>0</v>
      </c>
      <c r="Z72" s="126">
        <f>SUM($G72*Z$9)</f>
        <v>0</v>
      </c>
      <c r="AA72" s="126">
        <f>SUM($G72*AA$9)</f>
        <v>0</v>
      </c>
      <c r="AB72" s="126">
        <f>SUM($G72*AB$9)</f>
        <v>0</v>
      </c>
      <c r="AC72" s="126">
        <f>SUM($G72*AC$9)</f>
        <v>0</v>
      </c>
      <c r="AD72" s="125"/>
      <c r="AE72" s="125"/>
      <c r="AF72" s="125"/>
      <c r="AG72" s="125"/>
      <c r="AH72" s="125"/>
      <c r="AI72" s="125"/>
      <c r="AJ72" s="125"/>
      <c r="AK72" s="125"/>
      <c r="AL72" s="125"/>
      <c r="AM72" s="418"/>
      <c r="AN72" s="125"/>
      <c r="AO72" s="127"/>
    </row>
    <row r="73" spans="2:43" x14ac:dyDescent="0.2">
      <c r="B73" s="32" t="s">
        <v>31</v>
      </c>
      <c r="C73" s="706" t="s">
        <v>84</v>
      </c>
      <c r="D73" s="701" t="str">
        <f>Anbudspris!$Q$44</f>
        <v xml:space="preserve"> </v>
      </c>
      <c r="E73" s="707" t="str">
        <f>Anbudspris!$R$44</f>
        <v xml:space="preserve"> </v>
      </c>
      <c r="F73" s="708">
        <v>1</v>
      </c>
      <c r="G73" s="709">
        <f>IF(Prislista!$H$202=0,0,E73/F73)</f>
        <v>0</v>
      </c>
      <c r="H73" s="434"/>
      <c r="I73" s="435"/>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50"/>
      <c r="AN73" s="436"/>
      <c r="AO73" s="437">
        <f>SUM($G73*AO$9)</f>
        <v>0</v>
      </c>
    </row>
    <row r="74" spans="2:43" x14ac:dyDescent="0.2">
      <c r="B74" s="32" t="s">
        <v>75</v>
      </c>
      <c r="C74" s="710" t="s">
        <v>214</v>
      </c>
      <c r="D74" s="701"/>
      <c r="E74" s="707"/>
      <c r="F74" s="708"/>
      <c r="G74" s="709"/>
      <c r="H74" s="434"/>
      <c r="I74" s="435"/>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5"/>
      <c r="AN74" s="436"/>
      <c r="AO74" s="451"/>
    </row>
    <row r="75" spans="2:43" x14ac:dyDescent="0.2">
      <c r="B75" s="271"/>
      <c r="C75" s="711" t="s">
        <v>134</v>
      </c>
      <c r="D75" s="712">
        <f>Prislista!$E$223</f>
        <v>0</v>
      </c>
      <c r="E75" s="702" t="str">
        <f>Anbudspris!$R$49</f>
        <v xml:space="preserve"> </v>
      </c>
      <c r="F75" s="713">
        <v>32</v>
      </c>
      <c r="G75" s="704">
        <f>IF(Prislista!$E$223=0,0,E75/F75)</f>
        <v>0</v>
      </c>
      <c r="H75" s="448"/>
      <c r="I75" s="449"/>
      <c r="J75" s="126">
        <f t="shared" ref="J75:S82" si="50">SUM($G75*J$9)</f>
        <v>0</v>
      </c>
      <c r="K75" s="126">
        <f t="shared" si="50"/>
        <v>0</v>
      </c>
      <c r="L75" s="126">
        <f t="shared" si="50"/>
        <v>0</v>
      </c>
      <c r="M75" s="126">
        <f t="shared" si="50"/>
        <v>0</v>
      </c>
      <c r="N75" s="126">
        <f t="shared" si="50"/>
        <v>0</v>
      </c>
      <c r="O75" s="126">
        <f t="shared" si="50"/>
        <v>0</v>
      </c>
      <c r="P75" s="126">
        <f t="shared" si="50"/>
        <v>0</v>
      </c>
      <c r="Q75" s="126">
        <f t="shared" si="50"/>
        <v>0</v>
      </c>
      <c r="R75" s="126">
        <f t="shared" si="50"/>
        <v>0</v>
      </c>
      <c r="S75" s="126">
        <f t="shared" si="50"/>
        <v>0</v>
      </c>
      <c r="T75" s="126">
        <f t="shared" ref="T75:AC82" si="51">SUM($G75*T$9)</f>
        <v>0</v>
      </c>
      <c r="U75" s="126">
        <f t="shared" si="51"/>
        <v>0</v>
      </c>
      <c r="V75" s="126">
        <f t="shared" si="51"/>
        <v>0</v>
      </c>
      <c r="W75" s="126">
        <f t="shared" si="51"/>
        <v>0</v>
      </c>
      <c r="X75" s="126">
        <f t="shared" si="51"/>
        <v>0</v>
      </c>
      <c r="Y75" s="126">
        <f t="shared" si="51"/>
        <v>0</v>
      </c>
      <c r="Z75" s="126">
        <f t="shared" si="51"/>
        <v>0</v>
      </c>
      <c r="AA75" s="126">
        <f t="shared" si="51"/>
        <v>0</v>
      </c>
      <c r="AB75" s="126">
        <f t="shared" si="51"/>
        <v>0</v>
      </c>
      <c r="AC75" s="126">
        <f t="shared" si="51"/>
        <v>0</v>
      </c>
      <c r="AD75" s="126">
        <f t="shared" ref="AD75:AO82" si="52">SUM($G75*AD$9)</f>
        <v>0</v>
      </c>
      <c r="AE75" s="126">
        <f t="shared" si="52"/>
        <v>0</v>
      </c>
      <c r="AF75" s="126">
        <f t="shared" si="52"/>
        <v>0</v>
      </c>
      <c r="AG75" s="126">
        <f t="shared" si="52"/>
        <v>0</v>
      </c>
      <c r="AH75" s="126">
        <f t="shared" si="52"/>
        <v>0</v>
      </c>
      <c r="AI75" s="126">
        <f t="shared" si="52"/>
        <v>0</v>
      </c>
      <c r="AJ75" s="126">
        <f t="shared" si="52"/>
        <v>0</v>
      </c>
      <c r="AK75" s="126">
        <f t="shared" si="52"/>
        <v>0</v>
      </c>
      <c r="AL75" s="126">
        <f t="shared" si="52"/>
        <v>0</v>
      </c>
      <c r="AM75" s="126">
        <f t="shared" si="52"/>
        <v>0</v>
      </c>
      <c r="AN75" s="126">
        <f t="shared" si="52"/>
        <v>0</v>
      </c>
      <c r="AO75" s="129">
        <f t="shared" si="52"/>
        <v>0</v>
      </c>
    </row>
    <row r="76" spans="2:43" x14ac:dyDescent="0.2">
      <c r="B76" s="314"/>
      <c r="C76" s="690" t="s">
        <v>91</v>
      </c>
      <c r="D76" s="701">
        <f>Prislista!$E$224</f>
        <v>0</v>
      </c>
      <c r="E76" s="702" t="str">
        <f>Anbudspris!$R$50</f>
        <v xml:space="preserve"> </v>
      </c>
      <c r="F76" s="703">
        <v>32</v>
      </c>
      <c r="G76" s="704">
        <f>IF(Prislista!$E$224=0,0,E76/F76)</f>
        <v>0</v>
      </c>
      <c r="H76" s="427"/>
      <c r="I76" s="428"/>
      <c r="J76" s="126">
        <f t="shared" si="50"/>
        <v>0</v>
      </c>
      <c r="K76" s="126">
        <f t="shared" si="50"/>
        <v>0</v>
      </c>
      <c r="L76" s="126">
        <f t="shared" si="50"/>
        <v>0</v>
      </c>
      <c r="M76" s="126">
        <f t="shared" si="50"/>
        <v>0</v>
      </c>
      <c r="N76" s="126">
        <f t="shared" si="50"/>
        <v>0</v>
      </c>
      <c r="O76" s="126">
        <f t="shared" si="50"/>
        <v>0</v>
      </c>
      <c r="P76" s="126">
        <f t="shared" si="50"/>
        <v>0</v>
      </c>
      <c r="Q76" s="126">
        <f t="shared" si="50"/>
        <v>0</v>
      </c>
      <c r="R76" s="126">
        <f t="shared" si="50"/>
        <v>0</v>
      </c>
      <c r="S76" s="126">
        <f t="shared" si="50"/>
        <v>0</v>
      </c>
      <c r="T76" s="126">
        <f t="shared" si="51"/>
        <v>0</v>
      </c>
      <c r="U76" s="126">
        <f t="shared" si="51"/>
        <v>0</v>
      </c>
      <c r="V76" s="126">
        <f t="shared" si="51"/>
        <v>0</v>
      </c>
      <c r="W76" s="126">
        <f t="shared" si="51"/>
        <v>0</v>
      </c>
      <c r="X76" s="126">
        <f t="shared" si="51"/>
        <v>0</v>
      </c>
      <c r="Y76" s="126">
        <f t="shared" si="51"/>
        <v>0</v>
      </c>
      <c r="Z76" s="126">
        <f t="shared" si="51"/>
        <v>0</v>
      </c>
      <c r="AA76" s="126">
        <f t="shared" si="51"/>
        <v>0</v>
      </c>
      <c r="AB76" s="126">
        <f t="shared" si="51"/>
        <v>0</v>
      </c>
      <c r="AC76" s="126">
        <f t="shared" si="51"/>
        <v>0</v>
      </c>
      <c r="AD76" s="126">
        <f t="shared" si="52"/>
        <v>0</v>
      </c>
      <c r="AE76" s="126">
        <f t="shared" si="52"/>
        <v>0</v>
      </c>
      <c r="AF76" s="126">
        <f t="shared" si="52"/>
        <v>0</v>
      </c>
      <c r="AG76" s="126">
        <f t="shared" si="52"/>
        <v>0</v>
      </c>
      <c r="AH76" s="126">
        <f t="shared" si="52"/>
        <v>0</v>
      </c>
      <c r="AI76" s="126">
        <f t="shared" si="52"/>
        <v>0</v>
      </c>
      <c r="AJ76" s="126">
        <f t="shared" si="52"/>
        <v>0</v>
      </c>
      <c r="AK76" s="126">
        <f t="shared" si="52"/>
        <v>0</v>
      </c>
      <c r="AL76" s="126">
        <f t="shared" si="52"/>
        <v>0</v>
      </c>
      <c r="AM76" s="126">
        <f t="shared" si="52"/>
        <v>0</v>
      </c>
      <c r="AN76" s="126">
        <f t="shared" si="52"/>
        <v>0</v>
      </c>
      <c r="AO76" s="129">
        <f t="shared" si="52"/>
        <v>0</v>
      </c>
    </row>
    <row r="77" spans="2:43" x14ac:dyDescent="0.2">
      <c r="B77" s="314"/>
      <c r="C77" s="690" t="s">
        <v>92</v>
      </c>
      <c r="D77" s="701">
        <f>Prislista!$E$225</f>
        <v>0</v>
      </c>
      <c r="E77" s="702" t="str">
        <f>Anbudspris!$R$51</f>
        <v xml:space="preserve"> </v>
      </c>
      <c r="F77" s="703">
        <v>32</v>
      </c>
      <c r="G77" s="704">
        <f>IF(Prislista!$E$225=0,0,E77/F77)</f>
        <v>0</v>
      </c>
      <c r="H77" s="427"/>
      <c r="I77" s="428"/>
      <c r="J77" s="126">
        <f t="shared" si="50"/>
        <v>0</v>
      </c>
      <c r="K77" s="126">
        <f t="shared" si="50"/>
        <v>0</v>
      </c>
      <c r="L77" s="126">
        <f t="shared" si="50"/>
        <v>0</v>
      </c>
      <c r="M77" s="126">
        <f t="shared" si="50"/>
        <v>0</v>
      </c>
      <c r="N77" s="126">
        <f t="shared" si="50"/>
        <v>0</v>
      </c>
      <c r="O77" s="126">
        <f t="shared" si="50"/>
        <v>0</v>
      </c>
      <c r="P77" s="126">
        <f t="shared" si="50"/>
        <v>0</v>
      </c>
      <c r="Q77" s="126">
        <f t="shared" si="50"/>
        <v>0</v>
      </c>
      <c r="R77" s="126">
        <f t="shared" si="50"/>
        <v>0</v>
      </c>
      <c r="S77" s="126">
        <f t="shared" si="50"/>
        <v>0</v>
      </c>
      <c r="T77" s="126">
        <f t="shared" si="51"/>
        <v>0</v>
      </c>
      <c r="U77" s="126">
        <f t="shared" si="51"/>
        <v>0</v>
      </c>
      <c r="V77" s="126">
        <f t="shared" si="51"/>
        <v>0</v>
      </c>
      <c r="W77" s="126">
        <f t="shared" si="51"/>
        <v>0</v>
      </c>
      <c r="X77" s="126">
        <f t="shared" si="51"/>
        <v>0</v>
      </c>
      <c r="Y77" s="126">
        <f t="shared" si="51"/>
        <v>0</v>
      </c>
      <c r="Z77" s="126">
        <f t="shared" si="51"/>
        <v>0</v>
      </c>
      <c r="AA77" s="126">
        <f t="shared" si="51"/>
        <v>0</v>
      </c>
      <c r="AB77" s="126">
        <f t="shared" si="51"/>
        <v>0</v>
      </c>
      <c r="AC77" s="126">
        <f t="shared" si="51"/>
        <v>0</v>
      </c>
      <c r="AD77" s="126">
        <f t="shared" si="52"/>
        <v>0</v>
      </c>
      <c r="AE77" s="126">
        <f t="shared" si="52"/>
        <v>0</v>
      </c>
      <c r="AF77" s="126">
        <f t="shared" si="52"/>
        <v>0</v>
      </c>
      <c r="AG77" s="126">
        <f t="shared" si="52"/>
        <v>0</v>
      </c>
      <c r="AH77" s="126">
        <f t="shared" si="52"/>
        <v>0</v>
      </c>
      <c r="AI77" s="126">
        <f t="shared" si="52"/>
        <v>0</v>
      </c>
      <c r="AJ77" s="126">
        <f t="shared" si="52"/>
        <v>0</v>
      </c>
      <c r="AK77" s="126">
        <f t="shared" si="52"/>
        <v>0</v>
      </c>
      <c r="AL77" s="126">
        <f t="shared" si="52"/>
        <v>0</v>
      </c>
      <c r="AM77" s="126">
        <f t="shared" si="52"/>
        <v>0</v>
      </c>
      <c r="AN77" s="126">
        <f t="shared" si="52"/>
        <v>0</v>
      </c>
      <c r="AO77" s="129">
        <f t="shared" si="52"/>
        <v>0</v>
      </c>
    </row>
    <row r="78" spans="2:43" x14ac:dyDescent="0.2">
      <c r="B78" s="314"/>
      <c r="C78" s="690" t="s">
        <v>93</v>
      </c>
      <c r="D78" s="701">
        <f>Prislista!$E$226</f>
        <v>0</v>
      </c>
      <c r="E78" s="702" t="str">
        <f>Anbudspris!$R$52</f>
        <v xml:space="preserve"> </v>
      </c>
      <c r="F78" s="703">
        <v>32</v>
      </c>
      <c r="G78" s="704">
        <f>IF(Prislista!$E$226=0,0,E78/F78)</f>
        <v>0</v>
      </c>
      <c r="H78" s="427"/>
      <c r="I78" s="428"/>
      <c r="J78" s="126">
        <f t="shared" si="50"/>
        <v>0</v>
      </c>
      <c r="K78" s="126">
        <f t="shared" si="50"/>
        <v>0</v>
      </c>
      <c r="L78" s="126">
        <f t="shared" si="50"/>
        <v>0</v>
      </c>
      <c r="M78" s="126">
        <f t="shared" si="50"/>
        <v>0</v>
      </c>
      <c r="N78" s="126">
        <f t="shared" si="50"/>
        <v>0</v>
      </c>
      <c r="O78" s="126">
        <f t="shared" si="50"/>
        <v>0</v>
      </c>
      <c r="P78" s="126">
        <f t="shared" si="50"/>
        <v>0</v>
      </c>
      <c r="Q78" s="126">
        <f t="shared" si="50"/>
        <v>0</v>
      </c>
      <c r="R78" s="126">
        <f t="shared" si="50"/>
        <v>0</v>
      </c>
      <c r="S78" s="126">
        <f t="shared" si="50"/>
        <v>0</v>
      </c>
      <c r="T78" s="126">
        <f t="shared" si="51"/>
        <v>0</v>
      </c>
      <c r="U78" s="126">
        <f t="shared" si="51"/>
        <v>0</v>
      </c>
      <c r="V78" s="126">
        <f t="shared" si="51"/>
        <v>0</v>
      </c>
      <c r="W78" s="126">
        <f t="shared" si="51"/>
        <v>0</v>
      </c>
      <c r="X78" s="126">
        <f t="shared" si="51"/>
        <v>0</v>
      </c>
      <c r="Y78" s="126">
        <f t="shared" si="51"/>
        <v>0</v>
      </c>
      <c r="Z78" s="126">
        <f t="shared" si="51"/>
        <v>0</v>
      </c>
      <c r="AA78" s="126">
        <f t="shared" si="51"/>
        <v>0</v>
      </c>
      <c r="AB78" s="126">
        <f t="shared" si="51"/>
        <v>0</v>
      </c>
      <c r="AC78" s="126">
        <f t="shared" si="51"/>
        <v>0</v>
      </c>
      <c r="AD78" s="126">
        <f t="shared" si="52"/>
        <v>0</v>
      </c>
      <c r="AE78" s="126">
        <f t="shared" si="52"/>
        <v>0</v>
      </c>
      <c r="AF78" s="126">
        <f t="shared" si="52"/>
        <v>0</v>
      </c>
      <c r="AG78" s="126">
        <f t="shared" si="52"/>
        <v>0</v>
      </c>
      <c r="AH78" s="126">
        <f t="shared" si="52"/>
        <v>0</v>
      </c>
      <c r="AI78" s="126">
        <f t="shared" si="52"/>
        <v>0</v>
      </c>
      <c r="AJ78" s="126">
        <f t="shared" si="52"/>
        <v>0</v>
      </c>
      <c r="AK78" s="126">
        <f t="shared" si="52"/>
        <v>0</v>
      </c>
      <c r="AL78" s="126">
        <f t="shared" si="52"/>
        <v>0</v>
      </c>
      <c r="AM78" s="126">
        <f t="shared" si="52"/>
        <v>0</v>
      </c>
      <c r="AN78" s="126">
        <f t="shared" si="52"/>
        <v>0</v>
      </c>
      <c r="AO78" s="129">
        <f t="shared" si="52"/>
        <v>0</v>
      </c>
    </row>
    <row r="79" spans="2:43" x14ac:dyDescent="0.2">
      <c r="B79" s="314"/>
      <c r="C79" s="690" t="s">
        <v>350</v>
      </c>
      <c r="D79" s="701">
        <f>Prislista!$E$227</f>
        <v>0</v>
      </c>
      <c r="E79" s="702" t="str">
        <f>Anbudspris!$R$53</f>
        <v xml:space="preserve"> </v>
      </c>
      <c r="F79" s="703">
        <v>32</v>
      </c>
      <c r="G79" s="704">
        <f>IF(Prislista!$E$227=0,0,E79/F79)</f>
        <v>0</v>
      </c>
      <c r="H79" s="427"/>
      <c r="I79" s="428"/>
      <c r="J79" s="126">
        <f t="shared" si="50"/>
        <v>0</v>
      </c>
      <c r="K79" s="126">
        <f t="shared" si="50"/>
        <v>0</v>
      </c>
      <c r="L79" s="126">
        <f t="shared" si="50"/>
        <v>0</v>
      </c>
      <c r="M79" s="126">
        <f t="shared" si="50"/>
        <v>0</v>
      </c>
      <c r="N79" s="126">
        <f t="shared" si="50"/>
        <v>0</v>
      </c>
      <c r="O79" s="126">
        <f t="shared" si="50"/>
        <v>0</v>
      </c>
      <c r="P79" s="126">
        <f t="shared" si="50"/>
        <v>0</v>
      </c>
      <c r="Q79" s="126">
        <f t="shared" si="50"/>
        <v>0</v>
      </c>
      <c r="R79" s="126">
        <f t="shared" si="50"/>
        <v>0</v>
      </c>
      <c r="S79" s="126">
        <f t="shared" si="50"/>
        <v>0</v>
      </c>
      <c r="T79" s="126">
        <f t="shared" si="51"/>
        <v>0</v>
      </c>
      <c r="U79" s="126">
        <f t="shared" si="51"/>
        <v>0</v>
      </c>
      <c r="V79" s="126">
        <f t="shared" si="51"/>
        <v>0</v>
      </c>
      <c r="W79" s="126">
        <f t="shared" si="51"/>
        <v>0</v>
      </c>
      <c r="X79" s="126">
        <f t="shared" si="51"/>
        <v>0</v>
      </c>
      <c r="Y79" s="126">
        <f t="shared" si="51"/>
        <v>0</v>
      </c>
      <c r="Z79" s="126">
        <f t="shared" si="51"/>
        <v>0</v>
      </c>
      <c r="AA79" s="126">
        <f t="shared" si="51"/>
        <v>0</v>
      </c>
      <c r="AB79" s="126">
        <f t="shared" si="51"/>
        <v>0</v>
      </c>
      <c r="AC79" s="126">
        <f t="shared" si="51"/>
        <v>0</v>
      </c>
      <c r="AD79" s="126">
        <f t="shared" si="52"/>
        <v>0</v>
      </c>
      <c r="AE79" s="126">
        <f t="shared" si="52"/>
        <v>0</v>
      </c>
      <c r="AF79" s="126">
        <f t="shared" si="52"/>
        <v>0</v>
      </c>
      <c r="AG79" s="126">
        <f t="shared" si="52"/>
        <v>0</v>
      </c>
      <c r="AH79" s="126">
        <f t="shared" si="52"/>
        <v>0</v>
      </c>
      <c r="AI79" s="126">
        <f t="shared" si="52"/>
        <v>0</v>
      </c>
      <c r="AJ79" s="126">
        <f t="shared" si="52"/>
        <v>0</v>
      </c>
      <c r="AK79" s="126">
        <f t="shared" si="52"/>
        <v>0</v>
      </c>
      <c r="AL79" s="126">
        <f t="shared" si="52"/>
        <v>0</v>
      </c>
      <c r="AM79" s="126">
        <f t="shared" si="52"/>
        <v>0</v>
      </c>
      <c r="AN79" s="126">
        <f t="shared" si="52"/>
        <v>0</v>
      </c>
      <c r="AO79" s="129">
        <f t="shared" si="52"/>
        <v>0</v>
      </c>
    </row>
    <row r="80" spans="2:43" x14ac:dyDescent="0.2">
      <c r="B80" s="314"/>
      <c r="C80" s="690" t="s">
        <v>351</v>
      </c>
      <c r="D80" s="701">
        <f>Prislista!$E$228</f>
        <v>0</v>
      </c>
      <c r="E80" s="702" t="str">
        <f>Anbudspris!$R$54</f>
        <v xml:space="preserve"> </v>
      </c>
      <c r="F80" s="703">
        <v>32</v>
      </c>
      <c r="G80" s="704">
        <f>IF(Prislista!$E$228=0,0,E80/F80)</f>
        <v>0</v>
      </c>
      <c r="H80" s="427"/>
      <c r="I80" s="428"/>
      <c r="J80" s="126">
        <f t="shared" si="50"/>
        <v>0</v>
      </c>
      <c r="K80" s="126">
        <f t="shared" si="50"/>
        <v>0</v>
      </c>
      <c r="L80" s="126">
        <f t="shared" si="50"/>
        <v>0</v>
      </c>
      <c r="M80" s="126">
        <f t="shared" si="50"/>
        <v>0</v>
      </c>
      <c r="N80" s="126">
        <f t="shared" si="50"/>
        <v>0</v>
      </c>
      <c r="O80" s="126">
        <f t="shared" si="50"/>
        <v>0</v>
      </c>
      <c r="P80" s="126">
        <f t="shared" si="50"/>
        <v>0</v>
      </c>
      <c r="Q80" s="126">
        <f t="shared" si="50"/>
        <v>0</v>
      </c>
      <c r="R80" s="126">
        <f t="shared" si="50"/>
        <v>0</v>
      </c>
      <c r="S80" s="126">
        <f t="shared" si="50"/>
        <v>0</v>
      </c>
      <c r="T80" s="126">
        <f t="shared" si="51"/>
        <v>0</v>
      </c>
      <c r="U80" s="126">
        <f t="shared" si="51"/>
        <v>0</v>
      </c>
      <c r="V80" s="126">
        <f t="shared" si="51"/>
        <v>0</v>
      </c>
      <c r="W80" s="126">
        <f t="shared" si="51"/>
        <v>0</v>
      </c>
      <c r="X80" s="126">
        <f t="shared" si="51"/>
        <v>0</v>
      </c>
      <c r="Y80" s="126">
        <f t="shared" si="51"/>
        <v>0</v>
      </c>
      <c r="Z80" s="126">
        <f t="shared" si="51"/>
        <v>0</v>
      </c>
      <c r="AA80" s="126">
        <f t="shared" si="51"/>
        <v>0</v>
      </c>
      <c r="AB80" s="126">
        <f t="shared" si="51"/>
        <v>0</v>
      </c>
      <c r="AC80" s="126">
        <f t="shared" si="51"/>
        <v>0</v>
      </c>
      <c r="AD80" s="126">
        <f t="shared" si="52"/>
        <v>0</v>
      </c>
      <c r="AE80" s="126">
        <f t="shared" si="52"/>
        <v>0</v>
      </c>
      <c r="AF80" s="126">
        <f t="shared" si="52"/>
        <v>0</v>
      </c>
      <c r="AG80" s="126">
        <f t="shared" si="52"/>
        <v>0</v>
      </c>
      <c r="AH80" s="126">
        <f t="shared" si="52"/>
        <v>0</v>
      </c>
      <c r="AI80" s="126">
        <f t="shared" si="52"/>
        <v>0</v>
      </c>
      <c r="AJ80" s="126">
        <f t="shared" si="52"/>
        <v>0</v>
      </c>
      <c r="AK80" s="126">
        <f t="shared" si="52"/>
        <v>0</v>
      </c>
      <c r="AL80" s="126">
        <f t="shared" si="52"/>
        <v>0</v>
      </c>
      <c r="AM80" s="126">
        <f t="shared" si="52"/>
        <v>0</v>
      </c>
      <c r="AN80" s="126">
        <f t="shared" si="52"/>
        <v>0</v>
      </c>
      <c r="AO80" s="129">
        <f t="shared" si="52"/>
        <v>0</v>
      </c>
    </row>
    <row r="81" spans="2:43" x14ac:dyDescent="0.2">
      <c r="B81" s="314"/>
      <c r="C81" s="690" t="s">
        <v>94</v>
      </c>
      <c r="D81" s="701">
        <f>Prislista!$E$229</f>
        <v>0</v>
      </c>
      <c r="E81" s="702" t="str">
        <f>Anbudspris!$R$55</f>
        <v xml:space="preserve"> </v>
      </c>
      <c r="F81" s="703">
        <v>32</v>
      </c>
      <c r="G81" s="704">
        <f>IF(Prislista!$E$229=0,0,E81/F81)</f>
        <v>0</v>
      </c>
      <c r="H81" s="427"/>
      <c r="I81" s="428"/>
      <c r="J81" s="126">
        <f t="shared" si="50"/>
        <v>0</v>
      </c>
      <c r="K81" s="126">
        <f t="shared" si="50"/>
        <v>0</v>
      </c>
      <c r="L81" s="126">
        <f t="shared" si="50"/>
        <v>0</v>
      </c>
      <c r="M81" s="126">
        <f t="shared" si="50"/>
        <v>0</v>
      </c>
      <c r="N81" s="126">
        <f t="shared" si="50"/>
        <v>0</v>
      </c>
      <c r="O81" s="126">
        <f t="shared" si="50"/>
        <v>0</v>
      </c>
      <c r="P81" s="126">
        <f t="shared" si="50"/>
        <v>0</v>
      </c>
      <c r="Q81" s="126">
        <f t="shared" si="50"/>
        <v>0</v>
      </c>
      <c r="R81" s="126">
        <f t="shared" si="50"/>
        <v>0</v>
      </c>
      <c r="S81" s="126">
        <f t="shared" si="50"/>
        <v>0</v>
      </c>
      <c r="T81" s="126">
        <f t="shared" si="51"/>
        <v>0</v>
      </c>
      <c r="U81" s="126">
        <f t="shared" si="51"/>
        <v>0</v>
      </c>
      <c r="V81" s="126">
        <f t="shared" si="51"/>
        <v>0</v>
      </c>
      <c r="W81" s="126">
        <f t="shared" si="51"/>
        <v>0</v>
      </c>
      <c r="X81" s="126">
        <f t="shared" si="51"/>
        <v>0</v>
      </c>
      <c r="Y81" s="126">
        <f t="shared" si="51"/>
        <v>0</v>
      </c>
      <c r="Z81" s="126">
        <f t="shared" si="51"/>
        <v>0</v>
      </c>
      <c r="AA81" s="126">
        <f t="shared" si="51"/>
        <v>0</v>
      </c>
      <c r="AB81" s="126">
        <f t="shared" si="51"/>
        <v>0</v>
      </c>
      <c r="AC81" s="126">
        <f t="shared" si="51"/>
        <v>0</v>
      </c>
      <c r="AD81" s="126">
        <f t="shared" si="52"/>
        <v>0</v>
      </c>
      <c r="AE81" s="126">
        <f t="shared" si="52"/>
        <v>0</v>
      </c>
      <c r="AF81" s="126">
        <f t="shared" si="52"/>
        <v>0</v>
      </c>
      <c r="AG81" s="126">
        <f t="shared" si="52"/>
        <v>0</v>
      </c>
      <c r="AH81" s="126">
        <f t="shared" si="52"/>
        <v>0</v>
      </c>
      <c r="AI81" s="126">
        <f t="shared" si="52"/>
        <v>0</v>
      </c>
      <c r="AJ81" s="126">
        <f t="shared" si="52"/>
        <v>0</v>
      </c>
      <c r="AK81" s="126">
        <f t="shared" si="52"/>
        <v>0</v>
      </c>
      <c r="AL81" s="126">
        <f t="shared" si="52"/>
        <v>0</v>
      </c>
      <c r="AM81" s="126">
        <f t="shared" si="52"/>
        <v>0</v>
      </c>
      <c r="AN81" s="126">
        <f t="shared" si="52"/>
        <v>0</v>
      </c>
      <c r="AO81" s="129">
        <f t="shared" si="52"/>
        <v>0</v>
      </c>
      <c r="AQ81" s="139" t="s">
        <v>116</v>
      </c>
    </row>
    <row r="82" spans="2:43" x14ac:dyDescent="0.2">
      <c r="B82" s="13"/>
      <c r="C82" s="714" t="s">
        <v>95</v>
      </c>
      <c r="D82" s="715">
        <f>Prislista!$E$230</f>
        <v>0</v>
      </c>
      <c r="E82" s="716" t="str">
        <f>Anbudspris!$R$56</f>
        <v xml:space="preserve"> </v>
      </c>
      <c r="F82" s="717">
        <v>32</v>
      </c>
      <c r="G82" s="718">
        <f>IF(Prislista!$E$230=0,0,E82/F82)</f>
        <v>0</v>
      </c>
      <c r="H82" s="429"/>
      <c r="I82" s="430"/>
      <c r="J82" s="438">
        <f t="shared" si="50"/>
        <v>0</v>
      </c>
      <c r="K82" s="438">
        <f t="shared" si="50"/>
        <v>0</v>
      </c>
      <c r="L82" s="438">
        <f t="shared" si="50"/>
        <v>0</v>
      </c>
      <c r="M82" s="438">
        <f t="shared" si="50"/>
        <v>0</v>
      </c>
      <c r="N82" s="438">
        <f t="shared" si="50"/>
        <v>0</v>
      </c>
      <c r="O82" s="438">
        <f t="shared" si="50"/>
        <v>0</v>
      </c>
      <c r="P82" s="438">
        <f t="shared" si="50"/>
        <v>0</v>
      </c>
      <c r="Q82" s="438">
        <f t="shared" si="50"/>
        <v>0</v>
      </c>
      <c r="R82" s="438">
        <f t="shared" si="50"/>
        <v>0</v>
      </c>
      <c r="S82" s="438">
        <f t="shared" si="50"/>
        <v>0</v>
      </c>
      <c r="T82" s="438">
        <f t="shared" si="51"/>
        <v>0</v>
      </c>
      <c r="U82" s="438">
        <f t="shared" si="51"/>
        <v>0</v>
      </c>
      <c r="V82" s="438">
        <f t="shared" si="51"/>
        <v>0</v>
      </c>
      <c r="W82" s="438">
        <f t="shared" si="51"/>
        <v>0</v>
      </c>
      <c r="X82" s="438">
        <f t="shared" si="51"/>
        <v>0</v>
      </c>
      <c r="Y82" s="438">
        <f t="shared" si="51"/>
        <v>0</v>
      </c>
      <c r="Z82" s="438">
        <f t="shared" si="51"/>
        <v>0</v>
      </c>
      <c r="AA82" s="438">
        <f t="shared" si="51"/>
        <v>0</v>
      </c>
      <c r="AB82" s="438">
        <f t="shared" si="51"/>
        <v>0</v>
      </c>
      <c r="AC82" s="438">
        <f t="shared" si="51"/>
        <v>0</v>
      </c>
      <c r="AD82" s="438">
        <f t="shared" si="52"/>
        <v>0</v>
      </c>
      <c r="AE82" s="438">
        <f t="shared" si="52"/>
        <v>0</v>
      </c>
      <c r="AF82" s="438">
        <f t="shared" si="52"/>
        <v>0</v>
      </c>
      <c r="AG82" s="438">
        <f t="shared" si="52"/>
        <v>0</v>
      </c>
      <c r="AH82" s="438">
        <f t="shared" si="52"/>
        <v>0</v>
      </c>
      <c r="AI82" s="438">
        <f t="shared" si="52"/>
        <v>0</v>
      </c>
      <c r="AJ82" s="438">
        <f t="shared" si="52"/>
        <v>0</v>
      </c>
      <c r="AK82" s="438">
        <f t="shared" si="52"/>
        <v>0</v>
      </c>
      <c r="AL82" s="438">
        <f t="shared" si="52"/>
        <v>0</v>
      </c>
      <c r="AM82" s="438">
        <f t="shared" si="52"/>
        <v>0</v>
      </c>
      <c r="AN82" s="438">
        <f t="shared" si="52"/>
        <v>0</v>
      </c>
      <c r="AO82" s="130">
        <f t="shared" si="52"/>
        <v>0</v>
      </c>
      <c r="AQ82" s="363">
        <f>SUM(H67:AO82)</f>
        <v>0</v>
      </c>
    </row>
    <row r="83" spans="2:43" x14ac:dyDescent="0.2">
      <c r="C83" s="10"/>
      <c r="D83" s="10"/>
      <c r="E83" s="10"/>
      <c r="F83" s="10"/>
      <c r="G83" s="213"/>
      <c r="H83" s="10"/>
      <c r="I83" s="10"/>
      <c r="J83" s="10"/>
      <c r="AQ83" s="432"/>
    </row>
    <row r="84" spans="2:43" x14ac:dyDescent="0.2">
      <c r="C84" s="10"/>
      <c r="D84" s="136"/>
      <c r="E84" s="137" t="s">
        <v>124</v>
      </c>
      <c r="F84" s="162" t="s">
        <v>16</v>
      </c>
      <c r="G84" s="214" t="s">
        <v>114</v>
      </c>
      <c r="H84" s="153">
        <f t="shared" ref="H84:AO84" si="53">H$8</f>
        <v>41547</v>
      </c>
      <c r="I84" s="122">
        <f t="shared" si="53"/>
        <v>41639</v>
      </c>
      <c r="J84" s="122">
        <f t="shared" si="53"/>
        <v>41729</v>
      </c>
      <c r="K84" s="123">
        <f t="shared" si="53"/>
        <v>41820</v>
      </c>
      <c r="L84" s="122">
        <f t="shared" si="53"/>
        <v>41912</v>
      </c>
      <c r="M84" s="122">
        <f t="shared" si="53"/>
        <v>42004</v>
      </c>
      <c r="N84" s="122">
        <f t="shared" si="53"/>
        <v>42094</v>
      </c>
      <c r="O84" s="123">
        <f t="shared" si="53"/>
        <v>42185</v>
      </c>
      <c r="P84" s="122">
        <f t="shared" si="53"/>
        <v>42277</v>
      </c>
      <c r="Q84" s="122">
        <f t="shared" si="53"/>
        <v>42369</v>
      </c>
      <c r="R84" s="122">
        <f t="shared" si="53"/>
        <v>42460</v>
      </c>
      <c r="S84" s="122">
        <f t="shared" si="53"/>
        <v>42551</v>
      </c>
      <c r="T84" s="122">
        <f t="shared" si="53"/>
        <v>42643</v>
      </c>
      <c r="U84" s="122">
        <f t="shared" si="53"/>
        <v>42735</v>
      </c>
      <c r="V84" s="122">
        <f t="shared" si="53"/>
        <v>42825</v>
      </c>
      <c r="W84" s="122">
        <f t="shared" si="53"/>
        <v>42916</v>
      </c>
      <c r="X84" s="122">
        <f t="shared" si="53"/>
        <v>43008</v>
      </c>
      <c r="Y84" s="122">
        <f t="shared" si="53"/>
        <v>43100</v>
      </c>
      <c r="Z84" s="122">
        <f t="shared" si="53"/>
        <v>43190</v>
      </c>
      <c r="AA84" s="122">
        <f t="shared" si="53"/>
        <v>43281</v>
      </c>
      <c r="AB84" s="122">
        <f t="shared" si="53"/>
        <v>43373</v>
      </c>
      <c r="AC84" s="122">
        <f t="shared" si="53"/>
        <v>43465</v>
      </c>
      <c r="AD84" s="122">
        <f t="shared" si="53"/>
        <v>43555</v>
      </c>
      <c r="AE84" s="122">
        <f t="shared" si="53"/>
        <v>43646</v>
      </c>
      <c r="AF84" s="122">
        <f t="shared" si="53"/>
        <v>43738</v>
      </c>
      <c r="AG84" s="122">
        <f t="shared" si="53"/>
        <v>43830</v>
      </c>
      <c r="AH84" s="122">
        <f t="shared" si="53"/>
        <v>43920</v>
      </c>
      <c r="AI84" s="122">
        <f t="shared" si="53"/>
        <v>44012</v>
      </c>
      <c r="AJ84" s="122">
        <f t="shared" si="53"/>
        <v>44104</v>
      </c>
      <c r="AK84" s="122">
        <f t="shared" si="53"/>
        <v>44196</v>
      </c>
      <c r="AL84" s="122">
        <f t="shared" si="53"/>
        <v>44286</v>
      </c>
      <c r="AM84" s="416">
        <f t="shared" si="53"/>
        <v>44377</v>
      </c>
      <c r="AN84" s="122">
        <f t="shared" si="53"/>
        <v>44469</v>
      </c>
      <c r="AO84" s="128">
        <f t="shared" si="53"/>
        <v>44561</v>
      </c>
      <c r="AQ84" s="432"/>
    </row>
    <row r="85" spans="2:43" ht="15" x14ac:dyDescent="0.25">
      <c r="B85" s="5" t="s">
        <v>208</v>
      </c>
      <c r="C85" s="10"/>
      <c r="D85" s="193" t="s">
        <v>36</v>
      </c>
      <c r="E85" s="138" t="s">
        <v>125</v>
      </c>
      <c r="F85" s="163" t="s">
        <v>115</v>
      </c>
      <c r="G85" s="215" t="s">
        <v>113</v>
      </c>
      <c r="H85" s="424">
        <f t="shared" ref="H85:AO85" si="54">H$9</f>
        <v>0</v>
      </c>
      <c r="I85" s="423">
        <f t="shared" si="54"/>
        <v>0</v>
      </c>
      <c r="J85" s="423">
        <f t="shared" si="54"/>
        <v>0.02</v>
      </c>
      <c r="K85" s="423">
        <f t="shared" si="54"/>
        <v>0.02</v>
      </c>
      <c r="L85" s="423">
        <f t="shared" si="54"/>
        <v>0.02</v>
      </c>
      <c r="M85" s="423">
        <f t="shared" si="54"/>
        <v>0.02</v>
      </c>
      <c r="N85" s="423">
        <f t="shared" si="54"/>
        <v>4.0399999999999991E-2</v>
      </c>
      <c r="O85" s="423">
        <f t="shared" si="54"/>
        <v>4.0399999999999991E-2</v>
      </c>
      <c r="P85" s="423">
        <f t="shared" si="54"/>
        <v>4.0399999999999991E-2</v>
      </c>
      <c r="Q85" s="423">
        <f t="shared" si="54"/>
        <v>4.0399999999999991E-2</v>
      </c>
      <c r="R85" s="423">
        <f t="shared" si="54"/>
        <v>6.1207999999999929E-2</v>
      </c>
      <c r="S85" s="423">
        <f t="shared" si="54"/>
        <v>6.1207999999999929E-2</v>
      </c>
      <c r="T85" s="423">
        <f t="shared" si="54"/>
        <v>6.1207999999999929E-2</v>
      </c>
      <c r="U85" s="423">
        <f t="shared" si="54"/>
        <v>6.1207999999999929E-2</v>
      </c>
      <c r="V85" s="423">
        <f t="shared" si="54"/>
        <v>8.2432159999999977E-2</v>
      </c>
      <c r="W85" s="423">
        <f t="shared" si="54"/>
        <v>8.2432159999999977E-2</v>
      </c>
      <c r="X85" s="423">
        <f t="shared" si="54"/>
        <v>8.2432159999999977E-2</v>
      </c>
      <c r="Y85" s="423">
        <f t="shared" si="54"/>
        <v>8.2432159999999977E-2</v>
      </c>
      <c r="Z85" s="423">
        <f t="shared" si="54"/>
        <v>0.10408080320000002</v>
      </c>
      <c r="AA85" s="423">
        <f t="shared" si="54"/>
        <v>0.10408080320000002</v>
      </c>
      <c r="AB85" s="423">
        <f t="shared" si="54"/>
        <v>0.10408080320000002</v>
      </c>
      <c r="AC85" s="423">
        <f t="shared" si="54"/>
        <v>0.10408080320000002</v>
      </c>
      <c r="AD85" s="423">
        <f t="shared" si="54"/>
        <v>0.12616241926400007</v>
      </c>
      <c r="AE85" s="423">
        <f t="shared" si="54"/>
        <v>0.12616241926400007</v>
      </c>
      <c r="AF85" s="423">
        <f t="shared" si="54"/>
        <v>0.12616241926400007</v>
      </c>
      <c r="AG85" s="423">
        <f t="shared" si="54"/>
        <v>0.12616241926400007</v>
      </c>
      <c r="AH85" s="423">
        <f t="shared" si="54"/>
        <v>0.14868566764928004</v>
      </c>
      <c r="AI85" s="423">
        <f t="shared" si="54"/>
        <v>0.14868566764928004</v>
      </c>
      <c r="AJ85" s="423">
        <f t="shared" si="54"/>
        <v>0.14868566764928004</v>
      </c>
      <c r="AK85" s="423">
        <f t="shared" si="54"/>
        <v>0.14868566764928004</v>
      </c>
      <c r="AL85" s="423">
        <f t="shared" si="54"/>
        <v>0.17165938100226574</v>
      </c>
      <c r="AM85" s="425">
        <f t="shared" si="54"/>
        <v>0.17165938100226574</v>
      </c>
      <c r="AN85" s="423">
        <f t="shared" si="54"/>
        <v>0.17165938100226574</v>
      </c>
      <c r="AO85" s="426">
        <f t="shared" si="54"/>
        <v>0.17165938100226574</v>
      </c>
      <c r="AQ85" s="432"/>
    </row>
    <row r="86" spans="2:43" x14ac:dyDescent="0.2">
      <c r="B86" s="155" t="s">
        <v>65</v>
      </c>
      <c r="C86" s="156" t="s">
        <v>90</v>
      </c>
      <c r="D86" s="140" t="str">
        <f>Anbudspris!$H$90</f>
        <v xml:space="preserve"> </v>
      </c>
      <c r="E86" s="144" t="str">
        <f>Anbudspris!$I$90</f>
        <v xml:space="preserve"> </v>
      </c>
      <c r="F86" s="142">
        <v>32</v>
      </c>
      <c r="G86" s="148">
        <f>IF(Prislista!$E$103=0,0,E86/F86)</f>
        <v>0</v>
      </c>
      <c r="H86" s="427"/>
      <c r="I86" s="428"/>
      <c r="J86" s="126">
        <f t="shared" ref="J86:AO86" si="55">SUM($G86*J$85)</f>
        <v>0</v>
      </c>
      <c r="K86" s="126">
        <f t="shared" si="55"/>
        <v>0</v>
      </c>
      <c r="L86" s="126">
        <f t="shared" si="55"/>
        <v>0</v>
      </c>
      <c r="M86" s="126">
        <f t="shared" si="55"/>
        <v>0</v>
      </c>
      <c r="N86" s="126">
        <f t="shared" si="55"/>
        <v>0</v>
      </c>
      <c r="O86" s="126">
        <f t="shared" si="55"/>
        <v>0</v>
      </c>
      <c r="P86" s="126">
        <f t="shared" si="55"/>
        <v>0</v>
      </c>
      <c r="Q86" s="126">
        <f t="shared" si="55"/>
        <v>0</v>
      </c>
      <c r="R86" s="126">
        <f t="shared" si="55"/>
        <v>0</v>
      </c>
      <c r="S86" s="126">
        <f t="shared" si="55"/>
        <v>0</v>
      </c>
      <c r="T86" s="126">
        <f t="shared" si="55"/>
        <v>0</v>
      </c>
      <c r="U86" s="126">
        <f t="shared" si="55"/>
        <v>0</v>
      </c>
      <c r="V86" s="126">
        <f t="shared" si="55"/>
        <v>0</v>
      </c>
      <c r="W86" s="126">
        <f t="shared" si="55"/>
        <v>0</v>
      </c>
      <c r="X86" s="126">
        <f t="shared" si="55"/>
        <v>0</v>
      </c>
      <c r="Y86" s="126">
        <f t="shared" si="55"/>
        <v>0</v>
      </c>
      <c r="Z86" s="126">
        <f t="shared" si="55"/>
        <v>0</v>
      </c>
      <c r="AA86" s="126">
        <f t="shared" si="55"/>
        <v>0</v>
      </c>
      <c r="AB86" s="126">
        <f t="shared" si="55"/>
        <v>0</v>
      </c>
      <c r="AC86" s="126">
        <f t="shared" si="55"/>
        <v>0</v>
      </c>
      <c r="AD86" s="126">
        <f t="shared" si="55"/>
        <v>0</v>
      </c>
      <c r="AE86" s="126">
        <f t="shared" si="55"/>
        <v>0</v>
      </c>
      <c r="AF86" s="126">
        <f t="shared" si="55"/>
        <v>0</v>
      </c>
      <c r="AG86" s="126">
        <f t="shared" si="55"/>
        <v>0</v>
      </c>
      <c r="AH86" s="126">
        <f t="shared" si="55"/>
        <v>0</v>
      </c>
      <c r="AI86" s="126">
        <f t="shared" si="55"/>
        <v>0</v>
      </c>
      <c r="AJ86" s="126">
        <f t="shared" si="55"/>
        <v>0</v>
      </c>
      <c r="AK86" s="126">
        <f t="shared" si="55"/>
        <v>0</v>
      </c>
      <c r="AL86" s="126">
        <f t="shared" si="55"/>
        <v>0</v>
      </c>
      <c r="AM86" s="417">
        <f t="shared" si="55"/>
        <v>0</v>
      </c>
      <c r="AN86" s="126">
        <f t="shared" si="55"/>
        <v>0</v>
      </c>
      <c r="AO86" s="129">
        <f t="shared" si="55"/>
        <v>0</v>
      </c>
      <c r="AQ86" s="432"/>
    </row>
    <row r="87" spans="2:43" ht="25.5" x14ac:dyDescent="0.2">
      <c r="B87" s="31" t="s">
        <v>66</v>
      </c>
      <c r="C87" s="157" t="s">
        <v>131</v>
      </c>
      <c r="D87" s="141" t="str">
        <f>Anbudspris!$H$91</f>
        <v xml:space="preserve"> </v>
      </c>
      <c r="E87" s="145" t="str">
        <f>Anbudspris!$I$91</f>
        <v xml:space="preserve"> </v>
      </c>
      <c r="F87" s="143">
        <v>16</v>
      </c>
      <c r="G87" s="149">
        <f>IF(Prislista!$E$107=0,0,E87/F87)</f>
        <v>0</v>
      </c>
      <c r="H87" s="427"/>
      <c r="I87" s="431"/>
      <c r="J87" s="131">
        <f t="shared" ref="J87:Y91" si="56">SUM($G87*J$85)</f>
        <v>0</v>
      </c>
      <c r="K87" s="131">
        <f t="shared" si="56"/>
        <v>0</v>
      </c>
      <c r="L87" s="131">
        <f t="shared" si="56"/>
        <v>0</v>
      </c>
      <c r="M87" s="131">
        <f t="shared" si="56"/>
        <v>0</v>
      </c>
      <c r="N87" s="131">
        <f t="shared" si="56"/>
        <v>0</v>
      </c>
      <c r="O87" s="131">
        <f t="shared" si="56"/>
        <v>0</v>
      </c>
      <c r="P87" s="131">
        <f t="shared" si="56"/>
        <v>0</v>
      </c>
      <c r="Q87" s="131">
        <f t="shared" si="56"/>
        <v>0</v>
      </c>
      <c r="R87" s="131">
        <f t="shared" si="56"/>
        <v>0</v>
      </c>
      <c r="S87" s="131">
        <f t="shared" si="56"/>
        <v>0</v>
      </c>
      <c r="T87" s="131">
        <f t="shared" si="56"/>
        <v>0</v>
      </c>
      <c r="U87" s="131">
        <f t="shared" si="56"/>
        <v>0</v>
      </c>
      <c r="V87" s="131">
        <f t="shared" si="56"/>
        <v>0</v>
      </c>
      <c r="W87" s="131">
        <f t="shared" si="56"/>
        <v>0</v>
      </c>
      <c r="X87" s="131">
        <f t="shared" si="56"/>
        <v>0</v>
      </c>
      <c r="Y87" s="131">
        <f t="shared" si="56"/>
        <v>0</v>
      </c>
      <c r="Z87" s="132"/>
      <c r="AA87" s="132"/>
      <c r="AB87" s="132"/>
      <c r="AC87" s="132"/>
      <c r="AD87" s="132"/>
      <c r="AE87" s="132"/>
      <c r="AF87" s="132"/>
      <c r="AG87" s="132"/>
      <c r="AH87" s="132"/>
      <c r="AI87" s="132"/>
      <c r="AJ87" s="132"/>
      <c r="AK87" s="132"/>
      <c r="AL87" s="132"/>
      <c r="AM87" s="419"/>
      <c r="AN87" s="125"/>
      <c r="AO87" s="127"/>
      <c r="AQ87" s="432"/>
    </row>
    <row r="88" spans="2:43" ht="25.5" x14ac:dyDescent="0.2">
      <c r="B88" s="31" t="s">
        <v>67</v>
      </c>
      <c r="C88" s="157" t="s">
        <v>132</v>
      </c>
      <c r="D88" s="141" t="str">
        <f>Anbudspris!$H$92</f>
        <v xml:space="preserve"> </v>
      </c>
      <c r="E88" s="145" t="str">
        <f>Anbudspris!$I$92</f>
        <v xml:space="preserve"> </v>
      </c>
      <c r="F88" s="143">
        <v>16</v>
      </c>
      <c r="G88" s="149">
        <f>IF(Prislista!$E$111=0,0,E88/F88)</f>
        <v>0</v>
      </c>
      <c r="H88" s="427"/>
      <c r="I88" s="431"/>
      <c r="J88" s="131">
        <f t="shared" si="56"/>
        <v>0</v>
      </c>
      <c r="K88" s="131">
        <f t="shared" si="56"/>
        <v>0</v>
      </c>
      <c r="L88" s="131">
        <f t="shared" si="56"/>
        <v>0</v>
      </c>
      <c r="M88" s="131">
        <f t="shared" si="56"/>
        <v>0</v>
      </c>
      <c r="N88" s="131">
        <f t="shared" si="56"/>
        <v>0</v>
      </c>
      <c r="O88" s="131">
        <f t="shared" si="56"/>
        <v>0</v>
      </c>
      <c r="P88" s="131">
        <f t="shared" si="56"/>
        <v>0</v>
      </c>
      <c r="Q88" s="131">
        <f t="shared" si="56"/>
        <v>0</v>
      </c>
      <c r="R88" s="131">
        <f t="shared" si="56"/>
        <v>0</v>
      </c>
      <c r="S88" s="131">
        <f t="shared" si="56"/>
        <v>0</v>
      </c>
      <c r="T88" s="131">
        <f t="shared" si="56"/>
        <v>0</v>
      </c>
      <c r="U88" s="131">
        <f t="shared" si="56"/>
        <v>0</v>
      </c>
      <c r="V88" s="131">
        <f t="shared" si="56"/>
        <v>0</v>
      </c>
      <c r="W88" s="131">
        <f t="shared" si="56"/>
        <v>0</v>
      </c>
      <c r="X88" s="131">
        <f t="shared" si="56"/>
        <v>0</v>
      </c>
      <c r="Y88" s="131">
        <f t="shared" si="56"/>
        <v>0</v>
      </c>
      <c r="Z88" s="132"/>
      <c r="AA88" s="132"/>
      <c r="AB88" s="132"/>
      <c r="AC88" s="132"/>
      <c r="AD88" s="132"/>
      <c r="AE88" s="132"/>
      <c r="AF88" s="132"/>
      <c r="AG88" s="132"/>
      <c r="AH88" s="132"/>
      <c r="AI88" s="132"/>
      <c r="AJ88" s="132"/>
      <c r="AK88" s="132"/>
      <c r="AL88" s="132"/>
      <c r="AM88" s="419"/>
      <c r="AN88" s="125"/>
      <c r="AO88" s="127"/>
      <c r="AQ88" s="432"/>
    </row>
    <row r="89" spans="2:43" ht="25.5" x14ac:dyDescent="0.2">
      <c r="B89" s="31" t="s">
        <v>68</v>
      </c>
      <c r="C89" s="157" t="s">
        <v>133</v>
      </c>
      <c r="D89" s="141" t="str">
        <f>Anbudspris!$H$93</f>
        <v xml:space="preserve"> </v>
      </c>
      <c r="E89" s="145" t="str">
        <f>Anbudspris!$I$93</f>
        <v xml:space="preserve"> </v>
      </c>
      <c r="F89" s="143">
        <v>20</v>
      </c>
      <c r="G89" s="149">
        <f>IF(Prislista!$E$115=0,0,E89/F89)</f>
        <v>0</v>
      </c>
      <c r="H89" s="427"/>
      <c r="I89" s="431"/>
      <c r="J89" s="131">
        <f t="shared" si="56"/>
        <v>0</v>
      </c>
      <c r="K89" s="131">
        <f t="shared" si="56"/>
        <v>0</v>
      </c>
      <c r="L89" s="131">
        <f t="shared" si="56"/>
        <v>0</v>
      </c>
      <c r="M89" s="131">
        <f t="shared" si="56"/>
        <v>0</v>
      </c>
      <c r="N89" s="131">
        <f t="shared" si="56"/>
        <v>0</v>
      </c>
      <c r="O89" s="131">
        <f t="shared" si="56"/>
        <v>0</v>
      </c>
      <c r="P89" s="131">
        <f t="shared" si="56"/>
        <v>0</v>
      </c>
      <c r="Q89" s="131">
        <f t="shared" si="56"/>
        <v>0</v>
      </c>
      <c r="R89" s="131">
        <f t="shared" si="56"/>
        <v>0</v>
      </c>
      <c r="S89" s="131">
        <f t="shared" si="56"/>
        <v>0</v>
      </c>
      <c r="T89" s="131">
        <f t="shared" si="56"/>
        <v>0</v>
      </c>
      <c r="U89" s="131">
        <f t="shared" si="56"/>
        <v>0</v>
      </c>
      <c r="V89" s="131">
        <f t="shared" si="56"/>
        <v>0</v>
      </c>
      <c r="W89" s="131">
        <f t="shared" si="56"/>
        <v>0</v>
      </c>
      <c r="X89" s="131">
        <f t="shared" ref="X89:AA91" si="57">SUM($G89*X$85)</f>
        <v>0</v>
      </c>
      <c r="Y89" s="131">
        <f t="shared" si="57"/>
        <v>0</v>
      </c>
      <c r="Z89" s="131">
        <f t="shared" si="57"/>
        <v>0</v>
      </c>
      <c r="AA89" s="131">
        <f>SUM($G89*AA$85)</f>
        <v>0</v>
      </c>
      <c r="AB89" s="131">
        <f t="shared" ref="AB89:AC89" si="58">SUM($G89*AB$85)</f>
        <v>0</v>
      </c>
      <c r="AC89" s="131">
        <f t="shared" si="58"/>
        <v>0</v>
      </c>
      <c r="AD89" s="132"/>
      <c r="AE89" s="132"/>
      <c r="AF89" s="132"/>
      <c r="AG89" s="132"/>
      <c r="AH89" s="132"/>
      <c r="AI89" s="132"/>
      <c r="AJ89" s="132"/>
      <c r="AK89" s="132"/>
      <c r="AL89" s="132"/>
      <c r="AM89" s="419"/>
      <c r="AN89" s="125"/>
      <c r="AO89" s="127"/>
      <c r="AQ89" s="432"/>
    </row>
    <row r="90" spans="2:43" x14ac:dyDescent="0.2">
      <c r="B90" s="31" t="s">
        <v>268</v>
      </c>
      <c r="C90" s="157" t="s">
        <v>292</v>
      </c>
      <c r="D90" s="141" t="str">
        <f>Anbudspris!$H$95</f>
        <v xml:space="preserve"> </v>
      </c>
      <c r="E90" s="145" t="str">
        <f>Anbudspris!$I$95</f>
        <v xml:space="preserve"> </v>
      </c>
      <c r="F90" s="143">
        <v>32</v>
      </c>
      <c r="G90" s="149">
        <f>IF(Prislista!$E$131=0,0,E90/F90)</f>
        <v>0</v>
      </c>
      <c r="H90" s="427"/>
      <c r="I90" s="431"/>
      <c r="J90" s="131">
        <f t="shared" si="56"/>
        <v>0</v>
      </c>
      <c r="K90" s="131">
        <f t="shared" si="56"/>
        <v>0</v>
      </c>
      <c r="L90" s="131">
        <f t="shared" si="56"/>
        <v>0</v>
      </c>
      <c r="M90" s="131">
        <f t="shared" si="56"/>
        <v>0</v>
      </c>
      <c r="N90" s="131">
        <f t="shared" si="56"/>
        <v>0</v>
      </c>
      <c r="O90" s="131">
        <f t="shared" si="56"/>
        <v>0</v>
      </c>
      <c r="P90" s="131">
        <f t="shared" si="56"/>
        <v>0</v>
      </c>
      <c r="Q90" s="131">
        <f t="shared" si="56"/>
        <v>0</v>
      </c>
      <c r="R90" s="131">
        <f t="shared" si="56"/>
        <v>0</v>
      </c>
      <c r="S90" s="131">
        <f t="shared" si="56"/>
        <v>0</v>
      </c>
      <c r="T90" s="131">
        <f t="shared" si="56"/>
        <v>0</v>
      </c>
      <c r="U90" s="131">
        <f t="shared" si="56"/>
        <v>0</v>
      </c>
      <c r="V90" s="131">
        <f t="shared" si="56"/>
        <v>0</v>
      </c>
      <c r="W90" s="131">
        <f t="shared" si="56"/>
        <v>0</v>
      </c>
      <c r="X90" s="131">
        <f t="shared" si="57"/>
        <v>0</v>
      </c>
      <c r="Y90" s="131">
        <f t="shared" si="57"/>
        <v>0</v>
      </c>
      <c r="Z90" s="131">
        <f t="shared" si="57"/>
        <v>0</v>
      </c>
      <c r="AA90" s="131">
        <f t="shared" si="57"/>
        <v>0</v>
      </c>
      <c r="AB90" s="131">
        <f t="shared" ref="AB90:AK91" si="59">SUM($G90*AB$85)</f>
        <v>0</v>
      </c>
      <c r="AC90" s="131">
        <f t="shared" si="59"/>
        <v>0</v>
      </c>
      <c r="AD90" s="131">
        <f t="shared" si="59"/>
        <v>0</v>
      </c>
      <c r="AE90" s="131">
        <f t="shared" si="59"/>
        <v>0</v>
      </c>
      <c r="AF90" s="131">
        <f t="shared" si="59"/>
        <v>0</v>
      </c>
      <c r="AG90" s="131">
        <f t="shared" si="59"/>
        <v>0</v>
      </c>
      <c r="AH90" s="131">
        <f t="shared" si="59"/>
        <v>0</v>
      </c>
      <c r="AI90" s="131">
        <f t="shared" si="59"/>
        <v>0</v>
      </c>
      <c r="AJ90" s="131">
        <f t="shared" si="59"/>
        <v>0</v>
      </c>
      <c r="AK90" s="131">
        <f t="shared" si="59"/>
        <v>0</v>
      </c>
      <c r="AL90" s="131">
        <f t="shared" ref="AL90:AO91" si="60">SUM($G90*AL$85)</f>
        <v>0</v>
      </c>
      <c r="AM90" s="420">
        <f t="shared" si="60"/>
        <v>0</v>
      </c>
      <c r="AN90" s="126">
        <f t="shared" si="60"/>
        <v>0</v>
      </c>
      <c r="AO90" s="129">
        <f t="shared" si="60"/>
        <v>0</v>
      </c>
    </row>
    <row r="91" spans="2:43" ht="25.5" x14ac:dyDescent="0.2">
      <c r="B91" s="33" t="s">
        <v>274</v>
      </c>
      <c r="C91" s="158" t="s">
        <v>294</v>
      </c>
      <c r="D91" s="141" t="str">
        <f>Anbudspris!$H$97</f>
        <v xml:space="preserve"> </v>
      </c>
      <c r="E91" s="145" t="str">
        <f>Anbudspris!$I$97</f>
        <v xml:space="preserve"> </v>
      </c>
      <c r="F91" s="143">
        <v>32</v>
      </c>
      <c r="G91" s="149">
        <f>IF(Prislista!E156+Prislista!E169+Prislista!E180+Prislista!E191=0,0,E91/F91)</f>
        <v>0</v>
      </c>
      <c r="H91" s="427"/>
      <c r="I91" s="431"/>
      <c r="J91" s="131">
        <f t="shared" si="56"/>
        <v>0</v>
      </c>
      <c r="K91" s="131">
        <f t="shared" si="56"/>
        <v>0</v>
      </c>
      <c r="L91" s="131">
        <f t="shared" si="56"/>
        <v>0</v>
      </c>
      <c r="M91" s="131">
        <f t="shared" si="56"/>
        <v>0</v>
      </c>
      <c r="N91" s="131">
        <f t="shared" si="56"/>
        <v>0</v>
      </c>
      <c r="O91" s="131">
        <f t="shared" si="56"/>
        <v>0</v>
      </c>
      <c r="P91" s="131">
        <f t="shared" si="56"/>
        <v>0</v>
      </c>
      <c r="Q91" s="131">
        <f t="shared" si="56"/>
        <v>0</v>
      </c>
      <c r="R91" s="131">
        <f t="shared" si="56"/>
        <v>0</v>
      </c>
      <c r="S91" s="131">
        <f t="shared" si="56"/>
        <v>0</v>
      </c>
      <c r="T91" s="131">
        <f t="shared" si="56"/>
        <v>0</v>
      </c>
      <c r="U91" s="131">
        <f t="shared" si="56"/>
        <v>0</v>
      </c>
      <c r="V91" s="131">
        <f t="shared" si="56"/>
        <v>0</v>
      </c>
      <c r="W91" s="131">
        <f t="shared" si="56"/>
        <v>0</v>
      </c>
      <c r="X91" s="131">
        <f t="shared" si="57"/>
        <v>0</v>
      </c>
      <c r="Y91" s="131">
        <f t="shared" si="57"/>
        <v>0</v>
      </c>
      <c r="Z91" s="131">
        <f t="shared" si="57"/>
        <v>0</v>
      </c>
      <c r="AA91" s="131">
        <f t="shared" si="57"/>
        <v>0</v>
      </c>
      <c r="AB91" s="131">
        <f t="shared" si="59"/>
        <v>0</v>
      </c>
      <c r="AC91" s="131">
        <f t="shared" si="59"/>
        <v>0</v>
      </c>
      <c r="AD91" s="131">
        <f t="shared" si="59"/>
        <v>0</v>
      </c>
      <c r="AE91" s="131">
        <f t="shared" si="59"/>
        <v>0</v>
      </c>
      <c r="AF91" s="131">
        <f t="shared" si="59"/>
        <v>0</v>
      </c>
      <c r="AG91" s="131">
        <f t="shared" si="59"/>
        <v>0</v>
      </c>
      <c r="AH91" s="131">
        <f t="shared" si="59"/>
        <v>0</v>
      </c>
      <c r="AI91" s="131">
        <f t="shared" si="59"/>
        <v>0</v>
      </c>
      <c r="AJ91" s="131">
        <f t="shared" si="59"/>
        <v>0</v>
      </c>
      <c r="AK91" s="131">
        <f t="shared" si="59"/>
        <v>0</v>
      </c>
      <c r="AL91" s="131">
        <f t="shared" si="60"/>
        <v>0</v>
      </c>
      <c r="AM91" s="420">
        <f t="shared" si="60"/>
        <v>0</v>
      </c>
      <c r="AN91" s="126">
        <f t="shared" si="60"/>
        <v>0</v>
      </c>
      <c r="AO91" s="129">
        <f t="shared" si="60"/>
        <v>0</v>
      </c>
    </row>
    <row r="92" spans="2:43" x14ac:dyDescent="0.2">
      <c r="B92" s="32" t="s">
        <v>30</v>
      </c>
      <c r="C92" s="439" t="s">
        <v>96</v>
      </c>
      <c r="D92" s="452" t="str">
        <f>Anbudspris!$H$98</f>
        <v xml:space="preserve"> </v>
      </c>
      <c r="E92" s="441" t="str">
        <f>Anbudspris!$I$98</f>
        <v xml:space="preserve"> </v>
      </c>
      <c r="F92" s="453">
        <v>1</v>
      </c>
      <c r="G92" s="443">
        <f>IF(Prislista!$E$198=0,0,E92/F92)</f>
        <v>0</v>
      </c>
      <c r="H92" s="434"/>
      <c r="I92" s="454"/>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456"/>
      <c r="AN92" s="436"/>
      <c r="AO92" s="437">
        <f>SUM($G92*AO$9)</f>
        <v>0</v>
      </c>
    </row>
    <row r="93" spans="2:43" x14ac:dyDescent="0.2">
      <c r="B93" s="32" t="s">
        <v>75</v>
      </c>
      <c r="C93" s="315" t="s">
        <v>214</v>
      </c>
      <c r="D93" s="440"/>
      <c r="E93" s="441"/>
      <c r="F93" s="442"/>
      <c r="G93" s="443"/>
      <c r="H93" s="434"/>
      <c r="I93" s="435"/>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5"/>
      <c r="AN93" s="436"/>
      <c r="AO93" s="451"/>
    </row>
    <row r="94" spans="2:43" x14ac:dyDescent="0.2">
      <c r="B94" s="271"/>
      <c r="C94" s="117" t="s">
        <v>134</v>
      </c>
      <c r="D94" s="444">
        <f>Prislista!$E$223</f>
        <v>0</v>
      </c>
      <c r="E94" s="445" t="str">
        <f>Anbudspris!$I$103</f>
        <v xml:space="preserve"> </v>
      </c>
      <c r="F94" s="446">
        <v>32</v>
      </c>
      <c r="G94" s="447">
        <f>IF(Prislista!$E$223=0,0,E94/F94)</f>
        <v>0</v>
      </c>
      <c r="H94" s="448"/>
      <c r="I94" s="449"/>
      <c r="J94" s="126">
        <f t="shared" ref="J94:S101" si="61">SUM($G94*J$9)</f>
        <v>0</v>
      </c>
      <c r="K94" s="126">
        <f t="shared" si="61"/>
        <v>0</v>
      </c>
      <c r="L94" s="126">
        <f t="shared" si="61"/>
        <v>0</v>
      </c>
      <c r="M94" s="126">
        <f t="shared" si="61"/>
        <v>0</v>
      </c>
      <c r="N94" s="126">
        <f t="shared" si="61"/>
        <v>0</v>
      </c>
      <c r="O94" s="126">
        <f t="shared" si="61"/>
        <v>0</v>
      </c>
      <c r="P94" s="126">
        <f t="shared" si="61"/>
        <v>0</v>
      </c>
      <c r="Q94" s="126">
        <f t="shared" si="61"/>
        <v>0</v>
      </c>
      <c r="R94" s="126">
        <f t="shared" si="61"/>
        <v>0</v>
      </c>
      <c r="S94" s="126">
        <f t="shared" si="61"/>
        <v>0</v>
      </c>
      <c r="T94" s="126">
        <f t="shared" ref="T94:AC101" si="62">SUM($G94*T$9)</f>
        <v>0</v>
      </c>
      <c r="U94" s="126">
        <f t="shared" si="62"/>
        <v>0</v>
      </c>
      <c r="V94" s="126">
        <f t="shared" si="62"/>
        <v>0</v>
      </c>
      <c r="W94" s="126">
        <f t="shared" si="62"/>
        <v>0</v>
      </c>
      <c r="X94" s="126">
        <f t="shared" si="62"/>
        <v>0</v>
      </c>
      <c r="Y94" s="126">
        <f t="shared" si="62"/>
        <v>0</v>
      </c>
      <c r="Z94" s="126">
        <f t="shared" si="62"/>
        <v>0</v>
      </c>
      <c r="AA94" s="126">
        <f t="shared" si="62"/>
        <v>0</v>
      </c>
      <c r="AB94" s="126">
        <f t="shared" si="62"/>
        <v>0</v>
      </c>
      <c r="AC94" s="126">
        <f t="shared" si="62"/>
        <v>0</v>
      </c>
      <c r="AD94" s="126">
        <f t="shared" ref="AD94:AO101" si="63">SUM($G94*AD$9)</f>
        <v>0</v>
      </c>
      <c r="AE94" s="126">
        <f t="shared" si="63"/>
        <v>0</v>
      </c>
      <c r="AF94" s="126">
        <f t="shared" si="63"/>
        <v>0</v>
      </c>
      <c r="AG94" s="126">
        <f t="shared" si="63"/>
        <v>0</v>
      </c>
      <c r="AH94" s="126">
        <f t="shared" si="63"/>
        <v>0</v>
      </c>
      <c r="AI94" s="126">
        <f t="shared" si="63"/>
        <v>0</v>
      </c>
      <c r="AJ94" s="126">
        <f t="shared" si="63"/>
        <v>0</v>
      </c>
      <c r="AK94" s="126">
        <f t="shared" si="63"/>
        <v>0</v>
      </c>
      <c r="AL94" s="126">
        <f t="shared" si="63"/>
        <v>0</v>
      </c>
      <c r="AM94" s="126">
        <f t="shared" si="63"/>
        <v>0</v>
      </c>
      <c r="AN94" s="126">
        <f t="shared" si="63"/>
        <v>0</v>
      </c>
      <c r="AO94" s="129">
        <f t="shared" si="63"/>
        <v>0</v>
      </c>
    </row>
    <row r="95" spans="2:43" x14ac:dyDescent="0.2">
      <c r="B95" s="314"/>
      <c r="C95" s="23" t="s">
        <v>91</v>
      </c>
      <c r="D95" s="440">
        <f>Prislista!$E$224</f>
        <v>0</v>
      </c>
      <c r="E95" s="445" t="str">
        <f>Anbudspris!$I$104</f>
        <v xml:space="preserve"> </v>
      </c>
      <c r="F95" s="433">
        <v>32</v>
      </c>
      <c r="G95" s="447">
        <f>IF(Prislista!$E$224=0,0,E95/F95)</f>
        <v>0</v>
      </c>
      <c r="H95" s="427"/>
      <c r="I95" s="428"/>
      <c r="J95" s="126">
        <f t="shared" si="61"/>
        <v>0</v>
      </c>
      <c r="K95" s="126">
        <f t="shared" si="61"/>
        <v>0</v>
      </c>
      <c r="L95" s="126">
        <f t="shared" si="61"/>
        <v>0</v>
      </c>
      <c r="M95" s="126">
        <f t="shared" si="61"/>
        <v>0</v>
      </c>
      <c r="N95" s="126">
        <f t="shared" si="61"/>
        <v>0</v>
      </c>
      <c r="O95" s="126">
        <f t="shared" si="61"/>
        <v>0</v>
      </c>
      <c r="P95" s="126">
        <f t="shared" si="61"/>
        <v>0</v>
      </c>
      <c r="Q95" s="126">
        <f t="shared" si="61"/>
        <v>0</v>
      </c>
      <c r="R95" s="126">
        <f t="shared" si="61"/>
        <v>0</v>
      </c>
      <c r="S95" s="126">
        <f t="shared" si="61"/>
        <v>0</v>
      </c>
      <c r="T95" s="126">
        <f t="shared" si="62"/>
        <v>0</v>
      </c>
      <c r="U95" s="126">
        <f t="shared" si="62"/>
        <v>0</v>
      </c>
      <c r="V95" s="126">
        <f t="shared" si="62"/>
        <v>0</v>
      </c>
      <c r="W95" s="126">
        <f t="shared" si="62"/>
        <v>0</v>
      </c>
      <c r="X95" s="126">
        <f t="shared" si="62"/>
        <v>0</v>
      </c>
      <c r="Y95" s="126">
        <f t="shared" si="62"/>
        <v>0</v>
      </c>
      <c r="Z95" s="126">
        <f t="shared" si="62"/>
        <v>0</v>
      </c>
      <c r="AA95" s="126">
        <f t="shared" si="62"/>
        <v>0</v>
      </c>
      <c r="AB95" s="126">
        <f t="shared" si="62"/>
        <v>0</v>
      </c>
      <c r="AC95" s="126">
        <f t="shared" si="62"/>
        <v>0</v>
      </c>
      <c r="AD95" s="126">
        <f t="shared" si="63"/>
        <v>0</v>
      </c>
      <c r="AE95" s="126">
        <f t="shared" si="63"/>
        <v>0</v>
      </c>
      <c r="AF95" s="126">
        <f t="shared" si="63"/>
        <v>0</v>
      </c>
      <c r="AG95" s="126">
        <f t="shared" si="63"/>
        <v>0</v>
      </c>
      <c r="AH95" s="126">
        <f t="shared" si="63"/>
        <v>0</v>
      </c>
      <c r="AI95" s="126">
        <f t="shared" si="63"/>
        <v>0</v>
      </c>
      <c r="AJ95" s="126">
        <f t="shared" si="63"/>
        <v>0</v>
      </c>
      <c r="AK95" s="126">
        <f t="shared" si="63"/>
        <v>0</v>
      </c>
      <c r="AL95" s="126">
        <f t="shared" si="63"/>
        <v>0</v>
      </c>
      <c r="AM95" s="126">
        <f t="shared" si="63"/>
        <v>0</v>
      </c>
      <c r="AN95" s="126">
        <f t="shared" si="63"/>
        <v>0</v>
      </c>
      <c r="AO95" s="129">
        <f t="shared" si="63"/>
        <v>0</v>
      </c>
    </row>
    <row r="96" spans="2:43" x14ac:dyDescent="0.2">
      <c r="B96" s="314"/>
      <c r="C96" s="23" t="s">
        <v>92</v>
      </c>
      <c r="D96" s="440">
        <f>Prislista!$E$225</f>
        <v>0</v>
      </c>
      <c r="E96" s="445" t="str">
        <f>Anbudspris!$I$105</f>
        <v xml:space="preserve"> </v>
      </c>
      <c r="F96" s="433">
        <v>32</v>
      </c>
      <c r="G96" s="447">
        <f>IF(Prislista!$E$225=0,0,E96/F96)</f>
        <v>0</v>
      </c>
      <c r="H96" s="427"/>
      <c r="I96" s="428"/>
      <c r="J96" s="126">
        <f t="shared" si="61"/>
        <v>0</v>
      </c>
      <c r="K96" s="126">
        <f t="shared" si="61"/>
        <v>0</v>
      </c>
      <c r="L96" s="126">
        <f t="shared" si="61"/>
        <v>0</v>
      </c>
      <c r="M96" s="126">
        <f t="shared" si="61"/>
        <v>0</v>
      </c>
      <c r="N96" s="126">
        <f t="shared" si="61"/>
        <v>0</v>
      </c>
      <c r="O96" s="126">
        <f t="shared" si="61"/>
        <v>0</v>
      </c>
      <c r="P96" s="126">
        <f t="shared" si="61"/>
        <v>0</v>
      </c>
      <c r="Q96" s="126">
        <f t="shared" si="61"/>
        <v>0</v>
      </c>
      <c r="R96" s="126">
        <f t="shared" si="61"/>
        <v>0</v>
      </c>
      <c r="S96" s="126">
        <f t="shared" si="61"/>
        <v>0</v>
      </c>
      <c r="T96" s="126">
        <f t="shared" si="62"/>
        <v>0</v>
      </c>
      <c r="U96" s="126">
        <f t="shared" si="62"/>
        <v>0</v>
      </c>
      <c r="V96" s="126">
        <f t="shared" si="62"/>
        <v>0</v>
      </c>
      <c r="W96" s="126">
        <f t="shared" si="62"/>
        <v>0</v>
      </c>
      <c r="X96" s="126">
        <f t="shared" si="62"/>
        <v>0</v>
      </c>
      <c r="Y96" s="126">
        <f t="shared" si="62"/>
        <v>0</v>
      </c>
      <c r="Z96" s="126">
        <f t="shared" si="62"/>
        <v>0</v>
      </c>
      <c r="AA96" s="126">
        <f t="shared" si="62"/>
        <v>0</v>
      </c>
      <c r="AB96" s="126">
        <f t="shared" si="62"/>
        <v>0</v>
      </c>
      <c r="AC96" s="126">
        <f t="shared" si="62"/>
        <v>0</v>
      </c>
      <c r="AD96" s="126">
        <f t="shared" si="63"/>
        <v>0</v>
      </c>
      <c r="AE96" s="126">
        <f t="shared" si="63"/>
        <v>0</v>
      </c>
      <c r="AF96" s="126">
        <f t="shared" si="63"/>
        <v>0</v>
      </c>
      <c r="AG96" s="126">
        <f t="shared" si="63"/>
        <v>0</v>
      </c>
      <c r="AH96" s="126">
        <f t="shared" si="63"/>
        <v>0</v>
      </c>
      <c r="AI96" s="126">
        <f t="shared" si="63"/>
        <v>0</v>
      </c>
      <c r="AJ96" s="126">
        <f t="shared" si="63"/>
        <v>0</v>
      </c>
      <c r="AK96" s="126">
        <f t="shared" si="63"/>
        <v>0</v>
      </c>
      <c r="AL96" s="126">
        <f t="shared" si="63"/>
        <v>0</v>
      </c>
      <c r="AM96" s="126">
        <f t="shared" si="63"/>
        <v>0</v>
      </c>
      <c r="AN96" s="126">
        <f t="shared" si="63"/>
        <v>0</v>
      </c>
      <c r="AO96" s="129">
        <f t="shared" si="63"/>
        <v>0</v>
      </c>
    </row>
    <row r="97" spans="2:43" x14ac:dyDescent="0.2">
      <c r="B97" s="314"/>
      <c r="C97" s="23" t="s">
        <v>93</v>
      </c>
      <c r="D97" s="440">
        <f>Prislista!$E$226</f>
        <v>0</v>
      </c>
      <c r="E97" s="445" t="str">
        <f>Anbudspris!$I$106</f>
        <v xml:space="preserve"> </v>
      </c>
      <c r="F97" s="433">
        <v>32</v>
      </c>
      <c r="G97" s="447">
        <f>IF(Prislista!$E$226=0,0,E97/F97)</f>
        <v>0</v>
      </c>
      <c r="H97" s="427"/>
      <c r="I97" s="428"/>
      <c r="J97" s="126">
        <f t="shared" si="61"/>
        <v>0</v>
      </c>
      <c r="K97" s="126">
        <f t="shared" si="61"/>
        <v>0</v>
      </c>
      <c r="L97" s="126">
        <f t="shared" si="61"/>
        <v>0</v>
      </c>
      <c r="M97" s="126">
        <f t="shared" si="61"/>
        <v>0</v>
      </c>
      <c r="N97" s="126">
        <f t="shared" si="61"/>
        <v>0</v>
      </c>
      <c r="O97" s="126">
        <f t="shared" si="61"/>
        <v>0</v>
      </c>
      <c r="P97" s="126">
        <f t="shared" si="61"/>
        <v>0</v>
      </c>
      <c r="Q97" s="126">
        <f t="shared" si="61"/>
        <v>0</v>
      </c>
      <c r="R97" s="126">
        <f t="shared" si="61"/>
        <v>0</v>
      </c>
      <c r="S97" s="126">
        <f t="shared" si="61"/>
        <v>0</v>
      </c>
      <c r="T97" s="126">
        <f t="shared" si="62"/>
        <v>0</v>
      </c>
      <c r="U97" s="126">
        <f t="shared" si="62"/>
        <v>0</v>
      </c>
      <c r="V97" s="126">
        <f t="shared" si="62"/>
        <v>0</v>
      </c>
      <c r="W97" s="126">
        <f t="shared" si="62"/>
        <v>0</v>
      </c>
      <c r="X97" s="126">
        <f t="shared" si="62"/>
        <v>0</v>
      </c>
      <c r="Y97" s="126">
        <f t="shared" si="62"/>
        <v>0</v>
      </c>
      <c r="Z97" s="126">
        <f t="shared" si="62"/>
        <v>0</v>
      </c>
      <c r="AA97" s="126">
        <f t="shared" si="62"/>
        <v>0</v>
      </c>
      <c r="AB97" s="126">
        <f t="shared" si="62"/>
        <v>0</v>
      </c>
      <c r="AC97" s="126">
        <f t="shared" si="62"/>
        <v>0</v>
      </c>
      <c r="AD97" s="126">
        <f t="shared" si="63"/>
        <v>0</v>
      </c>
      <c r="AE97" s="126">
        <f t="shared" si="63"/>
        <v>0</v>
      </c>
      <c r="AF97" s="126">
        <f t="shared" si="63"/>
        <v>0</v>
      </c>
      <c r="AG97" s="126">
        <f t="shared" si="63"/>
        <v>0</v>
      </c>
      <c r="AH97" s="126">
        <f t="shared" si="63"/>
        <v>0</v>
      </c>
      <c r="AI97" s="126">
        <f t="shared" si="63"/>
        <v>0</v>
      </c>
      <c r="AJ97" s="126">
        <f t="shared" si="63"/>
        <v>0</v>
      </c>
      <c r="AK97" s="126">
        <f t="shared" si="63"/>
        <v>0</v>
      </c>
      <c r="AL97" s="126">
        <f t="shared" si="63"/>
        <v>0</v>
      </c>
      <c r="AM97" s="126">
        <f t="shared" si="63"/>
        <v>0</v>
      </c>
      <c r="AN97" s="126">
        <f t="shared" si="63"/>
        <v>0</v>
      </c>
      <c r="AO97" s="129">
        <f t="shared" si="63"/>
        <v>0</v>
      </c>
    </row>
    <row r="98" spans="2:43" x14ac:dyDescent="0.2">
      <c r="B98" s="314"/>
      <c r="C98" s="690" t="s">
        <v>350</v>
      </c>
      <c r="D98" s="701">
        <f>Prislista!$E$227</f>
        <v>0</v>
      </c>
      <c r="E98" s="702" t="str">
        <f>Anbudspris!$I$107</f>
        <v xml:space="preserve"> </v>
      </c>
      <c r="F98" s="703">
        <v>32</v>
      </c>
      <c r="G98" s="704">
        <f>IF(Prislista!$E$227=0,0,E98/F98)</f>
        <v>0</v>
      </c>
      <c r="H98" s="427"/>
      <c r="I98" s="428"/>
      <c r="J98" s="126">
        <f t="shared" si="61"/>
        <v>0</v>
      </c>
      <c r="K98" s="126">
        <f t="shared" si="61"/>
        <v>0</v>
      </c>
      <c r="L98" s="126">
        <f t="shared" si="61"/>
        <v>0</v>
      </c>
      <c r="M98" s="126">
        <f t="shared" si="61"/>
        <v>0</v>
      </c>
      <c r="N98" s="126">
        <f t="shared" si="61"/>
        <v>0</v>
      </c>
      <c r="O98" s="126">
        <f t="shared" si="61"/>
        <v>0</v>
      </c>
      <c r="P98" s="126">
        <f t="shared" si="61"/>
        <v>0</v>
      </c>
      <c r="Q98" s="126">
        <f t="shared" si="61"/>
        <v>0</v>
      </c>
      <c r="R98" s="126">
        <f t="shared" si="61"/>
        <v>0</v>
      </c>
      <c r="S98" s="126">
        <f t="shared" si="61"/>
        <v>0</v>
      </c>
      <c r="T98" s="126">
        <f t="shared" si="62"/>
        <v>0</v>
      </c>
      <c r="U98" s="126">
        <f t="shared" si="62"/>
        <v>0</v>
      </c>
      <c r="V98" s="126">
        <f t="shared" si="62"/>
        <v>0</v>
      </c>
      <c r="W98" s="126">
        <f t="shared" si="62"/>
        <v>0</v>
      </c>
      <c r="X98" s="126">
        <f t="shared" si="62"/>
        <v>0</v>
      </c>
      <c r="Y98" s="126">
        <f t="shared" si="62"/>
        <v>0</v>
      </c>
      <c r="Z98" s="126">
        <f t="shared" si="62"/>
        <v>0</v>
      </c>
      <c r="AA98" s="126">
        <f t="shared" si="62"/>
        <v>0</v>
      </c>
      <c r="AB98" s="126">
        <f t="shared" si="62"/>
        <v>0</v>
      </c>
      <c r="AC98" s="126">
        <f t="shared" si="62"/>
        <v>0</v>
      </c>
      <c r="AD98" s="126">
        <f t="shared" si="63"/>
        <v>0</v>
      </c>
      <c r="AE98" s="126">
        <f t="shared" si="63"/>
        <v>0</v>
      </c>
      <c r="AF98" s="126">
        <f t="shared" si="63"/>
        <v>0</v>
      </c>
      <c r="AG98" s="126">
        <f t="shared" si="63"/>
        <v>0</v>
      </c>
      <c r="AH98" s="126">
        <f t="shared" si="63"/>
        <v>0</v>
      </c>
      <c r="AI98" s="126">
        <f t="shared" si="63"/>
        <v>0</v>
      </c>
      <c r="AJ98" s="126">
        <f t="shared" si="63"/>
        <v>0</v>
      </c>
      <c r="AK98" s="126">
        <f t="shared" si="63"/>
        <v>0</v>
      </c>
      <c r="AL98" s="126">
        <f t="shared" si="63"/>
        <v>0</v>
      </c>
      <c r="AM98" s="126">
        <f t="shared" si="63"/>
        <v>0</v>
      </c>
      <c r="AN98" s="126">
        <f t="shared" si="63"/>
        <v>0</v>
      </c>
      <c r="AO98" s="129">
        <f t="shared" si="63"/>
        <v>0</v>
      </c>
    </row>
    <row r="99" spans="2:43" x14ac:dyDescent="0.2">
      <c r="B99" s="314"/>
      <c r="C99" s="690" t="s">
        <v>351</v>
      </c>
      <c r="D99" s="701">
        <f>Prislista!$E$228</f>
        <v>0</v>
      </c>
      <c r="E99" s="702" t="str">
        <f>Anbudspris!$I$108</f>
        <v xml:space="preserve"> </v>
      </c>
      <c r="F99" s="703">
        <v>32</v>
      </c>
      <c r="G99" s="704">
        <f>IF(Prislista!$E$228=0,0,E99/F99)</f>
        <v>0</v>
      </c>
      <c r="H99" s="427"/>
      <c r="I99" s="428"/>
      <c r="J99" s="126">
        <f t="shared" si="61"/>
        <v>0</v>
      </c>
      <c r="K99" s="126">
        <f t="shared" si="61"/>
        <v>0</v>
      </c>
      <c r="L99" s="126">
        <f t="shared" si="61"/>
        <v>0</v>
      </c>
      <c r="M99" s="126">
        <f t="shared" si="61"/>
        <v>0</v>
      </c>
      <c r="N99" s="126">
        <f t="shared" si="61"/>
        <v>0</v>
      </c>
      <c r="O99" s="126">
        <f t="shared" si="61"/>
        <v>0</v>
      </c>
      <c r="P99" s="126">
        <f t="shared" si="61"/>
        <v>0</v>
      </c>
      <c r="Q99" s="126">
        <f t="shared" si="61"/>
        <v>0</v>
      </c>
      <c r="R99" s="126">
        <f t="shared" si="61"/>
        <v>0</v>
      </c>
      <c r="S99" s="126">
        <f t="shared" si="61"/>
        <v>0</v>
      </c>
      <c r="T99" s="126">
        <f t="shared" si="62"/>
        <v>0</v>
      </c>
      <c r="U99" s="126">
        <f t="shared" si="62"/>
        <v>0</v>
      </c>
      <c r="V99" s="126">
        <f t="shared" si="62"/>
        <v>0</v>
      </c>
      <c r="W99" s="126">
        <f t="shared" si="62"/>
        <v>0</v>
      </c>
      <c r="X99" s="126">
        <f t="shared" si="62"/>
        <v>0</v>
      </c>
      <c r="Y99" s="126">
        <f t="shared" si="62"/>
        <v>0</v>
      </c>
      <c r="Z99" s="126">
        <f t="shared" si="62"/>
        <v>0</v>
      </c>
      <c r="AA99" s="126">
        <f t="shared" si="62"/>
        <v>0</v>
      </c>
      <c r="AB99" s="126">
        <f t="shared" si="62"/>
        <v>0</v>
      </c>
      <c r="AC99" s="126">
        <f t="shared" si="62"/>
        <v>0</v>
      </c>
      <c r="AD99" s="126">
        <f t="shared" si="63"/>
        <v>0</v>
      </c>
      <c r="AE99" s="126">
        <f t="shared" si="63"/>
        <v>0</v>
      </c>
      <c r="AF99" s="126">
        <f t="shared" si="63"/>
        <v>0</v>
      </c>
      <c r="AG99" s="126">
        <f t="shared" si="63"/>
        <v>0</v>
      </c>
      <c r="AH99" s="126">
        <f t="shared" si="63"/>
        <v>0</v>
      </c>
      <c r="AI99" s="126">
        <f t="shared" si="63"/>
        <v>0</v>
      </c>
      <c r="AJ99" s="126">
        <f t="shared" si="63"/>
        <v>0</v>
      </c>
      <c r="AK99" s="126">
        <f t="shared" si="63"/>
        <v>0</v>
      </c>
      <c r="AL99" s="126">
        <f t="shared" si="63"/>
        <v>0</v>
      </c>
      <c r="AM99" s="126">
        <f t="shared" si="63"/>
        <v>0</v>
      </c>
      <c r="AN99" s="126">
        <f t="shared" si="63"/>
        <v>0</v>
      </c>
      <c r="AO99" s="129">
        <f t="shared" si="63"/>
        <v>0</v>
      </c>
    </row>
    <row r="100" spans="2:43" x14ac:dyDescent="0.2">
      <c r="B100" s="314"/>
      <c r="C100" s="23" t="s">
        <v>94</v>
      </c>
      <c r="D100" s="440">
        <f>Prislista!$E$229</f>
        <v>0</v>
      </c>
      <c r="E100" s="445" t="str">
        <f>Anbudspris!$I$109</f>
        <v xml:space="preserve"> </v>
      </c>
      <c r="F100" s="433">
        <v>32</v>
      </c>
      <c r="G100" s="447">
        <f>IF(Prislista!$E$229=0,0,E100/F100)</f>
        <v>0</v>
      </c>
      <c r="H100" s="427"/>
      <c r="I100" s="428"/>
      <c r="J100" s="126">
        <f t="shared" si="61"/>
        <v>0</v>
      </c>
      <c r="K100" s="126">
        <f t="shared" si="61"/>
        <v>0</v>
      </c>
      <c r="L100" s="126">
        <f t="shared" si="61"/>
        <v>0</v>
      </c>
      <c r="M100" s="126">
        <f t="shared" si="61"/>
        <v>0</v>
      </c>
      <c r="N100" s="126">
        <f t="shared" si="61"/>
        <v>0</v>
      </c>
      <c r="O100" s="126">
        <f t="shared" si="61"/>
        <v>0</v>
      </c>
      <c r="P100" s="126">
        <f t="shared" si="61"/>
        <v>0</v>
      </c>
      <c r="Q100" s="126">
        <f t="shared" si="61"/>
        <v>0</v>
      </c>
      <c r="R100" s="126">
        <f t="shared" si="61"/>
        <v>0</v>
      </c>
      <c r="S100" s="126">
        <f t="shared" si="61"/>
        <v>0</v>
      </c>
      <c r="T100" s="126">
        <f t="shared" si="62"/>
        <v>0</v>
      </c>
      <c r="U100" s="126">
        <f t="shared" si="62"/>
        <v>0</v>
      </c>
      <c r="V100" s="126">
        <f t="shared" si="62"/>
        <v>0</v>
      </c>
      <c r="W100" s="126">
        <f t="shared" si="62"/>
        <v>0</v>
      </c>
      <c r="X100" s="126">
        <f t="shared" si="62"/>
        <v>0</v>
      </c>
      <c r="Y100" s="126">
        <f t="shared" si="62"/>
        <v>0</v>
      </c>
      <c r="Z100" s="126">
        <f t="shared" si="62"/>
        <v>0</v>
      </c>
      <c r="AA100" s="126">
        <f t="shared" si="62"/>
        <v>0</v>
      </c>
      <c r="AB100" s="126">
        <f t="shared" si="62"/>
        <v>0</v>
      </c>
      <c r="AC100" s="126">
        <f t="shared" si="62"/>
        <v>0</v>
      </c>
      <c r="AD100" s="126">
        <f t="shared" si="63"/>
        <v>0</v>
      </c>
      <c r="AE100" s="126">
        <f t="shared" si="63"/>
        <v>0</v>
      </c>
      <c r="AF100" s="126">
        <f t="shared" si="63"/>
        <v>0</v>
      </c>
      <c r="AG100" s="126">
        <f t="shared" si="63"/>
        <v>0</v>
      </c>
      <c r="AH100" s="126">
        <f t="shared" si="63"/>
        <v>0</v>
      </c>
      <c r="AI100" s="126">
        <f t="shared" si="63"/>
        <v>0</v>
      </c>
      <c r="AJ100" s="126">
        <f t="shared" si="63"/>
        <v>0</v>
      </c>
      <c r="AK100" s="126">
        <f t="shared" si="63"/>
        <v>0</v>
      </c>
      <c r="AL100" s="126">
        <f t="shared" si="63"/>
        <v>0</v>
      </c>
      <c r="AM100" s="126">
        <f t="shared" si="63"/>
        <v>0</v>
      </c>
      <c r="AN100" s="126">
        <f t="shared" si="63"/>
        <v>0</v>
      </c>
      <c r="AO100" s="129">
        <f t="shared" si="63"/>
        <v>0</v>
      </c>
      <c r="AQ100" s="139" t="s">
        <v>116</v>
      </c>
    </row>
    <row r="101" spans="2:43" x14ac:dyDescent="0.2">
      <c r="B101" s="13"/>
      <c r="C101" s="24" t="s">
        <v>95</v>
      </c>
      <c r="D101" s="134">
        <f>Prislista!$E$230</f>
        <v>0</v>
      </c>
      <c r="E101" s="147" t="str">
        <f>Anbudspris!$I$110</f>
        <v xml:space="preserve"> </v>
      </c>
      <c r="F101" s="362">
        <v>32</v>
      </c>
      <c r="G101" s="150">
        <f>IF(Prislista!$E$230=0,0,E101/F101)</f>
        <v>0</v>
      </c>
      <c r="H101" s="429"/>
      <c r="I101" s="430"/>
      <c r="J101" s="438">
        <f t="shared" si="61"/>
        <v>0</v>
      </c>
      <c r="K101" s="438">
        <f t="shared" si="61"/>
        <v>0</v>
      </c>
      <c r="L101" s="438">
        <f t="shared" si="61"/>
        <v>0</v>
      </c>
      <c r="M101" s="438">
        <f t="shared" si="61"/>
        <v>0</v>
      </c>
      <c r="N101" s="438">
        <f t="shared" si="61"/>
        <v>0</v>
      </c>
      <c r="O101" s="438">
        <f t="shared" si="61"/>
        <v>0</v>
      </c>
      <c r="P101" s="438">
        <f t="shared" si="61"/>
        <v>0</v>
      </c>
      <c r="Q101" s="438">
        <f t="shared" si="61"/>
        <v>0</v>
      </c>
      <c r="R101" s="438">
        <f t="shared" si="61"/>
        <v>0</v>
      </c>
      <c r="S101" s="438">
        <f t="shared" si="61"/>
        <v>0</v>
      </c>
      <c r="T101" s="438">
        <f t="shared" si="62"/>
        <v>0</v>
      </c>
      <c r="U101" s="438">
        <f t="shared" si="62"/>
        <v>0</v>
      </c>
      <c r="V101" s="438">
        <f t="shared" si="62"/>
        <v>0</v>
      </c>
      <c r="W101" s="438">
        <f t="shared" si="62"/>
        <v>0</v>
      </c>
      <c r="X101" s="438">
        <f t="shared" si="62"/>
        <v>0</v>
      </c>
      <c r="Y101" s="438">
        <f t="shared" si="62"/>
        <v>0</v>
      </c>
      <c r="Z101" s="438">
        <f t="shared" si="62"/>
        <v>0</v>
      </c>
      <c r="AA101" s="438">
        <f t="shared" si="62"/>
        <v>0</v>
      </c>
      <c r="AB101" s="438">
        <f t="shared" si="62"/>
        <v>0</v>
      </c>
      <c r="AC101" s="438">
        <f t="shared" si="62"/>
        <v>0</v>
      </c>
      <c r="AD101" s="438">
        <f t="shared" si="63"/>
        <v>0</v>
      </c>
      <c r="AE101" s="438">
        <f t="shared" si="63"/>
        <v>0</v>
      </c>
      <c r="AF101" s="438">
        <f t="shared" si="63"/>
        <v>0</v>
      </c>
      <c r="AG101" s="438">
        <f t="shared" si="63"/>
        <v>0</v>
      </c>
      <c r="AH101" s="438">
        <f t="shared" si="63"/>
        <v>0</v>
      </c>
      <c r="AI101" s="438">
        <f t="shared" si="63"/>
        <v>0</v>
      </c>
      <c r="AJ101" s="438">
        <f t="shared" si="63"/>
        <v>0</v>
      </c>
      <c r="AK101" s="438">
        <f t="shared" si="63"/>
        <v>0</v>
      </c>
      <c r="AL101" s="438">
        <f t="shared" si="63"/>
        <v>0</v>
      </c>
      <c r="AM101" s="438">
        <f t="shared" si="63"/>
        <v>0</v>
      </c>
      <c r="AN101" s="438">
        <f t="shared" si="63"/>
        <v>0</v>
      </c>
      <c r="AO101" s="130">
        <f t="shared" si="63"/>
        <v>0</v>
      </c>
      <c r="AQ101" s="363">
        <f>SUM(H86:AO101)</f>
        <v>0</v>
      </c>
    </row>
    <row r="102" spans="2:43" x14ac:dyDescent="0.2">
      <c r="C102" s="10"/>
      <c r="D102" s="10"/>
      <c r="E102" s="10"/>
      <c r="F102" s="10"/>
      <c r="G102" s="213"/>
      <c r="H102" s="10"/>
      <c r="I102" s="10"/>
      <c r="J102" s="10"/>
      <c r="AQ102" s="432"/>
    </row>
    <row r="103" spans="2:43" x14ac:dyDescent="0.2">
      <c r="C103" s="10"/>
      <c r="D103" s="136"/>
      <c r="E103" s="137" t="s">
        <v>124</v>
      </c>
      <c r="F103" s="162" t="s">
        <v>16</v>
      </c>
      <c r="G103" s="214" t="s">
        <v>114</v>
      </c>
      <c r="H103" s="153">
        <f t="shared" ref="H103:AO103" si="64">H$8</f>
        <v>41547</v>
      </c>
      <c r="I103" s="122">
        <f t="shared" si="64"/>
        <v>41639</v>
      </c>
      <c r="J103" s="122">
        <f t="shared" si="64"/>
        <v>41729</v>
      </c>
      <c r="K103" s="123">
        <f t="shared" si="64"/>
        <v>41820</v>
      </c>
      <c r="L103" s="122">
        <f t="shared" si="64"/>
        <v>41912</v>
      </c>
      <c r="M103" s="122">
        <f t="shared" si="64"/>
        <v>42004</v>
      </c>
      <c r="N103" s="122">
        <f t="shared" si="64"/>
        <v>42094</v>
      </c>
      <c r="O103" s="123">
        <f t="shared" si="64"/>
        <v>42185</v>
      </c>
      <c r="P103" s="122">
        <f t="shared" si="64"/>
        <v>42277</v>
      </c>
      <c r="Q103" s="122">
        <f t="shared" si="64"/>
        <v>42369</v>
      </c>
      <c r="R103" s="122">
        <f t="shared" si="64"/>
        <v>42460</v>
      </c>
      <c r="S103" s="122">
        <f t="shared" si="64"/>
        <v>42551</v>
      </c>
      <c r="T103" s="122">
        <f t="shared" si="64"/>
        <v>42643</v>
      </c>
      <c r="U103" s="122">
        <f t="shared" si="64"/>
        <v>42735</v>
      </c>
      <c r="V103" s="122">
        <f t="shared" si="64"/>
        <v>42825</v>
      </c>
      <c r="W103" s="122">
        <f t="shared" si="64"/>
        <v>42916</v>
      </c>
      <c r="X103" s="122">
        <f t="shared" si="64"/>
        <v>43008</v>
      </c>
      <c r="Y103" s="122">
        <f t="shared" si="64"/>
        <v>43100</v>
      </c>
      <c r="Z103" s="122">
        <f t="shared" si="64"/>
        <v>43190</v>
      </c>
      <c r="AA103" s="122">
        <f t="shared" si="64"/>
        <v>43281</v>
      </c>
      <c r="AB103" s="122">
        <f t="shared" si="64"/>
        <v>43373</v>
      </c>
      <c r="AC103" s="122">
        <f t="shared" si="64"/>
        <v>43465</v>
      </c>
      <c r="AD103" s="122">
        <f t="shared" si="64"/>
        <v>43555</v>
      </c>
      <c r="AE103" s="122">
        <f t="shared" si="64"/>
        <v>43646</v>
      </c>
      <c r="AF103" s="122">
        <f t="shared" si="64"/>
        <v>43738</v>
      </c>
      <c r="AG103" s="122">
        <f t="shared" si="64"/>
        <v>43830</v>
      </c>
      <c r="AH103" s="122">
        <f t="shared" si="64"/>
        <v>43920</v>
      </c>
      <c r="AI103" s="122">
        <f t="shared" si="64"/>
        <v>44012</v>
      </c>
      <c r="AJ103" s="122">
        <f t="shared" si="64"/>
        <v>44104</v>
      </c>
      <c r="AK103" s="122">
        <f t="shared" si="64"/>
        <v>44196</v>
      </c>
      <c r="AL103" s="122">
        <f t="shared" si="64"/>
        <v>44286</v>
      </c>
      <c r="AM103" s="416">
        <f t="shared" si="64"/>
        <v>44377</v>
      </c>
      <c r="AN103" s="122">
        <f t="shared" si="64"/>
        <v>44469</v>
      </c>
      <c r="AO103" s="128">
        <f t="shared" si="64"/>
        <v>44561</v>
      </c>
      <c r="AQ103" s="432"/>
    </row>
    <row r="104" spans="2:43" ht="15" x14ac:dyDescent="0.25">
      <c r="B104" s="5" t="s">
        <v>209</v>
      </c>
      <c r="C104" s="10"/>
      <c r="D104" s="193" t="s">
        <v>36</v>
      </c>
      <c r="E104" s="138" t="s">
        <v>125</v>
      </c>
      <c r="F104" s="163" t="s">
        <v>115</v>
      </c>
      <c r="G104" s="215" t="s">
        <v>113</v>
      </c>
      <c r="H104" s="424">
        <f t="shared" ref="H104:AO104" si="65">H$9</f>
        <v>0</v>
      </c>
      <c r="I104" s="423">
        <f t="shared" si="65"/>
        <v>0</v>
      </c>
      <c r="J104" s="423">
        <f t="shared" si="65"/>
        <v>0.02</v>
      </c>
      <c r="K104" s="423">
        <f t="shared" si="65"/>
        <v>0.02</v>
      </c>
      <c r="L104" s="423">
        <f t="shared" si="65"/>
        <v>0.02</v>
      </c>
      <c r="M104" s="423">
        <f t="shared" si="65"/>
        <v>0.02</v>
      </c>
      <c r="N104" s="423">
        <f t="shared" si="65"/>
        <v>4.0399999999999991E-2</v>
      </c>
      <c r="O104" s="423">
        <f t="shared" si="65"/>
        <v>4.0399999999999991E-2</v>
      </c>
      <c r="P104" s="423">
        <f t="shared" si="65"/>
        <v>4.0399999999999991E-2</v>
      </c>
      <c r="Q104" s="423">
        <f t="shared" si="65"/>
        <v>4.0399999999999991E-2</v>
      </c>
      <c r="R104" s="423">
        <f t="shared" si="65"/>
        <v>6.1207999999999929E-2</v>
      </c>
      <c r="S104" s="423">
        <f t="shared" si="65"/>
        <v>6.1207999999999929E-2</v>
      </c>
      <c r="T104" s="423">
        <f t="shared" si="65"/>
        <v>6.1207999999999929E-2</v>
      </c>
      <c r="U104" s="423">
        <f t="shared" si="65"/>
        <v>6.1207999999999929E-2</v>
      </c>
      <c r="V104" s="423">
        <f t="shared" si="65"/>
        <v>8.2432159999999977E-2</v>
      </c>
      <c r="W104" s="423">
        <f t="shared" si="65"/>
        <v>8.2432159999999977E-2</v>
      </c>
      <c r="X104" s="423">
        <f t="shared" si="65"/>
        <v>8.2432159999999977E-2</v>
      </c>
      <c r="Y104" s="423">
        <f t="shared" si="65"/>
        <v>8.2432159999999977E-2</v>
      </c>
      <c r="Z104" s="423">
        <f t="shared" si="65"/>
        <v>0.10408080320000002</v>
      </c>
      <c r="AA104" s="423">
        <f t="shared" si="65"/>
        <v>0.10408080320000002</v>
      </c>
      <c r="AB104" s="423">
        <f t="shared" si="65"/>
        <v>0.10408080320000002</v>
      </c>
      <c r="AC104" s="423">
        <f t="shared" si="65"/>
        <v>0.10408080320000002</v>
      </c>
      <c r="AD104" s="423">
        <f t="shared" si="65"/>
        <v>0.12616241926400007</v>
      </c>
      <c r="AE104" s="423">
        <f t="shared" si="65"/>
        <v>0.12616241926400007</v>
      </c>
      <c r="AF104" s="423">
        <f t="shared" si="65"/>
        <v>0.12616241926400007</v>
      </c>
      <c r="AG104" s="423">
        <f t="shared" si="65"/>
        <v>0.12616241926400007</v>
      </c>
      <c r="AH104" s="423">
        <f t="shared" si="65"/>
        <v>0.14868566764928004</v>
      </c>
      <c r="AI104" s="423">
        <f t="shared" si="65"/>
        <v>0.14868566764928004</v>
      </c>
      <c r="AJ104" s="423">
        <f t="shared" si="65"/>
        <v>0.14868566764928004</v>
      </c>
      <c r="AK104" s="423">
        <f t="shared" si="65"/>
        <v>0.14868566764928004</v>
      </c>
      <c r="AL104" s="423">
        <f t="shared" si="65"/>
        <v>0.17165938100226574</v>
      </c>
      <c r="AM104" s="425">
        <f t="shared" si="65"/>
        <v>0.17165938100226574</v>
      </c>
      <c r="AN104" s="423">
        <f t="shared" si="65"/>
        <v>0.17165938100226574</v>
      </c>
      <c r="AO104" s="426">
        <f t="shared" si="65"/>
        <v>0.17165938100226574</v>
      </c>
      <c r="AQ104" s="432"/>
    </row>
    <row r="105" spans="2:43" x14ac:dyDescent="0.2">
      <c r="B105" s="155" t="s">
        <v>65</v>
      </c>
      <c r="C105" s="156" t="s">
        <v>90</v>
      </c>
      <c r="D105" s="140" t="str">
        <f>Anbudspris!$K$90</f>
        <v xml:space="preserve"> </v>
      </c>
      <c r="E105" s="144" t="str">
        <f>Anbudspris!$L$90</f>
        <v xml:space="preserve"> </v>
      </c>
      <c r="F105" s="142">
        <v>32</v>
      </c>
      <c r="G105" s="148">
        <f>IF(Prislista!$F$103=0,0,E105/F105)</f>
        <v>0</v>
      </c>
      <c r="H105" s="427"/>
      <c r="I105" s="428"/>
      <c r="J105" s="126">
        <f t="shared" ref="J105:AO105" si="66">SUM($G105*J$85)</f>
        <v>0</v>
      </c>
      <c r="K105" s="126">
        <f t="shared" si="66"/>
        <v>0</v>
      </c>
      <c r="L105" s="126">
        <f t="shared" si="66"/>
        <v>0</v>
      </c>
      <c r="M105" s="126">
        <f t="shared" si="66"/>
        <v>0</v>
      </c>
      <c r="N105" s="126">
        <f t="shared" si="66"/>
        <v>0</v>
      </c>
      <c r="O105" s="126">
        <f t="shared" si="66"/>
        <v>0</v>
      </c>
      <c r="P105" s="126">
        <f t="shared" si="66"/>
        <v>0</v>
      </c>
      <c r="Q105" s="126">
        <f t="shared" si="66"/>
        <v>0</v>
      </c>
      <c r="R105" s="126">
        <f t="shared" si="66"/>
        <v>0</v>
      </c>
      <c r="S105" s="126">
        <f t="shared" si="66"/>
        <v>0</v>
      </c>
      <c r="T105" s="126">
        <f t="shared" si="66"/>
        <v>0</v>
      </c>
      <c r="U105" s="126">
        <f t="shared" si="66"/>
        <v>0</v>
      </c>
      <c r="V105" s="126">
        <f t="shared" si="66"/>
        <v>0</v>
      </c>
      <c r="W105" s="126">
        <f t="shared" si="66"/>
        <v>0</v>
      </c>
      <c r="X105" s="126">
        <f t="shared" si="66"/>
        <v>0</v>
      </c>
      <c r="Y105" s="126">
        <f t="shared" si="66"/>
        <v>0</v>
      </c>
      <c r="Z105" s="126">
        <f t="shared" si="66"/>
        <v>0</v>
      </c>
      <c r="AA105" s="126">
        <f t="shared" si="66"/>
        <v>0</v>
      </c>
      <c r="AB105" s="126">
        <f t="shared" si="66"/>
        <v>0</v>
      </c>
      <c r="AC105" s="126">
        <f t="shared" si="66"/>
        <v>0</v>
      </c>
      <c r="AD105" s="126">
        <f t="shared" si="66"/>
        <v>0</v>
      </c>
      <c r="AE105" s="126">
        <f t="shared" si="66"/>
        <v>0</v>
      </c>
      <c r="AF105" s="126">
        <f t="shared" si="66"/>
        <v>0</v>
      </c>
      <c r="AG105" s="126">
        <f t="shared" si="66"/>
        <v>0</v>
      </c>
      <c r="AH105" s="126">
        <f t="shared" si="66"/>
        <v>0</v>
      </c>
      <c r="AI105" s="126">
        <f t="shared" si="66"/>
        <v>0</v>
      </c>
      <c r="AJ105" s="126">
        <f t="shared" si="66"/>
        <v>0</v>
      </c>
      <c r="AK105" s="126">
        <f t="shared" si="66"/>
        <v>0</v>
      </c>
      <c r="AL105" s="126">
        <f t="shared" si="66"/>
        <v>0</v>
      </c>
      <c r="AM105" s="417">
        <f t="shared" si="66"/>
        <v>0</v>
      </c>
      <c r="AN105" s="126">
        <f t="shared" si="66"/>
        <v>0</v>
      </c>
      <c r="AO105" s="129">
        <f t="shared" si="66"/>
        <v>0</v>
      </c>
      <c r="AQ105" s="432"/>
    </row>
    <row r="106" spans="2:43" ht="25.5" x14ac:dyDescent="0.2">
      <c r="B106" s="31" t="s">
        <v>66</v>
      </c>
      <c r="C106" s="157" t="s">
        <v>131</v>
      </c>
      <c r="D106" s="141" t="str">
        <f>Anbudspris!$K$91</f>
        <v xml:space="preserve"> </v>
      </c>
      <c r="E106" s="145" t="str">
        <f>Anbudspris!$L$91</f>
        <v xml:space="preserve"> </v>
      </c>
      <c r="F106" s="143">
        <v>16</v>
      </c>
      <c r="G106" s="149">
        <f>IF(Prislista!$E$107=0,0,E106/F106)</f>
        <v>0</v>
      </c>
      <c r="H106" s="427"/>
      <c r="I106" s="431"/>
      <c r="J106" s="131">
        <f t="shared" ref="J106:Y110" si="67">SUM($G106*J$85)</f>
        <v>0</v>
      </c>
      <c r="K106" s="131">
        <f t="shared" si="67"/>
        <v>0</v>
      </c>
      <c r="L106" s="131">
        <f t="shared" si="67"/>
        <v>0</v>
      </c>
      <c r="M106" s="131">
        <f t="shared" si="67"/>
        <v>0</v>
      </c>
      <c r="N106" s="131">
        <f t="shared" si="67"/>
        <v>0</v>
      </c>
      <c r="O106" s="131">
        <f t="shared" si="67"/>
        <v>0</v>
      </c>
      <c r="P106" s="131">
        <f t="shared" si="67"/>
        <v>0</v>
      </c>
      <c r="Q106" s="131">
        <f t="shared" si="67"/>
        <v>0</v>
      </c>
      <c r="R106" s="131">
        <f t="shared" si="67"/>
        <v>0</v>
      </c>
      <c r="S106" s="131">
        <f t="shared" si="67"/>
        <v>0</v>
      </c>
      <c r="T106" s="131">
        <f t="shared" si="67"/>
        <v>0</v>
      </c>
      <c r="U106" s="131">
        <f t="shared" si="67"/>
        <v>0</v>
      </c>
      <c r="V106" s="131">
        <f t="shared" si="67"/>
        <v>0</v>
      </c>
      <c r="W106" s="131">
        <f t="shared" si="67"/>
        <v>0</v>
      </c>
      <c r="X106" s="131">
        <f t="shared" si="67"/>
        <v>0</v>
      </c>
      <c r="Y106" s="131">
        <f t="shared" si="67"/>
        <v>0</v>
      </c>
      <c r="Z106" s="132"/>
      <c r="AA106" s="132"/>
      <c r="AB106" s="132"/>
      <c r="AC106" s="132"/>
      <c r="AD106" s="132"/>
      <c r="AE106" s="132"/>
      <c r="AF106" s="132"/>
      <c r="AG106" s="132"/>
      <c r="AH106" s="132"/>
      <c r="AI106" s="132"/>
      <c r="AJ106" s="132"/>
      <c r="AK106" s="132"/>
      <c r="AL106" s="132"/>
      <c r="AM106" s="419"/>
      <c r="AN106" s="125"/>
      <c r="AO106" s="127"/>
      <c r="AQ106" s="432"/>
    </row>
    <row r="107" spans="2:43" ht="25.5" x14ac:dyDescent="0.2">
      <c r="B107" s="31" t="s">
        <v>67</v>
      </c>
      <c r="C107" s="157" t="s">
        <v>132</v>
      </c>
      <c r="D107" s="141" t="str">
        <f>Anbudspris!$K$92</f>
        <v xml:space="preserve"> </v>
      </c>
      <c r="E107" s="145" t="str">
        <f>Anbudspris!$L$92</f>
        <v xml:space="preserve"> </v>
      </c>
      <c r="F107" s="143">
        <v>16</v>
      </c>
      <c r="G107" s="149">
        <f>IF(Prislista!$E$111=0,0,E107/F107)</f>
        <v>0</v>
      </c>
      <c r="H107" s="427"/>
      <c r="I107" s="431"/>
      <c r="J107" s="131">
        <f t="shared" si="67"/>
        <v>0</v>
      </c>
      <c r="K107" s="131">
        <f t="shared" si="67"/>
        <v>0</v>
      </c>
      <c r="L107" s="131">
        <f t="shared" si="67"/>
        <v>0</v>
      </c>
      <c r="M107" s="131">
        <f t="shared" si="67"/>
        <v>0</v>
      </c>
      <c r="N107" s="131">
        <f t="shared" si="67"/>
        <v>0</v>
      </c>
      <c r="O107" s="131">
        <f t="shared" si="67"/>
        <v>0</v>
      </c>
      <c r="P107" s="131">
        <f t="shared" si="67"/>
        <v>0</v>
      </c>
      <c r="Q107" s="131">
        <f t="shared" si="67"/>
        <v>0</v>
      </c>
      <c r="R107" s="131">
        <f t="shared" si="67"/>
        <v>0</v>
      </c>
      <c r="S107" s="131">
        <f t="shared" si="67"/>
        <v>0</v>
      </c>
      <c r="T107" s="131">
        <f t="shared" si="67"/>
        <v>0</v>
      </c>
      <c r="U107" s="131">
        <f t="shared" si="67"/>
        <v>0</v>
      </c>
      <c r="V107" s="131">
        <f t="shared" si="67"/>
        <v>0</v>
      </c>
      <c r="W107" s="131">
        <f t="shared" si="67"/>
        <v>0</v>
      </c>
      <c r="X107" s="131">
        <f t="shared" si="67"/>
        <v>0</v>
      </c>
      <c r="Y107" s="131">
        <f t="shared" si="67"/>
        <v>0</v>
      </c>
      <c r="Z107" s="132"/>
      <c r="AA107" s="132"/>
      <c r="AB107" s="132"/>
      <c r="AC107" s="132"/>
      <c r="AD107" s="132"/>
      <c r="AE107" s="132"/>
      <c r="AF107" s="132"/>
      <c r="AG107" s="132"/>
      <c r="AH107" s="132"/>
      <c r="AI107" s="132"/>
      <c r="AJ107" s="132"/>
      <c r="AK107" s="132"/>
      <c r="AL107" s="132"/>
      <c r="AM107" s="419"/>
      <c r="AN107" s="125"/>
      <c r="AO107" s="127"/>
      <c r="AQ107" s="432"/>
    </row>
    <row r="108" spans="2:43" ht="25.5" x14ac:dyDescent="0.2">
      <c r="B108" s="31" t="s">
        <v>68</v>
      </c>
      <c r="C108" s="157" t="s">
        <v>133</v>
      </c>
      <c r="D108" s="141" t="str">
        <f>Anbudspris!$K$93</f>
        <v xml:space="preserve"> </v>
      </c>
      <c r="E108" s="145" t="str">
        <f>Anbudspris!$L$93</f>
        <v xml:space="preserve"> </v>
      </c>
      <c r="F108" s="143">
        <v>20</v>
      </c>
      <c r="G108" s="149">
        <f>IF(Prislista!$E$115=0,0,E108/F108)</f>
        <v>0</v>
      </c>
      <c r="H108" s="427"/>
      <c r="I108" s="431"/>
      <c r="J108" s="131">
        <f t="shared" si="67"/>
        <v>0</v>
      </c>
      <c r="K108" s="131">
        <f t="shared" si="67"/>
        <v>0</v>
      </c>
      <c r="L108" s="131">
        <f t="shared" si="67"/>
        <v>0</v>
      </c>
      <c r="M108" s="131">
        <f t="shared" si="67"/>
        <v>0</v>
      </c>
      <c r="N108" s="131">
        <f t="shared" si="67"/>
        <v>0</v>
      </c>
      <c r="O108" s="131">
        <f t="shared" si="67"/>
        <v>0</v>
      </c>
      <c r="P108" s="131">
        <f t="shared" si="67"/>
        <v>0</v>
      </c>
      <c r="Q108" s="131">
        <f t="shared" si="67"/>
        <v>0</v>
      </c>
      <c r="R108" s="131">
        <f t="shared" si="67"/>
        <v>0</v>
      </c>
      <c r="S108" s="131">
        <f t="shared" si="67"/>
        <v>0</v>
      </c>
      <c r="T108" s="131">
        <f t="shared" si="67"/>
        <v>0</v>
      </c>
      <c r="U108" s="131">
        <f t="shared" si="67"/>
        <v>0</v>
      </c>
      <c r="V108" s="131">
        <f t="shared" si="67"/>
        <v>0</v>
      </c>
      <c r="W108" s="131">
        <f t="shared" si="67"/>
        <v>0</v>
      </c>
      <c r="X108" s="131">
        <f t="shared" ref="X108:AC110" si="68">SUM($G108*X$85)</f>
        <v>0</v>
      </c>
      <c r="Y108" s="131">
        <f t="shared" si="68"/>
        <v>0</v>
      </c>
      <c r="Z108" s="131">
        <f t="shared" si="68"/>
        <v>0</v>
      </c>
      <c r="AA108" s="131">
        <f t="shared" si="68"/>
        <v>0</v>
      </c>
      <c r="AB108" s="131">
        <f t="shared" si="68"/>
        <v>0</v>
      </c>
      <c r="AC108" s="131">
        <f t="shared" si="68"/>
        <v>0</v>
      </c>
      <c r="AD108" s="132"/>
      <c r="AE108" s="132"/>
      <c r="AF108" s="132"/>
      <c r="AG108" s="132"/>
      <c r="AH108" s="132"/>
      <c r="AI108" s="132"/>
      <c r="AJ108" s="132"/>
      <c r="AK108" s="132"/>
      <c r="AL108" s="132"/>
      <c r="AM108" s="419"/>
      <c r="AN108" s="125"/>
      <c r="AO108" s="127"/>
      <c r="AQ108" s="432"/>
    </row>
    <row r="109" spans="2:43" x14ac:dyDescent="0.2">
      <c r="B109" s="31" t="s">
        <v>268</v>
      </c>
      <c r="C109" s="157" t="s">
        <v>292</v>
      </c>
      <c r="D109" s="141" t="str">
        <f>Anbudspris!$K$95</f>
        <v xml:space="preserve"> </v>
      </c>
      <c r="E109" s="145" t="str">
        <f>Anbudspris!$L$95</f>
        <v xml:space="preserve"> </v>
      </c>
      <c r="F109" s="143">
        <v>32</v>
      </c>
      <c r="G109" s="149">
        <f>IF(Prislista!$F$131=0,0,E109/F109)</f>
        <v>0</v>
      </c>
      <c r="H109" s="427"/>
      <c r="I109" s="431"/>
      <c r="J109" s="131">
        <f t="shared" si="67"/>
        <v>0</v>
      </c>
      <c r="K109" s="131">
        <f t="shared" si="67"/>
        <v>0</v>
      </c>
      <c r="L109" s="131">
        <f t="shared" si="67"/>
        <v>0</v>
      </c>
      <c r="M109" s="131">
        <f t="shared" si="67"/>
        <v>0</v>
      </c>
      <c r="N109" s="131">
        <f t="shared" si="67"/>
        <v>0</v>
      </c>
      <c r="O109" s="131">
        <f t="shared" si="67"/>
        <v>0</v>
      </c>
      <c r="P109" s="131">
        <f t="shared" si="67"/>
        <v>0</v>
      </c>
      <c r="Q109" s="131">
        <f t="shared" si="67"/>
        <v>0</v>
      </c>
      <c r="R109" s="131">
        <f t="shared" si="67"/>
        <v>0</v>
      </c>
      <c r="S109" s="131">
        <f t="shared" si="67"/>
        <v>0</v>
      </c>
      <c r="T109" s="131">
        <f t="shared" si="67"/>
        <v>0</v>
      </c>
      <c r="U109" s="131">
        <f t="shared" si="67"/>
        <v>0</v>
      </c>
      <c r="V109" s="131">
        <f t="shared" si="67"/>
        <v>0</v>
      </c>
      <c r="W109" s="131">
        <f t="shared" si="67"/>
        <v>0</v>
      </c>
      <c r="X109" s="131">
        <f t="shared" si="68"/>
        <v>0</v>
      </c>
      <c r="Y109" s="131">
        <f t="shared" si="68"/>
        <v>0</v>
      </c>
      <c r="Z109" s="131">
        <f t="shared" si="68"/>
        <v>0</v>
      </c>
      <c r="AA109" s="131">
        <f t="shared" si="68"/>
        <v>0</v>
      </c>
      <c r="AB109" s="131">
        <f t="shared" ref="AB109:AK110" si="69">SUM($G109*AB$85)</f>
        <v>0</v>
      </c>
      <c r="AC109" s="131">
        <f t="shared" si="69"/>
        <v>0</v>
      </c>
      <c r="AD109" s="131">
        <f t="shared" si="69"/>
        <v>0</v>
      </c>
      <c r="AE109" s="131">
        <f t="shared" si="69"/>
        <v>0</v>
      </c>
      <c r="AF109" s="131">
        <f t="shared" si="69"/>
        <v>0</v>
      </c>
      <c r="AG109" s="131">
        <f t="shared" si="69"/>
        <v>0</v>
      </c>
      <c r="AH109" s="131">
        <f t="shared" si="69"/>
        <v>0</v>
      </c>
      <c r="AI109" s="131">
        <f t="shared" si="69"/>
        <v>0</v>
      </c>
      <c r="AJ109" s="131">
        <f t="shared" si="69"/>
        <v>0</v>
      </c>
      <c r="AK109" s="131">
        <f t="shared" si="69"/>
        <v>0</v>
      </c>
      <c r="AL109" s="131">
        <f t="shared" ref="AL109:AO110" si="70">SUM($G109*AL$85)</f>
        <v>0</v>
      </c>
      <c r="AM109" s="420">
        <f t="shared" si="70"/>
        <v>0</v>
      </c>
      <c r="AN109" s="126">
        <f t="shared" si="70"/>
        <v>0</v>
      </c>
      <c r="AO109" s="129">
        <f t="shared" si="70"/>
        <v>0</v>
      </c>
    </row>
    <row r="110" spans="2:43" ht="25.5" x14ac:dyDescent="0.2">
      <c r="B110" s="33" t="s">
        <v>274</v>
      </c>
      <c r="C110" s="158" t="s">
        <v>294</v>
      </c>
      <c r="D110" s="141">
        <v>0</v>
      </c>
      <c r="E110" s="145" t="str">
        <f>Anbudspris!$L$97</f>
        <v xml:space="preserve"> </v>
      </c>
      <c r="F110" s="143">
        <v>32</v>
      </c>
      <c r="G110" s="149">
        <f>IF(Prislista!F156+Prislista!F169+Prislista!F180+Prislista!F191=0,0,E110/F110)</f>
        <v>0</v>
      </c>
      <c r="H110" s="427"/>
      <c r="I110" s="431"/>
      <c r="J110" s="131">
        <f t="shared" si="67"/>
        <v>0</v>
      </c>
      <c r="K110" s="131">
        <f t="shared" si="67"/>
        <v>0</v>
      </c>
      <c r="L110" s="131">
        <f t="shared" si="67"/>
        <v>0</v>
      </c>
      <c r="M110" s="131">
        <f t="shared" si="67"/>
        <v>0</v>
      </c>
      <c r="N110" s="131">
        <f t="shared" si="67"/>
        <v>0</v>
      </c>
      <c r="O110" s="131">
        <f t="shared" si="67"/>
        <v>0</v>
      </c>
      <c r="P110" s="131">
        <f t="shared" si="67"/>
        <v>0</v>
      </c>
      <c r="Q110" s="131">
        <f t="shared" si="67"/>
        <v>0</v>
      </c>
      <c r="R110" s="131">
        <f t="shared" si="67"/>
        <v>0</v>
      </c>
      <c r="S110" s="131">
        <f t="shared" si="67"/>
        <v>0</v>
      </c>
      <c r="T110" s="131">
        <f t="shared" si="67"/>
        <v>0</v>
      </c>
      <c r="U110" s="131">
        <f t="shared" si="67"/>
        <v>0</v>
      </c>
      <c r="V110" s="131">
        <f t="shared" si="67"/>
        <v>0</v>
      </c>
      <c r="W110" s="131">
        <f t="shared" si="67"/>
        <v>0</v>
      </c>
      <c r="X110" s="131">
        <f t="shared" si="68"/>
        <v>0</v>
      </c>
      <c r="Y110" s="131">
        <f t="shared" si="68"/>
        <v>0</v>
      </c>
      <c r="Z110" s="131">
        <f t="shared" si="68"/>
        <v>0</v>
      </c>
      <c r="AA110" s="131">
        <f t="shared" si="68"/>
        <v>0</v>
      </c>
      <c r="AB110" s="131">
        <f t="shared" si="69"/>
        <v>0</v>
      </c>
      <c r="AC110" s="131">
        <f t="shared" si="69"/>
        <v>0</v>
      </c>
      <c r="AD110" s="131">
        <f t="shared" si="69"/>
        <v>0</v>
      </c>
      <c r="AE110" s="131">
        <f t="shared" si="69"/>
        <v>0</v>
      </c>
      <c r="AF110" s="131">
        <f t="shared" si="69"/>
        <v>0</v>
      </c>
      <c r="AG110" s="131">
        <f t="shared" si="69"/>
        <v>0</v>
      </c>
      <c r="AH110" s="131">
        <f t="shared" si="69"/>
        <v>0</v>
      </c>
      <c r="AI110" s="131">
        <f t="shared" si="69"/>
        <v>0</v>
      </c>
      <c r="AJ110" s="131">
        <f t="shared" si="69"/>
        <v>0</v>
      </c>
      <c r="AK110" s="131">
        <f t="shared" si="69"/>
        <v>0</v>
      </c>
      <c r="AL110" s="131">
        <f t="shared" si="70"/>
        <v>0</v>
      </c>
      <c r="AM110" s="420">
        <f t="shared" si="70"/>
        <v>0</v>
      </c>
      <c r="AN110" s="126">
        <f t="shared" si="70"/>
        <v>0</v>
      </c>
      <c r="AO110" s="129">
        <f t="shared" si="70"/>
        <v>0</v>
      </c>
    </row>
    <row r="111" spans="2:43" x14ac:dyDescent="0.2">
      <c r="B111" s="32" t="s">
        <v>30</v>
      </c>
      <c r="C111" s="439" t="s">
        <v>96</v>
      </c>
      <c r="D111" s="452" t="str">
        <f>Anbudspris!$K$98</f>
        <v xml:space="preserve"> </v>
      </c>
      <c r="E111" s="441" t="str">
        <f>Anbudspris!$L$98</f>
        <v xml:space="preserve"> </v>
      </c>
      <c r="F111" s="453">
        <v>1</v>
      </c>
      <c r="G111" s="443">
        <f>IF(Prislista!$F$198=0,0,E111/F111)</f>
        <v>0</v>
      </c>
      <c r="H111" s="434"/>
      <c r="I111" s="454"/>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6"/>
      <c r="AN111" s="436"/>
      <c r="AO111" s="437">
        <f>SUM($G111*AO$9)</f>
        <v>0</v>
      </c>
    </row>
    <row r="112" spans="2:43" x14ac:dyDescent="0.2">
      <c r="B112" s="32" t="s">
        <v>75</v>
      </c>
      <c r="C112" s="315" t="s">
        <v>214</v>
      </c>
      <c r="D112" s="440"/>
      <c r="E112" s="441"/>
      <c r="F112" s="442"/>
      <c r="G112" s="443"/>
      <c r="H112" s="434"/>
      <c r="I112" s="435"/>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5"/>
      <c r="AN112" s="436"/>
      <c r="AO112" s="451"/>
    </row>
    <row r="113" spans="2:43" x14ac:dyDescent="0.2">
      <c r="B113" s="271"/>
      <c r="C113" s="117" t="s">
        <v>134</v>
      </c>
      <c r="D113" s="444">
        <f>Prislista!$E$223</f>
        <v>0</v>
      </c>
      <c r="E113" s="445" t="str">
        <f>Anbudspris!$L$103</f>
        <v xml:space="preserve"> </v>
      </c>
      <c r="F113" s="446">
        <v>32</v>
      </c>
      <c r="G113" s="447">
        <f>IF(Prislista!$E$223=0,0,E113/F113)</f>
        <v>0</v>
      </c>
      <c r="H113" s="448"/>
      <c r="I113" s="449"/>
      <c r="J113" s="126">
        <f t="shared" ref="J113:S120" si="71">SUM($G113*J$9)</f>
        <v>0</v>
      </c>
      <c r="K113" s="126">
        <f t="shared" si="71"/>
        <v>0</v>
      </c>
      <c r="L113" s="126">
        <f t="shared" si="71"/>
        <v>0</v>
      </c>
      <c r="M113" s="126">
        <f t="shared" si="71"/>
        <v>0</v>
      </c>
      <c r="N113" s="126">
        <f t="shared" si="71"/>
        <v>0</v>
      </c>
      <c r="O113" s="126">
        <f t="shared" si="71"/>
        <v>0</v>
      </c>
      <c r="P113" s="126">
        <f t="shared" si="71"/>
        <v>0</v>
      </c>
      <c r="Q113" s="126">
        <f t="shared" si="71"/>
        <v>0</v>
      </c>
      <c r="R113" s="126">
        <f t="shared" si="71"/>
        <v>0</v>
      </c>
      <c r="S113" s="126">
        <f t="shared" si="71"/>
        <v>0</v>
      </c>
      <c r="T113" s="126">
        <f t="shared" ref="T113:AC120" si="72">SUM($G113*T$9)</f>
        <v>0</v>
      </c>
      <c r="U113" s="126">
        <f t="shared" si="72"/>
        <v>0</v>
      </c>
      <c r="V113" s="126">
        <f t="shared" si="72"/>
        <v>0</v>
      </c>
      <c r="W113" s="126">
        <f t="shared" si="72"/>
        <v>0</v>
      </c>
      <c r="X113" s="126">
        <f t="shared" si="72"/>
        <v>0</v>
      </c>
      <c r="Y113" s="126">
        <f t="shared" si="72"/>
        <v>0</v>
      </c>
      <c r="Z113" s="126">
        <f t="shared" si="72"/>
        <v>0</v>
      </c>
      <c r="AA113" s="126">
        <f t="shared" si="72"/>
        <v>0</v>
      </c>
      <c r="AB113" s="126">
        <f t="shared" si="72"/>
        <v>0</v>
      </c>
      <c r="AC113" s="126">
        <f t="shared" si="72"/>
        <v>0</v>
      </c>
      <c r="AD113" s="126">
        <f t="shared" ref="AD113:AO120" si="73">SUM($G113*AD$9)</f>
        <v>0</v>
      </c>
      <c r="AE113" s="126">
        <f t="shared" si="73"/>
        <v>0</v>
      </c>
      <c r="AF113" s="126">
        <f t="shared" si="73"/>
        <v>0</v>
      </c>
      <c r="AG113" s="126">
        <f t="shared" si="73"/>
        <v>0</v>
      </c>
      <c r="AH113" s="126">
        <f t="shared" si="73"/>
        <v>0</v>
      </c>
      <c r="AI113" s="126">
        <f t="shared" si="73"/>
        <v>0</v>
      </c>
      <c r="AJ113" s="126">
        <f t="shared" si="73"/>
        <v>0</v>
      </c>
      <c r="AK113" s="126">
        <f t="shared" si="73"/>
        <v>0</v>
      </c>
      <c r="AL113" s="126">
        <f t="shared" si="73"/>
        <v>0</v>
      </c>
      <c r="AM113" s="126">
        <f t="shared" si="73"/>
        <v>0</v>
      </c>
      <c r="AN113" s="126">
        <f t="shared" si="73"/>
        <v>0</v>
      </c>
      <c r="AO113" s="129">
        <f t="shared" si="73"/>
        <v>0</v>
      </c>
    </row>
    <row r="114" spans="2:43" x14ac:dyDescent="0.2">
      <c r="B114" s="314"/>
      <c r="C114" s="23" t="s">
        <v>91</v>
      </c>
      <c r="D114" s="440">
        <f>Prislista!$E$224</f>
        <v>0</v>
      </c>
      <c r="E114" s="445" t="str">
        <f>Anbudspris!$L$104</f>
        <v xml:space="preserve"> </v>
      </c>
      <c r="F114" s="433">
        <v>32</v>
      </c>
      <c r="G114" s="447">
        <f>IF(Prislista!$E$224=0,0,E114/F114)</f>
        <v>0</v>
      </c>
      <c r="H114" s="427"/>
      <c r="I114" s="428"/>
      <c r="J114" s="126">
        <f t="shared" si="71"/>
        <v>0</v>
      </c>
      <c r="K114" s="126">
        <f t="shared" si="71"/>
        <v>0</v>
      </c>
      <c r="L114" s="126">
        <f t="shared" si="71"/>
        <v>0</v>
      </c>
      <c r="M114" s="126">
        <f t="shared" si="71"/>
        <v>0</v>
      </c>
      <c r="N114" s="126">
        <f t="shared" si="71"/>
        <v>0</v>
      </c>
      <c r="O114" s="126">
        <f t="shared" si="71"/>
        <v>0</v>
      </c>
      <c r="P114" s="126">
        <f t="shared" si="71"/>
        <v>0</v>
      </c>
      <c r="Q114" s="126">
        <f t="shared" si="71"/>
        <v>0</v>
      </c>
      <c r="R114" s="126">
        <f t="shared" si="71"/>
        <v>0</v>
      </c>
      <c r="S114" s="126">
        <f t="shared" si="71"/>
        <v>0</v>
      </c>
      <c r="T114" s="126">
        <f t="shared" si="72"/>
        <v>0</v>
      </c>
      <c r="U114" s="126">
        <f t="shared" si="72"/>
        <v>0</v>
      </c>
      <c r="V114" s="126">
        <f t="shared" si="72"/>
        <v>0</v>
      </c>
      <c r="W114" s="126">
        <f t="shared" si="72"/>
        <v>0</v>
      </c>
      <c r="X114" s="126">
        <f t="shared" si="72"/>
        <v>0</v>
      </c>
      <c r="Y114" s="126">
        <f t="shared" si="72"/>
        <v>0</v>
      </c>
      <c r="Z114" s="126">
        <f t="shared" si="72"/>
        <v>0</v>
      </c>
      <c r="AA114" s="126">
        <f t="shared" si="72"/>
        <v>0</v>
      </c>
      <c r="AB114" s="126">
        <f t="shared" si="72"/>
        <v>0</v>
      </c>
      <c r="AC114" s="126">
        <f t="shared" si="72"/>
        <v>0</v>
      </c>
      <c r="AD114" s="126">
        <f t="shared" si="73"/>
        <v>0</v>
      </c>
      <c r="AE114" s="126">
        <f t="shared" si="73"/>
        <v>0</v>
      </c>
      <c r="AF114" s="126">
        <f t="shared" si="73"/>
        <v>0</v>
      </c>
      <c r="AG114" s="126">
        <f t="shared" si="73"/>
        <v>0</v>
      </c>
      <c r="AH114" s="126">
        <f t="shared" si="73"/>
        <v>0</v>
      </c>
      <c r="AI114" s="126">
        <f t="shared" si="73"/>
        <v>0</v>
      </c>
      <c r="AJ114" s="126">
        <f t="shared" si="73"/>
        <v>0</v>
      </c>
      <c r="AK114" s="126">
        <f t="shared" si="73"/>
        <v>0</v>
      </c>
      <c r="AL114" s="126">
        <f t="shared" si="73"/>
        <v>0</v>
      </c>
      <c r="AM114" s="126">
        <f t="shared" si="73"/>
        <v>0</v>
      </c>
      <c r="AN114" s="126">
        <f t="shared" si="73"/>
        <v>0</v>
      </c>
      <c r="AO114" s="129">
        <f t="shared" si="73"/>
        <v>0</v>
      </c>
    </row>
    <row r="115" spans="2:43" x14ac:dyDescent="0.2">
      <c r="B115" s="314"/>
      <c r="C115" s="23" t="s">
        <v>92</v>
      </c>
      <c r="D115" s="440">
        <f>Prislista!$E$225</f>
        <v>0</v>
      </c>
      <c r="E115" s="445" t="str">
        <f>Anbudspris!$L$105</f>
        <v xml:space="preserve"> </v>
      </c>
      <c r="F115" s="433">
        <v>32</v>
      </c>
      <c r="G115" s="447">
        <f>IF(Prislista!$E$225=0,0,E115/F115)</f>
        <v>0</v>
      </c>
      <c r="H115" s="427"/>
      <c r="I115" s="428"/>
      <c r="J115" s="126">
        <f t="shared" si="71"/>
        <v>0</v>
      </c>
      <c r="K115" s="126">
        <f t="shared" si="71"/>
        <v>0</v>
      </c>
      <c r="L115" s="126">
        <f t="shared" si="71"/>
        <v>0</v>
      </c>
      <c r="M115" s="126">
        <f t="shared" si="71"/>
        <v>0</v>
      </c>
      <c r="N115" s="126">
        <f t="shared" si="71"/>
        <v>0</v>
      </c>
      <c r="O115" s="126">
        <f t="shared" si="71"/>
        <v>0</v>
      </c>
      <c r="P115" s="126">
        <f t="shared" si="71"/>
        <v>0</v>
      </c>
      <c r="Q115" s="126">
        <f t="shared" si="71"/>
        <v>0</v>
      </c>
      <c r="R115" s="126">
        <f t="shared" si="71"/>
        <v>0</v>
      </c>
      <c r="S115" s="126">
        <f t="shared" si="71"/>
        <v>0</v>
      </c>
      <c r="T115" s="126">
        <f t="shared" si="72"/>
        <v>0</v>
      </c>
      <c r="U115" s="126">
        <f t="shared" si="72"/>
        <v>0</v>
      </c>
      <c r="V115" s="126">
        <f t="shared" si="72"/>
        <v>0</v>
      </c>
      <c r="W115" s="126">
        <f t="shared" si="72"/>
        <v>0</v>
      </c>
      <c r="X115" s="126">
        <f t="shared" si="72"/>
        <v>0</v>
      </c>
      <c r="Y115" s="126">
        <f t="shared" si="72"/>
        <v>0</v>
      </c>
      <c r="Z115" s="126">
        <f t="shared" si="72"/>
        <v>0</v>
      </c>
      <c r="AA115" s="126">
        <f t="shared" si="72"/>
        <v>0</v>
      </c>
      <c r="AB115" s="126">
        <f t="shared" si="72"/>
        <v>0</v>
      </c>
      <c r="AC115" s="126">
        <f t="shared" si="72"/>
        <v>0</v>
      </c>
      <c r="AD115" s="126">
        <f t="shared" si="73"/>
        <v>0</v>
      </c>
      <c r="AE115" s="126">
        <f t="shared" si="73"/>
        <v>0</v>
      </c>
      <c r="AF115" s="126">
        <f t="shared" si="73"/>
        <v>0</v>
      </c>
      <c r="AG115" s="126">
        <f t="shared" si="73"/>
        <v>0</v>
      </c>
      <c r="AH115" s="126">
        <f t="shared" si="73"/>
        <v>0</v>
      </c>
      <c r="AI115" s="126">
        <f t="shared" si="73"/>
        <v>0</v>
      </c>
      <c r="AJ115" s="126">
        <f t="shared" si="73"/>
        <v>0</v>
      </c>
      <c r="AK115" s="126">
        <f t="shared" si="73"/>
        <v>0</v>
      </c>
      <c r="AL115" s="126">
        <f t="shared" si="73"/>
        <v>0</v>
      </c>
      <c r="AM115" s="126">
        <f t="shared" si="73"/>
        <v>0</v>
      </c>
      <c r="AN115" s="126">
        <f t="shared" si="73"/>
        <v>0</v>
      </c>
      <c r="AO115" s="129">
        <f t="shared" si="73"/>
        <v>0</v>
      </c>
    </row>
    <row r="116" spans="2:43" x14ac:dyDescent="0.2">
      <c r="B116" s="314"/>
      <c r="C116" s="23" t="s">
        <v>93</v>
      </c>
      <c r="D116" s="440">
        <f>Prislista!$E$226</f>
        <v>0</v>
      </c>
      <c r="E116" s="445" t="str">
        <f>Anbudspris!$L$106</f>
        <v xml:space="preserve"> </v>
      </c>
      <c r="F116" s="433">
        <v>32</v>
      </c>
      <c r="G116" s="447">
        <f>IF(Prislista!$E$226=0,0,E116/F116)</f>
        <v>0</v>
      </c>
      <c r="H116" s="427"/>
      <c r="I116" s="428"/>
      <c r="J116" s="126">
        <f t="shared" si="71"/>
        <v>0</v>
      </c>
      <c r="K116" s="126">
        <f t="shared" si="71"/>
        <v>0</v>
      </c>
      <c r="L116" s="126">
        <f t="shared" si="71"/>
        <v>0</v>
      </c>
      <c r="M116" s="126">
        <f t="shared" si="71"/>
        <v>0</v>
      </c>
      <c r="N116" s="126">
        <f t="shared" si="71"/>
        <v>0</v>
      </c>
      <c r="O116" s="126">
        <f t="shared" si="71"/>
        <v>0</v>
      </c>
      <c r="P116" s="126">
        <f t="shared" si="71"/>
        <v>0</v>
      </c>
      <c r="Q116" s="126">
        <f t="shared" si="71"/>
        <v>0</v>
      </c>
      <c r="R116" s="126">
        <f t="shared" si="71"/>
        <v>0</v>
      </c>
      <c r="S116" s="126">
        <f t="shared" si="71"/>
        <v>0</v>
      </c>
      <c r="T116" s="126">
        <f t="shared" si="72"/>
        <v>0</v>
      </c>
      <c r="U116" s="126">
        <f t="shared" si="72"/>
        <v>0</v>
      </c>
      <c r="V116" s="126">
        <f t="shared" si="72"/>
        <v>0</v>
      </c>
      <c r="W116" s="126">
        <f t="shared" si="72"/>
        <v>0</v>
      </c>
      <c r="X116" s="126">
        <f t="shared" si="72"/>
        <v>0</v>
      </c>
      <c r="Y116" s="126">
        <f t="shared" si="72"/>
        <v>0</v>
      </c>
      <c r="Z116" s="126">
        <f t="shared" si="72"/>
        <v>0</v>
      </c>
      <c r="AA116" s="126">
        <f t="shared" si="72"/>
        <v>0</v>
      </c>
      <c r="AB116" s="126">
        <f t="shared" si="72"/>
        <v>0</v>
      </c>
      <c r="AC116" s="126">
        <f t="shared" si="72"/>
        <v>0</v>
      </c>
      <c r="AD116" s="126">
        <f t="shared" si="73"/>
        <v>0</v>
      </c>
      <c r="AE116" s="126">
        <f t="shared" si="73"/>
        <v>0</v>
      </c>
      <c r="AF116" s="126">
        <f t="shared" si="73"/>
        <v>0</v>
      </c>
      <c r="AG116" s="126">
        <f t="shared" si="73"/>
        <v>0</v>
      </c>
      <c r="AH116" s="126">
        <f t="shared" si="73"/>
        <v>0</v>
      </c>
      <c r="AI116" s="126">
        <f t="shared" si="73"/>
        <v>0</v>
      </c>
      <c r="AJ116" s="126">
        <f t="shared" si="73"/>
        <v>0</v>
      </c>
      <c r="AK116" s="126">
        <f t="shared" si="73"/>
        <v>0</v>
      </c>
      <c r="AL116" s="126">
        <f t="shared" si="73"/>
        <v>0</v>
      </c>
      <c r="AM116" s="126">
        <f t="shared" si="73"/>
        <v>0</v>
      </c>
      <c r="AN116" s="126">
        <f t="shared" si="73"/>
        <v>0</v>
      </c>
      <c r="AO116" s="129">
        <f t="shared" si="73"/>
        <v>0</v>
      </c>
    </row>
    <row r="117" spans="2:43" x14ac:dyDescent="0.2">
      <c r="B117" s="314"/>
      <c r="C117" s="690" t="s">
        <v>350</v>
      </c>
      <c r="D117" s="701">
        <f>Prislista!$E$227</f>
        <v>0</v>
      </c>
      <c r="E117" s="702" t="str">
        <f>Anbudspris!$L$107</f>
        <v xml:space="preserve"> </v>
      </c>
      <c r="F117" s="703">
        <v>32</v>
      </c>
      <c r="G117" s="704">
        <f>IF(Prislista!$E$227=0,0,E117/F117)</f>
        <v>0</v>
      </c>
      <c r="H117" s="427"/>
      <c r="I117" s="428"/>
      <c r="J117" s="126">
        <f t="shared" si="71"/>
        <v>0</v>
      </c>
      <c r="K117" s="126">
        <f t="shared" si="71"/>
        <v>0</v>
      </c>
      <c r="L117" s="126">
        <f t="shared" si="71"/>
        <v>0</v>
      </c>
      <c r="M117" s="126">
        <f t="shared" si="71"/>
        <v>0</v>
      </c>
      <c r="N117" s="126">
        <f t="shared" si="71"/>
        <v>0</v>
      </c>
      <c r="O117" s="126">
        <f t="shared" si="71"/>
        <v>0</v>
      </c>
      <c r="P117" s="126">
        <f t="shared" si="71"/>
        <v>0</v>
      </c>
      <c r="Q117" s="126">
        <f t="shared" si="71"/>
        <v>0</v>
      </c>
      <c r="R117" s="126">
        <f t="shared" si="71"/>
        <v>0</v>
      </c>
      <c r="S117" s="126">
        <f t="shared" si="71"/>
        <v>0</v>
      </c>
      <c r="T117" s="126">
        <f t="shared" si="72"/>
        <v>0</v>
      </c>
      <c r="U117" s="126">
        <f t="shared" si="72"/>
        <v>0</v>
      </c>
      <c r="V117" s="126">
        <f t="shared" si="72"/>
        <v>0</v>
      </c>
      <c r="W117" s="126">
        <f t="shared" si="72"/>
        <v>0</v>
      </c>
      <c r="X117" s="126">
        <f t="shared" si="72"/>
        <v>0</v>
      </c>
      <c r="Y117" s="126">
        <f t="shared" si="72"/>
        <v>0</v>
      </c>
      <c r="Z117" s="126">
        <f t="shared" si="72"/>
        <v>0</v>
      </c>
      <c r="AA117" s="126">
        <f t="shared" si="72"/>
        <v>0</v>
      </c>
      <c r="AB117" s="126">
        <f t="shared" si="72"/>
        <v>0</v>
      </c>
      <c r="AC117" s="126">
        <f t="shared" si="72"/>
        <v>0</v>
      </c>
      <c r="AD117" s="126">
        <f t="shared" si="73"/>
        <v>0</v>
      </c>
      <c r="AE117" s="126">
        <f t="shared" si="73"/>
        <v>0</v>
      </c>
      <c r="AF117" s="126">
        <f t="shared" si="73"/>
        <v>0</v>
      </c>
      <c r="AG117" s="126">
        <f t="shared" si="73"/>
        <v>0</v>
      </c>
      <c r="AH117" s="126">
        <f t="shared" si="73"/>
        <v>0</v>
      </c>
      <c r="AI117" s="126">
        <f t="shared" si="73"/>
        <v>0</v>
      </c>
      <c r="AJ117" s="126">
        <f t="shared" si="73"/>
        <v>0</v>
      </c>
      <c r="AK117" s="126">
        <f t="shared" si="73"/>
        <v>0</v>
      </c>
      <c r="AL117" s="126">
        <f t="shared" si="73"/>
        <v>0</v>
      </c>
      <c r="AM117" s="126">
        <f t="shared" si="73"/>
        <v>0</v>
      </c>
      <c r="AN117" s="126">
        <f t="shared" si="73"/>
        <v>0</v>
      </c>
      <c r="AO117" s="129">
        <f t="shared" si="73"/>
        <v>0</v>
      </c>
    </row>
    <row r="118" spans="2:43" x14ac:dyDescent="0.2">
      <c r="B118" s="314"/>
      <c r="C118" s="690" t="s">
        <v>351</v>
      </c>
      <c r="D118" s="701">
        <f>Prislista!$E$228</f>
        <v>0</v>
      </c>
      <c r="E118" s="702" t="str">
        <f>Anbudspris!$L$108</f>
        <v xml:space="preserve"> </v>
      </c>
      <c r="F118" s="703">
        <v>32</v>
      </c>
      <c r="G118" s="704">
        <f>IF(Prislista!$E$228=0,0,E118/F118)</f>
        <v>0</v>
      </c>
      <c r="H118" s="427"/>
      <c r="I118" s="428"/>
      <c r="J118" s="126">
        <f t="shared" si="71"/>
        <v>0</v>
      </c>
      <c r="K118" s="126">
        <f t="shared" si="71"/>
        <v>0</v>
      </c>
      <c r="L118" s="126">
        <f t="shared" si="71"/>
        <v>0</v>
      </c>
      <c r="M118" s="126">
        <f t="shared" si="71"/>
        <v>0</v>
      </c>
      <c r="N118" s="126">
        <f t="shared" si="71"/>
        <v>0</v>
      </c>
      <c r="O118" s="126">
        <f t="shared" si="71"/>
        <v>0</v>
      </c>
      <c r="P118" s="126">
        <f t="shared" si="71"/>
        <v>0</v>
      </c>
      <c r="Q118" s="126">
        <f t="shared" si="71"/>
        <v>0</v>
      </c>
      <c r="R118" s="126">
        <f t="shared" si="71"/>
        <v>0</v>
      </c>
      <c r="S118" s="126">
        <f t="shared" si="71"/>
        <v>0</v>
      </c>
      <c r="T118" s="126">
        <f t="shared" si="72"/>
        <v>0</v>
      </c>
      <c r="U118" s="126">
        <f t="shared" si="72"/>
        <v>0</v>
      </c>
      <c r="V118" s="126">
        <f t="shared" si="72"/>
        <v>0</v>
      </c>
      <c r="W118" s="126">
        <f t="shared" si="72"/>
        <v>0</v>
      </c>
      <c r="X118" s="126">
        <f t="shared" si="72"/>
        <v>0</v>
      </c>
      <c r="Y118" s="126">
        <f t="shared" si="72"/>
        <v>0</v>
      </c>
      <c r="Z118" s="126">
        <f t="shared" si="72"/>
        <v>0</v>
      </c>
      <c r="AA118" s="126">
        <f t="shared" si="72"/>
        <v>0</v>
      </c>
      <c r="AB118" s="126">
        <f t="shared" si="72"/>
        <v>0</v>
      </c>
      <c r="AC118" s="126">
        <f t="shared" si="72"/>
        <v>0</v>
      </c>
      <c r="AD118" s="126">
        <f t="shared" si="73"/>
        <v>0</v>
      </c>
      <c r="AE118" s="126">
        <f t="shared" si="73"/>
        <v>0</v>
      </c>
      <c r="AF118" s="126">
        <f t="shared" si="73"/>
        <v>0</v>
      </c>
      <c r="AG118" s="126">
        <f t="shared" si="73"/>
        <v>0</v>
      </c>
      <c r="AH118" s="126">
        <f t="shared" si="73"/>
        <v>0</v>
      </c>
      <c r="AI118" s="126">
        <f t="shared" si="73"/>
        <v>0</v>
      </c>
      <c r="AJ118" s="126">
        <f t="shared" si="73"/>
        <v>0</v>
      </c>
      <c r="AK118" s="126">
        <f t="shared" si="73"/>
        <v>0</v>
      </c>
      <c r="AL118" s="126">
        <f t="shared" si="73"/>
        <v>0</v>
      </c>
      <c r="AM118" s="126">
        <f t="shared" si="73"/>
        <v>0</v>
      </c>
      <c r="AN118" s="126">
        <f t="shared" si="73"/>
        <v>0</v>
      </c>
      <c r="AO118" s="129">
        <f t="shared" si="73"/>
        <v>0</v>
      </c>
    </row>
    <row r="119" spans="2:43" x14ac:dyDescent="0.2">
      <c r="B119" s="314"/>
      <c r="C119" s="23" t="s">
        <v>94</v>
      </c>
      <c r="D119" s="440">
        <f>Prislista!$E$229</f>
        <v>0</v>
      </c>
      <c r="E119" s="445" t="str">
        <f>Anbudspris!$L$109</f>
        <v xml:space="preserve"> </v>
      </c>
      <c r="F119" s="433">
        <v>32</v>
      </c>
      <c r="G119" s="447">
        <f>IF(Prislista!$E$229=0,0,E119/F119)</f>
        <v>0</v>
      </c>
      <c r="H119" s="427"/>
      <c r="I119" s="428"/>
      <c r="J119" s="126">
        <f t="shared" si="71"/>
        <v>0</v>
      </c>
      <c r="K119" s="126">
        <f t="shared" si="71"/>
        <v>0</v>
      </c>
      <c r="L119" s="126">
        <f t="shared" si="71"/>
        <v>0</v>
      </c>
      <c r="M119" s="126">
        <f t="shared" si="71"/>
        <v>0</v>
      </c>
      <c r="N119" s="126">
        <f t="shared" si="71"/>
        <v>0</v>
      </c>
      <c r="O119" s="126">
        <f t="shared" si="71"/>
        <v>0</v>
      </c>
      <c r="P119" s="126">
        <f t="shared" si="71"/>
        <v>0</v>
      </c>
      <c r="Q119" s="126">
        <f t="shared" si="71"/>
        <v>0</v>
      </c>
      <c r="R119" s="126">
        <f t="shared" si="71"/>
        <v>0</v>
      </c>
      <c r="S119" s="126">
        <f t="shared" si="71"/>
        <v>0</v>
      </c>
      <c r="T119" s="126">
        <f t="shared" si="72"/>
        <v>0</v>
      </c>
      <c r="U119" s="126">
        <f t="shared" si="72"/>
        <v>0</v>
      </c>
      <c r="V119" s="126">
        <f t="shared" si="72"/>
        <v>0</v>
      </c>
      <c r="W119" s="126">
        <f t="shared" si="72"/>
        <v>0</v>
      </c>
      <c r="X119" s="126">
        <f t="shared" si="72"/>
        <v>0</v>
      </c>
      <c r="Y119" s="126">
        <f t="shared" si="72"/>
        <v>0</v>
      </c>
      <c r="Z119" s="126">
        <f t="shared" si="72"/>
        <v>0</v>
      </c>
      <c r="AA119" s="126">
        <f t="shared" si="72"/>
        <v>0</v>
      </c>
      <c r="AB119" s="126">
        <f t="shared" si="72"/>
        <v>0</v>
      </c>
      <c r="AC119" s="126">
        <f t="shared" si="72"/>
        <v>0</v>
      </c>
      <c r="AD119" s="126">
        <f t="shared" si="73"/>
        <v>0</v>
      </c>
      <c r="AE119" s="126">
        <f t="shared" si="73"/>
        <v>0</v>
      </c>
      <c r="AF119" s="126">
        <f t="shared" si="73"/>
        <v>0</v>
      </c>
      <c r="AG119" s="126">
        <f t="shared" si="73"/>
        <v>0</v>
      </c>
      <c r="AH119" s="126">
        <f t="shared" si="73"/>
        <v>0</v>
      </c>
      <c r="AI119" s="126">
        <f t="shared" si="73"/>
        <v>0</v>
      </c>
      <c r="AJ119" s="126">
        <f t="shared" si="73"/>
        <v>0</v>
      </c>
      <c r="AK119" s="126">
        <f t="shared" si="73"/>
        <v>0</v>
      </c>
      <c r="AL119" s="126">
        <f t="shared" si="73"/>
        <v>0</v>
      </c>
      <c r="AM119" s="126">
        <f t="shared" si="73"/>
        <v>0</v>
      </c>
      <c r="AN119" s="126">
        <f t="shared" si="73"/>
        <v>0</v>
      </c>
      <c r="AO119" s="129">
        <f t="shared" si="73"/>
        <v>0</v>
      </c>
      <c r="AQ119" s="139" t="s">
        <v>116</v>
      </c>
    </row>
    <row r="120" spans="2:43" x14ac:dyDescent="0.2">
      <c r="B120" s="13"/>
      <c r="C120" s="24" t="s">
        <v>95</v>
      </c>
      <c r="D120" s="134">
        <f>Prislista!$E$230</f>
        <v>0</v>
      </c>
      <c r="E120" s="147" t="str">
        <f>Anbudspris!$L$110</f>
        <v xml:space="preserve"> </v>
      </c>
      <c r="F120" s="362">
        <v>32</v>
      </c>
      <c r="G120" s="150">
        <f>IF(Prislista!$E$230=0,0,E120/F120)</f>
        <v>0</v>
      </c>
      <c r="H120" s="429"/>
      <c r="I120" s="430"/>
      <c r="J120" s="438">
        <f t="shared" si="71"/>
        <v>0</v>
      </c>
      <c r="K120" s="438">
        <f t="shared" si="71"/>
        <v>0</v>
      </c>
      <c r="L120" s="438">
        <f t="shared" si="71"/>
        <v>0</v>
      </c>
      <c r="M120" s="438">
        <f t="shared" si="71"/>
        <v>0</v>
      </c>
      <c r="N120" s="438">
        <f t="shared" si="71"/>
        <v>0</v>
      </c>
      <c r="O120" s="438">
        <f t="shared" si="71"/>
        <v>0</v>
      </c>
      <c r="P120" s="438">
        <f t="shared" si="71"/>
        <v>0</v>
      </c>
      <c r="Q120" s="438">
        <f t="shared" si="71"/>
        <v>0</v>
      </c>
      <c r="R120" s="438">
        <f t="shared" si="71"/>
        <v>0</v>
      </c>
      <c r="S120" s="438">
        <f t="shared" si="71"/>
        <v>0</v>
      </c>
      <c r="T120" s="438">
        <f t="shared" si="72"/>
        <v>0</v>
      </c>
      <c r="U120" s="438">
        <f t="shared" si="72"/>
        <v>0</v>
      </c>
      <c r="V120" s="438">
        <f t="shared" si="72"/>
        <v>0</v>
      </c>
      <c r="W120" s="438">
        <f t="shared" si="72"/>
        <v>0</v>
      </c>
      <c r="X120" s="438">
        <f t="shared" si="72"/>
        <v>0</v>
      </c>
      <c r="Y120" s="438">
        <f t="shared" si="72"/>
        <v>0</v>
      </c>
      <c r="Z120" s="438">
        <f t="shared" si="72"/>
        <v>0</v>
      </c>
      <c r="AA120" s="438">
        <f t="shared" si="72"/>
        <v>0</v>
      </c>
      <c r="AB120" s="438">
        <f t="shared" si="72"/>
        <v>0</v>
      </c>
      <c r="AC120" s="438">
        <f t="shared" si="72"/>
        <v>0</v>
      </c>
      <c r="AD120" s="438">
        <f t="shared" si="73"/>
        <v>0</v>
      </c>
      <c r="AE120" s="438">
        <f t="shared" si="73"/>
        <v>0</v>
      </c>
      <c r="AF120" s="438">
        <f t="shared" si="73"/>
        <v>0</v>
      </c>
      <c r="AG120" s="438">
        <f t="shared" si="73"/>
        <v>0</v>
      </c>
      <c r="AH120" s="438">
        <f t="shared" si="73"/>
        <v>0</v>
      </c>
      <c r="AI120" s="438">
        <f t="shared" si="73"/>
        <v>0</v>
      </c>
      <c r="AJ120" s="438">
        <f t="shared" si="73"/>
        <v>0</v>
      </c>
      <c r="AK120" s="438">
        <f t="shared" si="73"/>
        <v>0</v>
      </c>
      <c r="AL120" s="438">
        <f t="shared" si="73"/>
        <v>0</v>
      </c>
      <c r="AM120" s="438">
        <f t="shared" si="73"/>
        <v>0</v>
      </c>
      <c r="AN120" s="438">
        <f t="shared" si="73"/>
        <v>0</v>
      </c>
      <c r="AO120" s="130">
        <f t="shared" si="73"/>
        <v>0</v>
      </c>
      <c r="AQ120" s="363">
        <f>SUM(H105:AO120)</f>
        <v>0</v>
      </c>
    </row>
    <row r="121" spans="2:43" x14ac:dyDescent="0.2">
      <c r="C121" s="10"/>
      <c r="D121" s="10"/>
      <c r="E121" s="10"/>
      <c r="F121" s="10"/>
      <c r="G121" s="213"/>
      <c r="H121" s="10"/>
      <c r="I121" s="10"/>
      <c r="J121" s="10"/>
      <c r="AQ121" s="432"/>
    </row>
    <row r="122" spans="2:43" x14ac:dyDescent="0.2">
      <c r="C122" s="10"/>
      <c r="D122" s="136"/>
      <c r="E122" s="137" t="s">
        <v>124</v>
      </c>
      <c r="F122" s="162" t="s">
        <v>16</v>
      </c>
      <c r="G122" s="214" t="s">
        <v>114</v>
      </c>
      <c r="H122" s="153">
        <f t="shared" ref="H122:AO122" si="74">H$8</f>
        <v>41547</v>
      </c>
      <c r="I122" s="122">
        <f t="shared" si="74"/>
        <v>41639</v>
      </c>
      <c r="J122" s="122">
        <f t="shared" si="74"/>
        <v>41729</v>
      </c>
      <c r="K122" s="123">
        <f t="shared" si="74"/>
        <v>41820</v>
      </c>
      <c r="L122" s="122">
        <f t="shared" si="74"/>
        <v>41912</v>
      </c>
      <c r="M122" s="122">
        <f t="shared" si="74"/>
        <v>42004</v>
      </c>
      <c r="N122" s="122">
        <f t="shared" si="74"/>
        <v>42094</v>
      </c>
      <c r="O122" s="123">
        <f t="shared" si="74"/>
        <v>42185</v>
      </c>
      <c r="P122" s="122">
        <f t="shared" si="74"/>
        <v>42277</v>
      </c>
      <c r="Q122" s="122">
        <f t="shared" si="74"/>
        <v>42369</v>
      </c>
      <c r="R122" s="122">
        <f t="shared" si="74"/>
        <v>42460</v>
      </c>
      <c r="S122" s="122">
        <f t="shared" si="74"/>
        <v>42551</v>
      </c>
      <c r="T122" s="122">
        <f t="shared" si="74"/>
        <v>42643</v>
      </c>
      <c r="U122" s="122">
        <f t="shared" si="74"/>
        <v>42735</v>
      </c>
      <c r="V122" s="122">
        <f t="shared" si="74"/>
        <v>42825</v>
      </c>
      <c r="W122" s="122">
        <f t="shared" si="74"/>
        <v>42916</v>
      </c>
      <c r="X122" s="122">
        <f t="shared" si="74"/>
        <v>43008</v>
      </c>
      <c r="Y122" s="122">
        <f t="shared" si="74"/>
        <v>43100</v>
      </c>
      <c r="Z122" s="122">
        <f t="shared" si="74"/>
        <v>43190</v>
      </c>
      <c r="AA122" s="122">
        <f t="shared" si="74"/>
        <v>43281</v>
      </c>
      <c r="AB122" s="122">
        <f t="shared" si="74"/>
        <v>43373</v>
      </c>
      <c r="AC122" s="122">
        <f t="shared" si="74"/>
        <v>43465</v>
      </c>
      <c r="AD122" s="122">
        <f t="shared" si="74"/>
        <v>43555</v>
      </c>
      <c r="AE122" s="122">
        <f t="shared" si="74"/>
        <v>43646</v>
      </c>
      <c r="AF122" s="122">
        <f t="shared" si="74"/>
        <v>43738</v>
      </c>
      <c r="AG122" s="122">
        <f t="shared" si="74"/>
        <v>43830</v>
      </c>
      <c r="AH122" s="122">
        <f t="shared" si="74"/>
        <v>43920</v>
      </c>
      <c r="AI122" s="122">
        <f t="shared" si="74"/>
        <v>44012</v>
      </c>
      <c r="AJ122" s="122">
        <f t="shared" si="74"/>
        <v>44104</v>
      </c>
      <c r="AK122" s="122">
        <f t="shared" si="74"/>
        <v>44196</v>
      </c>
      <c r="AL122" s="122">
        <f t="shared" si="74"/>
        <v>44286</v>
      </c>
      <c r="AM122" s="416">
        <f t="shared" si="74"/>
        <v>44377</v>
      </c>
      <c r="AN122" s="122">
        <f t="shared" si="74"/>
        <v>44469</v>
      </c>
      <c r="AO122" s="128">
        <f t="shared" si="74"/>
        <v>44561</v>
      </c>
      <c r="AQ122" s="432"/>
    </row>
    <row r="123" spans="2:43" ht="15" x14ac:dyDescent="0.25">
      <c r="B123" s="5" t="s">
        <v>210</v>
      </c>
      <c r="C123" s="10"/>
      <c r="D123" s="193" t="s">
        <v>36</v>
      </c>
      <c r="E123" s="138" t="s">
        <v>125</v>
      </c>
      <c r="F123" s="163" t="s">
        <v>115</v>
      </c>
      <c r="G123" s="215" t="s">
        <v>113</v>
      </c>
      <c r="H123" s="424">
        <f t="shared" ref="H123:AO123" si="75">H$9</f>
        <v>0</v>
      </c>
      <c r="I123" s="423">
        <f t="shared" si="75"/>
        <v>0</v>
      </c>
      <c r="J123" s="423">
        <f t="shared" si="75"/>
        <v>0.02</v>
      </c>
      <c r="K123" s="423">
        <f t="shared" si="75"/>
        <v>0.02</v>
      </c>
      <c r="L123" s="423">
        <f t="shared" si="75"/>
        <v>0.02</v>
      </c>
      <c r="M123" s="423">
        <f t="shared" si="75"/>
        <v>0.02</v>
      </c>
      <c r="N123" s="423">
        <f t="shared" si="75"/>
        <v>4.0399999999999991E-2</v>
      </c>
      <c r="O123" s="423">
        <f t="shared" si="75"/>
        <v>4.0399999999999991E-2</v>
      </c>
      <c r="P123" s="423">
        <f t="shared" si="75"/>
        <v>4.0399999999999991E-2</v>
      </c>
      <c r="Q123" s="423">
        <f t="shared" si="75"/>
        <v>4.0399999999999991E-2</v>
      </c>
      <c r="R123" s="423">
        <f t="shared" si="75"/>
        <v>6.1207999999999929E-2</v>
      </c>
      <c r="S123" s="423">
        <f t="shared" si="75"/>
        <v>6.1207999999999929E-2</v>
      </c>
      <c r="T123" s="423">
        <f t="shared" si="75"/>
        <v>6.1207999999999929E-2</v>
      </c>
      <c r="U123" s="423">
        <f t="shared" si="75"/>
        <v>6.1207999999999929E-2</v>
      </c>
      <c r="V123" s="423">
        <f t="shared" si="75"/>
        <v>8.2432159999999977E-2</v>
      </c>
      <c r="W123" s="423">
        <f t="shared" si="75"/>
        <v>8.2432159999999977E-2</v>
      </c>
      <c r="X123" s="423">
        <f t="shared" si="75"/>
        <v>8.2432159999999977E-2</v>
      </c>
      <c r="Y123" s="423">
        <f t="shared" si="75"/>
        <v>8.2432159999999977E-2</v>
      </c>
      <c r="Z123" s="423">
        <f t="shared" si="75"/>
        <v>0.10408080320000002</v>
      </c>
      <c r="AA123" s="423">
        <f t="shared" si="75"/>
        <v>0.10408080320000002</v>
      </c>
      <c r="AB123" s="423">
        <f t="shared" si="75"/>
        <v>0.10408080320000002</v>
      </c>
      <c r="AC123" s="423">
        <f t="shared" si="75"/>
        <v>0.10408080320000002</v>
      </c>
      <c r="AD123" s="423">
        <f t="shared" si="75"/>
        <v>0.12616241926400007</v>
      </c>
      <c r="AE123" s="423">
        <f t="shared" si="75"/>
        <v>0.12616241926400007</v>
      </c>
      <c r="AF123" s="423">
        <f t="shared" si="75"/>
        <v>0.12616241926400007</v>
      </c>
      <c r="AG123" s="423">
        <f t="shared" si="75"/>
        <v>0.12616241926400007</v>
      </c>
      <c r="AH123" s="423">
        <f t="shared" si="75"/>
        <v>0.14868566764928004</v>
      </c>
      <c r="AI123" s="423">
        <f t="shared" si="75"/>
        <v>0.14868566764928004</v>
      </c>
      <c r="AJ123" s="423">
        <f t="shared" si="75"/>
        <v>0.14868566764928004</v>
      </c>
      <c r="AK123" s="423">
        <f t="shared" si="75"/>
        <v>0.14868566764928004</v>
      </c>
      <c r="AL123" s="423">
        <f t="shared" si="75"/>
        <v>0.17165938100226574</v>
      </c>
      <c r="AM123" s="425">
        <f t="shared" si="75"/>
        <v>0.17165938100226574</v>
      </c>
      <c r="AN123" s="423">
        <f t="shared" si="75"/>
        <v>0.17165938100226574</v>
      </c>
      <c r="AO123" s="426">
        <f t="shared" si="75"/>
        <v>0.17165938100226574</v>
      </c>
      <c r="AQ123" s="432"/>
    </row>
    <row r="124" spans="2:43" x14ac:dyDescent="0.2">
      <c r="B124" s="155" t="s">
        <v>65</v>
      </c>
      <c r="C124" s="156" t="s">
        <v>90</v>
      </c>
      <c r="D124" s="140" t="str">
        <f>Anbudspris!$N$90</f>
        <v xml:space="preserve"> </v>
      </c>
      <c r="E124" s="144" t="str">
        <f>Anbudspris!$O$90</f>
        <v xml:space="preserve"> </v>
      </c>
      <c r="F124" s="142">
        <v>32</v>
      </c>
      <c r="G124" s="148">
        <f>IF(Prislista!$G$103=0,0,E124/F124)</f>
        <v>0</v>
      </c>
      <c r="H124" s="427"/>
      <c r="I124" s="428"/>
      <c r="J124" s="126">
        <f t="shared" ref="J124:AO124" si="76">SUM($G124*J$85)</f>
        <v>0</v>
      </c>
      <c r="K124" s="126">
        <f t="shared" si="76"/>
        <v>0</v>
      </c>
      <c r="L124" s="126">
        <f t="shared" si="76"/>
        <v>0</v>
      </c>
      <c r="M124" s="126">
        <f t="shared" si="76"/>
        <v>0</v>
      </c>
      <c r="N124" s="126">
        <f t="shared" si="76"/>
        <v>0</v>
      </c>
      <c r="O124" s="126">
        <f t="shared" si="76"/>
        <v>0</v>
      </c>
      <c r="P124" s="126">
        <f t="shared" si="76"/>
        <v>0</v>
      </c>
      <c r="Q124" s="126">
        <f t="shared" si="76"/>
        <v>0</v>
      </c>
      <c r="R124" s="126">
        <f t="shared" si="76"/>
        <v>0</v>
      </c>
      <c r="S124" s="126">
        <f t="shared" si="76"/>
        <v>0</v>
      </c>
      <c r="T124" s="126">
        <f t="shared" si="76"/>
        <v>0</v>
      </c>
      <c r="U124" s="126">
        <f t="shared" si="76"/>
        <v>0</v>
      </c>
      <c r="V124" s="126">
        <f t="shared" si="76"/>
        <v>0</v>
      </c>
      <c r="W124" s="126">
        <f t="shared" si="76"/>
        <v>0</v>
      </c>
      <c r="X124" s="126">
        <f t="shared" si="76"/>
        <v>0</v>
      </c>
      <c r="Y124" s="126">
        <f t="shared" si="76"/>
        <v>0</v>
      </c>
      <c r="Z124" s="126">
        <f t="shared" si="76"/>
        <v>0</v>
      </c>
      <c r="AA124" s="126">
        <f t="shared" si="76"/>
        <v>0</v>
      </c>
      <c r="AB124" s="126">
        <f t="shared" si="76"/>
        <v>0</v>
      </c>
      <c r="AC124" s="126">
        <f t="shared" si="76"/>
        <v>0</v>
      </c>
      <c r="AD124" s="126">
        <f t="shared" si="76"/>
        <v>0</v>
      </c>
      <c r="AE124" s="126">
        <f t="shared" si="76"/>
        <v>0</v>
      </c>
      <c r="AF124" s="126">
        <f t="shared" si="76"/>
        <v>0</v>
      </c>
      <c r="AG124" s="126">
        <f t="shared" si="76"/>
        <v>0</v>
      </c>
      <c r="AH124" s="126">
        <f t="shared" si="76"/>
        <v>0</v>
      </c>
      <c r="AI124" s="126">
        <f t="shared" si="76"/>
        <v>0</v>
      </c>
      <c r="AJ124" s="126">
        <f t="shared" si="76"/>
        <v>0</v>
      </c>
      <c r="AK124" s="126">
        <f t="shared" si="76"/>
        <v>0</v>
      </c>
      <c r="AL124" s="126">
        <f t="shared" si="76"/>
        <v>0</v>
      </c>
      <c r="AM124" s="417">
        <f t="shared" si="76"/>
        <v>0</v>
      </c>
      <c r="AN124" s="126">
        <f t="shared" si="76"/>
        <v>0</v>
      </c>
      <c r="AO124" s="129">
        <f t="shared" si="76"/>
        <v>0</v>
      </c>
      <c r="AQ124" s="432"/>
    </row>
    <row r="125" spans="2:43" ht="25.5" x14ac:dyDescent="0.2">
      <c r="B125" s="31" t="s">
        <v>66</v>
      </c>
      <c r="C125" s="157" t="s">
        <v>131</v>
      </c>
      <c r="D125" s="141" t="str">
        <f>Anbudspris!$N$91</f>
        <v xml:space="preserve"> </v>
      </c>
      <c r="E125" s="145" t="str">
        <f>Anbudspris!$O$91</f>
        <v xml:space="preserve"> </v>
      </c>
      <c r="F125" s="143">
        <v>16</v>
      </c>
      <c r="G125" s="149">
        <f>IF(Prislista!$E$107=0,0,E125/F125)</f>
        <v>0</v>
      </c>
      <c r="H125" s="427"/>
      <c r="I125" s="431"/>
      <c r="J125" s="131">
        <f t="shared" ref="J125:Y129" si="77">SUM($G125*J$85)</f>
        <v>0</v>
      </c>
      <c r="K125" s="131">
        <f t="shared" si="77"/>
        <v>0</v>
      </c>
      <c r="L125" s="131">
        <f t="shared" si="77"/>
        <v>0</v>
      </c>
      <c r="M125" s="131">
        <f t="shared" si="77"/>
        <v>0</v>
      </c>
      <c r="N125" s="131">
        <f t="shared" si="77"/>
        <v>0</v>
      </c>
      <c r="O125" s="131">
        <f t="shared" si="77"/>
        <v>0</v>
      </c>
      <c r="P125" s="131">
        <f t="shared" si="77"/>
        <v>0</v>
      </c>
      <c r="Q125" s="131">
        <f t="shared" si="77"/>
        <v>0</v>
      </c>
      <c r="R125" s="131">
        <f t="shared" si="77"/>
        <v>0</v>
      </c>
      <c r="S125" s="131">
        <f t="shared" si="77"/>
        <v>0</v>
      </c>
      <c r="T125" s="131">
        <f t="shared" si="77"/>
        <v>0</v>
      </c>
      <c r="U125" s="131">
        <f t="shared" si="77"/>
        <v>0</v>
      </c>
      <c r="V125" s="131">
        <f t="shared" si="77"/>
        <v>0</v>
      </c>
      <c r="W125" s="131">
        <f t="shared" si="77"/>
        <v>0</v>
      </c>
      <c r="X125" s="131">
        <f t="shared" si="77"/>
        <v>0</v>
      </c>
      <c r="Y125" s="131">
        <f t="shared" si="77"/>
        <v>0</v>
      </c>
      <c r="Z125" s="132"/>
      <c r="AA125" s="132"/>
      <c r="AB125" s="132"/>
      <c r="AC125" s="132"/>
      <c r="AD125" s="132"/>
      <c r="AE125" s="132"/>
      <c r="AF125" s="132"/>
      <c r="AG125" s="132"/>
      <c r="AH125" s="132"/>
      <c r="AI125" s="132"/>
      <c r="AJ125" s="132"/>
      <c r="AK125" s="132"/>
      <c r="AL125" s="132"/>
      <c r="AM125" s="419"/>
      <c r="AN125" s="125"/>
      <c r="AO125" s="127"/>
      <c r="AQ125" s="432"/>
    </row>
    <row r="126" spans="2:43" ht="25.5" x14ac:dyDescent="0.2">
      <c r="B126" s="31" t="s">
        <v>67</v>
      </c>
      <c r="C126" s="157" t="s">
        <v>132</v>
      </c>
      <c r="D126" s="141" t="str">
        <f>Anbudspris!$N$92</f>
        <v xml:space="preserve"> </v>
      </c>
      <c r="E126" s="145" t="str">
        <f>Anbudspris!$O$92</f>
        <v xml:space="preserve"> </v>
      </c>
      <c r="F126" s="143">
        <v>16</v>
      </c>
      <c r="G126" s="149">
        <f>IF(Prislista!$E$111=0,0,E126/F126)</f>
        <v>0</v>
      </c>
      <c r="H126" s="427"/>
      <c r="I126" s="431"/>
      <c r="J126" s="131">
        <f t="shared" si="77"/>
        <v>0</v>
      </c>
      <c r="K126" s="131">
        <f t="shared" si="77"/>
        <v>0</v>
      </c>
      <c r="L126" s="131">
        <f t="shared" si="77"/>
        <v>0</v>
      </c>
      <c r="M126" s="131">
        <f t="shared" si="77"/>
        <v>0</v>
      </c>
      <c r="N126" s="131">
        <f t="shared" si="77"/>
        <v>0</v>
      </c>
      <c r="O126" s="131">
        <f t="shared" si="77"/>
        <v>0</v>
      </c>
      <c r="P126" s="131">
        <f t="shared" si="77"/>
        <v>0</v>
      </c>
      <c r="Q126" s="131">
        <f t="shared" si="77"/>
        <v>0</v>
      </c>
      <c r="R126" s="131">
        <f t="shared" si="77"/>
        <v>0</v>
      </c>
      <c r="S126" s="131">
        <f t="shared" si="77"/>
        <v>0</v>
      </c>
      <c r="T126" s="131">
        <f t="shared" si="77"/>
        <v>0</v>
      </c>
      <c r="U126" s="131">
        <f t="shared" si="77"/>
        <v>0</v>
      </c>
      <c r="V126" s="131">
        <f t="shared" si="77"/>
        <v>0</v>
      </c>
      <c r="W126" s="131">
        <f t="shared" si="77"/>
        <v>0</v>
      </c>
      <c r="X126" s="131">
        <f t="shared" si="77"/>
        <v>0</v>
      </c>
      <c r="Y126" s="131">
        <f t="shared" si="77"/>
        <v>0</v>
      </c>
      <c r="Z126" s="132"/>
      <c r="AA126" s="132"/>
      <c r="AB126" s="132"/>
      <c r="AC126" s="132"/>
      <c r="AD126" s="132"/>
      <c r="AE126" s="132"/>
      <c r="AF126" s="132"/>
      <c r="AG126" s="132"/>
      <c r="AH126" s="132"/>
      <c r="AI126" s="132"/>
      <c r="AJ126" s="132"/>
      <c r="AK126" s="132"/>
      <c r="AL126" s="132"/>
      <c r="AM126" s="419"/>
      <c r="AN126" s="125"/>
      <c r="AO126" s="127"/>
      <c r="AQ126" s="432"/>
    </row>
    <row r="127" spans="2:43" ht="25.5" x14ac:dyDescent="0.2">
      <c r="B127" s="31" t="s">
        <v>68</v>
      </c>
      <c r="C127" s="157" t="s">
        <v>133</v>
      </c>
      <c r="D127" s="141" t="str">
        <f>Anbudspris!$N$93</f>
        <v xml:space="preserve"> </v>
      </c>
      <c r="E127" s="145" t="str">
        <f>Anbudspris!$O$93</f>
        <v xml:space="preserve"> </v>
      </c>
      <c r="F127" s="143">
        <v>20</v>
      </c>
      <c r="G127" s="149">
        <f>IF(Prislista!$E$115=0,0,E127/F127)</f>
        <v>0</v>
      </c>
      <c r="H127" s="427"/>
      <c r="I127" s="431"/>
      <c r="J127" s="131">
        <f t="shared" si="77"/>
        <v>0</v>
      </c>
      <c r="K127" s="131">
        <f t="shared" si="77"/>
        <v>0</v>
      </c>
      <c r="L127" s="131">
        <f t="shared" si="77"/>
        <v>0</v>
      </c>
      <c r="M127" s="131">
        <f t="shared" si="77"/>
        <v>0</v>
      </c>
      <c r="N127" s="131">
        <f t="shared" si="77"/>
        <v>0</v>
      </c>
      <c r="O127" s="131">
        <f t="shared" si="77"/>
        <v>0</v>
      </c>
      <c r="P127" s="131">
        <f t="shared" si="77"/>
        <v>0</v>
      </c>
      <c r="Q127" s="131">
        <f t="shared" si="77"/>
        <v>0</v>
      </c>
      <c r="R127" s="131">
        <f t="shared" si="77"/>
        <v>0</v>
      </c>
      <c r="S127" s="131">
        <f t="shared" si="77"/>
        <v>0</v>
      </c>
      <c r="T127" s="131">
        <f t="shared" si="77"/>
        <v>0</v>
      </c>
      <c r="U127" s="131">
        <f t="shared" si="77"/>
        <v>0</v>
      </c>
      <c r="V127" s="131">
        <f t="shared" si="77"/>
        <v>0</v>
      </c>
      <c r="W127" s="131">
        <f t="shared" si="77"/>
        <v>0</v>
      </c>
      <c r="X127" s="131">
        <f t="shared" ref="X127:AC129" si="78">SUM($G127*X$85)</f>
        <v>0</v>
      </c>
      <c r="Y127" s="131">
        <f t="shared" si="78"/>
        <v>0</v>
      </c>
      <c r="Z127" s="131">
        <f t="shared" si="78"/>
        <v>0</v>
      </c>
      <c r="AA127" s="131">
        <f t="shared" si="78"/>
        <v>0</v>
      </c>
      <c r="AB127" s="131">
        <f t="shared" si="78"/>
        <v>0</v>
      </c>
      <c r="AC127" s="131">
        <f t="shared" si="78"/>
        <v>0</v>
      </c>
      <c r="AD127" s="132"/>
      <c r="AE127" s="132"/>
      <c r="AF127" s="132"/>
      <c r="AG127" s="132"/>
      <c r="AH127" s="132"/>
      <c r="AI127" s="132"/>
      <c r="AJ127" s="132"/>
      <c r="AK127" s="132"/>
      <c r="AL127" s="132"/>
      <c r="AM127" s="419"/>
      <c r="AN127" s="125"/>
      <c r="AO127" s="127"/>
      <c r="AQ127" s="432"/>
    </row>
    <row r="128" spans="2:43" x14ac:dyDescent="0.2">
      <c r="B128" s="31" t="s">
        <v>268</v>
      </c>
      <c r="C128" s="157" t="s">
        <v>292</v>
      </c>
      <c r="D128" s="141" t="str">
        <f>Anbudspris!$N$95</f>
        <v xml:space="preserve"> </v>
      </c>
      <c r="E128" s="145" t="str">
        <f>Anbudspris!$O$95</f>
        <v xml:space="preserve"> </v>
      </c>
      <c r="F128" s="143">
        <v>32</v>
      </c>
      <c r="G128" s="149">
        <f>IF(Prislista!$G$131=0,0,E128/F128)</f>
        <v>0</v>
      </c>
      <c r="H128" s="427"/>
      <c r="I128" s="431"/>
      <c r="J128" s="131">
        <f t="shared" si="77"/>
        <v>0</v>
      </c>
      <c r="K128" s="131">
        <f t="shared" si="77"/>
        <v>0</v>
      </c>
      <c r="L128" s="131">
        <f t="shared" si="77"/>
        <v>0</v>
      </c>
      <c r="M128" s="131">
        <f t="shared" si="77"/>
        <v>0</v>
      </c>
      <c r="N128" s="131">
        <f t="shared" si="77"/>
        <v>0</v>
      </c>
      <c r="O128" s="131">
        <f t="shared" si="77"/>
        <v>0</v>
      </c>
      <c r="P128" s="131">
        <f t="shared" si="77"/>
        <v>0</v>
      </c>
      <c r="Q128" s="131">
        <f t="shared" si="77"/>
        <v>0</v>
      </c>
      <c r="R128" s="131">
        <f t="shared" si="77"/>
        <v>0</v>
      </c>
      <c r="S128" s="131">
        <f t="shared" si="77"/>
        <v>0</v>
      </c>
      <c r="T128" s="131">
        <f t="shared" si="77"/>
        <v>0</v>
      </c>
      <c r="U128" s="131">
        <f t="shared" si="77"/>
        <v>0</v>
      </c>
      <c r="V128" s="131">
        <f t="shared" si="77"/>
        <v>0</v>
      </c>
      <c r="W128" s="131">
        <f t="shared" si="77"/>
        <v>0</v>
      </c>
      <c r="X128" s="131">
        <f t="shared" si="78"/>
        <v>0</v>
      </c>
      <c r="Y128" s="131">
        <f t="shared" si="78"/>
        <v>0</v>
      </c>
      <c r="Z128" s="131">
        <f t="shared" si="78"/>
        <v>0</v>
      </c>
      <c r="AA128" s="131">
        <f t="shared" si="78"/>
        <v>0</v>
      </c>
      <c r="AB128" s="131">
        <f t="shared" ref="AB128:AK129" si="79">SUM($G128*AB$85)</f>
        <v>0</v>
      </c>
      <c r="AC128" s="131">
        <f t="shared" si="79"/>
        <v>0</v>
      </c>
      <c r="AD128" s="131">
        <f t="shared" si="79"/>
        <v>0</v>
      </c>
      <c r="AE128" s="131">
        <f t="shared" si="79"/>
        <v>0</v>
      </c>
      <c r="AF128" s="131">
        <f t="shared" si="79"/>
        <v>0</v>
      </c>
      <c r="AG128" s="131">
        <f t="shared" si="79"/>
        <v>0</v>
      </c>
      <c r="AH128" s="131">
        <f t="shared" si="79"/>
        <v>0</v>
      </c>
      <c r="AI128" s="131">
        <f t="shared" si="79"/>
        <v>0</v>
      </c>
      <c r="AJ128" s="131">
        <f t="shared" si="79"/>
        <v>0</v>
      </c>
      <c r="AK128" s="131">
        <f t="shared" si="79"/>
        <v>0</v>
      </c>
      <c r="AL128" s="131">
        <f t="shared" ref="AL128:AO129" si="80">SUM($G128*AL$85)</f>
        <v>0</v>
      </c>
      <c r="AM128" s="420">
        <f t="shared" si="80"/>
        <v>0</v>
      </c>
      <c r="AN128" s="126">
        <f t="shared" si="80"/>
        <v>0</v>
      </c>
      <c r="AO128" s="129">
        <f t="shared" si="80"/>
        <v>0</v>
      </c>
    </row>
    <row r="129" spans="2:43" ht="25.5" x14ac:dyDescent="0.2">
      <c r="B129" s="33" t="s">
        <v>274</v>
      </c>
      <c r="C129" s="158" t="s">
        <v>294</v>
      </c>
      <c r="D129" s="141" t="str">
        <f>Anbudspris!$N$97</f>
        <v xml:space="preserve"> </v>
      </c>
      <c r="E129" s="145" t="str">
        <f>Anbudspris!$O$97</f>
        <v xml:space="preserve"> </v>
      </c>
      <c r="F129" s="143">
        <v>32</v>
      </c>
      <c r="G129" s="149">
        <f>IF(Prislista!G156+Prislista!G169+Prislista!G180+Prislista!G191=0,0,E129/F129)</f>
        <v>0</v>
      </c>
      <c r="H129" s="427"/>
      <c r="I129" s="431"/>
      <c r="J129" s="131">
        <f t="shared" si="77"/>
        <v>0</v>
      </c>
      <c r="K129" s="131">
        <f t="shared" si="77"/>
        <v>0</v>
      </c>
      <c r="L129" s="131">
        <f t="shared" si="77"/>
        <v>0</v>
      </c>
      <c r="M129" s="131">
        <f t="shared" si="77"/>
        <v>0</v>
      </c>
      <c r="N129" s="131">
        <f t="shared" si="77"/>
        <v>0</v>
      </c>
      <c r="O129" s="131">
        <f t="shared" si="77"/>
        <v>0</v>
      </c>
      <c r="P129" s="131">
        <f t="shared" si="77"/>
        <v>0</v>
      </c>
      <c r="Q129" s="131">
        <f t="shared" si="77"/>
        <v>0</v>
      </c>
      <c r="R129" s="131">
        <f t="shared" si="77"/>
        <v>0</v>
      </c>
      <c r="S129" s="131">
        <f t="shared" si="77"/>
        <v>0</v>
      </c>
      <c r="T129" s="131">
        <f t="shared" si="77"/>
        <v>0</v>
      </c>
      <c r="U129" s="131">
        <f t="shared" si="77"/>
        <v>0</v>
      </c>
      <c r="V129" s="131">
        <f t="shared" si="77"/>
        <v>0</v>
      </c>
      <c r="W129" s="131">
        <f t="shared" si="77"/>
        <v>0</v>
      </c>
      <c r="X129" s="131">
        <f t="shared" si="78"/>
        <v>0</v>
      </c>
      <c r="Y129" s="131">
        <f t="shared" si="78"/>
        <v>0</v>
      </c>
      <c r="Z129" s="131">
        <f t="shared" si="78"/>
        <v>0</v>
      </c>
      <c r="AA129" s="131">
        <f t="shared" si="78"/>
        <v>0</v>
      </c>
      <c r="AB129" s="131">
        <f t="shared" si="79"/>
        <v>0</v>
      </c>
      <c r="AC129" s="131">
        <f t="shared" si="79"/>
        <v>0</v>
      </c>
      <c r="AD129" s="131">
        <f t="shared" si="79"/>
        <v>0</v>
      </c>
      <c r="AE129" s="131">
        <f t="shared" si="79"/>
        <v>0</v>
      </c>
      <c r="AF129" s="131">
        <f t="shared" si="79"/>
        <v>0</v>
      </c>
      <c r="AG129" s="131">
        <f t="shared" si="79"/>
        <v>0</v>
      </c>
      <c r="AH129" s="131">
        <f t="shared" si="79"/>
        <v>0</v>
      </c>
      <c r="AI129" s="131">
        <f t="shared" si="79"/>
        <v>0</v>
      </c>
      <c r="AJ129" s="131">
        <f t="shared" si="79"/>
        <v>0</v>
      </c>
      <c r="AK129" s="131">
        <f t="shared" si="79"/>
        <v>0</v>
      </c>
      <c r="AL129" s="131">
        <f t="shared" si="80"/>
        <v>0</v>
      </c>
      <c r="AM129" s="420">
        <f t="shared" si="80"/>
        <v>0</v>
      </c>
      <c r="AN129" s="126">
        <f t="shared" si="80"/>
        <v>0</v>
      </c>
      <c r="AO129" s="129">
        <f t="shared" si="80"/>
        <v>0</v>
      </c>
    </row>
    <row r="130" spans="2:43" x14ac:dyDescent="0.2">
      <c r="B130" s="32" t="s">
        <v>30</v>
      </c>
      <c r="C130" s="439" t="s">
        <v>96</v>
      </c>
      <c r="D130" s="452" t="str">
        <f>Anbudspris!$N$98</f>
        <v xml:space="preserve"> </v>
      </c>
      <c r="E130" s="441" t="str">
        <f>Anbudspris!$O$98</f>
        <v xml:space="preserve"> </v>
      </c>
      <c r="F130" s="453">
        <v>1</v>
      </c>
      <c r="G130" s="443">
        <f>IF(Prislista!$G$198=0,0,E130/F130)</f>
        <v>0</v>
      </c>
      <c r="H130" s="434"/>
      <c r="I130" s="454"/>
      <c r="J130" s="455"/>
      <c r="K130" s="455"/>
      <c r="L130" s="455"/>
      <c r="M130" s="455"/>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455"/>
      <c r="AM130" s="456"/>
      <c r="AN130" s="436"/>
      <c r="AO130" s="437">
        <f>SUM($G130*AO$9)</f>
        <v>0</v>
      </c>
    </row>
    <row r="131" spans="2:43" x14ac:dyDescent="0.2">
      <c r="B131" s="32" t="s">
        <v>75</v>
      </c>
      <c r="C131" s="315" t="s">
        <v>214</v>
      </c>
      <c r="D131" s="440"/>
      <c r="E131" s="441"/>
      <c r="F131" s="442"/>
      <c r="G131" s="443"/>
      <c r="H131" s="434"/>
      <c r="I131" s="435"/>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5"/>
      <c r="AN131" s="436"/>
      <c r="AO131" s="451"/>
    </row>
    <row r="132" spans="2:43" x14ac:dyDescent="0.2">
      <c r="B132" s="271"/>
      <c r="C132" s="117" t="s">
        <v>134</v>
      </c>
      <c r="D132" s="444">
        <f>Prislista!$E$223</f>
        <v>0</v>
      </c>
      <c r="E132" s="445" t="str">
        <f>Anbudspris!$O$103</f>
        <v xml:space="preserve"> </v>
      </c>
      <c r="F132" s="446">
        <v>32</v>
      </c>
      <c r="G132" s="447">
        <f>IF(Prislista!$E$223=0,0,E132/F132)</f>
        <v>0</v>
      </c>
      <c r="H132" s="448"/>
      <c r="I132" s="449"/>
      <c r="J132" s="126">
        <f t="shared" ref="J132:S139" si="81">SUM($G132*J$9)</f>
        <v>0</v>
      </c>
      <c r="K132" s="126">
        <f t="shared" si="81"/>
        <v>0</v>
      </c>
      <c r="L132" s="126">
        <f t="shared" si="81"/>
        <v>0</v>
      </c>
      <c r="M132" s="126">
        <f t="shared" si="81"/>
        <v>0</v>
      </c>
      <c r="N132" s="126">
        <f t="shared" si="81"/>
        <v>0</v>
      </c>
      <c r="O132" s="126">
        <f t="shared" si="81"/>
        <v>0</v>
      </c>
      <c r="P132" s="126">
        <f t="shared" si="81"/>
        <v>0</v>
      </c>
      <c r="Q132" s="126">
        <f t="shared" si="81"/>
        <v>0</v>
      </c>
      <c r="R132" s="126">
        <f t="shared" si="81"/>
        <v>0</v>
      </c>
      <c r="S132" s="126">
        <f t="shared" si="81"/>
        <v>0</v>
      </c>
      <c r="T132" s="126">
        <f t="shared" ref="T132:AC139" si="82">SUM($G132*T$9)</f>
        <v>0</v>
      </c>
      <c r="U132" s="126">
        <f t="shared" si="82"/>
        <v>0</v>
      </c>
      <c r="V132" s="126">
        <f t="shared" si="82"/>
        <v>0</v>
      </c>
      <c r="W132" s="126">
        <f t="shared" si="82"/>
        <v>0</v>
      </c>
      <c r="X132" s="126">
        <f t="shared" si="82"/>
        <v>0</v>
      </c>
      <c r="Y132" s="126">
        <f t="shared" si="82"/>
        <v>0</v>
      </c>
      <c r="Z132" s="126">
        <f t="shared" si="82"/>
        <v>0</v>
      </c>
      <c r="AA132" s="126">
        <f t="shared" si="82"/>
        <v>0</v>
      </c>
      <c r="AB132" s="126">
        <f t="shared" si="82"/>
        <v>0</v>
      </c>
      <c r="AC132" s="126">
        <f t="shared" si="82"/>
        <v>0</v>
      </c>
      <c r="AD132" s="126">
        <f t="shared" ref="AD132:AO139" si="83">SUM($G132*AD$9)</f>
        <v>0</v>
      </c>
      <c r="AE132" s="126">
        <f t="shared" si="83"/>
        <v>0</v>
      </c>
      <c r="AF132" s="126">
        <f t="shared" si="83"/>
        <v>0</v>
      </c>
      <c r="AG132" s="126">
        <f t="shared" si="83"/>
        <v>0</v>
      </c>
      <c r="AH132" s="126">
        <f t="shared" si="83"/>
        <v>0</v>
      </c>
      <c r="AI132" s="126">
        <f t="shared" si="83"/>
        <v>0</v>
      </c>
      <c r="AJ132" s="126">
        <f t="shared" si="83"/>
        <v>0</v>
      </c>
      <c r="AK132" s="126">
        <f t="shared" si="83"/>
        <v>0</v>
      </c>
      <c r="AL132" s="126">
        <f t="shared" si="83"/>
        <v>0</v>
      </c>
      <c r="AM132" s="126">
        <f t="shared" si="83"/>
        <v>0</v>
      </c>
      <c r="AN132" s="126">
        <f t="shared" si="83"/>
        <v>0</v>
      </c>
      <c r="AO132" s="129">
        <f t="shared" si="83"/>
        <v>0</v>
      </c>
    </row>
    <row r="133" spans="2:43" x14ac:dyDescent="0.2">
      <c r="B133" s="314"/>
      <c r="C133" s="23" t="s">
        <v>91</v>
      </c>
      <c r="D133" s="440">
        <f>Prislista!$E$224</f>
        <v>0</v>
      </c>
      <c r="E133" s="445" t="str">
        <f>Anbudspris!$O$104</f>
        <v xml:space="preserve"> </v>
      </c>
      <c r="F133" s="433">
        <v>32</v>
      </c>
      <c r="G133" s="447">
        <f>IF(Prislista!$E$224=0,0,E133/F133)</f>
        <v>0</v>
      </c>
      <c r="H133" s="427"/>
      <c r="I133" s="428"/>
      <c r="J133" s="126">
        <f t="shared" si="81"/>
        <v>0</v>
      </c>
      <c r="K133" s="126">
        <f t="shared" si="81"/>
        <v>0</v>
      </c>
      <c r="L133" s="126">
        <f t="shared" si="81"/>
        <v>0</v>
      </c>
      <c r="M133" s="126">
        <f t="shared" si="81"/>
        <v>0</v>
      </c>
      <c r="N133" s="126">
        <f t="shared" si="81"/>
        <v>0</v>
      </c>
      <c r="O133" s="126">
        <f t="shared" si="81"/>
        <v>0</v>
      </c>
      <c r="P133" s="126">
        <f t="shared" si="81"/>
        <v>0</v>
      </c>
      <c r="Q133" s="126">
        <f t="shared" si="81"/>
        <v>0</v>
      </c>
      <c r="R133" s="126">
        <f t="shared" si="81"/>
        <v>0</v>
      </c>
      <c r="S133" s="126">
        <f t="shared" si="81"/>
        <v>0</v>
      </c>
      <c r="T133" s="126">
        <f t="shared" si="82"/>
        <v>0</v>
      </c>
      <c r="U133" s="126">
        <f t="shared" si="82"/>
        <v>0</v>
      </c>
      <c r="V133" s="126">
        <f t="shared" si="82"/>
        <v>0</v>
      </c>
      <c r="W133" s="126">
        <f t="shared" si="82"/>
        <v>0</v>
      </c>
      <c r="X133" s="126">
        <f t="shared" si="82"/>
        <v>0</v>
      </c>
      <c r="Y133" s="126">
        <f t="shared" si="82"/>
        <v>0</v>
      </c>
      <c r="Z133" s="126">
        <f t="shared" si="82"/>
        <v>0</v>
      </c>
      <c r="AA133" s="126">
        <f t="shared" si="82"/>
        <v>0</v>
      </c>
      <c r="AB133" s="126">
        <f t="shared" si="82"/>
        <v>0</v>
      </c>
      <c r="AC133" s="126">
        <f t="shared" si="82"/>
        <v>0</v>
      </c>
      <c r="AD133" s="126">
        <f t="shared" si="83"/>
        <v>0</v>
      </c>
      <c r="AE133" s="126">
        <f t="shared" si="83"/>
        <v>0</v>
      </c>
      <c r="AF133" s="126">
        <f t="shared" si="83"/>
        <v>0</v>
      </c>
      <c r="AG133" s="126">
        <f t="shared" si="83"/>
        <v>0</v>
      </c>
      <c r="AH133" s="126">
        <f t="shared" si="83"/>
        <v>0</v>
      </c>
      <c r="AI133" s="126">
        <f t="shared" si="83"/>
        <v>0</v>
      </c>
      <c r="AJ133" s="126">
        <f t="shared" si="83"/>
        <v>0</v>
      </c>
      <c r="AK133" s="126">
        <f t="shared" si="83"/>
        <v>0</v>
      </c>
      <c r="AL133" s="126">
        <f t="shared" si="83"/>
        <v>0</v>
      </c>
      <c r="AM133" s="126">
        <f t="shared" si="83"/>
        <v>0</v>
      </c>
      <c r="AN133" s="126">
        <f t="shared" si="83"/>
        <v>0</v>
      </c>
      <c r="AO133" s="129">
        <f t="shared" si="83"/>
        <v>0</v>
      </c>
    </row>
    <row r="134" spans="2:43" x14ac:dyDescent="0.2">
      <c r="B134" s="314"/>
      <c r="C134" s="23" t="s">
        <v>92</v>
      </c>
      <c r="D134" s="440">
        <f>Prislista!$E$225</f>
        <v>0</v>
      </c>
      <c r="E134" s="445" t="str">
        <f>Anbudspris!$O$105</f>
        <v xml:space="preserve"> </v>
      </c>
      <c r="F134" s="433">
        <v>32</v>
      </c>
      <c r="G134" s="447">
        <f>IF(Prislista!$E$225=0,0,E134/F134)</f>
        <v>0</v>
      </c>
      <c r="H134" s="427"/>
      <c r="I134" s="428"/>
      <c r="J134" s="126">
        <f t="shared" si="81"/>
        <v>0</v>
      </c>
      <c r="K134" s="126">
        <f t="shared" si="81"/>
        <v>0</v>
      </c>
      <c r="L134" s="126">
        <f t="shared" si="81"/>
        <v>0</v>
      </c>
      <c r="M134" s="126">
        <f t="shared" si="81"/>
        <v>0</v>
      </c>
      <c r="N134" s="126">
        <f t="shared" si="81"/>
        <v>0</v>
      </c>
      <c r="O134" s="126">
        <f t="shared" si="81"/>
        <v>0</v>
      </c>
      <c r="P134" s="126">
        <f t="shared" si="81"/>
        <v>0</v>
      </c>
      <c r="Q134" s="126">
        <f t="shared" si="81"/>
        <v>0</v>
      </c>
      <c r="R134" s="126">
        <f t="shared" si="81"/>
        <v>0</v>
      </c>
      <c r="S134" s="126">
        <f t="shared" si="81"/>
        <v>0</v>
      </c>
      <c r="T134" s="126">
        <f t="shared" si="82"/>
        <v>0</v>
      </c>
      <c r="U134" s="126">
        <f t="shared" si="82"/>
        <v>0</v>
      </c>
      <c r="V134" s="126">
        <f t="shared" si="82"/>
        <v>0</v>
      </c>
      <c r="W134" s="126">
        <f t="shared" si="82"/>
        <v>0</v>
      </c>
      <c r="X134" s="126">
        <f t="shared" si="82"/>
        <v>0</v>
      </c>
      <c r="Y134" s="126">
        <f t="shared" si="82"/>
        <v>0</v>
      </c>
      <c r="Z134" s="126">
        <f t="shared" si="82"/>
        <v>0</v>
      </c>
      <c r="AA134" s="126">
        <f t="shared" si="82"/>
        <v>0</v>
      </c>
      <c r="AB134" s="126">
        <f t="shared" si="82"/>
        <v>0</v>
      </c>
      <c r="AC134" s="126">
        <f t="shared" si="82"/>
        <v>0</v>
      </c>
      <c r="AD134" s="126">
        <f t="shared" si="83"/>
        <v>0</v>
      </c>
      <c r="AE134" s="126">
        <f t="shared" si="83"/>
        <v>0</v>
      </c>
      <c r="AF134" s="126">
        <f t="shared" si="83"/>
        <v>0</v>
      </c>
      <c r="AG134" s="126">
        <f t="shared" si="83"/>
        <v>0</v>
      </c>
      <c r="AH134" s="126">
        <f t="shared" si="83"/>
        <v>0</v>
      </c>
      <c r="AI134" s="126">
        <f t="shared" si="83"/>
        <v>0</v>
      </c>
      <c r="AJ134" s="126">
        <f t="shared" si="83"/>
        <v>0</v>
      </c>
      <c r="AK134" s="126">
        <f t="shared" si="83"/>
        <v>0</v>
      </c>
      <c r="AL134" s="126">
        <f t="shared" si="83"/>
        <v>0</v>
      </c>
      <c r="AM134" s="126">
        <f t="shared" si="83"/>
        <v>0</v>
      </c>
      <c r="AN134" s="126">
        <f t="shared" si="83"/>
        <v>0</v>
      </c>
      <c r="AO134" s="129">
        <f t="shared" si="83"/>
        <v>0</v>
      </c>
    </row>
    <row r="135" spans="2:43" x14ac:dyDescent="0.2">
      <c r="B135" s="314"/>
      <c r="C135" s="23" t="s">
        <v>93</v>
      </c>
      <c r="D135" s="440">
        <f>Prislista!$E$226</f>
        <v>0</v>
      </c>
      <c r="E135" s="445" t="str">
        <f>Anbudspris!$O$106</f>
        <v xml:space="preserve"> </v>
      </c>
      <c r="F135" s="433">
        <v>32</v>
      </c>
      <c r="G135" s="447">
        <f>IF(Prislista!$E$226=0,0,E135/F135)</f>
        <v>0</v>
      </c>
      <c r="H135" s="427"/>
      <c r="I135" s="428"/>
      <c r="J135" s="126">
        <f t="shared" si="81"/>
        <v>0</v>
      </c>
      <c r="K135" s="126">
        <f t="shared" si="81"/>
        <v>0</v>
      </c>
      <c r="L135" s="126">
        <f t="shared" si="81"/>
        <v>0</v>
      </c>
      <c r="M135" s="126">
        <f t="shared" si="81"/>
        <v>0</v>
      </c>
      <c r="N135" s="126">
        <f t="shared" si="81"/>
        <v>0</v>
      </c>
      <c r="O135" s="126">
        <f t="shared" si="81"/>
        <v>0</v>
      </c>
      <c r="P135" s="126">
        <f t="shared" si="81"/>
        <v>0</v>
      </c>
      <c r="Q135" s="126">
        <f t="shared" si="81"/>
        <v>0</v>
      </c>
      <c r="R135" s="126">
        <f t="shared" si="81"/>
        <v>0</v>
      </c>
      <c r="S135" s="126">
        <f t="shared" si="81"/>
        <v>0</v>
      </c>
      <c r="T135" s="126">
        <f t="shared" si="82"/>
        <v>0</v>
      </c>
      <c r="U135" s="126">
        <f t="shared" si="82"/>
        <v>0</v>
      </c>
      <c r="V135" s="126">
        <f t="shared" si="82"/>
        <v>0</v>
      </c>
      <c r="W135" s="126">
        <f t="shared" si="82"/>
        <v>0</v>
      </c>
      <c r="X135" s="126">
        <f t="shared" si="82"/>
        <v>0</v>
      </c>
      <c r="Y135" s="126">
        <f t="shared" si="82"/>
        <v>0</v>
      </c>
      <c r="Z135" s="126">
        <f t="shared" si="82"/>
        <v>0</v>
      </c>
      <c r="AA135" s="126">
        <f t="shared" si="82"/>
        <v>0</v>
      </c>
      <c r="AB135" s="126">
        <f t="shared" si="82"/>
        <v>0</v>
      </c>
      <c r="AC135" s="126">
        <f t="shared" si="82"/>
        <v>0</v>
      </c>
      <c r="AD135" s="126">
        <f t="shared" si="83"/>
        <v>0</v>
      </c>
      <c r="AE135" s="126">
        <f t="shared" si="83"/>
        <v>0</v>
      </c>
      <c r="AF135" s="126">
        <f t="shared" si="83"/>
        <v>0</v>
      </c>
      <c r="AG135" s="126">
        <f t="shared" si="83"/>
        <v>0</v>
      </c>
      <c r="AH135" s="126">
        <f t="shared" si="83"/>
        <v>0</v>
      </c>
      <c r="AI135" s="126">
        <f t="shared" si="83"/>
        <v>0</v>
      </c>
      <c r="AJ135" s="126">
        <f t="shared" si="83"/>
        <v>0</v>
      </c>
      <c r="AK135" s="126">
        <f t="shared" si="83"/>
        <v>0</v>
      </c>
      <c r="AL135" s="126">
        <f t="shared" si="83"/>
        <v>0</v>
      </c>
      <c r="AM135" s="126">
        <f t="shared" si="83"/>
        <v>0</v>
      </c>
      <c r="AN135" s="126">
        <f t="shared" si="83"/>
        <v>0</v>
      </c>
      <c r="AO135" s="129">
        <f t="shared" si="83"/>
        <v>0</v>
      </c>
    </row>
    <row r="136" spans="2:43" x14ac:dyDescent="0.2">
      <c r="B136" s="314"/>
      <c r="C136" s="690" t="s">
        <v>350</v>
      </c>
      <c r="D136" s="701">
        <f>Prislista!$E$227</f>
        <v>0</v>
      </c>
      <c r="E136" s="702" t="str">
        <f>Anbudspris!$O$107</f>
        <v xml:space="preserve"> </v>
      </c>
      <c r="F136" s="703">
        <v>32</v>
      </c>
      <c r="G136" s="704">
        <f>IF(Prislista!$E$227=0,0,E136/F136)</f>
        <v>0</v>
      </c>
      <c r="H136" s="427"/>
      <c r="I136" s="428"/>
      <c r="J136" s="126">
        <f t="shared" si="81"/>
        <v>0</v>
      </c>
      <c r="K136" s="126">
        <f t="shared" si="81"/>
        <v>0</v>
      </c>
      <c r="L136" s="126">
        <f t="shared" si="81"/>
        <v>0</v>
      </c>
      <c r="M136" s="126">
        <f t="shared" si="81"/>
        <v>0</v>
      </c>
      <c r="N136" s="126">
        <f t="shared" si="81"/>
        <v>0</v>
      </c>
      <c r="O136" s="126">
        <f t="shared" si="81"/>
        <v>0</v>
      </c>
      <c r="P136" s="126">
        <f t="shared" si="81"/>
        <v>0</v>
      </c>
      <c r="Q136" s="126">
        <f t="shared" si="81"/>
        <v>0</v>
      </c>
      <c r="R136" s="126">
        <f t="shared" si="81"/>
        <v>0</v>
      </c>
      <c r="S136" s="126">
        <f t="shared" si="81"/>
        <v>0</v>
      </c>
      <c r="T136" s="126">
        <f t="shared" si="82"/>
        <v>0</v>
      </c>
      <c r="U136" s="126">
        <f t="shared" si="82"/>
        <v>0</v>
      </c>
      <c r="V136" s="126">
        <f t="shared" si="82"/>
        <v>0</v>
      </c>
      <c r="W136" s="126">
        <f t="shared" si="82"/>
        <v>0</v>
      </c>
      <c r="X136" s="126">
        <f t="shared" si="82"/>
        <v>0</v>
      </c>
      <c r="Y136" s="126">
        <f t="shared" si="82"/>
        <v>0</v>
      </c>
      <c r="Z136" s="126">
        <f t="shared" si="82"/>
        <v>0</v>
      </c>
      <c r="AA136" s="126">
        <f t="shared" si="82"/>
        <v>0</v>
      </c>
      <c r="AB136" s="126">
        <f t="shared" si="82"/>
        <v>0</v>
      </c>
      <c r="AC136" s="126">
        <f t="shared" si="82"/>
        <v>0</v>
      </c>
      <c r="AD136" s="126">
        <f t="shared" si="83"/>
        <v>0</v>
      </c>
      <c r="AE136" s="126">
        <f t="shared" si="83"/>
        <v>0</v>
      </c>
      <c r="AF136" s="126">
        <f t="shared" si="83"/>
        <v>0</v>
      </c>
      <c r="AG136" s="126">
        <f t="shared" si="83"/>
        <v>0</v>
      </c>
      <c r="AH136" s="126">
        <f t="shared" si="83"/>
        <v>0</v>
      </c>
      <c r="AI136" s="126">
        <f t="shared" si="83"/>
        <v>0</v>
      </c>
      <c r="AJ136" s="126">
        <f t="shared" si="83"/>
        <v>0</v>
      </c>
      <c r="AK136" s="126">
        <f t="shared" si="83"/>
        <v>0</v>
      </c>
      <c r="AL136" s="126">
        <f t="shared" si="83"/>
        <v>0</v>
      </c>
      <c r="AM136" s="126">
        <f t="shared" si="83"/>
        <v>0</v>
      </c>
      <c r="AN136" s="126">
        <f t="shared" si="83"/>
        <v>0</v>
      </c>
      <c r="AO136" s="129">
        <f t="shared" si="83"/>
        <v>0</v>
      </c>
    </row>
    <row r="137" spans="2:43" x14ac:dyDescent="0.2">
      <c r="B137" s="314"/>
      <c r="C137" s="690" t="s">
        <v>351</v>
      </c>
      <c r="D137" s="701">
        <f>Prislista!$E$228</f>
        <v>0</v>
      </c>
      <c r="E137" s="702" t="str">
        <f>Anbudspris!$O$108</f>
        <v xml:space="preserve"> </v>
      </c>
      <c r="F137" s="703">
        <v>32</v>
      </c>
      <c r="G137" s="704">
        <f>IF(Prislista!$E$228=0,0,E137/F137)</f>
        <v>0</v>
      </c>
      <c r="H137" s="427"/>
      <c r="I137" s="428"/>
      <c r="J137" s="126">
        <f t="shared" si="81"/>
        <v>0</v>
      </c>
      <c r="K137" s="126">
        <f t="shared" si="81"/>
        <v>0</v>
      </c>
      <c r="L137" s="126">
        <f t="shared" si="81"/>
        <v>0</v>
      </c>
      <c r="M137" s="126">
        <f t="shared" si="81"/>
        <v>0</v>
      </c>
      <c r="N137" s="126">
        <f t="shared" si="81"/>
        <v>0</v>
      </c>
      <c r="O137" s="126">
        <f t="shared" si="81"/>
        <v>0</v>
      </c>
      <c r="P137" s="126">
        <f t="shared" si="81"/>
        <v>0</v>
      </c>
      <c r="Q137" s="126">
        <f t="shared" si="81"/>
        <v>0</v>
      </c>
      <c r="R137" s="126">
        <f t="shared" si="81"/>
        <v>0</v>
      </c>
      <c r="S137" s="126">
        <f t="shared" si="81"/>
        <v>0</v>
      </c>
      <c r="T137" s="126">
        <f t="shared" si="82"/>
        <v>0</v>
      </c>
      <c r="U137" s="126">
        <f t="shared" si="82"/>
        <v>0</v>
      </c>
      <c r="V137" s="126">
        <f t="shared" si="82"/>
        <v>0</v>
      </c>
      <c r="W137" s="126">
        <f t="shared" si="82"/>
        <v>0</v>
      </c>
      <c r="X137" s="126">
        <f t="shared" si="82"/>
        <v>0</v>
      </c>
      <c r="Y137" s="126">
        <f t="shared" si="82"/>
        <v>0</v>
      </c>
      <c r="Z137" s="126">
        <f t="shared" si="82"/>
        <v>0</v>
      </c>
      <c r="AA137" s="126">
        <f t="shared" si="82"/>
        <v>0</v>
      </c>
      <c r="AB137" s="126">
        <f t="shared" si="82"/>
        <v>0</v>
      </c>
      <c r="AC137" s="126">
        <f t="shared" si="82"/>
        <v>0</v>
      </c>
      <c r="AD137" s="126">
        <f t="shared" si="83"/>
        <v>0</v>
      </c>
      <c r="AE137" s="126">
        <f t="shared" si="83"/>
        <v>0</v>
      </c>
      <c r="AF137" s="126">
        <f t="shared" si="83"/>
        <v>0</v>
      </c>
      <c r="AG137" s="126">
        <f t="shared" si="83"/>
        <v>0</v>
      </c>
      <c r="AH137" s="126">
        <f t="shared" si="83"/>
        <v>0</v>
      </c>
      <c r="AI137" s="126">
        <f t="shared" si="83"/>
        <v>0</v>
      </c>
      <c r="AJ137" s="126">
        <f t="shared" si="83"/>
        <v>0</v>
      </c>
      <c r="AK137" s="126">
        <f t="shared" si="83"/>
        <v>0</v>
      </c>
      <c r="AL137" s="126">
        <f t="shared" si="83"/>
        <v>0</v>
      </c>
      <c r="AM137" s="126">
        <f t="shared" si="83"/>
        <v>0</v>
      </c>
      <c r="AN137" s="126">
        <f t="shared" si="83"/>
        <v>0</v>
      </c>
      <c r="AO137" s="129">
        <f t="shared" si="83"/>
        <v>0</v>
      </c>
    </row>
    <row r="138" spans="2:43" x14ac:dyDescent="0.2">
      <c r="B138" s="314"/>
      <c r="C138" s="23" t="s">
        <v>94</v>
      </c>
      <c r="D138" s="440">
        <f>Prislista!$E$229</f>
        <v>0</v>
      </c>
      <c r="E138" s="445" t="str">
        <f>Anbudspris!$O$109</f>
        <v xml:space="preserve"> </v>
      </c>
      <c r="F138" s="433">
        <v>32</v>
      </c>
      <c r="G138" s="447">
        <f>IF(Prislista!$E$229=0,0,E138/F138)</f>
        <v>0</v>
      </c>
      <c r="H138" s="427"/>
      <c r="I138" s="428"/>
      <c r="J138" s="126">
        <f t="shared" si="81"/>
        <v>0</v>
      </c>
      <c r="K138" s="126">
        <f t="shared" si="81"/>
        <v>0</v>
      </c>
      <c r="L138" s="126">
        <f t="shared" si="81"/>
        <v>0</v>
      </c>
      <c r="M138" s="126">
        <f t="shared" si="81"/>
        <v>0</v>
      </c>
      <c r="N138" s="126">
        <f t="shared" si="81"/>
        <v>0</v>
      </c>
      <c r="O138" s="126">
        <f t="shared" si="81"/>
        <v>0</v>
      </c>
      <c r="P138" s="126">
        <f t="shared" si="81"/>
        <v>0</v>
      </c>
      <c r="Q138" s="126">
        <f t="shared" si="81"/>
        <v>0</v>
      </c>
      <c r="R138" s="126">
        <f t="shared" si="81"/>
        <v>0</v>
      </c>
      <c r="S138" s="126">
        <f t="shared" si="81"/>
        <v>0</v>
      </c>
      <c r="T138" s="126">
        <f t="shared" si="82"/>
        <v>0</v>
      </c>
      <c r="U138" s="126">
        <f t="shared" si="82"/>
        <v>0</v>
      </c>
      <c r="V138" s="126">
        <f t="shared" si="82"/>
        <v>0</v>
      </c>
      <c r="W138" s="126">
        <f t="shared" si="82"/>
        <v>0</v>
      </c>
      <c r="X138" s="126">
        <f t="shared" si="82"/>
        <v>0</v>
      </c>
      <c r="Y138" s="126">
        <f t="shared" si="82"/>
        <v>0</v>
      </c>
      <c r="Z138" s="126">
        <f t="shared" si="82"/>
        <v>0</v>
      </c>
      <c r="AA138" s="126">
        <f t="shared" si="82"/>
        <v>0</v>
      </c>
      <c r="AB138" s="126">
        <f t="shared" si="82"/>
        <v>0</v>
      </c>
      <c r="AC138" s="126">
        <f t="shared" si="82"/>
        <v>0</v>
      </c>
      <c r="AD138" s="126">
        <f t="shared" si="83"/>
        <v>0</v>
      </c>
      <c r="AE138" s="126">
        <f t="shared" si="83"/>
        <v>0</v>
      </c>
      <c r="AF138" s="126">
        <f t="shared" si="83"/>
        <v>0</v>
      </c>
      <c r="AG138" s="126">
        <f t="shared" si="83"/>
        <v>0</v>
      </c>
      <c r="AH138" s="126">
        <f t="shared" si="83"/>
        <v>0</v>
      </c>
      <c r="AI138" s="126">
        <f t="shared" si="83"/>
        <v>0</v>
      </c>
      <c r="AJ138" s="126">
        <f t="shared" si="83"/>
        <v>0</v>
      </c>
      <c r="AK138" s="126">
        <f t="shared" si="83"/>
        <v>0</v>
      </c>
      <c r="AL138" s="126">
        <f t="shared" si="83"/>
        <v>0</v>
      </c>
      <c r="AM138" s="126">
        <f t="shared" si="83"/>
        <v>0</v>
      </c>
      <c r="AN138" s="126">
        <f t="shared" si="83"/>
        <v>0</v>
      </c>
      <c r="AO138" s="129">
        <f t="shared" si="83"/>
        <v>0</v>
      </c>
      <c r="AQ138" s="139" t="s">
        <v>116</v>
      </c>
    </row>
    <row r="139" spans="2:43" x14ac:dyDescent="0.2">
      <c r="B139" s="13"/>
      <c r="C139" s="24" t="s">
        <v>95</v>
      </c>
      <c r="D139" s="134">
        <f>Prislista!$E$230</f>
        <v>0</v>
      </c>
      <c r="E139" s="147" t="str">
        <f>Anbudspris!$O$110</f>
        <v xml:space="preserve"> </v>
      </c>
      <c r="F139" s="362">
        <v>32</v>
      </c>
      <c r="G139" s="150">
        <f>IF(Prislista!$E$230=0,0,E139/F139)</f>
        <v>0</v>
      </c>
      <c r="H139" s="429"/>
      <c r="I139" s="430"/>
      <c r="J139" s="438">
        <f t="shared" si="81"/>
        <v>0</v>
      </c>
      <c r="K139" s="438">
        <f t="shared" si="81"/>
        <v>0</v>
      </c>
      <c r="L139" s="438">
        <f t="shared" si="81"/>
        <v>0</v>
      </c>
      <c r="M139" s="438">
        <f t="shared" si="81"/>
        <v>0</v>
      </c>
      <c r="N139" s="438">
        <f t="shared" si="81"/>
        <v>0</v>
      </c>
      <c r="O139" s="438">
        <f t="shared" si="81"/>
        <v>0</v>
      </c>
      <c r="P139" s="438">
        <f t="shared" si="81"/>
        <v>0</v>
      </c>
      <c r="Q139" s="438">
        <f t="shared" si="81"/>
        <v>0</v>
      </c>
      <c r="R139" s="438">
        <f t="shared" si="81"/>
        <v>0</v>
      </c>
      <c r="S139" s="438">
        <f t="shared" si="81"/>
        <v>0</v>
      </c>
      <c r="T139" s="438">
        <f t="shared" si="82"/>
        <v>0</v>
      </c>
      <c r="U139" s="438">
        <f t="shared" si="82"/>
        <v>0</v>
      </c>
      <c r="V139" s="438">
        <f t="shared" si="82"/>
        <v>0</v>
      </c>
      <c r="W139" s="438">
        <f t="shared" si="82"/>
        <v>0</v>
      </c>
      <c r="X139" s="438">
        <f t="shared" si="82"/>
        <v>0</v>
      </c>
      <c r="Y139" s="438">
        <f t="shared" si="82"/>
        <v>0</v>
      </c>
      <c r="Z139" s="438">
        <f t="shared" si="82"/>
        <v>0</v>
      </c>
      <c r="AA139" s="438">
        <f t="shared" si="82"/>
        <v>0</v>
      </c>
      <c r="AB139" s="438">
        <f t="shared" si="82"/>
        <v>0</v>
      </c>
      <c r="AC139" s="438">
        <f t="shared" si="82"/>
        <v>0</v>
      </c>
      <c r="AD139" s="438">
        <f t="shared" si="83"/>
        <v>0</v>
      </c>
      <c r="AE139" s="438">
        <f t="shared" si="83"/>
        <v>0</v>
      </c>
      <c r="AF139" s="438">
        <f t="shared" si="83"/>
        <v>0</v>
      </c>
      <c r="AG139" s="438">
        <f t="shared" si="83"/>
        <v>0</v>
      </c>
      <c r="AH139" s="438">
        <f t="shared" si="83"/>
        <v>0</v>
      </c>
      <c r="AI139" s="438">
        <f t="shared" si="83"/>
        <v>0</v>
      </c>
      <c r="AJ139" s="438">
        <f t="shared" si="83"/>
        <v>0</v>
      </c>
      <c r="AK139" s="438">
        <f t="shared" si="83"/>
        <v>0</v>
      </c>
      <c r="AL139" s="438">
        <f t="shared" si="83"/>
        <v>0</v>
      </c>
      <c r="AM139" s="438">
        <f t="shared" si="83"/>
        <v>0</v>
      </c>
      <c r="AN139" s="438">
        <f t="shared" si="83"/>
        <v>0</v>
      </c>
      <c r="AO139" s="130">
        <f t="shared" si="83"/>
        <v>0</v>
      </c>
      <c r="AQ139" s="363">
        <f>SUM(H124:AO139)</f>
        <v>0</v>
      </c>
    </row>
    <row r="140" spans="2:43" x14ac:dyDescent="0.2">
      <c r="C140" s="10"/>
      <c r="D140" s="10"/>
      <c r="E140" s="10"/>
      <c r="F140" s="10"/>
      <c r="G140" s="213"/>
      <c r="H140" s="10"/>
      <c r="I140" s="10"/>
      <c r="J140" s="10"/>
      <c r="AQ140" s="432"/>
    </row>
    <row r="141" spans="2:43" x14ac:dyDescent="0.2">
      <c r="C141" s="10"/>
      <c r="D141" s="136"/>
      <c r="E141" s="137" t="s">
        <v>124</v>
      </c>
      <c r="F141" s="162" t="s">
        <v>16</v>
      </c>
      <c r="G141" s="214" t="s">
        <v>114</v>
      </c>
      <c r="H141" s="153">
        <f t="shared" ref="H141:AO141" si="84">H$8</f>
        <v>41547</v>
      </c>
      <c r="I141" s="122">
        <f t="shared" si="84"/>
        <v>41639</v>
      </c>
      <c r="J141" s="122">
        <f t="shared" si="84"/>
        <v>41729</v>
      </c>
      <c r="K141" s="123">
        <f t="shared" si="84"/>
        <v>41820</v>
      </c>
      <c r="L141" s="122">
        <f t="shared" si="84"/>
        <v>41912</v>
      </c>
      <c r="M141" s="122">
        <f t="shared" si="84"/>
        <v>42004</v>
      </c>
      <c r="N141" s="122">
        <f t="shared" si="84"/>
        <v>42094</v>
      </c>
      <c r="O141" s="123">
        <f t="shared" si="84"/>
        <v>42185</v>
      </c>
      <c r="P141" s="122">
        <f t="shared" si="84"/>
        <v>42277</v>
      </c>
      <c r="Q141" s="122">
        <f t="shared" si="84"/>
        <v>42369</v>
      </c>
      <c r="R141" s="122">
        <f t="shared" si="84"/>
        <v>42460</v>
      </c>
      <c r="S141" s="122">
        <f t="shared" si="84"/>
        <v>42551</v>
      </c>
      <c r="T141" s="122">
        <f t="shared" si="84"/>
        <v>42643</v>
      </c>
      <c r="U141" s="122">
        <f t="shared" si="84"/>
        <v>42735</v>
      </c>
      <c r="V141" s="122">
        <f t="shared" si="84"/>
        <v>42825</v>
      </c>
      <c r="W141" s="122">
        <f t="shared" si="84"/>
        <v>42916</v>
      </c>
      <c r="X141" s="122">
        <f t="shared" si="84"/>
        <v>43008</v>
      </c>
      <c r="Y141" s="122">
        <f t="shared" si="84"/>
        <v>43100</v>
      </c>
      <c r="Z141" s="122">
        <f t="shared" si="84"/>
        <v>43190</v>
      </c>
      <c r="AA141" s="122">
        <f t="shared" si="84"/>
        <v>43281</v>
      </c>
      <c r="AB141" s="122">
        <f t="shared" si="84"/>
        <v>43373</v>
      </c>
      <c r="AC141" s="122">
        <f t="shared" si="84"/>
        <v>43465</v>
      </c>
      <c r="AD141" s="122">
        <f t="shared" si="84"/>
        <v>43555</v>
      </c>
      <c r="AE141" s="122">
        <f t="shared" si="84"/>
        <v>43646</v>
      </c>
      <c r="AF141" s="122">
        <f t="shared" si="84"/>
        <v>43738</v>
      </c>
      <c r="AG141" s="122">
        <f t="shared" si="84"/>
        <v>43830</v>
      </c>
      <c r="AH141" s="122">
        <f t="shared" si="84"/>
        <v>43920</v>
      </c>
      <c r="AI141" s="122">
        <f t="shared" si="84"/>
        <v>44012</v>
      </c>
      <c r="AJ141" s="122">
        <f t="shared" si="84"/>
        <v>44104</v>
      </c>
      <c r="AK141" s="122">
        <f t="shared" si="84"/>
        <v>44196</v>
      </c>
      <c r="AL141" s="122">
        <f t="shared" si="84"/>
        <v>44286</v>
      </c>
      <c r="AM141" s="416">
        <f t="shared" si="84"/>
        <v>44377</v>
      </c>
      <c r="AN141" s="122">
        <f t="shared" si="84"/>
        <v>44469</v>
      </c>
      <c r="AO141" s="128">
        <f t="shared" si="84"/>
        <v>44561</v>
      </c>
      <c r="AQ141" s="432"/>
    </row>
    <row r="142" spans="2:43" ht="15" x14ac:dyDescent="0.25">
      <c r="B142" s="5" t="s">
        <v>211</v>
      </c>
      <c r="C142" s="10"/>
      <c r="D142" s="193" t="s">
        <v>36</v>
      </c>
      <c r="E142" s="138" t="s">
        <v>125</v>
      </c>
      <c r="F142" s="163" t="s">
        <v>115</v>
      </c>
      <c r="G142" s="215" t="s">
        <v>113</v>
      </c>
      <c r="H142" s="424">
        <f t="shared" ref="H142:AO142" si="85">H$9</f>
        <v>0</v>
      </c>
      <c r="I142" s="423">
        <f t="shared" si="85"/>
        <v>0</v>
      </c>
      <c r="J142" s="423">
        <f t="shared" si="85"/>
        <v>0.02</v>
      </c>
      <c r="K142" s="423">
        <f t="shared" si="85"/>
        <v>0.02</v>
      </c>
      <c r="L142" s="423">
        <f t="shared" si="85"/>
        <v>0.02</v>
      </c>
      <c r="M142" s="423">
        <f t="shared" si="85"/>
        <v>0.02</v>
      </c>
      <c r="N142" s="423">
        <f t="shared" si="85"/>
        <v>4.0399999999999991E-2</v>
      </c>
      <c r="O142" s="423">
        <f t="shared" si="85"/>
        <v>4.0399999999999991E-2</v>
      </c>
      <c r="P142" s="423">
        <f t="shared" si="85"/>
        <v>4.0399999999999991E-2</v>
      </c>
      <c r="Q142" s="423">
        <f t="shared" si="85"/>
        <v>4.0399999999999991E-2</v>
      </c>
      <c r="R142" s="423">
        <f t="shared" si="85"/>
        <v>6.1207999999999929E-2</v>
      </c>
      <c r="S142" s="423">
        <f t="shared" si="85"/>
        <v>6.1207999999999929E-2</v>
      </c>
      <c r="T142" s="423">
        <f t="shared" si="85"/>
        <v>6.1207999999999929E-2</v>
      </c>
      <c r="U142" s="423">
        <f t="shared" si="85"/>
        <v>6.1207999999999929E-2</v>
      </c>
      <c r="V142" s="423">
        <f t="shared" si="85"/>
        <v>8.2432159999999977E-2</v>
      </c>
      <c r="W142" s="423">
        <f t="shared" si="85"/>
        <v>8.2432159999999977E-2</v>
      </c>
      <c r="X142" s="423">
        <f t="shared" si="85"/>
        <v>8.2432159999999977E-2</v>
      </c>
      <c r="Y142" s="423">
        <f t="shared" si="85"/>
        <v>8.2432159999999977E-2</v>
      </c>
      <c r="Z142" s="423">
        <f t="shared" si="85"/>
        <v>0.10408080320000002</v>
      </c>
      <c r="AA142" s="423">
        <f t="shared" si="85"/>
        <v>0.10408080320000002</v>
      </c>
      <c r="AB142" s="423">
        <f t="shared" si="85"/>
        <v>0.10408080320000002</v>
      </c>
      <c r="AC142" s="423">
        <f t="shared" si="85"/>
        <v>0.10408080320000002</v>
      </c>
      <c r="AD142" s="423">
        <f t="shared" si="85"/>
        <v>0.12616241926400007</v>
      </c>
      <c r="AE142" s="423">
        <f t="shared" si="85"/>
        <v>0.12616241926400007</v>
      </c>
      <c r="AF142" s="423">
        <f t="shared" si="85"/>
        <v>0.12616241926400007</v>
      </c>
      <c r="AG142" s="423">
        <f t="shared" si="85"/>
        <v>0.12616241926400007</v>
      </c>
      <c r="AH142" s="423">
        <f t="shared" si="85"/>
        <v>0.14868566764928004</v>
      </c>
      <c r="AI142" s="423">
        <f t="shared" si="85"/>
        <v>0.14868566764928004</v>
      </c>
      <c r="AJ142" s="423">
        <f t="shared" si="85"/>
        <v>0.14868566764928004</v>
      </c>
      <c r="AK142" s="423">
        <f t="shared" si="85"/>
        <v>0.14868566764928004</v>
      </c>
      <c r="AL142" s="423">
        <f t="shared" si="85"/>
        <v>0.17165938100226574</v>
      </c>
      <c r="AM142" s="425">
        <f t="shared" si="85"/>
        <v>0.17165938100226574</v>
      </c>
      <c r="AN142" s="423">
        <f t="shared" si="85"/>
        <v>0.17165938100226574</v>
      </c>
      <c r="AO142" s="426">
        <f t="shared" si="85"/>
        <v>0.17165938100226574</v>
      </c>
      <c r="AQ142" s="432"/>
    </row>
    <row r="143" spans="2:43" x14ac:dyDescent="0.2">
      <c r="B143" s="155" t="s">
        <v>65</v>
      </c>
      <c r="C143" s="156" t="s">
        <v>90</v>
      </c>
      <c r="D143" s="140" t="str">
        <f>Anbudspris!$Q$90</f>
        <v xml:space="preserve"> </v>
      </c>
      <c r="E143" s="144" t="str">
        <f>Anbudspris!$R$90</f>
        <v xml:space="preserve"> </v>
      </c>
      <c r="F143" s="142">
        <v>32</v>
      </c>
      <c r="G143" s="148">
        <f>IF(Prislista!$H$103=0,0,E143/F143)</f>
        <v>0</v>
      </c>
      <c r="H143" s="427"/>
      <c r="I143" s="428"/>
      <c r="J143" s="126">
        <f t="shared" ref="J143:AO143" si="86">SUM($G143*J$85)</f>
        <v>0</v>
      </c>
      <c r="K143" s="126">
        <f t="shared" si="86"/>
        <v>0</v>
      </c>
      <c r="L143" s="126">
        <f t="shared" si="86"/>
        <v>0</v>
      </c>
      <c r="M143" s="126">
        <f t="shared" si="86"/>
        <v>0</v>
      </c>
      <c r="N143" s="126">
        <f t="shared" si="86"/>
        <v>0</v>
      </c>
      <c r="O143" s="126">
        <f t="shared" si="86"/>
        <v>0</v>
      </c>
      <c r="P143" s="126">
        <f t="shared" si="86"/>
        <v>0</v>
      </c>
      <c r="Q143" s="126">
        <f t="shared" si="86"/>
        <v>0</v>
      </c>
      <c r="R143" s="126">
        <f t="shared" si="86"/>
        <v>0</v>
      </c>
      <c r="S143" s="126">
        <f t="shared" si="86"/>
        <v>0</v>
      </c>
      <c r="T143" s="126">
        <f t="shared" si="86"/>
        <v>0</v>
      </c>
      <c r="U143" s="126">
        <f t="shared" si="86"/>
        <v>0</v>
      </c>
      <c r="V143" s="126">
        <f t="shared" si="86"/>
        <v>0</v>
      </c>
      <c r="W143" s="126">
        <f t="shared" si="86"/>
        <v>0</v>
      </c>
      <c r="X143" s="126">
        <f t="shared" si="86"/>
        <v>0</v>
      </c>
      <c r="Y143" s="126">
        <f t="shared" si="86"/>
        <v>0</v>
      </c>
      <c r="Z143" s="126">
        <f t="shared" si="86"/>
        <v>0</v>
      </c>
      <c r="AA143" s="126">
        <f t="shared" si="86"/>
        <v>0</v>
      </c>
      <c r="AB143" s="126">
        <f t="shared" si="86"/>
        <v>0</v>
      </c>
      <c r="AC143" s="126">
        <f t="shared" si="86"/>
        <v>0</v>
      </c>
      <c r="AD143" s="126">
        <f t="shared" si="86"/>
        <v>0</v>
      </c>
      <c r="AE143" s="126">
        <f t="shared" si="86"/>
        <v>0</v>
      </c>
      <c r="AF143" s="126">
        <f t="shared" si="86"/>
        <v>0</v>
      </c>
      <c r="AG143" s="126">
        <f t="shared" si="86"/>
        <v>0</v>
      </c>
      <c r="AH143" s="126">
        <f t="shared" si="86"/>
        <v>0</v>
      </c>
      <c r="AI143" s="126">
        <f t="shared" si="86"/>
        <v>0</v>
      </c>
      <c r="AJ143" s="126">
        <f t="shared" si="86"/>
        <v>0</v>
      </c>
      <c r="AK143" s="126">
        <f t="shared" si="86"/>
        <v>0</v>
      </c>
      <c r="AL143" s="126">
        <f t="shared" si="86"/>
        <v>0</v>
      </c>
      <c r="AM143" s="417">
        <f t="shared" si="86"/>
        <v>0</v>
      </c>
      <c r="AN143" s="126">
        <f t="shared" si="86"/>
        <v>0</v>
      </c>
      <c r="AO143" s="129">
        <f t="shared" si="86"/>
        <v>0</v>
      </c>
      <c r="AQ143" s="432"/>
    </row>
    <row r="144" spans="2:43" ht="25.5" x14ac:dyDescent="0.2">
      <c r="B144" s="31" t="s">
        <v>66</v>
      </c>
      <c r="C144" s="157" t="s">
        <v>131</v>
      </c>
      <c r="D144" s="141" t="str">
        <f>Anbudspris!$Q$91</f>
        <v xml:space="preserve"> </v>
      </c>
      <c r="E144" s="145" t="str">
        <f>Anbudspris!$R$91</f>
        <v xml:space="preserve"> </v>
      </c>
      <c r="F144" s="143">
        <v>16</v>
      </c>
      <c r="G144" s="149">
        <f>IF(Prislista!$E$107=0,0,E144/F144)</f>
        <v>0</v>
      </c>
      <c r="H144" s="427"/>
      <c r="I144" s="431"/>
      <c r="J144" s="131">
        <f t="shared" ref="J144:Y148" si="87">SUM($G144*J$85)</f>
        <v>0</v>
      </c>
      <c r="K144" s="131">
        <f t="shared" si="87"/>
        <v>0</v>
      </c>
      <c r="L144" s="131">
        <f t="shared" si="87"/>
        <v>0</v>
      </c>
      <c r="M144" s="131">
        <f t="shared" si="87"/>
        <v>0</v>
      </c>
      <c r="N144" s="131">
        <f t="shared" si="87"/>
        <v>0</v>
      </c>
      <c r="O144" s="131">
        <f t="shared" si="87"/>
        <v>0</v>
      </c>
      <c r="P144" s="131">
        <f t="shared" si="87"/>
        <v>0</v>
      </c>
      <c r="Q144" s="131">
        <f t="shared" si="87"/>
        <v>0</v>
      </c>
      <c r="R144" s="131">
        <f t="shared" si="87"/>
        <v>0</v>
      </c>
      <c r="S144" s="131">
        <f t="shared" si="87"/>
        <v>0</v>
      </c>
      <c r="T144" s="131">
        <f t="shared" si="87"/>
        <v>0</v>
      </c>
      <c r="U144" s="131">
        <f t="shared" si="87"/>
        <v>0</v>
      </c>
      <c r="V144" s="131">
        <f t="shared" si="87"/>
        <v>0</v>
      </c>
      <c r="W144" s="131">
        <f t="shared" si="87"/>
        <v>0</v>
      </c>
      <c r="X144" s="131">
        <f t="shared" si="87"/>
        <v>0</v>
      </c>
      <c r="Y144" s="131">
        <f t="shared" si="87"/>
        <v>0</v>
      </c>
      <c r="Z144" s="132"/>
      <c r="AA144" s="132"/>
      <c r="AB144" s="132"/>
      <c r="AC144" s="132"/>
      <c r="AD144" s="132"/>
      <c r="AE144" s="132"/>
      <c r="AF144" s="132"/>
      <c r="AG144" s="132"/>
      <c r="AH144" s="132"/>
      <c r="AI144" s="132"/>
      <c r="AJ144" s="132"/>
      <c r="AK144" s="132"/>
      <c r="AL144" s="132"/>
      <c r="AM144" s="419"/>
      <c r="AN144" s="125"/>
      <c r="AO144" s="127"/>
      <c r="AQ144" s="432"/>
    </row>
    <row r="145" spans="1:43" ht="25.5" x14ac:dyDescent="0.2">
      <c r="B145" s="31" t="s">
        <v>67</v>
      </c>
      <c r="C145" s="157" t="s">
        <v>132</v>
      </c>
      <c r="D145" s="141" t="str">
        <f>Anbudspris!$Q$92</f>
        <v xml:space="preserve"> </v>
      </c>
      <c r="E145" s="145" t="str">
        <f>Anbudspris!$R$92</f>
        <v xml:space="preserve"> </v>
      </c>
      <c r="F145" s="143">
        <v>16</v>
      </c>
      <c r="G145" s="149">
        <f>IF(Prislista!$E$111=0,0,E145/F145)</f>
        <v>0</v>
      </c>
      <c r="H145" s="427"/>
      <c r="I145" s="431"/>
      <c r="J145" s="131">
        <f t="shared" si="87"/>
        <v>0</v>
      </c>
      <c r="K145" s="131">
        <f t="shared" si="87"/>
        <v>0</v>
      </c>
      <c r="L145" s="131">
        <f t="shared" si="87"/>
        <v>0</v>
      </c>
      <c r="M145" s="131">
        <f t="shared" si="87"/>
        <v>0</v>
      </c>
      <c r="N145" s="131">
        <f t="shared" si="87"/>
        <v>0</v>
      </c>
      <c r="O145" s="131">
        <f t="shared" si="87"/>
        <v>0</v>
      </c>
      <c r="P145" s="131">
        <f t="shared" si="87"/>
        <v>0</v>
      </c>
      <c r="Q145" s="131">
        <f t="shared" si="87"/>
        <v>0</v>
      </c>
      <c r="R145" s="131">
        <f t="shared" si="87"/>
        <v>0</v>
      </c>
      <c r="S145" s="131">
        <f t="shared" si="87"/>
        <v>0</v>
      </c>
      <c r="T145" s="131">
        <f t="shared" si="87"/>
        <v>0</v>
      </c>
      <c r="U145" s="131">
        <f t="shared" si="87"/>
        <v>0</v>
      </c>
      <c r="V145" s="131">
        <f t="shared" si="87"/>
        <v>0</v>
      </c>
      <c r="W145" s="131">
        <f t="shared" si="87"/>
        <v>0</v>
      </c>
      <c r="X145" s="131">
        <f t="shared" si="87"/>
        <v>0</v>
      </c>
      <c r="Y145" s="131">
        <f t="shared" si="87"/>
        <v>0</v>
      </c>
      <c r="Z145" s="132"/>
      <c r="AA145" s="132"/>
      <c r="AB145" s="132"/>
      <c r="AC145" s="132"/>
      <c r="AD145" s="132"/>
      <c r="AE145" s="132"/>
      <c r="AF145" s="132"/>
      <c r="AG145" s="132"/>
      <c r="AH145" s="132"/>
      <c r="AI145" s="132"/>
      <c r="AJ145" s="132"/>
      <c r="AK145" s="132"/>
      <c r="AL145" s="132"/>
      <c r="AM145" s="419"/>
      <c r="AN145" s="125"/>
      <c r="AO145" s="127"/>
      <c r="AQ145" s="432"/>
    </row>
    <row r="146" spans="1:43" ht="25.5" x14ac:dyDescent="0.2">
      <c r="B146" s="31" t="s">
        <v>68</v>
      </c>
      <c r="C146" s="157" t="s">
        <v>133</v>
      </c>
      <c r="D146" s="141" t="str">
        <f>Anbudspris!$Q$93</f>
        <v xml:space="preserve"> </v>
      </c>
      <c r="E146" s="145" t="str">
        <f>Anbudspris!$R$93</f>
        <v xml:space="preserve"> </v>
      </c>
      <c r="F146" s="143">
        <v>20</v>
      </c>
      <c r="G146" s="149">
        <f>IF(Prislista!$E$115=0,0,E146/F146)</f>
        <v>0</v>
      </c>
      <c r="H146" s="427"/>
      <c r="I146" s="431"/>
      <c r="J146" s="131">
        <f t="shared" si="87"/>
        <v>0</v>
      </c>
      <c r="K146" s="131">
        <f t="shared" si="87"/>
        <v>0</v>
      </c>
      <c r="L146" s="131">
        <f t="shared" si="87"/>
        <v>0</v>
      </c>
      <c r="M146" s="131">
        <f t="shared" si="87"/>
        <v>0</v>
      </c>
      <c r="N146" s="131">
        <f t="shared" si="87"/>
        <v>0</v>
      </c>
      <c r="O146" s="131">
        <f t="shared" si="87"/>
        <v>0</v>
      </c>
      <c r="P146" s="131">
        <f t="shared" si="87"/>
        <v>0</v>
      </c>
      <c r="Q146" s="131">
        <f t="shared" si="87"/>
        <v>0</v>
      </c>
      <c r="R146" s="131">
        <f t="shared" si="87"/>
        <v>0</v>
      </c>
      <c r="S146" s="131">
        <f t="shared" si="87"/>
        <v>0</v>
      </c>
      <c r="T146" s="131">
        <f t="shared" si="87"/>
        <v>0</v>
      </c>
      <c r="U146" s="131">
        <f t="shared" si="87"/>
        <v>0</v>
      </c>
      <c r="V146" s="131">
        <f t="shared" si="87"/>
        <v>0</v>
      </c>
      <c r="W146" s="131">
        <f t="shared" si="87"/>
        <v>0</v>
      </c>
      <c r="X146" s="131">
        <f t="shared" ref="X146:AC148" si="88">SUM($G146*X$85)</f>
        <v>0</v>
      </c>
      <c r="Y146" s="131">
        <f t="shared" si="88"/>
        <v>0</v>
      </c>
      <c r="Z146" s="131">
        <f t="shared" si="88"/>
        <v>0</v>
      </c>
      <c r="AA146" s="131">
        <f t="shared" si="88"/>
        <v>0</v>
      </c>
      <c r="AB146" s="131">
        <f t="shared" si="88"/>
        <v>0</v>
      </c>
      <c r="AC146" s="131">
        <f t="shared" si="88"/>
        <v>0</v>
      </c>
      <c r="AD146" s="132"/>
      <c r="AE146" s="132"/>
      <c r="AF146" s="132"/>
      <c r="AG146" s="132"/>
      <c r="AH146" s="132"/>
      <c r="AI146" s="132"/>
      <c r="AJ146" s="132"/>
      <c r="AK146" s="132"/>
      <c r="AL146" s="132"/>
      <c r="AM146" s="419"/>
      <c r="AN146" s="125"/>
      <c r="AO146" s="127"/>
      <c r="AQ146" s="432"/>
    </row>
    <row r="147" spans="1:43" x14ac:dyDescent="0.2">
      <c r="B147" s="31" t="s">
        <v>268</v>
      </c>
      <c r="C147" s="157" t="s">
        <v>292</v>
      </c>
      <c r="D147" s="141" t="str">
        <f>Anbudspris!$Q$95</f>
        <v xml:space="preserve"> </v>
      </c>
      <c r="E147" s="145" t="str">
        <f>Anbudspris!$R$95</f>
        <v xml:space="preserve"> </v>
      </c>
      <c r="F147" s="143">
        <v>32</v>
      </c>
      <c r="G147" s="149">
        <f>IF(Prislista!$H$131=0,0,E147/F147)</f>
        <v>0</v>
      </c>
      <c r="H147" s="427"/>
      <c r="I147" s="431"/>
      <c r="J147" s="131">
        <f t="shared" si="87"/>
        <v>0</v>
      </c>
      <c r="K147" s="131">
        <f t="shared" si="87"/>
        <v>0</v>
      </c>
      <c r="L147" s="131">
        <f t="shared" si="87"/>
        <v>0</v>
      </c>
      <c r="M147" s="131">
        <f t="shared" si="87"/>
        <v>0</v>
      </c>
      <c r="N147" s="131">
        <f t="shared" si="87"/>
        <v>0</v>
      </c>
      <c r="O147" s="131">
        <f t="shared" si="87"/>
        <v>0</v>
      </c>
      <c r="P147" s="131">
        <f t="shared" si="87"/>
        <v>0</v>
      </c>
      <c r="Q147" s="131">
        <f t="shared" si="87"/>
        <v>0</v>
      </c>
      <c r="R147" s="131">
        <f t="shared" si="87"/>
        <v>0</v>
      </c>
      <c r="S147" s="131">
        <f t="shared" si="87"/>
        <v>0</v>
      </c>
      <c r="T147" s="131">
        <f t="shared" si="87"/>
        <v>0</v>
      </c>
      <c r="U147" s="131">
        <f t="shared" si="87"/>
        <v>0</v>
      </c>
      <c r="V147" s="131">
        <f t="shared" si="87"/>
        <v>0</v>
      </c>
      <c r="W147" s="131">
        <f t="shared" si="87"/>
        <v>0</v>
      </c>
      <c r="X147" s="131">
        <f t="shared" si="88"/>
        <v>0</v>
      </c>
      <c r="Y147" s="131">
        <f t="shared" si="88"/>
        <v>0</v>
      </c>
      <c r="Z147" s="131">
        <f t="shared" si="88"/>
        <v>0</v>
      </c>
      <c r="AA147" s="131">
        <f t="shared" si="88"/>
        <v>0</v>
      </c>
      <c r="AB147" s="131">
        <f t="shared" ref="AB147:AK148" si="89">SUM($G147*AB$85)</f>
        <v>0</v>
      </c>
      <c r="AC147" s="131">
        <f t="shared" si="89"/>
        <v>0</v>
      </c>
      <c r="AD147" s="131">
        <f t="shared" si="89"/>
        <v>0</v>
      </c>
      <c r="AE147" s="131">
        <f t="shared" si="89"/>
        <v>0</v>
      </c>
      <c r="AF147" s="131">
        <f t="shared" si="89"/>
        <v>0</v>
      </c>
      <c r="AG147" s="131">
        <f t="shared" si="89"/>
        <v>0</v>
      </c>
      <c r="AH147" s="131">
        <f t="shared" si="89"/>
        <v>0</v>
      </c>
      <c r="AI147" s="131">
        <f t="shared" si="89"/>
        <v>0</v>
      </c>
      <c r="AJ147" s="131">
        <f t="shared" si="89"/>
        <v>0</v>
      </c>
      <c r="AK147" s="131">
        <f t="shared" si="89"/>
        <v>0</v>
      </c>
      <c r="AL147" s="131">
        <f t="shared" ref="AL147:AO148" si="90">SUM($G147*AL$85)</f>
        <v>0</v>
      </c>
      <c r="AM147" s="420">
        <f t="shared" si="90"/>
        <v>0</v>
      </c>
      <c r="AN147" s="126">
        <f t="shared" si="90"/>
        <v>0</v>
      </c>
      <c r="AO147" s="129">
        <f t="shared" si="90"/>
        <v>0</v>
      </c>
    </row>
    <row r="148" spans="1:43" ht="25.5" x14ac:dyDescent="0.2">
      <c r="B148" s="33" t="s">
        <v>274</v>
      </c>
      <c r="C148" s="158" t="s">
        <v>294</v>
      </c>
      <c r="D148" s="141" t="str">
        <f>Anbudspris!$Q$97</f>
        <v xml:space="preserve"> </v>
      </c>
      <c r="E148" s="145" t="str">
        <f>Anbudspris!$R$97</f>
        <v xml:space="preserve"> </v>
      </c>
      <c r="F148" s="143">
        <v>32</v>
      </c>
      <c r="G148" s="149">
        <f>IF(Prislista!H156+Prislista!H169+Prislista!H180+Prislista!H191=0,0,E148/F148)</f>
        <v>0</v>
      </c>
      <c r="H148" s="427"/>
      <c r="I148" s="431"/>
      <c r="J148" s="131">
        <f t="shared" si="87"/>
        <v>0</v>
      </c>
      <c r="K148" s="131">
        <f t="shared" si="87"/>
        <v>0</v>
      </c>
      <c r="L148" s="131">
        <f t="shared" si="87"/>
        <v>0</v>
      </c>
      <c r="M148" s="131">
        <f t="shared" si="87"/>
        <v>0</v>
      </c>
      <c r="N148" s="131">
        <f t="shared" si="87"/>
        <v>0</v>
      </c>
      <c r="O148" s="131">
        <f t="shared" si="87"/>
        <v>0</v>
      </c>
      <c r="P148" s="131">
        <f t="shared" si="87"/>
        <v>0</v>
      </c>
      <c r="Q148" s="131">
        <f t="shared" si="87"/>
        <v>0</v>
      </c>
      <c r="R148" s="131">
        <f t="shared" si="87"/>
        <v>0</v>
      </c>
      <c r="S148" s="131">
        <f t="shared" si="87"/>
        <v>0</v>
      </c>
      <c r="T148" s="131">
        <f t="shared" si="87"/>
        <v>0</v>
      </c>
      <c r="U148" s="131">
        <f t="shared" si="87"/>
        <v>0</v>
      </c>
      <c r="V148" s="131">
        <f t="shared" si="87"/>
        <v>0</v>
      </c>
      <c r="W148" s="131">
        <f t="shared" si="87"/>
        <v>0</v>
      </c>
      <c r="X148" s="131">
        <f t="shared" si="88"/>
        <v>0</v>
      </c>
      <c r="Y148" s="131">
        <f t="shared" si="88"/>
        <v>0</v>
      </c>
      <c r="Z148" s="131">
        <f t="shared" si="88"/>
        <v>0</v>
      </c>
      <c r="AA148" s="131">
        <f t="shared" si="88"/>
        <v>0</v>
      </c>
      <c r="AB148" s="131">
        <f t="shared" si="89"/>
        <v>0</v>
      </c>
      <c r="AC148" s="131">
        <f t="shared" si="89"/>
        <v>0</v>
      </c>
      <c r="AD148" s="131">
        <f t="shared" si="89"/>
        <v>0</v>
      </c>
      <c r="AE148" s="131">
        <f t="shared" si="89"/>
        <v>0</v>
      </c>
      <c r="AF148" s="131">
        <f t="shared" si="89"/>
        <v>0</v>
      </c>
      <c r="AG148" s="131">
        <f t="shared" si="89"/>
        <v>0</v>
      </c>
      <c r="AH148" s="131">
        <f t="shared" si="89"/>
        <v>0</v>
      </c>
      <c r="AI148" s="131">
        <f t="shared" si="89"/>
        <v>0</v>
      </c>
      <c r="AJ148" s="131">
        <f t="shared" si="89"/>
        <v>0</v>
      </c>
      <c r="AK148" s="131">
        <f t="shared" si="89"/>
        <v>0</v>
      </c>
      <c r="AL148" s="131">
        <f t="shared" si="90"/>
        <v>0</v>
      </c>
      <c r="AM148" s="420">
        <f t="shared" si="90"/>
        <v>0</v>
      </c>
      <c r="AN148" s="126">
        <f t="shared" si="90"/>
        <v>0</v>
      </c>
      <c r="AO148" s="129">
        <f t="shared" si="90"/>
        <v>0</v>
      </c>
    </row>
    <row r="149" spans="1:43" x14ac:dyDescent="0.2">
      <c r="B149" s="32" t="s">
        <v>30</v>
      </c>
      <c r="C149" s="439" t="s">
        <v>96</v>
      </c>
      <c r="D149" s="452" t="str">
        <f>Anbudspris!$Q$98</f>
        <v xml:space="preserve"> </v>
      </c>
      <c r="E149" s="441" t="str">
        <f>Anbudspris!$R$98</f>
        <v xml:space="preserve"> </v>
      </c>
      <c r="F149" s="453">
        <v>1</v>
      </c>
      <c r="G149" s="443">
        <f>IF(Prislista!$H$198=0,0,E149/F149)</f>
        <v>0</v>
      </c>
      <c r="H149" s="434"/>
      <c r="I149" s="454"/>
      <c r="J149" s="455"/>
      <c r="K149" s="455"/>
      <c r="L149" s="455"/>
      <c r="M149" s="455"/>
      <c r="N149" s="455"/>
      <c r="O149" s="455"/>
      <c r="P149" s="455"/>
      <c r="Q149" s="455"/>
      <c r="R149" s="455"/>
      <c r="S149" s="455"/>
      <c r="T149" s="455"/>
      <c r="U149" s="455"/>
      <c r="V149" s="455"/>
      <c r="W149" s="455"/>
      <c r="X149" s="455"/>
      <c r="Y149" s="455"/>
      <c r="Z149" s="455"/>
      <c r="AA149" s="455"/>
      <c r="AB149" s="455"/>
      <c r="AC149" s="455"/>
      <c r="AD149" s="455"/>
      <c r="AE149" s="455"/>
      <c r="AF149" s="455"/>
      <c r="AG149" s="455"/>
      <c r="AH149" s="455"/>
      <c r="AI149" s="455"/>
      <c r="AJ149" s="455"/>
      <c r="AK149" s="455"/>
      <c r="AL149" s="455"/>
      <c r="AM149" s="456"/>
      <c r="AN149" s="436"/>
      <c r="AO149" s="437">
        <f>SUM($G149*AO$9)</f>
        <v>0</v>
      </c>
    </row>
    <row r="150" spans="1:43" x14ac:dyDescent="0.2">
      <c r="B150" s="32" t="s">
        <v>75</v>
      </c>
      <c r="C150" s="315" t="s">
        <v>214</v>
      </c>
      <c r="D150" s="440"/>
      <c r="E150" s="441"/>
      <c r="F150" s="442"/>
      <c r="G150" s="443"/>
      <c r="H150" s="434"/>
      <c r="I150" s="435"/>
      <c r="J150" s="436"/>
      <c r="K150" s="436"/>
      <c r="L150" s="436"/>
      <c r="M150" s="436"/>
      <c r="N150" s="436"/>
      <c r="O150" s="436"/>
      <c r="P150" s="436"/>
      <c r="Q150" s="436"/>
      <c r="R150" s="436"/>
      <c r="S150" s="436"/>
      <c r="T150" s="436"/>
      <c r="U150" s="436"/>
      <c r="V150" s="436"/>
      <c r="W150" s="436"/>
      <c r="X150" s="436"/>
      <c r="Y150" s="436"/>
      <c r="Z150" s="436"/>
      <c r="AA150" s="436"/>
      <c r="AB150" s="436"/>
      <c r="AC150" s="436"/>
      <c r="AD150" s="436"/>
      <c r="AE150" s="436"/>
      <c r="AF150" s="436"/>
      <c r="AG150" s="436"/>
      <c r="AH150" s="436"/>
      <c r="AI150" s="436"/>
      <c r="AJ150" s="436"/>
      <c r="AK150" s="436"/>
      <c r="AL150" s="436"/>
      <c r="AM150" s="435"/>
      <c r="AN150" s="436"/>
      <c r="AO150" s="451"/>
    </row>
    <row r="151" spans="1:43" x14ac:dyDescent="0.2">
      <c r="B151" s="271"/>
      <c r="C151" s="117" t="s">
        <v>134</v>
      </c>
      <c r="D151" s="444">
        <f>Prislista!$E$223</f>
        <v>0</v>
      </c>
      <c r="E151" s="445" t="str">
        <f>Anbudspris!$R$103</f>
        <v xml:space="preserve"> </v>
      </c>
      <c r="F151" s="446">
        <v>32</v>
      </c>
      <c r="G151" s="447">
        <f>IF(Prislista!$E$223=0,0,E151/F151)</f>
        <v>0</v>
      </c>
      <c r="H151" s="448"/>
      <c r="I151" s="449"/>
      <c r="J151" s="126">
        <f t="shared" ref="J151:S158" si="91">SUM($G151*J$9)</f>
        <v>0</v>
      </c>
      <c r="K151" s="126">
        <f t="shared" si="91"/>
        <v>0</v>
      </c>
      <c r="L151" s="126">
        <f t="shared" si="91"/>
        <v>0</v>
      </c>
      <c r="M151" s="126">
        <f t="shared" si="91"/>
        <v>0</v>
      </c>
      <c r="N151" s="126">
        <f t="shared" si="91"/>
        <v>0</v>
      </c>
      <c r="O151" s="126">
        <f t="shared" si="91"/>
        <v>0</v>
      </c>
      <c r="P151" s="126">
        <f t="shared" si="91"/>
        <v>0</v>
      </c>
      <c r="Q151" s="126">
        <f t="shared" si="91"/>
        <v>0</v>
      </c>
      <c r="R151" s="126">
        <f t="shared" si="91"/>
        <v>0</v>
      </c>
      <c r="S151" s="126">
        <f t="shared" si="91"/>
        <v>0</v>
      </c>
      <c r="T151" s="126">
        <f t="shared" ref="T151:AC158" si="92">SUM($G151*T$9)</f>
        <v>0</v>
      </c>
      <c r="U151" s="126">
        <f t="shared" si="92"/>
        <v>0</v>
      </c>
      <c r="V151" s="126">
        <f t="shared" si="92"/>
        <v>0</v>
      </c>
      <c r="W151" s="126">
        <f t="shared" si="92"/>
        <v>0</v>
      </c>
      <c r="X151" s="126">
        <f t="shared" si="92"/>
        <v>0</v>
      </c>
      <c r="Y151" s="126">
        <f t="shared" si="92"/>
        <v>0</v>
      </c>
      <c r="Z151" s="126">
        <f t="shared" si="92"/>
        <v>0</v>
      </c>
      <c r="AA151" s="126">
        <f t="shared" si="92"/>
        <v>0</v>
      </c>
      <c r="AB151" s="126">
        <f t="shared" si="92"/>
        <v>0</v>
      </c>
      <c r="AC151" s="126">
        <f t="shared" si="92"/>
        <v>0</v>
      </c>
      <c r="AD151" s="126">
        <f t="shared" ref="AD151:AO158" si="93">SUM($G151*AD$9)</f>
        <v>0</v>
      </c>
      <c r="AE151" s="126">
        <f t="shared" si="93"/>
        <v>0</v>
      </c>
      <c r="AF151" s="126">
        <f t="shared" si="93"/>
        <v>0</v>
      </c>
      <c r="AG151" s="126">
        <f t="shared" si="93"/>
        <v>0</v>
      </c>
      <c r="AH151" s="126">
        <f t="shared" si="93"/>
        <v>0</v>
      </c>
      <c r="AI151" s="126">
        <f t="shared" si="93"/>
        <v>0</v>
      </c>
      <c r="AJ151" s="126">
        <f t="shared" si="93"/>
        <v>0</v>
      </c>
      <c r="AK151" s="126">
        <f t="shared" si="93"/>
        <v>0</v>
      </c>
      <c r="AL151" s="126">
        <f t="shared" si="93"/>
        <v>0</v>
      </c>
      <c r="AM151" s="126">
        <f t="shared" si="93"/>
        <v>0</v>
      </c>
      <c r="AN151" s="126">
        <f t="shared" si="93"/>
        <v>0</v>
      </c>
      <c r="AO151" s="129">
        <f t="shared" si="93"/>
        <v>0</v>
      </c>
    </row>
    <row r="152" spans="1:43" x14ac:dyDescent="0.2">
      <c r="B152" s="314"/>
      <c r="C152" s="23" t="s">
        <v>91</v>
      </c>
      <c r="D152" s="440">
        <f>Prislista!$E$224</f>
        <v>0</v>
      </c>
      <c r="E152" s="445" t="str">
        <f>Anbudspris!$R$104</f>
        <v xml:space="preserve"> </v>
      </c>
      <c r="F152" s="433">
        <v>32</v>
      </c>
      <c r="G152" s="447">
        <f>IF(Prislista!$E$224=0,0,E152/F152)</f>
        <v>0</v>
      </c>
      <c r="H152" s="427"/>
      <c r="I152" s="428"/>
      <c r="J152" s="126">
        <f t="shared" si="91"/>
        <v>0</v>
      </c>
      <c r="K152" s="126">
        <f t="shared" si="91"/>
        <v>0</v>
      </c>
      <c r="L152" s="126">
        <f t="shared" si="91"/>
        <v>0</v>
      </c>
      <c r="M152" s="126">
        <f t="shared" si="91"/>
        <v>0</v>
      </c>
      <c r="N152" s="126">
        <f t="shared" si="91"/>
        <v>0</v>
      </c>
      <c r="O152" s="126">
        <f t="shared" si="91"/>
        <v>0</v>
      </c>
      <c r="P152" s="126">
        <f t="shared" si="91"/>
        <v>0</v>
      </c>
      <c r="Q152" s="126">
        <f t="shared" si="91"/>
        <v>0</v>
      </c>
      <c r="R152" s="126">
        <f t="shared" si="91"/>
        <v>0</v>
      </c>
      <c r="S152" s="126">
        <f t="shared" si="91"/>
        <v>0</v>
      </c>
      <c r="T152" s="126">
        <f t="shared" si="92"/>
        <v>0</v>
      </c>
      <c r="U152" s="126">
        <f t="shared" si="92"/>
        <v>0</v>
      </c>
      <c r="V152" s="126">
        <f t="shared" si="92"/>
        <v>0</v>
      </c>
      <c r="W152" s="126">
        <f t="shared" si="92"/>
        <v>0</v>
      </c>
      <c r="X152" s="126">
        <f t="shared" si="92"/>
        <v>0</v>
      </c>
      <c r="Y152" s="126">
        <f t="shared" si="92"/>
        <v>0</v>
      </c>
      <c r="Z152" s="126">
        <f t="shared" si="92"/>
        <v>0</v>
      </c>
      <c r="AA152" s="126">
        <f t="shared" si="92"/>
        <v>0</v>
      </c>
      <c r="AB152" s="126">
        <f t="shared" si="92"/>
        <v>0</v>
      </c>
      <c r="AC152" s="126">
        <f t="shared" si="92"/>
        <v>0</v>
      </c>
      <c r="AD152" s="126">
        <f t="shared" si="93"/>
        <v>0</v>
      </c>
      <c r="AE152" s="126">
        <f t="shared" si="93"/>
        <v>0</v>
      </c>
      <c r="AF152" s="126">
        <f t="shared" si="93"/>
        <v>0</v>
      </c>
      <c r="AG152" s="126">
        <f t="shared" si="93"/>
        <v>0</v>
      </c>
      <c r="AH152" s="126">
        <f t="shared" si="93"/>
        <v>0</v>
      </c>
      <c r="AI152" s="126">
        <f t="shared" si="93"/>
        <v>0</v>
      </c>
      <c r="AJ152" s="126">
        <f t="shared" si="93"/>
        <v>0</v>
      </c>
      <c r="AK152" s="126">
        <f t="shared" si="93"/>
        <v>0</v>
      </c>
      <c r="AL152" s="126">
        <f t="shared" si="93"/>
        <v>0</v>
      </c>
      <c r="AM152" s="126">
        <f t="shared" si="93"/>
        <v>0</v>
      </c>
      <c r="AN152" s="126">
        <f t="shared" si="93"/>
        <v>0</v>
      </c>
      <c r="AO152" s="129">
        <f t="shared" si="93"/>
        <v>0</v>
      </c>
    </row>
    <row r="153" spans="1:43" x14ac:dyDescent="0.2">
      <c r="B153" s="314"/>
      <c r="C153" s="23" t="s">
        <v>92</v>
      </c>
      <c r="D153" s="440">
        <f>Prislista!$E$225</f>
        <v>0</v>
      </c>
      <c r="E153" s="445" t="str">
        <f>Anbudspris!$R$105</f>
        <v xml:space="preserve"> </v>
      </c>
      <c r="F153" s="433">
        <v>32</v>
      </c>
      <c r="G153" s="447">
        <f>IF(Prislista!$E$225=0,0,E153/F153)</f>
        <v>0</v>
      </c>
      <c r="H153" s="427"/>
      <c r="I153" s="428"/>
      <c r="J153" s="126">
        <f t="shared" si="91"/>
        <v>0</v>
      </c>
      <c r="K153" s="126">
        <f t="shared" si="91"/>
        <v>0</v>
      </c>
      <c r="L153" s="126">
        <f t="shared" si="91"/>
        <v>0</v>
      </c>
      <c r="M153" s="126">
        <f t="shared" si="91"/>
        <v>0</v>
      </c>
      <c r="N153" s="126">
        <f t="shared" si="91"/>
        <v>0</v>
      </c>
      <c r="O153" s="126">
        <f t="shared" si="91"/>
        <v>0</v>
      </c>
      <c r="P153" s="126">
        <f t="shared" si="91"/>
        <v>0</v>
      </c>
      <c r="Q153" s="126">
        <f t="shared" si="91"/>
        <v>0</v>
      </c>
      <c r="R153" s="126">
        <f t="shared" si="91"/>
        <v>0</v>
      </c>
      <c r="S153" s="126">
        <f t="shared" si="91"/>
        <v>0</v>
      </c>
      <c r="T153" s="126">
        <f t="shared" si="92"/>
        <v>0</v>
      </c>
      <c r="U153" s="126">
        <f t="shared" si="92"/>
        <v>0</v>
      </c>
      <c r="V153" s="126">
        <f t="shared" si="92"/>
        <v>0</v>
      </c>
      <c r="W153" s="126">
        <f t="shared" si="92"/>
        <v>0</v>
      </c>
      <c r="X153" s="126">
        <f t="shared" si="92"/>
        <v>0</v>
      </c>
      <c r="Y153" s="126">
        <f t="shared" si="92"/>
        <v>0</v>
      </c>
      <c r="Z153" s="126">
        <f t="shared" si="92"/>
        <v>0</v>
      </c>
      <c r="AA153" s="126">
        <f t="shared" si="92"/>
        <v>0</v>
      </c>
      <c r="AB153" s="126">
        <f t="shared" si="92"/>
        <v>0</v>
      </c>
      <c r="AC153" s="126">
        <f t="shared" si="92"/>
        <v>0</v>
      </c>
      <c r="AD153" s="126">
        <f t="shared" si="93"/>
        <v>0</v>
      </c>
      <c r="AE153" s="126">
        <f t="shared" si="93"/>
        <v>0</v>
      </c>
      <c r="AF153" s="126">
        <f t="shared" si="93"/>
        <v>0</v>
      </c>
      <c r="AG153" s="126">
        <f t="shared" si="93"/>
        <v>0</v>
      </c>
      <c r="AH153" s="126">
        <f t="shared" si="93"/>
        <v>0</v>
      </c>
      <c r="AI153" s="126">
        <f t="shared" si="93"/>
        <v>0</v>
      </c>
      <c r="AJ153" s="126">
        <f t="shared" si="93"/>
        <v>0</v>
      </c>
      <c r="AK153" s="126">
        <f t="shared" si="93"/>
        <v>0</v>
      </c>
      <c r="AL153" s="126">
        <f t="shared" si="93"/>
        <v>0</v>
      </c>
      <c r="AM153" s="126">
        <f t="shared" si="93"/>
        <v>0</v>
      </c>
      <c r="AN153" s="126">
        <f t="shared" si="93"/>
        <v>0</v>
      </c>
      <c r="AO153" s="129">
        <f t="shared" si="93"/>
        <v>0</v>
      </c>
    </row>
    <row r="154" spans="1:43" x14ac:dyDescent="0.2">
      <c r="B154" s="314"/>
      <c r="C154" s="23" t="s">
        <v>93</v>
      </c>
      <c r="D154" s="440">
        <f>Prislista!$E$226</f>
        <v>0</v>
      </c>
      <c r="E154" s="445" t="str">
        <f>Anbudspris!$R$106</f>
        <v xml:space="preserve"> </v>
      </c>
      <c r="F154" s="433">
        <v>32</v>
      </c>
      <c r="G154" s="447">
        <f>IF(Prislista!$E$226=0,0,E154/F154)</f>
        <v>0</v>
      </c>
      <c r="H154" s="427"/>
      <c r="I154" s="428"/>
      <c r="J154" s="126">
        <f t="shared" si="91"/>
        <v>0</v>
      </c>
      <c r="K154" s="126">
        <f t="shared" si="91"/>
        <v>0</v>
      </c>
      <c r="L154" s="126">
        <f t="shared" si="91"/>
        <v>0</v>
      </c>
      <c r="M154" s="126">
        <f t="shared" si="91"/>
        <v>0</v>
      </c>
      <c r="N154" s="126">
        <f t="shared" si="91"/>
        <v>0</v>
      </c>
      <c r="O154" s="126">
        <f t="shared" si="91"/>
        <v>0</v>
      </c>
      <c r="P154" s="126">
        <f t="shared" si="91"/>
        <v>0</v>
      </c>
      <c r="Q154" s="126">
        <f t="shared" si="91"/>
        <v>0</v>
      </c>
      <c r="R154" s="126">
        <f t="shared" si="91"/>
        <v>0</v>
      </c>
      <c r="S154" s="126">
        <f t="shared" si="91"/>
        <v>0</v>
      </c>
      <c r="T154" s="126">
        <f t="shared" si="92"/>
        <v>0</v>
      </c>
      <c r="U154" s="126">
        <f t="shared" si="92"/>
        <v>0</v>
      </c>
      <c r="V154" s="126">
        <f t="shared" si="92"/>
        <v>0</v>
      </c>
      <c r="W154" s="126">
        <f t="shared" si="92"/>
        <v>0</v>
      </c>
      <c r="X154" s="126">
        <f t="shared" si="92"/>
        <v>0</v>
      </c>
      <c r="Y154" s="126">
        <f t="shared" si="92"/>
        <v>0</v>
      </c>
      <c r="Z154" s="126">
        <f t="shared" si="92"/>
        <v>0</v>
      </c>
      <c r="AA154" s="126">
        <f t="shared" si="92"/>
        <v>0</v>
      </c>
      <c r="AB154" s="126">
        <f t="shared" si="92"/>
        <v>0</v>
      </c>
      <c r="AC154" s="126">
        <f t="shared" si="92"/>
        <v>0</v>
      </c>
      <c r="AD154" s="126">
        <f t="shared" si="93"/>
        <v>0</v>
      </c>
      <c r="AE154" s="126">
        <f t="shared" si="93"/>
        <v>0</v>
      </c>
      <c r="AF154" s="126">
        <f t="shared" si="93"/>
        <v>0</v>
      </c>
      <c r="AG154" s="126">
        <f t="shared" si="93"/>
        <v>0</v>
      </c>
      <c r="AH154" s="126">
        <f t="shared" si="93"/>
        <v>0</v>
      </c>
      <c r="AI154" s="126">
        <f t="shared" si="93"/>
        <v>0</v>
      </c>
      <c r="AJ154" s="126">
        <f t="shared" si="93"/>
        <v>0</v>
      </c>
      <c r="AK154" s="126">
        <f t="shared" si="93"/>
        <v>0</v>
      </c>
      <c r="AL154" s="126">
        <f t="shared" si="93"/>
        <v>0</v>
      </c>
      <c r="AM154" s="126">
        <f t="shared" si="93"/>
        <v>0</v>
      </c>
      <c r="AN154" s="126">
        <f t="shared" si="93"/>
        <v>0</v>
      </c>
      <c r="AO154" s="129">
        <f t="shared" si="93"/>
        <v>0</v>
      </c>
    </row>
    <row r="155" spans="1:43" x14ac:dyDescent="0.2">
      <c r="B155" s="314"/>
      <c r="C155" s="690" t="s">
        <v>350</v>
      </c>
      <c r="D155" s="701">
        <f>Prislista!$E$227</f>
        <v>0</v>
      </c>
      <c r="E155" s="702" t="str">
        <f>Anbudspris!$R$107</f>
        <v xml:space="preserve"> </v>
      </c>
      <c r="F155" s="703">
        <v>32</v>
      </c>
      <c r="G155" s="704">
        <f>IF(Prislista!$E$227=0,0,E155/F155)</f>
        <v>0</v>
      </c>
      <c r="H155" s="427"/>
      <c r="I155" s="428"/>
      <c r="J155" s="126">
        <f t="shared" si="91"/>
        <v>0</v>
      </c>
      <c r="K155" s="126">
        <f t="shared" si="91"/>
        <v>0</v>
      </c>
      <c r="L155" s="126">
        <f t="shared" si="91"/>
        <v>0</v>
      </c>
      <c r="M155" s="126">
        <f t="shared" si="91"/>
        <v>0</v>
      </c>
      <c r="N155" s="126">
        <f t="shared" si="91"/>
        <v>0</v>
      </c>
      <c r="O155" s="126">
        <f t="shared" si="91"/>
        <v>0</v>
      </c>
      <c r="P155" s="126">
        <f t="shared" si="91"/>
        <v>0</v>
      </c>
      <c r="Q155" s="126">
        <f t="shared" si="91"/>
        <v>0</v>
      </c>
      <c r="R155" s="126">
        <f t="shared" si="91"/>
        <v>0</v>
      </c>
      <c r="S155" s="126">
        <f t="shared" si="91"/>
        <v>0</v>
      </c>
      <c r="T155" s="126">
        <f t="shared" si="92"/>
        <v>0</v>
      </c>
      <c r="U155" s="126">
        <f t="shared" si="92"/>
        <v>0</v>
      </c>
      <c r="V155" s="126">
        <f t="shared" si="92"/>
        <v>0</v>
      </c>
      <c r="W155" s="126">
        <f t="shared" si="92"/>
        <v>0</v>
      </c>
      <c r="X155" s="126">
        <f t="shared" si="92"/>
        <v>0</v>
      </c>
      <c r="Y155" s="126">
        <f t="shared" si="92"/>
        <v>0</v>
      </c>
      <c r="Z155" s="126">
        <f t="shared" si="92"/>
        <v>0</v>
      </c>
      <c r="AA155" s="126">
        <f t="shared" si="92"/>
        <v>0</v>
      </c>
      <c r="AB155" s="126">
        <f t="shared" si="92"/>
        <v>0</v>
      </c>
      <c r="AC155" s="126">
        <f t="shared" si="92"/>
        <v>0</v>
      </c>
      <c r="AD155" s="126">
        <f t="shared" si="93"/>
        <v>0</v>
      </c>
      <c r="AE155" s="126">
        <f t="shared" si="93"/>
        <v>0</v>
      </c>
      <c r="AF155" s="126">
        <f t="shared" si="93"/>
        <v>0</v>
      </c>
      <c r="AG155" s="126">
        <f t="shared" si="93"/>
        <v>0</v>
      </c>
      <c r="AH155" s="126">
        <f t="shared" si="93"/>
        <v>0</v>
      </c>
      <c r="AI155" s="126">
        <f t="shared" si="93"/>
        <v>0</v>
      </c>
      <c r="AJ155" s="126">
        <f t="shared" si="93"/>
        <v>0</v>
      </c>
      <c r="AK155" s="126">
        <f t="shared" si="93"/>
        <v>0</v>
      </c>
      <c r="AL155" s="126">
        <f t="shared" si="93"/>
        <v>0</v>
      </c>
      <c r="AM155" s="126">
        <f t="shared" si="93"/>
        <v>0</v>
      </c>
      <c r="AN155" s="126">
        <f t="shared" si="93"/>
        <v>0</v>
      </c>
      <c r="AO155" s="129">
        <f t="shared" si="93"/>
        <v>0</v>
      </c>
    </row>
    <row r="156" spans="1:43" x14ac:dyDescent="0.2">
      <c r="B156" s="314"/>
      <c r="C156" s="690" t="s">
        <v>351</v>
      </c>
      <c r="D156" s="701">
        <f>Prislista!$E$228</f>
        <v>0</v>
      </c>
      <c r="E156" s="702" t="str">
        <f>Anbudspris!$R$108</f>
        <v xml:space="preserve"> </v>
      </c>
      <c r="F156" s="703">
        <v>32</v>
      </c>
      <c r="G156" s="704">
        <f>IF(Prislista!$E$228=0,0,E156/F156)</f>
        <v>0</v>
      </c>
      <c r="H156" s="427"/>
      <c r="I156" s="428"/>
      <c r="J156" s="126">
        <f t="shared" si="91"/>
        <v>0</v>
      </c>
      <c r="K156" s="126">
        <f t="shared" si="91"/>
        <v>0</v>
      </c>
      <c r="L156" s="126">
        <f t="shared" si="91"/>
        <v>0</v>
      </c>
      <c r="M156" s="126">
        <f t="shared" si="91"/>
        <v>0</v>
      </c>
      <c r="N156" s="126">
        <f t="shared" si="91"/>
        <v>0</v>
      </c>
      <c r="O156" s="126">
        <f t="shared" si="91"/>
        <v>0</v>
      </c>
      <c r="P156" s="126">
        <f t="shared" si="91"/>
        <v>0</v>
      </c>
      <c r="Q156" s="126">
        <f t="shared" si="91"/>
        <v>0</v>
      </c>
      <c r="R156" s="126">
        <f t="shared" si="91"/>
        <v>0</v>
      </c>
      <c r="S156" s="126">
        <f t="shared" si="91"/>
        <v>0</v>
      </c>
      <c r="T156" s="126">
        <f t="shared" si="92"/>
        <v>0</v>
      </c>
      <c r="U156" s="126">
        <f t="shared" si="92"/>
        <v>0</v>
      </c>
      <c r="V156" s="126">
        <f t="shared" si="92"/>
        <v>0</v>
      </c>
      <c r="W156" s="126">
        <f t="shared" si="92"/>
        <v>0</v>
      </c>
      <c r="X156" s="126">
        <f t="shared" si="92"/>
        <v>0</v>
      </c>
      <c r="Y156" s="126">
        <f t="shared" si="92"/>
        <v>0</v>
      </c>
      <c r="Z156" s="126">
        <f t="shared" si="92"/>
        <v>0</v>
      </c>
      <c r="AA156" s="126">
        <f t="shared" si="92"/>
        <v>0</v>
      </c>
      <c r="AB156" s="126">
        <f t="shared" si="92"/>
        <v>0</v>
      </c>
      <c r="AC156" s="126">
        <f t="shared" si="92"/>
        <v>0</v>
      </c>
      <c r="AD156" s="126">
        <f t="shared" si="93"/>
        <v>0</v>
      </c>
      <c r="AE156" s="126">
        <f t="shared" si="93"/>
        <v>0</v>
      </c>
      <c r="AF156" s="126">
        <f t="shared" si="93"/>
        <v>0</v>
      </c>
      <c r="AG156" s="126">
        <f t="shared" si="93"/>
        <v>0</v>
      </c>
      <c r="AH156" s="126">
        <f t="shared" si="93"/>
        <v>0</v>
      </c>
      <c r="AI156" s="126">
        <f t="shared" si="93"/>
        <v>0</v>
      </c>
      <c r="AJ156" s="126">
        <f t="shared" si="93"/>
        <v>0</v>
      </c>
      <c r="AK156" s="126">
        <f t="shared" si="93"/>
        <v>0</v>
      </c>
      <c r="AL156" s="126">
        <f t="shared" si="93"/>
        <v>0</v>
      </c>
      <c r="AM156" s="126">
        <f t="shared" si="93"/>
        <v>0</v>
      </c>
      <c r="AN156" s="126">
        <f t="shared" si="93"/>
        <v>0</v>
      </c>
      <c r="AO156" s="129">
        <f t="shared" si="93"/>
        <v>0</v>
      </c>
    </row>
    <row r="157" spans="1:43" x14ac:dyDescent="0.2">
      <c r="B157" s="314"/>
      <c r="C157" s="23" t="s">
        <v>94</v>
      </c>
      <c r="D157" s="440">
        <f>Prislista!$E$229</f>
        <v>0</v>
      </c>
      <c r="E157" s="445" t="str">
        <f>Anbudspris!$R$109</f>
        <v xml:space="preserve"> </v>
      </c>
      <c r="F157" s="433">
        <v>32</v>
      </c>
      <c r="G157" s="447">
        <f>IF(Prislista!$E$229=0,0,E157/F157)</f>
        <v>0</v>
      </c>
      <c r="H157" s="427"/>
      <c r="I157" s="428"/>
      <c r="J157" s="126">
        <f t="shared" si="91"/>
        <v>0</v>
      </c>
      <c r="K157" s="126">
        <f t="shared" si="91"/>
        <v>0</v>
      </c>
      <c r="L157" s="126">
        <f t="shared" si="91"/>
        <v>0</v>
      </c>
      <c r="M157" s="126">
        <f t="shared" si="91"/>
        <v>0</v>
      </c>
      <c r="N157" s="126">
        <f t="shared" si="91"/>
        <v>0</v>
      </c>
      <c r="O157" s="126">
        <f t="shared" si="91"/>
        <v>0</v>
      </c>
      <c r="P157" s="126">
        <f t="shared" si="91"/>
        <v>0</v>
      </c>
      <c r="Q157" s="126">
        <f t="shared" si="91"/>
        <v>0</v>
      </c>
      <c r="R157" s="126">
        <f t="shared" si="91"/>
        <v>0</v>
      </c>
      <c r="S157" s="126">
        <f t="shared" si="91"/>
        <v>0</v>
      </c>
      <c r="T157" s="126">
        <f t="shared" si="92"/>
        <v>0</v>
      </c>
      <c r="U157" s="126">
        <f t="shared" si="92"/>
        <v>0</v>
      </c>
      <c r="V157" s="126">
        <f t="shared" si="92"/>
        <v>0</v>
      </c>
      <c r="W157" s="126">
        <f t="shared" si="92"/>
        <v>0</v>
      </c>
      <c r="X157" s="126">
        <f t="shared" si="92"/>
        <v>0</v>
      </c>
      <c r="Y157" s="126">
        <f t="shared" si="92"/>
        <v>0</v>
      </c>
      <c r="Z157" s="126">
        <f t="shared" si="92"/>
        <v>0</v>
      </c>
      <c r="AA157" s="126">
        <f t="shared" si="92"/>
        <v>0</v>
      </c>
      <c r="AB157" s="126">
        <f t="shared" si="92"/>
        <v>0</v>
      </c>
      <c r="AC157" s="126">
        <f t="shared" si="92"/>
        <v>0</v>
      </c>
      <c r="AD157" s="126">
        <f t="shared" si="93"/>
        <v>0</v>
      </c>
      <c r="AE157" s="126">
        <f t="shared" si="93"/>
        <v>0</v>
      </c>
      <c r="AF157" s="126">
        <f t="shared" si="93"/>
        <v>0</v>
      </c>
      <c r="AG157" s="126">
        <f t="shared" si="93"/>
        <v>0</v>
      </c>
      <c r="AH157" s="126">
        <f t="shared" si="93"/>
        <v>0</v>
      </c>
      <c r="AI157" s="126">
        <f t="shared" si="93"/>
        <v>0</v>
      </c>
      <c r="AJ157" s="126">
        <f t="shared" si="93"/>
        <v>0</v>
      </c>
      <c r="AK157" s="126">
        <f t="shared" si="93"/>
        <v>0</v>
      </c>
      <c r="AL157" s="126">
        <f t="shared" si="93"/>
        <v>0</v>
      </c>
      <c r="AM157" s="126">
        <f t="shared" si="93"/>
        <v>0</v>
      </c>
      <c r="AN157" s="126">
        <f t="shared" si="93"/>
        <v>0</v>
      </c>
      <c r="AO157" s="129">
        <f t="shared" si="93"/>
        <v>0</v>
      </c>
      <c r="AQ157" s="139" t="s">
        <v>116</v>
      </c>
    </row>
    <row r="158" spans="1:43" x14ac:dyDescent="0.2">
      <c r="B158" s="13"/>
      <c r="C158" s="24" t="s">
        <v>95</v>
      </c>
      <c r="D158" s="134">
        <f>Prislista!$E$230</f>
        <v>0</v>
      </c>
      <c r="E158" s="147" t="str">
        <f>Anbudspris!$R$110</f>
        <v xml:space="preserve"> </v>
      </c>
      <c r="F158" s="362">
        <v>32</v>
      </c>
      <c r="G158" s="150">
        <f>IF(Prislista!$E$230=0,0,E158/F158)</f>
        <v>0</v>
      </c>
      <c r="H158" s="429"/>
      <c r="I158" s="430"/>
      <c r="J158" s="438">
        <f t="shared" si="91"/>
        <v>0</v>
      </c>
      <c r="K158" s="438">
        <f t="shared" si="91"/>
        <v>0</v>
      </c>
      <c r="L158" s="438">
        <f t="shared" si="91"/>
        <v>0</v>
      </c>
      <c r="M158" s="438">
        <f t="shared" si="91"/>
        <v>0</v>
      </c>
      <c r="N158" s="438">
        <f t="shared" si="91"/>
        <v>0</v>
      </c>
      <c r="O158" s="438">
        <f t="shared" si="91"/>
        <v>0</v>
      </c>
      <c r="P158" s="438">
        <f t="shared" si="91"/>
        <v>0</v>
      </c>
      <c r="Q158" s="438">
        <f t="shared" si="91"/>
        <v>0</v>
      </c>
      <c r="R158" s="438">
        <f t="shared" si="91"/>
        <v>0</v>
      </c>
      <c r="S158" s="438">
        <f t="shared" si="91"/>
        <v>0</v>
      </c>
      <c r="T158" s="438">
        <f t="shared" si="92"/>
        <v>0</v>
      </c>
      <c r="U158" s="438">
        <f t="shared" si="92"/>
        <v>0</v>
      </c>
      <c r="V158" s="438">
        <f t="shared" si="92"/>
        <v>0</v>
      </c>
      <c r="W158" s="438">
        <f t="shared" si="92"/>
        <v>0</v>
      </c>
      <c r="X158" s="438">
        <f t="shared" si="92"/>
        <v>0</v>
      </c>
      <c r="Y158" s="438">
        <f t="shared" si="92"/>
        <v>0</v>
      </c>
      <c r="Z158" s="438">
        <f t="shared" si="92"/>
        <v>0</v>
      </c>
      <c r="AA158" s="438">
        <f t="shared" si="92"/>
        <v>0</v>
      </c>
      <c r="AB158" s="438">
        <f t="shared" si="92"/>
        <v>0</v>
      </c>
      <c r="AC158" s="438">
        <f t="shared" si="92"/>
        <v>0</v>
      </c>
      <c r="AD158" s="438">
        <f t="shared" si="93"/>
        <v>0</v>
      </c>
      <c r="AE158" s="438">
        <f t="shared" si="93"/>
        <v>0</v>
      </c>
      <c r="AF158" s="438">
        <f t="shared" si="93"/>
        <v>0</v>
      </c>
      <c r="AG158" s="438">
        <f t="shared" si="93"/>
        <v>0</v>
      </c>
      <c r="AH158" s="438">
        <f t="shared" si="93"/>
        <v>0</v>
      </c>
      <c r="AI158" s="438">
        <f t="shared" si="93"/>
        <v>0</v>
      </c>
      <c r="AJ158" s="438">
        <f t="shared" si="93"/>
        <v>0</v>
      </c>
      <c r="AK158" s="438">
        <f t="shared" si="93"/>
        <v>0</v>
      </c>
      <c r="AL158" s="438">
        <f t="shared" si="93"/>
        <v>0</v>
      </c>
      <c r="AM158" s="438">
        <f t="shared" si="93"/>
        <v>0</v>
      </c>
      <c r="AN158" s="438">
        <f t="shared" si="93"/>
        <v>0</v>
      </c>
      <c r="AO158" s="130">
        <f t="shared" si="93"/>
        <v>0</v>
      </c>
      <c r="AQ158" s="363">
        <f>SUM(H143:AO158)</f>
        <v>0</v>
      </c>
    </row>
    <row r="159" spans="1:43" x14ac:dyDescent="0.2">
      <c r="C159" s="10"/>
      <c r="D159" s="10"/>
      <c r="E159" s="10"/>
      <c r="F159" s="10"/>
      <c r="G159" s="213"/>
      <c r="H159" s="10"/>
      <c r="I159" s="10"/>
      <c r="J159" s="10"/>
      <c r="AQ159" s="432"/>
    </row>
    <row r="160" spans="1:43" s="3" customFormat="1" x14ac:dyDescent="0.2">
      <c r="A160" s="2"/>
      <c r="B160" s="2"/>
      <c r="D160" s="2"/>
      <c r="AQ160" s="432"/>
    </row>
    <row r="161" spans="1:43" s="3" customFormat="1" x14ac:dyDescent="0.2">
      <c r="A161" s="2"/>
      <c r="B161" s="2"/>
      <c r="D161" s="2"/>
      <c r="AQ161" s="432"/>
    </row>
    <row r="162" spans="1:43" s="3" customFormat="1" x14ac:dyDescent="0.2">
      <c r="A162" s="2"/>
      <c r="B162" s="2"/>
      <c r="D162" s="2"/>
      <c r="G162" s="1"/>
      <c r="AQ162" s="432"/>
    </row>
    <row r="163" spans="1:43" x14ac:dyDescent="0.2">
      <c r="AQ163" s="432"/>
    </row>
    <row r="164" spans="1:43" x14ac:dyDescent="0.2">
      <c r="AQ164" s="432"/>
    </row>
    <row r="165" spans="1:43" x14ac:dyDescent="0.2">
      <c r="AQ165" s="432"/>
    </row>
    <row r="167" spans="1:43" x14ac:dyDescent="0.2">
      <c r="AQ167" s="3"/>
    </row>
    <row r="168" spans="1:43" x14ac:dyDescent="0.2">
      <c r="AQ168" s="3"/>
    </row>
    <row r="169" spans="1:43" x14ac:dyDescent="0.2">
      <c r="AQ169" s="3"/>
    </row>
  </sheetData>
  <sheetProtection password="BD73" sheet="1" objects="1" scenarios="1" selectLockedCells="1"/>
  <phoneticPr fontId="6" type="noConversion"/>
  <printOptions horizontalCentered="1"/>
  <pageMargins left="0.39370078740157483" right="0.39370078740157483" top="1.6535433070866143" bottom="0.74803149606299213" header="0.78740157480314965" footer="0.31496062992125984"/>
  <pageSetup paperSize="8" scale="90" orientation="landscape" r:id="rId1"/>
  <headerFooter>
    <oddHeader>&amp;L&amp;"Arial,Fet"&amp;11ESV - Ekonomistyrningsverket&amp;C&amp;"Arial,Fet"&amp;11Specifikation av prisjustering
Upphandling av Ekonomisystem&amp;R&amp;P/&amp;N</oddHeader>
    <oddFooter>&amp;LDnr 45-823/2011&amp;R2011-11-09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30"/>
  <sheetViews>
    <sheetView workbookViewId="0"/>
  </sheetViews>
  <sheetFormatPr defaultRowHeight="12.75" x14ac:dyDescent="0.2"/>
  <cols>
    <col min="1" max="1" width="3.42578125" style="534" customWidth="1"/>
    <col min="2" max="5" width="9.140625" style="534"/>
    <col min="6" max="6" width="16.7109375" style="534" customWidth="1"/>
    <col min="7" max="37" width="11.7109375" style="534" customWidth="1"/>
    <col min="38" max="38" width="11.140625" style="534" bestFit="1" customWidth="1"/>
    <col min="39" max="16384" width="9.140625" style="534"/>
  </cols>
  <sheetData>
    <row r="2" spans="2:37" x14ac:dyDescent="0.2">
      <c r="B2" s="551"/>
      <c r="C2" s="550"/>
      <c r="D2" s="550"/>
      <c r="E2" s="550"/>
      <c r="F2" s="556" t="s">
        <v>354</v>
      </c>
      <c r="G2" s="557"/>
      <c r="H2" s="557"/>
      <c r="I2" s="724"/>
      <c r="J2" s="556" t="s">
        <v>355</v>
      </c>
      <c r="K2" s="557"/>
      <c r="L2" s="557"/>
      <c r="M2" s="724"/>
      <c r="N2" s="556" t="s">
        <v>356</v>
      </c>
      <c r="O2" s="557"/>
      <c r="P2" s="557"/>
      <c r="Q2" s="724"/>
      <c r="R2" s="556" t="s">
        <v>357</v>
      </c>
      <c r="S2" s="557"/>
      <c r="T2" s="557"/>
      <c r="U2" s="724"/>
      <c r="V2" s="556" t="s">
        <v>358</v>
      </c>
      <c r="W2" s="557"/>
      <c r="X2" s="557"/>
      <c r="Y2" s="724"/>
      <c r="Z2" s="556" t="s">
        <v>359</v>
      </c>
      <c r="AA2" s="557"/>
      <c r="AB2" s="557"/>
      <c r="AC2" s="724"/>
      <c r="AD2" s="556" t="s">
        <v>360</v>
      </c>
      <c r="AE2" s="557"/>
      <c r="AF2" s="557"/>
      <c r="AG2" s="724"/>
      <c r="AH2" s="556" t="s">
        <v>361</v>
      </c>
      <c r="AI2" s="557"/>
      <c r="AJ2" s="557"/>
      <c r="AK2" s="724"/>
    </row>
    <row r="3" spans="2:37" x14ac:dyDescent="0.2">
      <c r="B3" s="551"/>
      <c r="C3" s="550"/>
      <c r="D3" s="550"/>
      <c r="E3" s="550"/>
      <c r="F3" s="558" t="s">
        <v>253</v>
      </c>
      <c r="G3" s="559" t="s">
        <v>252</v>
      </c>
      <c r="H3" s="586" t="s">
        <v>251</v>
      </c>
      <c r="I3" s="572" t="s">
        <v>250</v>
      </c>
      <c r="J3" s="560" t="s">
        <v>253</v>
      </c>
      <c r="K3" s="559" t="s">
        <v>252</v>
      </c>
      <c r="L3" s="586" t="s">
        <v>251</v>
      </c>
      <c r="M3" s="572" t="s">
        <v>250</v>
      </c>
      <c r="N3" s="560" t="s">
        <v>253</v>
      </c>
      <c r="O3" s="559" t="s">
        <v>252</v>
      </c>
      <c r="P3" s="586" t="s">
        <v>251</v>
      </c>
      <c r="Q3" s="572" t="s">
        <v>250</v>
      </c>
      <c r="R3" s="560" t="s">
        <v>253</v>
      </c>
      <c r="S3" s="559" t="s">
        <v>252</v>
      </c>
      <c r="T3" s="586" t="s">
        <v>251</v>
      </c>
      <c r="U3" s="572" t="s">
        <v>250</v>
      </c>
      <c r="V3" s="560" t="s">
        <v>253</v>
      </c>
      <c r="W3" s="559" t="s">
        <v>252</v>
      </c>
      <c r="X3" s="586" t="s">
        <v>251</v>
      </c>
      <c r="Y3" s="572" t="s">
        <v>250</v>
      </c>
      <c r="Z3" s="560" t="s">
        <v>253</v>
      </c>
      <c r="AA3" s="559" t="s">
        <v>252</v>
      </c>
      <c r="AB3" s="586" t="s">
        <v>251</v>
      </c>
      <c r="AC3" s="572" t="s">
        <v>250</v>
      </c>
      <c r="AD3" s="560" t="s">
        <v>253</v>
      </c>
      <c r="AE3" s="559" t="s">
        <v>252</v>
      </c>
      <c r="AF3" s="586" t="s">
        <v>251</v>
      </c>
      <c r="AG3" s="572" t="s">
        <v>250</v>
      </c>
      <c r="AH3" s="560" t="s">
        <v>253</v>
      </c>
      <c r="AI3" s="559" t="s">
        <v>252</v>
      </c>
      <c r="AJ3" s="586" t="s">
        <v>251</v>
      </c>
      <c r="AK3" s="572" t="s">
        <v>250</v>
      </c>
    </row>
    <row r="4" spans="2:37" x14ac:dyDescent="0.2">
      <c r="B4" s="549" t="s">
        <v>204</v>
      </c>
      <c r="C4" s="548"/>
      <c r="D4" s="548"/>
      <c r="E4" s="547"/>
      <c r="F4" s="546">
        <f>SUM('Spec Driftkostnader'!$J$7:$M$22)</f>
        <v>0</v>
      </c>
      <c r="G4" s="552">
        <f>SUM(Prisjustering!J10:M25)</f>
        <v>0</v>
      </c>
      <c r="H4" s="587">
        <f>SUM(F4:G4)</f>
        <v>0</v>
      </c>
      <c r="I4" s="568">
        <f>SUM(H4*Nuvärdekalkyl!$C$8)-H4</f>
        <v>0</v>
      </c>
      <c r="J4" s="546">
        <f>SUM('Spec Driftkostnader'!N7:Q22)</f>
        <v>0</v>
      </c>
      <c r="K4" s="552">
        <f>SUM(Prisjustering!N10:Q25)</f>
        <v>0</v>
      </c>
      <c r="L4" s="587">
        <f>SUM(J4:K4)</f>
        <v>0</v>
      </c>
      <c r="M4" s="568">
        <f>SUM(L4*Nuvärdekalkyl!$C$9)-L4</f>
        <v>0</v>
      </c>
      <c r="N4" s="546">
        <f>SUM('Spec Driftkostnader'!R7:U22)</f>
        <v>0</v>
      </c>
      <c r="O4" s="552">
        <f>SUM(Prisjustering!R10:U25)</f>
        <v>0</v>
      </c>
      <c r="P4" s="587">
        <f>SUM(N4:O4)</f>
        <v>0</v>
      </c>
      <c r="Q4" s="568">
        <f>SUM(P4*Nuvärdekalkyl!$C$10)-P4</f>
        <v>0</v>
      </c>
      <c r="R4" s="546">
        <f>SUM('Spec Driftkostnader'!V7:Y22)</f>
        <v>0</v>
      </c>
      <c r="S4" s="552">
        <f>SUM(Prisjustering!V10:Y25)</f>
        <v>0</v>
      </c>
      <c r="T4" s="587">
        <f>SUM(R4:S4)</f>
        <v>0</v>
      </c>
      <c r="U4" s="568">
        <f>SUM(T4*Nuvärdekalkyl!$C$11)-T4</f>
        <v>0</v>
      </c>
      <c r="V4" s="546">
        <f>SUM('Spec Driftkostnader'!Z7:AC22)</f>
        <v>0</v>
      </c>
      <c r="W4" s="552">
        <f>SUM(Prisjustering!Z10:AC25)</f>
        <v>0</v>
      </c>
      <c r="X4" s="587">
        <f>SUM(V4:W4)</f>
        <v>0</v>
      </c>
      <c r="Y4" s="568">
        <f>SUM(X4*Nuvärdekalkyl!$C$12)-X4</f>
        <v>0</v>
      </c>
      <c r="Z4" s="546">
        <f>SUM('Spec Driftkostnader'!AD7:AG22)</f>
        <v>0</v>
      </c>
      <c r="AA4" s="552">
        <f>SUM(Prisjustering!AD10:AG25)</f>
        <v>0</v>
      </c>
      <c r="AB4" s="587">
        <f>SUM(Z4:AA4)</f>
        <v>0</v>
      </c>
      <c r="AC4" s="568">
        <f>SUM(AB4*Nuvärdekalkyl!$C$13)-AB4</f>
        <v>0</v>
      </c>
      <c r="AD4" s="546">
        <f>SUM('Spec Driftkostnader'!AH7:AK22)</f>
        <v>0</v>
      </c>
      <c r="AE4" s="552">
        <f>SUM(Prisjustering!AH10:AK25)</f>
        <v>0</v>
      </c>
      <c r="AF4" s="587">
        <f>SUM(AD4:AE4)</f>
        <v>0</v>
      </c>
      <c r="AG4" s="568">
        <f>SUM(AF4*Nuvärdekalkyl!$C$14)-AF4</f>
        <v>0</v>
      </c>
      <c r="AH4" s="546">
        <f>SUM('Spec Driftkostnader'!AL7:AO22)</f>
        <v>0</v>
      </c>
      <c r="AI4" s="552">
        <f>SUM(Prisjustering!AL10:AO25)</f>
        <v>0</v>
      </c>
      <c r="AJ4" s="587">
        <f>SUM(AH4:AI4)</f>
        <v>0</v>
      </c>
      <c r="AK4" s="568">
        <f>SUM(AJ4*Nuvärdekalkyl!$C$15)-AJ4</f>
        <v>0</v>
      </c>
    </row>
    <row r="5" spans="2:37" x14ac:dyDescent="0.2">
      <c r="B5" s="542" t="s">
        <v>249</v>
      </c>
      <c r="C5" s="544"/>
      <c r="D5" s="544"/>
      <c r="E5" s="543"/>
      <c r="F5" s="545">
        <f>SUM('Spec Driftkostnader'!$J$26:$M$41)</f>
        <v>0</v>
      </c>
      <c r="G5" s="553">
        <f>SUM(Prisjustering!J29:M44)</f>
        <v>0</v>
      </c>
      <c r="H5" s="588">
        <f t="shared" ref="H5:H13" si="0">SUM(F5:G5)</f>
        <v>0</v>
      </c>
      <c r="I5" s="569">
        <f>SUM(H5*Nuvärdekalkyl!$C$8)-H5</f>
        <v>0</v>
      </c>
      <c r="J5" s="545">
        <f>SUM('Spec Driftkostnader'!N26:Q41)</f>
        <v>0</v>
      </c>
      <c r="K5" s="553">
        <f>SUM(Prisjustering!N29:Q44)</f>
        <v>0</v>
      </c>
      <c r="L5" s="588">
        <f t="shared" ref="L5:L13" si="1">SUM(J5:K5)</f>
        <v>0</v>
      </c>
      <c r="M5" s="569">
        <f>SUM(L5*Nuvärdekalkyl!$C$9)-L5</f>
        <v>0</v>
      </c>
      <c r="N5" s="545">
        <f>SUM('Spec Driftkostnader'!R26:U41)</f>
        <v>0</v>
      </c>
      <c r="O5" s="553">
        <f>SUM(Prisjustering!R29:U44)</f>
        <v>0</v>
      </c>
      <c r="P5" s="588">
        <f t="shared" ref="P5:P13" si="2">SUM(N5:O5)</f>
        <v>0</v>
      </c>
      <c r="Q5" s="569">
        <f>SUM(P5*Nuvärdekalkyl!$C$10)-P5</f>
        <v>0</v>
      </c>
      <c r="R5" s="545">
        <f>SUM('Spec Driftkostnader'!V26:Y41)</f>
        <v>0</v>
      </c>
      <c r="S5" s="553">
        <f>SUM(Prisjustering!V29:Y44)</f>
        <v>0</v>
      </c>
      <c r="T5" s="588">
        <f t="shared" ref="T5:T13" si="3">SUM(R5:S5)</f>
        <v>0</v>
      </c>
      <c r="U5" s="569">
        <f>SUM(T5*Nuvärdekalkyl!$C$11)-T5</f>
        <v>0</v>
      </c>
      <c r="V5" s="545">
        <f>SUM('Spec Driftkostnader'!Z26:AC41)</f>
        <v>0</v>
      </c>
      <c r="W5" s="553">
        <f>SUM(Prisjustering!Z29:AC44)</f>
        <v>0</v>
      </c>
      <c r="X5" s="588">
        <f t="shared" ref="X5:X13" si="4">SUM(V5:W5)</f>
        <v>0</v>
      </c>
      <c r="Y5" s="569">
        <f>SUM(X5*Nuvärdekalkyl!$C$12)-X5</f>
        <v>0</v>
      </c>
      <c r="Z5" s="545">
        <f>SUM('Spec Driftkostnader'!AD26:AG41)</f>
        <v>0</v>
      </c>
      <c r="AA5" s="553">
        <f>SUM(Prisjustering!AD29:AG44)</f>
        <v>0</v>
      </c>
      <c r="AB5" s="588">
        <f t="shared" ref="AB5:AB13" si="5">SUM(Z5:AA5)</f>
        <v>0</v>
      </c>
      <c r="AC5" s="569">
        <f>SUM(AB5*Nuvärdekalkyl!$C$13)-AB5</f>
        <v>0</v>
      </c>
      <c r="AD5" s="545">
        <f>SUM('Spec Driftkostnader'!AH26:AK41)</f>
        <v>0</v>
      </c>
      <c r="AE5" s="553">
        <f>SUM(Prisjustering!AH29:AK44)</f>
        <v>0</v>
      </c>
      <c r="AF5" s="588">
        <f t="shared" ref="AF5:AF13" si="6">SUM(AD5:AE5)</f>
        <v>0</v>
      </c>
      <c r="AG5" s="569">
        <f>SUM(AF5*Nuvärdekalkyl!$C$14)-AF5</f>
        <v>0</v>
      </c>
      <c r="AH5" s="545">
        <f>SUM('Spec Driftkostnader'!AL26:AO41)</f>
        <v>0</v>
      </c>
      <c r="AI5" s="553">
        <f>SUM(Prisjustering!AL29:AO44)</f>
        <v>0</v>
      </c>
      <c r="AJ5" s="588">
        <f t="shared" ref="AJ5:AJ13" si="7">SUM(AH5:AI5)</f>
        <v>0</v>
      </c>
      <c r="AK5" s="569">
        <f>SUM(AJ5*Nuvärdekalkyl!$C$15)-AJ5</f>
        <v>0</v>
      </c>
    </row>
    <row r="6" spans="2:37" x14ac:dyDescent="0.2">
      <c r="B6" s="542" t="s">
        <v>248</v>
      </c>
      <c r="C6" s="544"/>
      <c r="D6" s="544"/>
      <c r="E6" s="543"/>
      <c r="F6" s="539">
        <f>SUM('Spec Driftkostnader'!$J$45:$M$60)</f>
        <v>0</v>
      </c>
      <c r="G6" s="554">
        <f>SUM(Prisjustering!J48:M63)</f>
        <v>0</v>
      </c>
      <c r="H6" s="589">
        <f t="shared" si="0"/>
        <v>0</v>
      </c>
      <c r="I6" s="569">
        <f>SUM(H6*Nuvärdekalkyl!$C$8)-H6</f>
        <v>0</v>
      </c>
      <c r="J6" s="539">
        <f>SUM('Spec Driftkostnader'!N45:Q60)</f>
        <v>0</v>
      </c>
      <c r="K6" s="554">
        <f>SUM(Prisjustering!N48:Q63)</f>
        <v>0</v>
      </c>
      <c r="L6" s="589">
        <f t="shared" si="1"/>
        <v>0</v>
      </c>
      <c r="M6" s="569">
        <f>SUM(L6*Nuvärdekalkyl!$C$9)-L6</f>
        <v>0</v>
      </c>
      <c r="N6" s="539">
        <f>SUM('Spec Driftkostnader'!R45:U60)</f>
        <v>0</v>
      </c>
      <c r="O6" s="554">
        <f>SUM(Prisjustering!R48:U63)</f>
        <v>0</v>
      </c>
      <c r="P6" s="589">
        <f t="shared" si="2"/>
        <v>0</v>
      </c>
      <c r="Q6" s="569">
        <f>SUM(P6*Nuvärdekalkyl!$C$10)-P6</f>
        <v>0</v>
      </c>
      <c r="R6" s="539">
        <f>SUM('Spec Driftkostnader'!V45:Y60)</f>
        <v>0</v>
      </c>
      <c r="S6" s="554">
        <f>SUM(Prisjustering!V48:Y63)</f>
        <v>0</v>
      </c>
      <c r="T6" s="589">
        <f t="shared" si="3"/>
        <v>0</v>
      </c>
      <c r="U6" s="569">
        <f>SUM(T6*Nuvärdekalkyl!$C$11)-T6</f>
        <v>0</v>
      </c>
      <c r="V6" s="539">
        <f>SUM('Spec Driftkostnader'!Z45:AC60)</f>
        <v>0</v>
      </c>
      <c r="W6" s="554">
        <f>SUM(Prisjustering!Z48:AC63)</f>
        <v>0</v>
      </c>
      <c r="X6" s="589">
        <f t="shared" si="4"/>
        <v>0</v>
      </c>
      <c r="Y6" s="569">
        <f>SUM(X6*Nuvärdekalkyl!$C$12)-X6</f>
        <v>0</v>
      </c>
      <c r="Z6" s="539">
        <f>SUM('Spec Driftkostnader'!AD45:AG60)</f>
        <v>0</v>
      </c>
      <c r="AA6" s="554">
        <f>SUM(Prisjustering!AD48:AG63)</f>
        <v>0</v>
      </c>
      <c r="AB6" s="589">
        <f t="shared" si="5"/>
        <v>0</v>
      </c>
      <c r="AC6" s="569">
        <f>SUM(AB6*Nuvärdekalkyl!$C$13)-AB6</f>
        <v>0</v>
      </c>
      <c r="AD6" s="539">
        <f>SUM('Spec Driftkostnader'!AH45:AK60)</f>
        <v>0</v>
      </c>
      <c r="AE6" s="554">
        <f>SUM(Prisjustering!AH48:AK63)</f>
        <v>0</v>
      </c>
      <c r="AF6" s="589">
        <f t="shared" si="6"/>
        <v>0</v>
      </c>
      <c r="AG6" s="569">
        <f>SUM(AF6*Nuvärdekalkyl!$C$14)-AF6</f>
        <v>0</v>
      </c>
      <c r="AH6" s="539">
        <f>SUM('Spec Driftkostnader'!AL45:AO60)</f>
        <v>0</v>
      </c>
      <c r="AI6" s="554">
        <f>SUM(Prisjustering!AL48:AO63)</f>
        <v>0</v>
      </c>
      <c r="AJ6" s="589">
        <f t="shared" si="7"/>
        <v>0</v>
      </c>
      <c r="AK6" s="569">
        <f>SUM(AJ6*Nuvärdekalkyl!$C$15)-AJ6</f>
        <v>0</v>
      </c>
    </row>
    <row r="7" spans="2:37" x14ac:dyDescent="0.2">
      <c r="B7" s="538" t="s">
        <v>247</v>
      </c>
      <c r="C7" s="537"/>
      <c r="D7" s="537"/>
      <c r="E7" s="536"/>
      <c r="F7" s="535">
        <f>SUM('Spec Driftkostnader'!$J$64:$M$79)</f>
        <v>0</v>
      </c>
      <c r="G7" s="555">
        <f>SUM(Prisjustering!J67:M82)</f>
        <v>0</v>
      </c>
      <c r="H7" s="591">
        <f t="shared" si="0"/>
        <v>0</v>
      </c>
      <c r="I7" s="571">
        <f>SUM(H7*Nuvärdekalkyl!$C$8)-H7</f>
        <v>0</v>
      </c>
      <c r="J7" s="535">
        <f>SUM('Spec Driftkostnader'!N64:Q79)</f>
        <v>0</v>
      </c>
      <c r="K7" s="555">
        <f>SUM(Prisjustering!N67:Q82)</f>
        <v>0</v>
      </c>
      <c r="L7" s="591">
        <f t="shared" si="1"/>
        <v>0</v>
      </c>
      <c r="M7" s="571">
        <f>SUM(L7*Nuvärdekalkyl!$C$9)-L7</f>
        <v>0</v>
      </c>
      <c r="N7" s="535">
        <f>SUM('Spec Driftkostnader'!R64:U79)</f>
        <v>0</v>
      </c>
      <c r="O7" s="555">
        <f>SUM(Prisjustering!R67:U82)</f>
        <v>0</v>
      </c>
      <c r="P7" s="591">
        <f t="shared" si="2"/>
        <v>0</v>
      </c>
      <c r="Q7" s="571">
        <f>SUM(P7*Nuvärdekalkyl!$C$10)-P7</f>
        <v>0</v>
      </c>
      <c r="R7" s="535">
        <f>SUM('Spec Driftkostnader'!V64:Y79)</f>
        <v>0</v>
      </c>
      <c r="S7" s="555">
        <f>SUM(Prisjustering!V67:Y82)</f>
        <v>0</v>
      </c>
      <c r="T7" s="591">
        <f t="shared" si="3"/>
        <v>0</v>
      </c>
      <c r="U7" s="571">
        <f>SUM(T7*Nuvärdekalkyl!$C$11)-T7</f>
        <v>0</v>
      </c>
      <c r="V7" s="535">
        <f>SUM('Spec Driftkostnader'!Z64:AC79)</f>
        <v>0</v>
      </c>
      <c r="W7" s="555">
        <f>SUM(Prisjustering!Z67:AC82)</f>
        <v>0</v>
      </c>
      <c r="X7" s="591">
        <f t="shared" si="4"/>
        <v>0</v>
      </c>
      <c r="Y7" s="571">
        <f>SUM(X7*Nuvärdekalkyl!$C$12)-X7</f>
        <v>0</v>
      </c>
      <c r="Z7" s="535">
        <f>SUM('Spec Driftkostnader'!AD64:AG79)</f>
        <v>0</v>
      </c>
      <c r="AA7" s="555">
        <f>SUM(Prisjustering!AD67:AG82)</f>
        <v>0</v>
      </c>
      <c r="AB7" s="591">
        <f t="shared" si="5"/>
        <v>0</v>
      </c>
      <c r="AC7" s="571">
        <f>SUM(AB7*Nuvärdekalkyl!$C$13)-AB7</f>
        <v>0</v>
      </c>
      <c r="AD7" s="535">
        <f>SUM('Spec Driftkostnader'!AH64:AK79)</f>
        <v>0</v>
      </c>
      <c r="AE7" s="555">
        <f>SUM(Prisjustering!AH67:AK82)</f>
        <v>0</v>
      </c>
      <c r="AF7" s="591">
        <f t="shared" si="6"/>
        <v>0</v>
      </c>
      <c r="AG7" s="571">
        <f>SUM(AF7*Nuvärdekalkyl!$C$14)-AF7</f>
        <v>0</v>
      </c>
      <c r="AH7" s="535">
        <f>SUM('Spec Driftkostnader'!AL64:AO79)</f>
        <v>0</v>
      </c>
      <c r="AI7" s="555">
        <f>SUM(Prisjustering!AL67:AO82)</f>
        <v>0</v>
      </c>
      <c r="AJ7" s="591">
        <f t="shared" si="7"/>
        <v>0</v>
      </c>
      <c r="AK7" s="571">
        <f>SUM(AJ7*Nuvärdekalkyl!$C$15)-AJ7</f>
        <v>0</v>
      </c>
    </row>
    <row r="8" spans="2:37" s="237" customFormat="1" ht="13.5" thickBot="1" x14ac:dyDescent="0.25">
      <c r="H8" s="652">
        <f>SUM(H4:H7)</f>
        <v>0</v>
      </c>
      <c r="I8" s="653">
        <f>SUM(I4:I7)</f>
        <v>0</v>
      </c>
      <c r="L8" s="652">
        <f t="shared" ref="L8" si="8">SUM(L4:L7)</f>
        <v>0</v>
      </c>
      <c r="M8" s="653">
        <f t="shared" ref="M8" si="9">SUM(M4:M7)</f>
        <v>0</v>
      </c>
      <c r="P8" s="652">
        <f t="shared" ref="P8" si="10">SUM(P4:P7)</f>
        <v>0</v>
      </c>
      <c r="Q8" s="653">
        <f t="shared" ref="Q8" si="11">SUM(Q4:Q7)</f>
        <v>0</v>
      </c>
      <c r="T8" s="652">
        <f t="shared" ref="T8" si="12">SUM(T4:T7)</f>
        <v>0</v>
      </c>
      <c r="U8" s="653">
        <f t="shared" ref="U8" si="13">SUM(U4:U7)</f>
        <v>0</v>
      </c>
      <c r="X8" s="652">
        <f t="shared" ref="X8" si="14">SUM(X4:X7)</f>
        <v>0</v>
      </c>
      <c r="Y8" s="653">
        <f t="shared" ref="Y8" si="15">SUM(Y4:Y7)</f>
        <v>0</v>
      </c>
      <c r="AB8" s="652">
        <f t="shared" ref="AB8" si="16">SUM(AB4:AB7)</f>
        <v>0</v>
      </c>
      <c r="AC8" s="653">
        <f t="shared" ref="AC8" si="17">SUM(AC4:AC7)</f>
        <v>0</v>
      </c>
      <c r="AF8" s="652">
        <f t="shared" ref="AF8" si="18">SUM(AF4:AF7)</f>
        <v>0</v>
      </c>
      <c r="AG8" s="653">
        <f t="shared" ref="AG8" si="19">SUM(AG4:AG7)</f>
        <v>0</v>
      </c>
      <c r="AJ8" s="652">
        <f t="shared" ref="AJ8" si="20">SUM(AJ4:AJ7)</f>
        <v>0</v>
      </c>
      <c r="AK8" s="653">
        <f t="shared" ref="AK8" si="21">SUM(AK4:AK7)</f>
        <v>0</v>
      </c>
    </row>
    <row r="9" spans="2:37" x14ac:dyDescent="0.2">
      <c r="B9" s="647"/>
      <c r="C9" s="648"/>
      <c r="D9" s="648"/>
      <c r="E9" s="648"/>
      <c r="F9" s="649"/>
      <c r="G9" s="650"/>
      <c r="H9" s="649"/>
      <c r="I9" s="651"/>
      <c r="J9" s="649"/>
      <c r="K9" s="650"/>
      <c r="L9" s="649"/>
      <c r="M9" s="651"/>
      <c r="N9" s="649"/>
      <c r="O9" s="650"/>
      <c r="P9" s="649"/>
      <c r="Q9" s="651"/>
      <c r="R9" s="649"/>
      <c r="S9" s="650"/>
      <c r="T9" s="649"/>
      <c r="U9" s="651"/>
      <c r="V9" s="649"/>
      <c r="W9" s="650"/>
      <c r="X9" s="649"/>
      <c r="Y9" s="651"/>
      <c r="Z9" s="649"/>
      <c r="AA9" s="650"/>
      <c r="AB9" s="649"/>
      <c r="AC9" s="651"/>
      <c r="AD9" s="649"/>
      <c r="AE9" s="650"/>
      <c r="AF9" s="649"/>
      <c r="AG9" s="651"/>
      <c r="AH9" s="649"/>
      <c r="AI9" s="650"/>
      <c r="AJ9" s="649"/>
      <c r="AK9" s="651"/>
    </row>
    <row r="10" spans="2:37" x14ac:dyDescent="0.2">
      <c r="B10" s="549" t="s">
        <v>204</v>
      </c>
      <c r="C10" s="564"/>
      <c r="D10" s="564"/>
      <c r="E10" s="565"/>
      <c r="F10" s="566">
        <f>SUM('Spec Driftkostnader'!$J$83:$M$98)</f>
        <v>0</v>
      </c>
      <c r="G10" s="567">
        <f>SUM(Prisjustering!J86:M101)</f>
        <v>0</v>
      </c>
      <c r="H10" s="590">
        <f t="shared" si="0"/>
        <v>0</v>
      </c>
      <c r="I10" s="570">
        <f>SUM(H10*Nuvärdekalkyl!$C$8)-H10</f>
        <v>0</v>
      </c>
      <c r="J10" s="566">
        <f>SUM('Spec Driftkostnader'!N83:Q98)</f>
        <v>0</v>
      </c>
      <c r="K10" s="567">
        <f>SUM(Prisjustering!N86:Q101)</f>
        <v>0</v>
      </c>
      <c r="L10" s="590">
        <f t="shared" si="1"/>
        <v>0</v>
      </c>
      <c r="M10" s="570">
        <f>SUM(L10*Nuvärdekalkyl!$C$9)-L10</f>
        <v>0</v>
      </c>
      <c r="N10" s="566">
        <f>SUM('Spec Driftkostnader'!R83:U98)</f>
        <v>0</v>
      </c>
      <c r="O10" s="567">
        <f>SUM(Prisjustering!R86:U101)</f>
        <v>0</v>
      </c>
      <c r="P10" s="590">
        <f t="shared" si="2"/>
        <v>0</v>
      </c>
      <c r="Q10" s="570">
        <f>SUM(P10*Nuvärdekalkyl!$C$10)-P10</f>
        <v>0</v>
      </c>
      <c r="R10" s="566">
        <f>SUM('Spec Driftkostnader'!V83:Y98)</f>
        <v>0</v>
      </c>
      <c r="S10" s="567">
        <f>SUM(Prisjustering!V86:Y101)</f>
        <v>0</v>
      </c>
      <c r="T10" s="590">
        <f t="shared" si="3"/>
        <v>0</v>
      </c>
      <c r="U10" s="570">
        <f>SUM(T10*Nuvärdekalkyl!$C$11)-T10</f>
        <v>0</v>
      </c>
      <c r="V10" s="566">
        <f>SUM('Spec Driftkostnader'!Z83:AC98)</f>
        <v>0</v>
      </c>
      <c r="W10" s="567">
        <f>SUM(Prisjustering!Z86:AC101)</f>
        <v>0</v>
      </c>
      <c r="X10" s="590">
        <f t="shared" si="4"/>
        <v>0</v>
      </c>
      <c r="Y10" s="570">
        <f>SUM(X10*Nuvärdekalkyl!$C$12)-X10</f>
        <v>0</v>
      </c>
      <c r="Z10" s="566">
        <f>SUM('Spec Driftkostnader'!AD83:AG98)</f>
        <v>0</v>
      </c>
      <c r="AA10" s="567">
        <f>SUM(Prisjustering!AD86:AG101)</f>
        <v>0</v>
      </c>
      <c r="AB10" s="590">
        <f t="shared" si="5"/>
        <v>0</v>
      </c>
      <c r="AC10" s="570">
        <f>SUM(AB10*Nuvärdekalkyl!$C$13)-AB10</f>
        <v>0</v>
      </c>
      <c r="AD10" s="566">
        <f>SUM('Spec Driftkostnader'!AH83:AK98)</f>
        <v>0</v>
      </c>
      <c r="AE10" s="567">
        <f>SUM(Prisjustering!AH86:AK101)</f>
        <v>0</v>
      </c>
      <c r="AF10" s="590">
        <f t="shared" si="6"/>
        <v>0</v>
      </c>
      <c r="AG10" s="570">
        <f>SUM(AF10*Nuvärdekalkyl!$C$14)-AF10</f>
        <v>0</v>
      </c>
      <c r="AH10" s="566">
        <f>SUM('Spec Driftkostnader'!AL83:AO98)</f>
        <v>0</v>
      </c>
      <c r="AI10" s="567">
        <f>SUM(Prisjustering!AL86:AO101)</f>
        <v>0</v>
      </c>
      <c r="AJ10" s="590">
        <f t="shared" si="7"/>
        <v>0</v>
      </c>
      <c r="AK10" s="570">
        <f>SUM(AJ10*Nuvärdekalkyl!$C$15)-AJ10</f>
        <v>0</v>
      </c>
    </row>
    <row r="11" spans="2:37" x14ac:dyDescent="0.2">
      <c r="B11" s="542" t="s">
        <v>249</v>
      </c>
      <c r="C11" s="541"/>
      <c r="D11" s="541"/>
      <c r="E11" s="540"/>
      <c r="F11" s="539">
        <f>SUM('Spec Driftkostnader'!$J$102:$M$117)</f>
        <v>0</v>
      </c>
      <c r="G11" s="554">
        <f>SUM(Prisjustering!J105:M120)</f>
        <v>0</v>
      </c>
      <c r="H11" s="589">
        <f t="shared" si="0"/>
        <v>0</v>
      </c>
      <c r="I11" s="569">
        <f>SUM(H11*Nuvärdekalkyl!$C$8)-H11</f>
        <v>0</v>
      </c>
      <c r="J11" s="539">
        <f>SUM('Spec Driftkostnader'!N102:Q117)</f>
        <v>0</v>
      </c>
      <c r="K11" s="554">
        <f>SUM(Prisjustering!N105:Q120)</f>
        <v>0</v>
      </c>
      <c r="L11" s="589">
        <f t="shared" si="1"/>
        <v>0</v>
      </c>
      <c r="M11" s="569">
        <f>SUM(L11*Nuvärdekalkyl!$C$9)-L11</f>
        <v>0</v>
      </c>
      <c r="N11" s="539">
        <f>SUM('Spec Driftkostnader'!R102:U117)</f>
        <v>0</v>
      </c>
      <c r="O11" s="554">
        <f>SUM(Prisjustering!R105:U120)</f>
        <v>0</v>
      </c>
      <c r="P11" s="589">
        <f t="shared" si="2"/>
        <v>0</v>
      </c>
      <c r="Q11" s="569">
        <f>SUM(P11*Nuvärdekalkyl!$C$10)-P11</f>
        <v>0</v>
      </c>
      <c r="R11" s="539">
        <f>SUM('Spec Driftkostnader'!V102:Y117)</f>
        <v>0</v>
      </c>
      <c r="S11" s="554">
        <f>SUM(Prisjustering!V105:Y120)</f>
        <v>0</v>
      </c>
      <c r="T11" s="589">
        <f t="shared" si="3"/>
        <v>0</v>
      </c>
      <c r="U11" s="569">
        <f>SUM(T11*Nuvärdekalkyl!$C$11)-T11</f>
        <v>0</v>
      </c>
      <c r="V11" s="539">
        <f>SUM('Spec Driftkostnader'!Z102:AC117)</f>
        <v>0</v>
      </c>
      <c r="W11" s="554">
        <f>SUM(Prisjustering!Z105:AC120)</f>
        <v>0</v>
      </c>
      <c r="X11" s="589">
        <f t="shared" si="4"/>
        <v>0</v>
      </c>
      <c r="Y11" s="569">
        <f>SUM(X11*Nuvärdekalkyl!$C$12)-X11</f>
        <v>0</v>
      </c>
      <c r="Z11" s="539">
        <f>SUM('Spec Driftkostnader'!AD102:AG117)</f>
        <v>0</v>
      </c>
      <c r="AA11" s="554">
        <f>SUM(Prisjustering!AD105:AG120)</f>
        <v>0</v>
      </c>
      <c r="AB11" s="589">
        <f t="shared" si="5"/>
        <v>0</v>
      </c>
      <c r="AC11" s="569">
        <f>SUM(AB11*Nuvärdekalkyl!$C$13)-AB11</f>
        <v>0</v>
      </c>
      <c r="AD11" s="539">
        <f>SUM('Spec Driftkostnader'!AH102:AK117)</f>
        <v>0</v>
      </c>
      <c r="AE11" s="554">
        <f>SUM(Prisjustering!AH105:AK120)</f>
        <v>0</v>
      </c>
      <c r="AF11" s="589">
        <f t="shared" si="6"/>
        <v>0</v>
      </c>
      <c r="AG11" s="569">
        <f>SUM(AF11*Nuvärdekalkyl!$C$14)-AF11</f>
        <v>0</v>
      </c>
      <c r="AH11" s="539">
        <f>SUM('Spec Driftkostnader'!AL102:AO117)</f>
        <v>0</v>
      </c>
      <c r="AI11" s="554">
        <f>SUM(Prisjustering!AL105:AO120)</f>
        <v>0</v>
      </c>
      <c r="AJ11" s="589">
        <f t="shared" si="7"/>
        <v>0</v>
      </c>
      <c r="AK11" s="569">
        <f>SUM(AJ11*Nuvärdekalkyl!$C$15)-AJ11</f>
        <v>0</v>
      </c>
    </row>
    <row r="12" spans="2:37" x14ac:dyDescent="0.2">
      <c r="B12" s="542" t="s">
        <v>248</v>
      </c>
      <c r="C12" s="541"/>
      <c r="D12" s="541"/>
      <c r="E12" s="540"/>
      <c r="F12" s="539">
        <f>SUM('Spec Driftkostnader'!$J$121:$M$136)</f>
        <v>0</v>
      </c>
      <c r="G12" s="554">
        <f>SUM(Prisjustering!J124:M139)</f>
        <v>0</v>
      </c>
      <c r="H12" s="589">
        <f t="shared" si="0"/>
        <v>0</v>
      </c>
      <c r="I12" s="569">
        <f>SUM(H12*Nuvärdekalkyl!$C$8)-H12</f>
        <v>0</v>
      </c>
      <c r="J12" s="539">
        <f>SUM('Spec Driftkostnader'!N121:Q136)</f>
        <v>0</v>
      </c>
      <c r="K12" s="554">
        <f>SUM(Prisjustering!N124:Q139)</f>
        <v>0</v>
      </c>
      <c r="L12" s="589">
        <f t="shared" si="1"/>
        <v>0</v>
      </c>
      <c r="M12" s="569">
        <f>SUM(L12*Nuvärdekalkyl!$C$9)-L12</f>
        <v>0</v>
      </c>
      <c r="N12" s="539">
        <f>SUM('Spec Driftkostnader'!R121:U136)</f>
        <v>0</v>
      </c>
      <c r="O12" s="554">
        <f>SUM(Prisjustering!R124:U139)</f>
        <v>0</v>
      </c>
      <c r="P12" s="589">
        <f t="shared" si="2"/>
        <v>0</v>
      </c>
      <c r="Q12" s="569">
        <f>SUM(P12*Nuvärdekalkyl!$C$10)-P12</f>
        <v>0</v>
      </c>
      <c r="R12" s="539">
        <f>SUM('Spec Driftkostnader'!V121:Y136)</f>
        <v>0</v>
      </c>
      <c r="S12" s="554">
        <f>SUM(Prisjustering!V124:Y139)</f>
        <v>0</v>
      </c>
      <c r="T12" s="589">
        <f t="shared" si="3"/>
        <v>0</v>
      </c>
      <c r="U12" s="569">
        <f>SUM(T12*Nuvärdekalkyl!$C$11)-T12</f>
        <v>0</v>
      </c>
      <c r="V12" s="539">
        <f>SUM('Spec Driftkostnader'!Z121:AC136)</f>
        <v>0</v>
      </c>
      <c r="W12" s="554">
        <f>SUM(Prisjustering!Z124:AC139)</f>
        <v>0</v>
      </c>
      <c r="X12" s="589">
        <f t="shared" si="4"/>
        <v>0</v>
      </c>
      <c r="Y12" s="569">
        <f>SUM(X12*Nuvärdekalkyl!$C$12)-X12</f>
        <v>0</v>
      </c>
      <c r="Z12" s="539">
        <f>SUM('Spec Driftkostnader'!AD121:AG136)</f>
        <v>0</v>
      </c>
      <c r="AA12" s="554">
        <f>SUM(Prisjustering!AD124:AG139)</f>
        <v>0</v>
      </c>
      <c r="AB12" s="589">
        <f t="shared" si="5"/>
        <v>0</v>
      </c>
      <c r="AC12" s="569">
        <f>SUM(AB12*Nuvärdekalkyl!$C$13)-AB12</f>
        <v>0</v>
      </c>
      <c r="AD12" s="539">
        <f>SUM('Spec Driftkostnader'!AH121:AK136)</f>
        <v>0</v>
      </c>
      <c r="AE12" s="554">
        <f>SUM(Prisjustering!AH124:AK139)</f>
        <v>0</v>
      </c>
      <c r="AF12" s="589">
        <f t="shared" si="6"/>
        <v>0</v>
      </c>
      <c r="AG12" s="569">
        <f>SUM(AF12*Nuvärdekalkyl!$C$14)-AF12</f>
        <v>0</v>
      </c>
      <c r="AH12" s="539">
        <f>SUM('Spec Driftkostnader'!AL121:AO136)</f>
        <v>0</v>
      </c>
      <c r="AI12" s="554">
        <f>SUM(Prisjustering!AL124:AO139)</f>
        <v>0</v>
      </c>
      <c r="AJ12" s="589">
        <f t="shared" si="7"/>
        <v>0</v>
      </c>
      <c r="AK12" s="569">
        <f>SUM(AJ12*Nuvärdekalkyl!$C$15)-AJ12</f>
        <v>0</v>
      </c>
    </row>
    <row r="13" spans="2:37" x14ac:dyDescent="0.2">
      <c r="B13" s="538" t="s">
        <v>247</v>
      </c>
      <c r="C13" s="537"/>
      <c r="D13" s="537"/>
      <c r="E13" s="536"/>
      <c r="F13" s="535">
        <f>SUM('Spec Driftkostnader'!$J$140:$M$155)</f>
        <v>0</v>
      </c>
      <c r="G13" s="555">
        <f>SUM(Prisjustering!J143:M158)</f>
        <v>0</v>
      </c>
      <c r="H13" s="591">
        <f t="shared" si="0"/>
        <v>0</v>
      </c>
      <c r="I13" s="571">
        <f>SUM(H13*Nuvärdekalkyl!$C$8)-H13</f>
        <v>0</v>
      </c>
      <c r="J13" s="535">
        <f>SUM('Spec Driftkostnader'!N140:Q155)</f>
        <v>0</v>
      </c>
      <c r="K13" s="555">
        <f>SUM(Prisjustering!N143:Q158)</f>
        <v>0</v>
      </c>
      <c r="L13" s="591">
        <f t="shared" si="1"/>
        <v>0</v>
      </c>
      <c r="M13" s="571">
        <f>SUM(L13*Nuvärdekalkyl!$C$9)-L13</f>
        <v>0</v>
      </c>
      <c r="N13" s="535">
        <f>SUM('Spec Driftkostnader'!R140:U155)</f>
        <v>0</v>
      </c>
      <c r="O13" s="555">
        <f>SUM(Prisjustering!R143:U158)</f>
        <v>0</v>
      </c>
      <c r="P13" s="591">
        <f t="shared" si="2"/>
        <v>0</v>
      </c>
      <c r="Q13" s="571">
        <f>SUM(P13*Nuvärdekalkyl!$C$10)-P13</f>
        <v>0</v>
      </c>
      <c r="R13" s="535">
        <f>SUM('Spec Driftkostnader'!V140:Y155)</f>
        <v>0</v>
      </c>
      <c r="S13" s="555">
        <f>SUM(Prisjustering!V143:Y158)</f>
        <v>0</v>
      </c>
      <c r="T13" s="591">
        <f t="shared" si="3"/>
        <v>0</v>
      </c>
      <c r="U13" s="571">
        <f>SUM(T13*Nuvärdekalkyl!$C$11)-T13</f>
        <v>0</v>
      </c>
      <c r="V13" s="535">
        <f>SUM('Spec Driftkostnader'!Z140:AC155)</f>
        <v>0</v>
      </c>
      <c r="W13" s="555">
        <f>SUM(Prisjustering!Z143:AC158)</f>
        <v>0</v>
      </c>
      <c r="X13" s="591">
        <f t="shared" si="4"/>
        <v>0</v>
      </c>
      <c r="Y13" s="571">
        <f>SUM(X13*Nuvärdekalkyl!$C$12)-X13</f>
        <v>0</v>
      </c>
      <c r="Z13" s="535">
        <f>SUM('Spec Driftkostnader'!AD140:AG155)</f>
        <v>0</v>
      </c>
      <c r="AA13" s="555">
        <f>SUM(Prisjustering!AD143:AG158)</f>
        <v>0</v>
      </c>
      <c r="AB13" s="591">
        <f t="shared" si="5"/>
        <v>0</v>
      </c>
      <c r="AC13" s="571">
        <f>SUM(AB13*Nuvärdekalkyl!$C$13)-AB13</f>
        <v>0</v>
      </c>
      <c r="AD13" s="535">
        <f>SUM('Spec Driftkostnader'!AH140:AK155)</f>
        <v>0</v>
      </c>
      <c r="AE13" s="555">
        <f>SUM(Prisjustering!AH143:AK158)</f>
        <v>0</v>
      </c>
      <c r="AF13" s="591">
        <f t="shared" si="6"/>
        <v>0</v>
      </c>
      <c r="AG13" s="571">
        <f>SUM(AF13*Nuvärdekalkyl!$C$14)-AF13</f>
        <v>0</v>
      </c>
      <c r="AH13" s="535">
        <f>SUM('Spec Driftkostnader'!AL140:AO155)</f>
        <v>0</v>
      </c>
      <c r="AI13" s="555">
        <f>SUM(Prisjustering!AL143:AO158)</f>
        <v>0</v>
      </c>
      <c r="AJ13" s="591">
        <f t="shared" si="7"/>
        <v>0</v>
      </c>
      <c r="AK13" s="571">
        <f>SUM(AJ13*Nuvärdekalkyl!$C$15)-AJ13</f>
        <v>0</v>
      </c>
    </row>
    <row r="14" spans="2:37" s="237" customFormat="1" ht="13.5" thickBot="1" x14ac:dyDescent="0.25">
      <c r="H14" s="652">
        <f>SUM(H10:H13)</f>
        <v>0</v>
      </c>
      <c r="I14" s="653">
        <f>SUM(I10:I13)</f>
        <v>0</v>
      </c>
      <c r="L14" s="652">
        <f t="shared" ref="L14:M14" si="22">SUM(L10:L13)</f>
        <v>0</v>
      </c>
      <c r="M14" s="653">
        <f t="shared" si="22"/>
        <v>0</v>
      </c>
      <c r="P14" s="652">
        <f t="shared" ref="P14:Q14" si="23">SUM(P10:P13)</f>
        <v>0</v>
      </c>
      <c r="Q14" s="653">
        <f t="shared" si="23"/>
        <v>0</v>
      </c>
      <c r="T14" s="652">
        <f t="shared" ref="T14:U14" si="24">SUM(T10:T13)</f>
        <v>0</v>
      </c>
      <c r="U14" s="653">
        <f t="shared" si="24"/>
        <v>0</v>
      </c>
      <c r="X14" s="652">
        <f t="shared" ref="X14:Y14" si="25">SUM(X10:X13)</f>
        <v>0</v>
      </c>
      <c r="Y14" s="653">
        <f t="shared" si="25"/>
        <v>0</v>
      </c>
      <c r="AB14" s="652">
        <f t="shared" ref="AB14:AC14" si="26">SUM(AB10:AB13)</f>
        <v>0</v>
      </c>
      <c r="AC14" s="653">
        <f t="shared" si="26"/>
        <v>0</v>
      </c>
      <c r="AF14" s="652">
        <f t="shared" ref="AF14:AG14" si="27">SUM(AF10:AF13)</f>
        <v>0</v>
      </c>
      <c r="AG14" s="653">
        <f t="shared" si="27"/>
        <v>0</v>
      </c>
      <c r="AJ14" s="652">
        <f t="shared" ref="AJ14:AK14" si="28">SUM(AJ10:AJ13)</f>
        <v>0</v>
      </c>
      <c r="AK14" s="653">
        <f t="shared" si="28"/>
        <v>0</v>
      </c>
    </row>
    <row r="16" spans="2:37" x14ac:dyDescent="0.2">
      <c r="F16" s="581" t="s">
        <v>370</v>
      </c>
      <c r="G16" s="557"/>
      <c r="H16" s="557"/>
      <c r="I16" s="724"/>
    </row>
    <row r="17" spans="2:10" x14ac:dyDescent="0.2">
      <c r="F17" s="558" t="s">
        <v>253</v>
      </c>
      <c r="G17" s="559" t="s">
        <v>252</v>
      </c>
      <c r="H17" s="586" t="s">
        <v>251</v>
      </c>
      <c r="I17" s="572" t="s">
        <v>250</v>
      </c>
    </row>
    <row r="18" spans="2:10" x14ac:dyDescent="0.2">
      <c r="B18" s="549" t="s">
        <v>204</v>
      </c>
      <c r="C18" s="548"/>
      <c r="D18" s="548"/>
      <c r="E18" s="547"/>
      <c r="F18" s="573">
        <f t="shared" ref="F18:I21" si="29">SUM(F4+J4+N4+R4+V4+Z4+AD4+AH4)</f>
        <v>0</v>
      </c>
      <c r="G18" s="582">
        <f t="shared" si="29"/>
        <v>0</v>
      </c>
      <c r="H18" s="576">
        <f t="shared" si="29"/>
        <v>0</v>
      </c>
      <c r="I18" s="576">
        <f t="shared" si="29"/>
        <v>0</v>
      </c>
    </row>
    <row r="19" spans="2:10" x14ac:dyDescent="0.2">
      <c r="B19" s="542" t="s">
        <v>249</v>
      </c>
      <c r="C19" s="544"/>
      <c r="D19" s="544"/>
      <c r="E19" s="543"/>
      <c r="F19" s="574">
        <f t="shared" si="29"/>
        <v>0</v>
      </c>
      <c r="G19" s="583">
        <f t="shared" si="29"/>
        <v>0</v>
      </c>
      <c r="H19" s="577">
        <f t="shared" si="29"/>
        <v>0</v>
      </c>
      <c r="I19" s="577">
        <f t="shared" si="29"/>
        <v>0</v>
      </c>
    </row>
    <row r="20" spans="2:10" x14ac:dyDescent="0.2">
      <c r="B20" s="542" t="s">
        <v>248</v>
      </c>
      <c r="C20" s="544"/>
      <c r="D20" s="544"/>
      <c r="E20" s="543"/>
      <c r="F20" s="574">
        <f t="shared" si="29"/>
        <v>0</v>
      </c>
      <c r="G20" s="583">
        <f t="shared" si="29"/>
        <v>0</v>
      </c>
      <c r="H20" s="577">
        <f t="shared" si="29"/>
        <v>0</v>
      </c>
      <c r="I20" s="577">
        <f t="shared" si="29"/>
        <v>0</v>
      </c>
    </row>
    <row r="21" spans="2:10" x14ac:dyDescent="0.2">
      <c r="B21" s="561" t="s">
        <v>247</v>
      </c>
      <c r="C21" s="562"/>
      <c r="D21" s="562"/>
      <c r="E21" s="563"/>
      <c r="F21" s="579">
        <f t="shared" si="29"/>
        <v>0</v>
      </c>
      <c r="G21" s="584">
        <f t="shared" si="29"/>
        <v>0</v>
      </c>
      <c r="H21" s="580">
        <f t="shared" si="29"/>
        <v>0</v>
      </c>
      <c r="I21" s="580">
        <f t="shared" si="29"/>
        <v>0</v>
      </c>
    </row>
    <row r="22" spans="2:10" x14ac:dyDescent="0.2">
      <c r="B22" s="632"/>
      <c r="C22" s="633"/>
      <c r="D22" s="633"/>
      <c r="E22" s="633"/>
      <c r="F22" s="634"/>
      <c r="G22" s="634"/>
      <c r="H22" s="634"/>
      <c r="I22" s="634"/>
    </row>
    <row r="23" spans="2:10" x14ac:dyDescent="0.2">
      <c r="B23" s="549" t="s">
        <v>204</v>
      </c>
      <c r="C23" s="564"/>
      <c r="D23" s="564"/>
      <c r="E23" s="565"/>
      <c r="F23" s="573">
        <f t="shared" ref="F23:I26" si="30">SUM(F10+J10+N10+R10+V10+Z10+AD10+AH10)</f>
        <v>0</v>
      </c>
      <c r="G23" s="582">
        <f t="shared" si="30"/>
        <v>0</v>
      </c>
      <c r="H23" s="576">
        <f t="shared" si="30"/>
        <v>0</v>
      </c>
      <c r="I23" s="576">
        <f t="shared" si="30"/>
        <v>0</v>
      </c>
    </row>
    <row r="24" spans="2:10" x14ac:dyDescent="0.2">
      <c r="B24" s="542" t="s">
        <v>249</v>
      </c>
      <c r="C24" s="541"/>
      <c r="D24" s="541"/>
      <c r="E24" s="540"/>
      <c r="F24" s="574">
        <f t="shared" si="30"/>
        <v>0</v>
      </c>
      <c r="G24" s="583">
        <f t="shared" si="30"/>
        <v>0</v>
      </c>
      <c r="H24" s="577">
        <f t="shared" si="30"/>
        <v>0</v>
      </c>
      <c r="I24" s="577">
        <f t="shared" si="30"/>
        <v>0</v>
      </c>
    </row>
    <row r="25" spans="2:10" x14ac:dyDescent="0.2">
      <c r="B25" s="542" t="s">
        <v>248</v>
      </c>
      <c r="C25" s="541"/>
      <c r="D25" s="541"/>
      <c r="E25" s="540"/>
      <c r="F25" s="574">
        <f t="shared" si="30"/>
        <v>0</v>
      </c>
      <c r="G25" s="583">
        <f t="shared" si="30"/>
        <v>0</v>
      </c>
      <c r="H25" s="577">
        <f t="shared" si="30"/>
        <v>0</v>
      </c>
      <c r="I25" s="577">
        <f t="shared" si="30"/>
        <v>0</v>
      </c>
    </row>
    <row r="26" spans="2:10" x14ac:dyDescent="0.2">
      <c r="B26" s="538" t="s">
        <v>247</v>
      </c>
      <c r="C26" s="537"/>
      <c r="D26" s="537"/>
      <c r="E26" s="536"/>
      <c r="F26" s="575">
        <f t="shared" si="30"/>
        <v>0</v>
      </c>
      <c r="G26" s="585">
        <f t="shared" si="30"/>
        <v>0</v>
      </c>
      <c r="H26" s="578">
        <f t="shared" si="30"/>
        <v>0</v>
      </c>
      <c r="I26" s="578">
        <f t="shared" si="30"/>
        <v>0</v>
      </c>
    </row>
    <row r="27" spans="2:10" x14ac:dyDescent="0.2">
      <c r="B27" s="635"/>
      <c r="C27" s="631"/>
      <c r="D27" s="631"/>
      <c r="E27" s="631"/>
      <c r="F27" s="654"/>
      <c r="G27" s="654"/>
      <c r="H27" s="654"/>
      <c r="I27" s="654"/>
      <c r="J27" s="655"/>
    </row>
    <row r="28" spans="2:10" hidden="1" x14ac:dyDescent="0.2">
      <c r="F28" s="656">
        <f>SUM(F18:F26)</f>
        <v>0</v>
      </c>
      <c r="G28" s="657">
        <f t="shared" ref="G28:I28" si="31">SUM(G18:G26)</f>
        <v>0</v>
      </c>
      <c r="H28" s="658">
        <f t="shared" si="31"/>
        <v>0</v>
      </c>
      <c r="I28" s="658">
        <f t="shared" si="31"/>
        <v>0</v>
      </c>
      <c r="J28" s="655"/>
    </row>
    <row r="29" spans="2:10" x14ac:dyDescent="0.2">
      <c r="F29" s="655"/>
      <c r="G29" s="655"/>
      <c r="H29" s="655"/>
      <c r="I29" s="655"/>
      <c r="J29" s="655"/>
    </row>
    <row r="30" spans="2:10" x14ac:dyDescent="0.2">
      <c r="F30" s="655"/>
      <c r="G30" s="655"/>
      <c r="H30" s="655"/>
      <c r="I30" s="655"/>
      <c r="J30" s="655"/>
    </row>
  </sheetData>
  <sheetProtection password="BD73" sheet="1" objects="1" scenarios="1" selectLockedCells="1"/>
  <printOptions horizontalCentered="1"/>
  <pageMargins left="0.39370078740157483" right="0.39370078740157483" top="1.6535433070866143" bottom="0.74803149606299213" header="0.78740157480314965" footer="0.31496062992125984"/>
  <pageSetup paperSize="8" scale="90" orientation="landscape" r:id="rId1"/>
  <headerFooter>
    <oddHeader>&amp;L&amp;"Arial,Fet"&amp;11ESV - Ekonomistyrningsverket&amp;C&amp;"Arial,Fet"&amp;11Specifikation av nuvärdeberäkning
Upphandling av Ekonomisystem&amp;R&amp;P/&amp;N</oddHeader>
    <oddFooter>&amp;LDnr 45-823/2011&amp;R2011-11-09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1"/>
  <sheetViews>
    <sheetView topLeftCell="A7" workbookViewId="0">
      <selection activeCell="D10" sqref="D10"/>
    </sheetView>
  </sheetViews>
  <sheetFormatPr defaultRowHeight="12.75" x14ac:dyDescent="0.2"/>
  <cols>
    <col min="1" max="1" width="2.7109375" style="67" customWidth="1"/>
    <col min="2" max="2" width="49" style="67" customWidth="1"/>
    <col min="3" max="5" width="14.42578125" style="67" customWidth="1"/>
    <col min="6" max="6" width="13.140625" style="67" customWidth="1"/>
    <col min="7" max="7" width="12.7109375" style="67" customWidth="1"/>
    <col min="8" max="8" width="11.140625" style="67" customWidth="1"/>
    <col min="9" max="9" width="12.42578125" style="67" hidden="1" customWidth="1"/>
    <col min="10" max="10" width="11.7109375" style="171" hidden="1" customWidth="1"/>
    <col min="11" max="11" width="9.140625" style="67"/>
    <col min="12" max="12" width="10" style="67" bestFit="1" customWidth="1"/>
    <col min="13" max="13" width="11.140625" style="172" bestFit="1" customWidth="1"/>
    <col min="14" max="14" width="9.140625" style="172"/>
    <col min="15" max="15" width="13.7109375" style="172" customWidth="1"/>
    <col min="16" max="16384" width="9.140625" style="67"/>
  </cols>
  <sheetData>
    <row r="2" spans="2:15" x14ac:dyDescent="0.2">
      <c r="B2" s="67" t="s">
        <v>148</v>
      </c>
    </row>
    <row r="3" spans="2:15" x14ac:dyDescent="0.2">
      <c r="B3" s="67" t="s">
        <v>149</v>
      </c>
    </row>
    <row r="5" spans="2:15" x14ac:dyDescent="0.2">
      <c r="B5" s="67" t="s">
        <v>153</v>
      </c>
    </row>
    <row r="6" spans="2:15" ht="8.25" customHeight="1" x14ac:dyDescent="0.2"/>
    <row r="7" spans="2:15" x14ac:dyDescent="0.2">
      <c r="D7" s="118" t="s">
        <v>119</v>
      </c>
      <c r="E7" s="173"/>
      <c r="I7" s="171"/>
      <c r="J7" s="67"/>
      <c r="L7" s="172"/>
      <c r="O7" s="67"/>
    </row>
    <row r="8" spans="2:15" x14ac:dyDescent="0.2">
      <c r="B8" s="173"/>
      <c r="C8" s="173" t="s">
        <v>4</v>
      </c>
      <c r="D8" s="228" t="s">
        <v>2</v>
      </c>
      <c r="H8" s="171"/>
      <c r="J8" s="67"/>
      <c r="K8" s="172"/>
      <c r="L8" s="172"/>
      <c r="N8" s="67"/>
      <c r="O8" s="67"/>
    </row>
    <row r="9" spans="2:15" x14ac:dyDescent="0.2">
      <c r="B9" s="173" t="s">
        <v>3</v>
      </c>
      <c r="C9" s="173" t="s">
        <v>6</v>
      </c>
      <c r="D9" s="229" t="s">
        <v>118</v>
      </c>
      <c r="E9" s="65"/>
      <c r="F9" s="65"/>
      <c r="G9" s="65"/>
      <c r="H9" s="174"/>
      <c r="I9" s="65"/>
      <c r="J9" s="67"/>
      <c r="K9" s="172"/>
      <c r="L9" s="172"/>
      <c r="N9" s="67"/>
      <c r="O9" s="67"/>
    </row>
    <row r="10" spans="2:15" s="65" customFormat="1" x14ac:dyDescent="0.2">
      <c r="B10" s="725" t="s">
        <v>17</v>
      </c>
      <c r="C10" s="726">
        <v>419</v>
      </c>
      <c r="D10" s="224"/>
      <c r="H10" s="174"/>
      <c r="I10" s="175">
        <f t="shared" ref="I10:I22" si="0">SUM(D10)</f>
        <v>0</v>
      </c>
      <c r="K10" s="176"/>
      <c r="L10" s="176"/>
      <c r="M10" s="176"/>
    </row>
    <row r="11" spans="2:15" s="65" customFormat="1" x14ac:dyDescent="0.2">
      <c r="B11" s="727" t="s">
        <v>18</v>
      </c>
      <c r="C11" s="728">
        <v>184</v>
      </c>
      <c r="D11" s="225"/>
      <c r="H11" s="174"/>
      <c r="I11" s="175">
        <f t="shared" si="0"/>
        <v>0</v>
      </c>
      <c r="K11" s="176"/>
      <c r="L11" s="176"/>
      <c r="M11" s="176"/>
    </row>
    <row r="12" spans="2:15" s="65" customFormat="1" x14ac:dyDescent="0.2">
      <c r="B12" s="727" t="s">
        <v>19</v>
      </c>
      <c r="C12" s="728">
        <v>111</v>
      </c>
      <c r="D12" s="225"/>
      <c r="H12" s="174"/>
      <c r="I12" s="175">
        <f t="shared" si="0"/>
        <v>0</v>
      </c>
      <c r="K12" s="176"/>
      <c r="L12" s="176"/>
      <c r="M12" s="176"/>
    </row>
    <row r="13" spans="2:15" s="65" customFormat="1" x14ac:dyDescent="0.2">
      <c r="B13" s="727" t="s">
        <v>20</v>
      </c>
      <c r="C13" s="728">
        <v>377</v>
      </c>
      <c r="D13" s="225"/>
      <c r="H13" s="174"/>
      <c r="I13" s="175">
        <f t="shared" si="0"/>
        <v>0</v>
      </c>
      <c r="K13" s="176"/>
      <c r="L13" s="176"/>
      <c r="M13" s="176"/>
    </row>
    <row r="14" spans="2:15" s="65" customFormat="1" x14ac:dyDescent="0.2">
      <c r="B14" s="727" t="s">
        <v>21</v>
      </c>
      <c r="C14" s="728">
        <v>448</v>
      </c>
      <c r="D14" s="225"/>
      <c r="H14" s="174"/>
      <c r="I14" s="175">
        <f t="shared" si="0"/>
        <v>0</v>
      </c>
      <c r="K14" s="176"/>
      <c r="L14" s="176"/>
      <c r="M14" s="176"/>
    </row>
    <row r="15" spans="2:15" s="65" customFormat="1" x14ac:dyDescent="0.2">
      <c r="B15" s="727" t="s">
        <v>22</v>
      </c>
      <c r="C15" s="728">
        <v>246</v>
      </c>
      <c r="D15" s="225"/>
      <c r="H15" s="174"/>
      <c r="I15" s="175">
        <f t="shared" si="0"/>
        <v>0</v>
      </c>
      <c r="K15" s="176"/>
      <c r="L15" s="176"/>
      <c r="M15" s="176"/>
    </row>
    <row r="16" spans="2:15" s="65" customFormat="1" x14ac:dyDescent="0.2">
      <c r="B16" s="727" t="s">
        <v>255</v>
      </c>
      <c r="C16" s="728">
        <v>216</v>
      </c>
      <c r="D16" s="225"/>
      <c r="H16" s="174"/>
      <c r="I16" s="175">
        <f t="shared" si="0"/>
        <v>0</v>
      </c>
      <c r="K16" s="176"/>
      <c r="L16" s="176"/>
      <c r="M16" s="176"/>
    </row>
    <row r="17" spans="2:15" s="65" customFormat="1" x14ac:dyDescent="0.2">
      <c r="B17" s="727" t="s">
        <v>257</v>
      </c>
      <c r="C17" s="728">
        <v>56</v>
      </c>
      <c r="D17" s="225"/>
      <c r="H17" s="174"/>
      <c r="I17" s="175">
        <f t="shared" si="0"/>
        <v>0</v>
      </c>
      <c r="K17" s="176"/>
      <c r="L17" s="176"/>
      <c r="M17" s="176"/>
    </row>
    <row r="18" spans="2:15" s="65" customFormat="1" x14ac:dyDescent="0.2">
      <c r="B18" s="727" t="s">
        <v>121</v>
      </c>
      <c r="C18" s="728">
        <v>278</v>
      </c>
      <c r="D18" s="225"/>
      <c r="H18" s="174"/>
      <c r="I18" s="175">
        <f t="shared" si="0"/>
        <v>0</v>
      </c>
      <c r="K18" s="176"/>
      <c r="L18" s="176"/>
      <c r="M18" s="176"/>
    </row>
    <row r="19" spans="2:15" s="65" customFormat="1" x14ac:dyDescent="0.2">
      <c r="B19" s="727" t="s">
        <v>122</v>
      </c>
      <c r="C19" s="728">
        <v>155</v>
      </c>
      <c r="D19" s="225"/>
      <c r="H19" s="174"/>
      <c r="I19" s="175">
        <f t="shared" si="0"/>
        <v>0</v>
      </c>
      <c r="K19" s="176"/>
      <c r="L19" s="176"/>
      <c r="M19" s="176"/>
    </row>
    <row r="20" spans="2:15" s="65" customFormat="1" x14ac:dyDescent="0.2">
      <c r="B20" s="727" t="s">
        <v>366</v>
      </c>
      <c r="C20" s="728">
        <v>989</v>
      </c>
      <c r="D20" s="226"/>
      <c r="H20" s="174"/>
      <c r="I20" s="175">
        <f t="shared" si="0"/>
        <v>0</v>
      </c>
      <c r="K20" s="176"/>
      <c r="L20" s="176"/>
      <c r="M20" s="176"/>
    </row>
    <row r="21" spans="2:15" s="65" customFormat="1" x14ac:dyDescent="0.2">
      <c r="B21" s="729" t="s">
        <v>256</v>
      </c>
      <c r="C21" s="728">
        <v>0</v>
      </c>
      <c r="D21" s="226"/>
      <c r="H21" s="174"/>
      <c r="I21" s="175">
        <f>SUM(D21)</f>
        <v>0</v>
      </c>
      <c r="K21" s="176"/>
      <c r="L21" s="176"/>
      <c r="M21" s="176"/>
    </row>
    <row r="22" spans="2:15" s="65" customFormat="1" x14ac:dyDescent="0.2">
      <c r="B22" s="730" t="s">
        <v>135</v>
      </c>
      <c r="C22" s="731">
        <v>25</v>
      </c>
      <c r="D22" s="227"/>
      <c r="H22" s="174"/>
      <c r="I22" s="175">
        <f t="shared" si="0"/>
        <v>0</v>
      </c>
      <c r="K22" s="176"/>
      <c r="L22" s="176"/>
      <c r="M22" s="176"/>
    </row>
    <row r="23" spans="2:15" x14ac:dyDescent="0.2">
      <c r="B23" s="88" t="s">
        <v>5</v>
      </c>
      <c r="C23" s="174">
        <f>SUM(C10:C22)</f>
        <v>3504</v>
      </c>
      <c r="D23" s="719" t="str">
        <f>IF(I30=0," ",I30)</f>
        <v xml:space="preserve"> </v>
      </c>
      <c r="E23" s="65"/>
      <c r="F23" s="65"/>
      <c r="G23" s="65"/>
      <c r="H23" s="65"/>
      <c r="I23" s="191">
        <f>SUM(I10:I22)</f>
        <v>0</v>
      </c>
      <c r="J23" s="67"/>
      <c r="L23" s="172"/>
      <c r="O23" s="67"/>
    </row>
    <row r="24" spans="2:15" ht="14.25" x14ac:dyDescent="0.2">
      <c r="B24" s="64"/>
      <c r="C24" s="64"/>
      <c r="D24" s="64"/>
      <c r="E24" s="64"/>
      <c r="F24" s="64"/>
      <c r="I24" s="65"/>
    </row>
    <row r="25" spans="2:15" s="177" customFormat="1" ht="12" x14ac:dyDescent="0.2">
      <c r="D25" s="222" t="s">
        <v>2</v>
      </c>
      <c r="J25" s="178"/>
      <c r="M25" s="179"/>
      <c r="N25" s="179"/>
      <c r="O25" s="179"/>
    </row>
    <row r="26" spans="2:15" s="177" customFormat="1" ht="12" x14ac:dyDescent="0.2">
      <c r="B26" s="180" t="s">
        <v>126</v>
      </c>
      <c r="C26" s="181" t="s">
        <v>8</v>
      </c>
      <c r="D26" s="223" t="s">
        <v>12</v>
      </c>
      <c r="J26" s="178"/>
      <c r="M26" s="179"/>
      <c r="N26" s="179"/>
      <c r="O26" s="179"/>
    </row>
    <row r="27" spans="2:15" s="65" customFormat="1" x14ac:dyDescent="0.2">
      <c r="B27" s="183" t="s">
        <v>14</v>
      </c>
      <c r="C27" s="184">
        <v>0.5</v>
      </c>
      <c r="D27" s="189" t="str">
        <f>IF(I27=0," ",I27)</f>
        <v xml:space="preserve"> </v>
      </c>
      <c r="E27" s="65" t="s">
        <v>13</v>
      </c>
      <c r="H27" s="182"/>
      <c r="I27" s="174">
        <f>Anbudspris!$T$117</f>
        <v>0</v>
      </c>
      <c r="J27" s="174">
        <f>IF(I27=0,0,I27)</f>
        <v>0</v>
      </c>
      <c r="M27" s="172"/>
      <c r="N27" s="172"/>
      <c r="O27" s="172"/>
    </row>
    <row r="28" spans="2:15" s="65" customFormat="1" x14ac:dyDescent="0.2">
      <c r="B28" s="597" t="s">
        <v>97</v>
      </c>
      <c r="C28" s="598">
        <v>0.5</v>
      </c>
      <c r="D28" s="659" t="str">
        <f>IF(I28=0," ",I28)</f>
        <v xml:space="preserve"> </v>
      </c>
      <c r="E28" s="67" t="s">
        <v>150</v>
      </c>
      <c r="H28" s="182"/>
      <c r="I28" s="185">
        <f>$I$23</f>
        <v>0</v>
      </c>
      <c r="J28" s="174"/>
      <c r="M28" s="186"/>
      <c r="N28" s="172"/>
      <c r="O28" s="186"/>
    </row>
    <row r="29" spans="2:15" s="65" customFormat="1" x14ac:dyDescent="0.2">
      <c r="B29" s="599"/>
      <c r="C29" s="600"/>
      <c r="D29" s="601"/>
      <c r="E29" s="67"/>
      <c r="H29" s="182"/>
      <c r="I29" s="185"/>
      <c r="J29" s="174"/>
      <c r="M29" s="186"/>
      <c r="N29" s="172"/>
      <c r="O29" s="186"/>
    </row>
    <row r="30" spans="2:15" s="65" customFormat="1" x14ac:dyDescent="0.2">
      <c r="B30" s="187" t="s">
        <v>9</v>
      </c>
      <c r="C30" s="188"/>
      <c r="D30" s="188"/>
      <c r="I30" s="65">
        <f>SUM(D10:D22)</f>
        <v>0</v>
      </c>
      <c r="J30" s="174"/>
      <c r="M30" s="172"/>
      <c r="N30" s="172"/>
      <c r="O30" s="172"/>
    </row>
    <row r="31" spans="2:15" s="65" customFormat="1" x14ac:dyDescent="0.2">
      <c r="B31" s="605" t="s">
        <v>10</v>
      </c>
      <c r="C31" s="606"/>
      <c r="D31" s="607" t="str">
        <f>IF(I30=0," ",J31)</f>
        <v xml:space="preserve"> </v>
      </c>
      <c r="I31" s="190">
        <f>SUM(((I23/C23)*C28)*I27)</f>
        <v>0</v>
      </c>
      <c r="J31" s="174">
        <f>IF(I23=0,0,-I31)</f>
        <v>0</v>
      </c>
      <c r="M31" s="172"/>
      <c r="N31" s="172"/>
      <c r="O31" s="172"/>
    </row>
    <row r="32" spans="2:15" s="65" customFormat="1" x14ac:dyDescent="0.2">
      <c r="B32" s="608"/>
      <c r="C32" s="608"/>
      <c r="D32" s="609"/>
      <c r="I32" s="190"/>
      <c r="J32" s="174"/>
      <c r="M32" s="172"/>
      <c r="N32" s="172"/>
      <c r="O32" s="172"/>
    </row>
    <row r="33" spans="2:15" s="65" customFormat="1" x14ac:dyDescent="0.2">
      <c r="B33" s="602" t="s">
        <v>11</v>
      </c>
      <c r="C33" s="603"/>
      <c r="D33" s="604" t="str">
        <f>IF(I35&lt;2," ",J33)</f>
        <v xml:space="preserve"> </v>
      </c>
      <c r="I33" s="190"/>
      <c r="J33" s="174">
        <f>SUM(J27+J31)</f>
        <v>0</v>
      </c>
      <c r="M33" s="172"/>
      <c r="N33" s="172"/>
      <c r="O33" s="172"/>
    </row>
    <row r="34" spans="2:15" s="65" customFormat="1" x14ac:dyDescent="0.2">
      <c r="I34" s="67" t="s">
        <v>120</v>
      </c>
      <c r="J34" s="174"/>
      <c r="M34" s="172"/>
      <c r="N34" s="172"/>
      <c r="O34" s="172"/>
    </row>
    <row r="35" spans="2:15" s="65" customFormat="1" x14ac:dyDescent="0.2">
      <c r="B35" s="67" t="s">
        <v>136</v>
      </c>
      <c r="I35" s="65">
        <f>COUNT(D27:D28)</f>
        <v>0</v>
      </c>
      <c r="J35" s="174"/>
      <c r="M35" s="172"/>
      <c r="N35" s="172"/>
      <c r="O35" s="172"/>
    </row>
    <row r="36" spans="2:15" s="65" customFormat="1" x14ac:dyDescent="0.2">
      <c r="B36" s="67" t="s">
        <v>98</v>
      </c>
      <c r="J36" s="174"/>
      <c r="M36" s="172"/>
      <c r="N36" s="172"/>
      <c r="O36" s="172"/>
    </row>
    <row r="37" spans="2:15" s="65" customFormat="1" x14ac:dyDescent="0.2">
      <c r="B37" s="67" t="s">
        <v>128</v>
      </c>
      <c r="J37" s="174"/>
      <c r="M37" s="172"/>
      <c r="N37" s="172"/>
      <c r="O37" s="172"/>
    </row>
    <row r="38" spans="2:15" s="65" customFormat="1" x14ac:dyDescent="0.2">
      <c r="B38" s="67" t="s">
        <v>127</v>
      </c>
      <c r="J38" s="174"/>
      <c r="M38" s="172"/>
      <c r="N38" s="172"/>
      <c r="O38" s="172"/>
    </row>
    <row r="41" spans="2:15" x14ac:dyDescent="0.2">
      <c r="D41" s="171"/>
    </row>
  </sheetData>
  <sheetProtection password="BD73" sheet="1" objects="1" scenarios="1" selectLockedCells="1"/>
  <phoneticPr fontId="6" type="noConversion"/>
  <pageMargins left="0.70866141732283472" right="0.70866141732283472" top="1.5748031496062993" bottom="0.74803149606299213" header="0.78740157480314965" footer="0.39370078740157483"/>
  <pageSetup paperSize="9" scale="90" orientation="landscape" r:id="rId1"/>
  <headerFooter>
    <oddHeader>&amp;L&amp;"Arial,Fet"&amp;11ESV - Ekonomistyrningsverket&amp;C&amp;"Arial,Fet"&amp;11Leverantörens simulering av utvärderingsresultet
Upphandling av Ekonomisystem&amp;R&amp;P/&amp;N</oddHeader>
    <oddFooter>&amp;LDnr 45-823/2011&amp;R2011-11-09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73"/>
  <sheetViews>
    <sheetView workbookViewId="0"/>
  </sheetViews>
  <sheetFormatPr defaultRowHeight="12.75" x14ac:dyDescent="0.2"/>
  <cols>
    <col min="1" max="1" width="3.85546875" style="67" customWidth="1"/>
    <col min="2" max="2" width="12.140625" style="67" customWidth="1"/>
    <col min="3" max="3" width="8.28515625" style="67" customWidth="1"/>
    <col min="4" max="4" width="2" style="67" hidden="1" customWidth="1"/>
    <col min="5" max="5" width="8.7109375" style="67" hidden="1" customWidth="1"/>
    <col min="6" max="17" width="8.28515625" style="67" hidden="1" customWidth="1"/>
    <col min="18" max="18" width="8.28515625" style="67" customWidth="1"/>
    <col min="19" max="19" width="11" style="67" customWidth="1"/>
    <col min="20" max="20" width="9.140625" style="67"/>
    <col min="21" max="21" width="2.28515625" style="67" customWidth="1"/>
    <col min="22" max="22" width="5.7109375" style="67" customWidth="1"/>
    <col min="23" max="34" width="8" style="67" customWidth="1"/>
    <col min="35" max="16384" width="9.140625" style="67"/>
  </cols>
  <sheetData>
    <row r="2" spans="1:17" s="62" customFormat="1" ht="15.75" x14ac:dyDescent="0.25">
      <c r="B2" s="62" t="s">
        <v>246</v>
      </c>
    </row>
    <row r="3" spans="1:17" s="62" customFormat="1" ht="15.75" x14ac:dyDescent="0.25">
      <c r="A3" s="292"/>
      <c r="B3" s="67"/>
      <c r="C3" s="67"/>
    </row>
    <row r="4" spans="1:17" x14ac:dyDescent="0.2">
      <c r="A4" s="490"/>
      <c r="B4" s="533" t="s">
        <v>245</v>
      </c>
      <c r="C4" s="732">
        <v>4.2999999999999997E-2</v>
      </c>
      <c r="D4" s="532"/>
      <c r="M4" s="531"/>
      <c r="N4" s="531"/>
    </row>
    <row r="5" spans="1:17" x14ac:dyDescent="0.2">
      <c r="A5" s="490"/>
      <c r="B5" s="284"/>
      <c r="C5" s="530"/>
      <c r="D5" s="530"/>
      <c r="E5" s="284"/>
    </row>
    <row r="6" spans="1:17" x14ac:dyDescent="0.2">
      <c r="A6" s="490"/>
      <c r="B6" s="529" t="s">
        <v>244</v>
      </c>
      <c r="C6" s="528"/>
      <c r="D6" s="527"/>
      <c r="E6" s="526" t="s">
        <v>243</v>
      </c>
      <c r="F6" s="525"/>
      <c r="G6" s="524"/>
      <c r="H6" s="524"/>
      <c r="I6" s="524"/>
      <c r="J6" s="524"/>
      <c r="K6" s="524"/>
      <c r="L6" s="524"/>
      <c r="M6" s="524"/>
      <c r="N6" s="524"/>
      <c r="O6" s="524"/>
      <c r="P6" s="524"/>
      <c r="Q6" s="523"/>
    </row>
    <row r="7" spans="1:17" s="71" customFormat="1" x14ac:dyDescent="0.2">
      <c r="A7" s="284"/>
      <c r="B7" s="522" t="s">
        <v>242</v>
      </c>
      <c r="C7" s="521">
        <f t="shared" ref="C7:C26" si="0">IF($C$4=0," ",Q7)</f>
        <v>0.95877277085330781</v>
      </c>
      <c r="D7" s="497"/>
      <c r="E7" s="520" t="s">
        <v>242</v>
      </c>
      <c r="F7" s="519">
        <f>IF($C$4=0," ",$C$33)</f>
        <v>0.99649771601903847</v>
      </c>
      <c r="G7" s="517">
        <f>IF($C$4=0," ",$C$34)</f>
        <v>0.99300769803116018</v>
      </c>
      <c r="H7" s="517">
        <f>IF($C$4=0," ",$C$35)</f>
        <v>0.9895299030773741</v>
      </c>
      <c r="I7" s="518">
        <f>IF($C$4=0," ",$C$36)</f>
        <v>0.98606428834914361</v>
      </c>
      <c r="J7" s="517">
        <f>IF($C$4=0," ",$C$37)</f>
        <v>0.98261081118786009</v>
      </c>
      <c r="K7" s="517">
        <f>IF($C$4=0," ",$C$38)</f>
        <v>0.97916942908431726</v>
      </c>
      <c r="L7" s="517">
        <f>IF($C$4=0," ",$C$39)</f>
        <v>0.97574009967818798</v>
      </c>
      <c r="M7" s="517">
        <f>IF($C$4=0," ",$C$40)</f>
        <v>0.97232278075750322</v>
      </c>
      <c r="N7" s="517">
        <f>IF($C$4=0," ",$C$41)</f>
        <v>0.96891743025813215</v>
      </c>
      <c r="O7" s="517">
        <f>IF($C$4=0," ",$C$42)</f>
        <v>0.96552400626326451</v>
      </c>
      <c r="P7" s="517">
        <f>IF($C$4=0," ",$C$43)</f>
        <v>0.96214246700289485</v>
      </c>
      <c r="Q7" s="516">
        <f>IF($C$4=0," ",$C$44)</f>
        <v>0.95877277085330781</v>
      </c>
    </row>
    <row r="8" spans="1:17" x14ac:dyDescent="0.2">
      <c r="A8" s="490"/>
      <c r="B8" s="506" t="s">
        <v>241</v>
      </c>
      <c r="C8" s="505">
        <f t="shared" si="0"/>
        <v>0.91924522612972959</v>
      </c>
      <c r="D8" s="497"/>
      <c r="E8" s="504" t="s">
        <v>241</v>
      </c>
      <c r="F8" s="503">
        <f>IF($C$4=0," ",$C$45)</f>
        <v>0.95541487633656619</v>
      </c>
      <c r="G8" s="501">
        <f>IF($C$4=0," ",$C$46)</f>
        <v>0.95206874212000026</v>
      </c>
      <c r="H8" s="501">
        <f>IF($C$4=0," ",$C$47)</f>
        <v>0.94873432701569904</v>
      </c>
      <c r="I8" s="502">
        <f>IF($C$4=0," ",$C$48)</f>
        <v>0.94541158998000363</v>
      </c>
      <c r="J8" s="501">
        <f>IF($C$4=0," ",$C$49)</f>
        <v>0.94210049011300123</v>
      </c>
      <c r="K8" s="501">
        <f>IF($C$4=0," ",$C$50)</f>
        <v>0.93880098665802236</v>
      </c>
      <c r="L8" s="501">
        <f>IF($C$4=0," ",$C$51)</f>
        <v>0.93551303900113914</v>
      </c>
      <c r="M8" s="501">
        <f>IF($C$4=0," ",$C$52)</f>
        <v>0.93223660667066466</v>
      </c>
      <c r="N8" s="501">
        <f>IF($C$4=0," ",$C$53)</f>
        <v>0.9289716493366561</v>
      </c>
      <c r="O8" s="501">
        <f>IF($C$4=0," ",$C$54)</f>
        <v>0.92571812681041665</v>
      </c>
      <c r="P8" s="501">
        <f>IF($C$4=0," ",$C$55)</f>
        <v>0.9224759990440029</v>
      </c>
      <c r="Q8" s="500">
        <f>IF($C$4=0," ",$C$56)</f>
        <v>0.91924522612972959</v>
      </c>
    </row>
    <row r="9" spans="1:17" x14ac:dyDescent="0.2">
      <c r="A9" s="490"/>
      <c r="B9" s="506" t="s">
        <v>240</v>
      </c>
      <c r="C9" s="505">
        <f t="shared" si="0"/>
        <v>0.88134729255007638</v>
      </c>
      <c r="D9" s="497"/>
      <c r="E9" s="504" t="s">
        <v>240</v>
      </c>
      <c r="F9" s="503">
        <f>IF($C$4=0," ",$C$57)</f>
        <v>0.91602576829967997</v>
      </c>
      <c r="G9" s="501">
        <f>IF($C$4=0," ",$C$58)</f>
        <v>0.912817585925216</v>
      </c>
      <c r="H9" s="501">
        <f>IF($C$4=0," ",$C$59)</f>
        <v>0.90962063951648997</v>
      </c>
      <c r="I9" s="502">
        <f>IF($C$4=0," ",$C$60)</f>
        <v>0.90643488972195929</v>
      </c>
      <c r="J9" s="501">
        <f>IF($C$4=0," ",$C$61)</f>
        <v>0.90326029732790158</v>
      </c>
      <c r="K9" s="501">
        <f>IF($C$4=0," ",$C$62)</f>
        <v>0.9000968232579315</v>
      </c>
      <c r="L9" s="501">
        <f>IF($C$4=0," ",$C$63)</f>
        <v>0.89694442857252077</v>
      </c>
      <c r="M9" s="501">
        <f>IF($C$4=0," ",$C$64)</f>
        <v>0.89380307446851848</v>
      </c>
      <c r="N9" s="501">
        <f>IF($C$4=0," ",$C$65)</f>
        <v>0.890672722278673</v>
      </c>
      <c r="O9" s="501">
        <f>IF($C$4=0," ",$C$66)</f>
        <v>0.88755333347115717</v>
      </c>
      <c r="P9" s="501">
        <f>IF($C$4=0," ",$C$67)</f>
        <v>0.88444486964909197</v>
      </c>
      <c r="Q9" s="500">
        <f>IF($C$4=0," ",$C$68)</f>
        <v>0.88134729255007638</v>
      </c>
    </row>
    <row r="10" spans="1:17" x14ac:dyDescent="0.2">
      <c r="A10" s="490"/>
      <c r="B10" s="506" t="s">
        <v>239</v>
      </c>
      <c r="C10" s="505">
        <f t="shared" si="0"/>
        <v>0.84501178576229763</v>
      </c>
      <c r="D10" s="497"/>
      <c r="E10" s="504" t="s">
        <v>239</v>
      </c>
      <c r="F10" s="503">
        <f>IF($C$4=0," ",$C$69)</f>
        <v>0.87826056404571418</v>
      </c>
      <c r="G10" s="501">
        <f>IF($C$4=0," ",$C$70)</f>
        <v>0.87518464614114677</v>
      </c>
      <c r="H10" s="501">
        <f>IF($C$4=0," ",$C$71)</f>
        <v>0.87211950097458302</v>
      </c>
      <c r="I10" s="502">
        <f>IF($C$4=0," ",$C$72)</f>
        <v>0.86906509081683547</v>
      </c>
      <c r="J10" s="501">
        <f>IF($C$4=0," ",$C$73)</f>
        <v>0.86602137807085477</v>
      </c>
      <c r="K10" s="501">
        <f>IF($C$4=0," ",$C$74)</f>
        <v>0.86298832527126701</v>
      </c>
      <c r="L10" s="501">
        <f>IF($C$4=0," ",$C$75)</f>
        <v>0.85996589508391252</v>
      </c>
      <c r="M10" s="501">
        <f>IF($C$4=0," ",$C$76)</f>
        <v>0.85695405030538696</v>
      </c>
      <c r="N10" s="501">
        <f>IF($C$4=0," ",$C$77)</f>
        <v>0.85395275386258218</v>
      </c>
      <c r="O10" s="501">
        <f>IF($C$4=0," ",$C$78)</f>
        <v>0.8509619688122313</v>
      </c>
      <c r="P10" s="501">
        <f>IF($C$4=0," ",$C$79)</f>
        <v>0.84798165834045269</v>
      </c>
      <c r="Q10" s="500">
        <f>IF($C$4=0," ",$C$80)</f>
        <v>0.84501178576229763</v>
      </c>
    </row>
    <row r="11" spans="1:17" x14ac:dyDescent="0.2">
      <c r="A11" s="490"/>
      <c r="B11" s="506" t="s">
        <v>238</v>
      </c>
      <c r="C11" s="505">
        <f t="shared" si="0"/>
        <v>0.81017429123901974</v>
      </c>
      <c r="D11" s="497"/>
      <c r="E11" s="504" t="s">
        <v>238</v>
      </c>
      <c r="F11" s="503">
        <f>IF($C$4=0," ",$C$81)</f>
        <v>0.84205231452129858</v>
      </c>
      <c r="G11" s="501">
        <f>IF($C$4=0," ",$C$82)</f>
        <v>0.83910320818901896</v>
      </c>
      <c r="H11" s="501">
        <f>IF($C$4=0," ",$C$83)</f>
        <v>0.83616443046460498</v>
      </c>
      <c r="I11" s="502">
        <f>IF($C$4=0," ",$C$84)</f>
        <v>0.83323594517433908</v>
      </c>
      <c r="J11" s="501">
        <f>IF($C$4=0," ",$C$85)</f>
        <v>0.83031771627119344</v>
      </c>
      <c r="K11" s="501">
        <f>IF($C$4=0," ",$C$86)</f>
        <v>0.82740970783438827</v>
      </c>
      <c r="L11" s="501">
        <f>IF($C$4=0," ",$C$87)</f>
        <v>0.82451188406894782</v>
      </c>
      <c r="M11" s="501">
        <f>IF($C$4=0," ",$C$88)</f>
        <v>0.8216242093052607</v>
      </c>
      <c r="N11" s="501">
        <f>IF($C$4=0," ",$C$89)</f>
        <v>0.81874664799864061</v>
      </c>
      <c r="O11" s="501">
        <f>IF($C$4=0," ",$C$90)</f>
        <v>0.81587916472888911</v>
      </c>
      <c r="P11" s="501">
        <f>IF($C$4=0," ",$C$91)</f>
        <v>0.81302172419985874</v>
      </c>
      <c r="Q11" s="500">
        <f>IF($C$4=0," ",$C$92)</f>
        <v>0.81017429123901974</v>
      </c>
    </row>
    <row r="12" spans="1:17" x14ac:dyDescent="0.2">
      <c r="A12" s="490"/>
      <c r="B12" s="506" t="s">
        <v>237</v>
      </c>
      <c r="C12" s="505">
        <f t="shared" si="0"/>
        <v>0.7767730500853498</v>
      </c>
      <c r="D12" s="497"/>
      <c r="E12" s="504" t="s">
        <v>237</v>
      </c>
      <c r="F12" s="503">
        <f>IF($C$4=0," ",$C$93)</f>
        <v>0.80733683079702656</v>
      </c>
      <c r="G12" s="501">
        <f>IF($C$4=0," ",$C$94)</f>
        <v>0.8045093079472857</v>
      </c>
      <c r="H12" s="501">
        <f>IF($C$4=0," ",$C$95)</f>
        <v>0.80169168788552747</v>
      </c>
      <c r="I12" s="502">
        <f>IF($C$4=0," ",$C$96)</f>
        <v>0.7988839359293759</v>
      </c>
      <c r="J12" s="501">
        <f>IF($C$4=0," ",$C$97)</f>
        <v>0.79608601751792285</v>
      </c>
      <c r="K12" s="501">
        <f>IF($C$4=0," ",$C$98)</f>
        <v>0.79329789821130248</v>
      </c>
      <c r="L12" s="501">
        <f>IF($C$4=0," ",$C$99)</f>
        <v>0.79051954369026645</v>
      </c>
      <c r="M12" s="501">
        <f>IF($C$4=0," ",$C$100)</f>
        <v>0.78775091975576295</v>
      </c>
      <c r="N12" s="501">
        <f>IF($C$4=0," ",$C$101)</f>
        <v>0.78499199232851458</v>
      </c>
      <c r="O12" s="501">
        <f>IF($C$4=0," ",$C$102)</f>
        <v>0.78224272744859924</v>
      </c>
      <c r="P12" s="501">
        <f>IF($C$4=0," ",$C$103)</f>
        <v>0.77950309127503237</v>
      </c>
      <c r="Q12" s="500">
        <f>IF($C$4=0," ",$C$104)</f>
        <v>0.7767730500853498</v>
      </c>
    </row>
    <row r="13" spans="1:17" x14ac:dyDescent="0.2">
      <c r="A13" s="490"/>
      <c r="B13" s="506" t="s">
        <v>236</v>
      </c>
      <c r="C13" s="505">
        <f t="shared" si="0"/>
        <v>0.74474884955450615</v>
      </c>
      <c r="D13" s="497"/>
      <c r="E13" s="504" t="s">
        <v>236</v>
      </c>
      <c r="F13" s="503">
        <f>IF($C$4=0," ",$C$105)</f>
        <v>0.77405257027519325</v>
      </c>
      <c r="G13" s="501">
        <f>IF($C$4=0," ",$C$106)</f>
        <v>0.77134161835789627</v>
      </c>
      <c r="H13" s="501">
        <f>IF($C$4=0," ",$C$107)</f>
        <v>0.76864016096407239</v>
      </c>
      <c r="I13" s="502">
        <f>IF($C$4=0," ",$C$108)</f>
        <v>0.7659481648412042</v>
      </c>
      <c r="J13" s="501">
        <f>IF($C$4=0," ",$C$109)</f>
        <v>0.76326559685323381</v>
      </c>
      <c r="K13" s="501">
        <f>IF($C$4=0," ",$C$110)</f>
        <v>0.7605924239801557</v>
      </c>
      <c r="L13" s="501">
        <f>IF($C$4=0," ",$C$111)</f>
        <v>0.7579286133176093</v>
      </c>
      <c r="M13" s="501">
        <f>IF($C$4=0," ",$C$112)</f>
        <v>0.75527413207647465</v>
      </c>
      <c r="N13" s="501">
        <f>IF($C$4=0," ",$C$113)</f>
        <v>0.75262894758246845</v>
      </c>
      <c r="O13" s="501">
        <f>IF($C$4=0," ",$C$114)</f>
        <v>0.74999302727574246</v>
      </c>
      <c r="P13" s="501">
        <f>IF($C$4=0," ",$C$115)</f>
        <v>0.74736633871048175</v>
      </c>
      <c r="Q13" s="500">
        <f>IF($C$4=0," ",$C$116)</f>
        <v>0.74474884955450615</v>
      </c>
    </row>
    <row r="14" spans="1:17" x14ac:dyDescent="0.2">
      <c r="A14" s="490"/>
      <c r="B14" s="506" t="s">
        <v>235</v>
      </c>
      <c r="C14" s="505">
        <f t="shared" si="0"/>
        <v>0.71404491807718717</v>
      </c>
      <c r="D14" s="497"/>
      <c r="E14" s="504" t="s">
        <v>235</v>
      </c>
      <c r="F14" s="503">
        <f>IF($C$4=0," ",$C$117)</f>
        <v>0.74214052758887183</v>
      </c>
      <c r="G14" s="501">
        <f>IF($C$4=0," ",$C$118)</f>
        <v>0.7395413407074749</v>
      </c>
      <c r="H14" s="501">
        <f>IF($C$4=0," ",$C$119)</f>
        <v>0.73695125691665619</v>
      </c>
      <c r="I14" s="502">
        <f>IF($C$4=0," ",$C$120)</f>
        <v>0.73437024433480746</v>
      </c>
      <c r="J14" s="501">
        <f>IF($C$4=0," ",$C$121)</f>
        <v>0.73179827119197882</v>
      </c>
      <c r="K14" s="501">
        <f>IF($C$4=0," ",$C$122)</f>
        <v>0.72923530582948781</v>
      </c>
      <c r="L14" s="501">
        <f>IF($C$4=0," ",$C$123)</f>
        <v>0.72668131669952951</v>
      </c>
      <c r="M14" s="501">
        <f>IF($C$4=0," ",$C$124)</f>
        <v>0.72413627236478884</v>
      </c>
      <c r="N14" s="501">
        <f>IF($C$4=0," ",$C$125)</f>
        <v>0.72160014149805229</v>
      </c>
      <c r="O14" s="501">
        <f>IF($C$4=0," ",$C$126)</f>
        <v>0.71907289288182397</v>
      </c>
      <c r="P14" s="501">
        <f>IF($C$4=0," ",$C$127)</f>
        <v>0.71655449540794036</v>
      </c>
      <c r="Q14" s="500">
        <f>IF($C$4=0," ",$C$128)</f>
        <v>0.71404491807718717</v>
      </c>
    </row>
    <row r="15" spans="1:17" x14ac:dyDescent="0.2">
      <c r="A15" s="490"/>
      <c r="B15" s="506" t="s">
        <v>234</v>
      </c>
      <c r="C15" s="508">
        <f t="shared" si="0"/>
        <v>0.68460682461858791</v>
      </c>
      <c r="D15" s="497"/>
      <c r="E15" s="507" t="s">
        <v>234</v>
      </c>
      <c r="F15" s="503">
        <f>IF($C$4=0," ",$C$129)</f>
        <v>0.71154412999891825</v>
      </c>
      <c r="G15" s="501">
        <f>IF($C$4=0," ",$C$130)</f>
        <v>0.7090521003906759</v>
      </c>
      <c r="H15" s="501">
        <f>IF($C$4=0," ",$C$131)</f>
        <v>0.70656879857781041</v>
      </c>
      <c r="I15" s="502">
        <f>IF($C$4=0," ",$C$132)</f>
        <v>0.70409419399310413</v>
      </c>
      <c r="J15" s="501">
        <f>IF($C$4=0," ",$C$133)</f>
        <v>0.70162825617639402</v>
      </c>
      <c r="K15" s="501">
        <f>IF($C$4=0," ",$C$134)</f>
        <v>0.69917095477419733</v>
      </c>
      <c r="L15" s="501">
        <f>IF($C$4=0," ",$C$135)</f>
        <v>0.69672225953933808</v>
      </c>
      <c r="M15" s="501">
        <f>IF($C$4=0," ",$C$136)</f>
        <v>0.69428214033057412</v>
      </c>
      <c r="N15" s="501">
        <f>IF($C$4=0," ",$C$137)</f>
        <v>0.69185056711222659</v>
      </c>
      <c r="O15" s="501">
        <f>IF($C$4=0," ",$C$138)</f>
        <v>0.6894275099538103</v>
      </c>
      <c r="P15" s="501">
        <f>IF($C$4=0," ",$C$139)</f>
        <v>0.68701293902966487</v>
      </c>
      <c r="Q15" s="500">
        <f>IF($C$4=0," ",$C$140)</f>
        <v>0.68460682461858791</v>
      </c>
    </row>
    <row r="16" spans="1:17" x14ac:dyDescent="0.2">
      <c r="A16" s="490"/>
      <c r="B16" s="506" t="s">
        <v>233</v>
      </c>
      <c r="C16" s="505">
        <f t="shared" si="0"/>
        <v>0.65638238218464806</v>
      </c>
      <c r="D16" s="497"/>
      <c r="E16" s="504" t="s">
        <v>233</v>
      </c>
      <c r="F16" s="503">
        <f>IF($C$4=0," ",$C$141)</f>
        <v>0.6822091371034692</v>
      </c>
      <c r="G16" s="501">
        <f>IF($C$4=0," ",$C$142)</f>
        <v>0.67981984697092612</v>
      </c>
      <c r="H16" s="501">
        <f>IF($C$4=0," ",$C$143)</f>
        <v>0.67743892481094004</v>
      </c>
      <c r="I16" s="502">
        <f>IF($C$4=0," ",$C$144)</f>
        <v>0.67506634131649479</v>
      </c>
      <c r="J16" s="501">
        <f>IF($C$4=0," ",$C$145)</f>
        <v>0.6727020672832158</v>
      </c>
      <c r="K16" s="501">
        <f>IF($C$4=0," ",$C$146)</f>
        <v>0.67034607360901</v>
      </c>
      <c r="L16" s="501">
        <f>IF($C$4=0," ",$C$147)</f>
        <v>0.66799833129370856</v>
      </c>
      <c r="M16" s="501">
        <f>IF($C$4=0," ",$C$148)</f>
        <v>0.66565881143870964</v>
      </c>
      <c r="N16" s="501">
        <f>IF($C$4=0," ",$C$149)</f>
        <v>0.66332748524662188</v>
      </c>
      <c r="O16" s="501">
        <f>IF($C$4=0," ",$C$150)</f>
        <v>0.66100432402091114</v>
      </c>
      <c r="P16" s="501">
        <f>IF($C$4=0," ",$C$151)</f>
        <v>0.6586892991655463</v>
      </c>
      <c r="Q16" s="500">
        <f>IF($C$4=0," ",$C$152)</f>
        <v>0.65638238218464806</v>
      </c>
    </row>
    <row r="17" spans="1:27" x14ac:dyDescent="0.2">
      <c r="A17" s="490"/>
      <c r="B17" s="506" t="s">
        <v>232</v>
      </c>
      <c r="C17" s="505">
        <f t="shared" si="0"/>
        <v>0.62932155530646994</v>
      </c>
      <c r="D17" s="497"/>
      <c r="E17" s="504" t="s">
        <v>232</v>
      </c>
      <c r="F17" s="503">
        <f>IF($C$4=0," ",$C$153)</f>
        <v>0.65408354468213736</v>
      </c>
      <c r="G17" s="501">
        <f>IF($C$4=0," ",$C$154)</f>
        <v>0.6517927583613865</v>
      </c>
      <c r="H17" s="501">
        <f>IF($C$4=0," ",$C$155)</f>
        <v>0.64950999502487061</v>
      </c>
      <c r="I17" s="502">
        <f>IF($C$4=0," ",$C$156)</f>
        <v>0.6472352265738206</v>
      </c>
      <c r="J17" s="501">
        <f>IF($C$4=0," ",$C$157)</f>
        <v>0.6449684250078771</v>
      </c>
      <c r="K17" s="501">
        <f>IF($C$4=0," ",$C$158)</f>
        <v>0.64270956242474597</v>
      </c>
      <c r="L17" s="501">
        <f>IF($C$4=0," ",$C$159)</f>
        <v>0.64045861101985491</v>
      </c>
      <c r="M17" s="501">
        <f>IF($C$4=0," ",$C$160)</f>
        <v>0.63821554308601125</v>
      </c>
      <c r="N17" s="501">
        <f>IF($C$4=0," ",$C$161)</f>
        <v>0.6359803310130604</v>
      </c>
      <c r="O17" s="501">
        <f>IF($C$4=0," ",$C$162)</f>
        <v>0.63375294728754672</v>
      </c>
      <c r="P17" s="501">
        <f>IF($C$4=0," ",$C$163)</f>
        <v>0.63153336449237429</v>
      </c>
      <c r="Q17" s="500">
        <f>IF($C$4=0," ",$C$164)</f>
        <v>0.62932155530646994</v>
      </c>
    </row>
    <row r="18" spans="1:27" x14ac:dyDescent="0.2">
      <c r="A18" s="490"/>
      <c r="B18" s="506" t="s">
        <v>231</v>
      </c>
      <c r="C18" s="505">
        <f t="shared" si="0"/>
        <v>0.60337637133889732</v>
      </c>
      <c r="D18" s="497"/>
      <c r="E18" s="504" t="s">
        <v>231</v>
      </c>
      <c r="F18" s="503">
        <f>IF($C$4=0," ",$C$165)</f>
        <v>0.62711749250444615</v>
      </c>
      <c r="G18" s="501">
        <f>IF($C$4=0," ",$C$166)</f>
        <v>0.62492114895626716</v>
      </c>
      <c r="H18" s="501">
        <f>IF($C$4=0," ",$C$167)</f>
        <v>0.62273249762691341</v>
      </c>
      <c r="I18" s="501">
        <f>IF($C$4=0," ",$C$168)</f>
        <v>0.62055151157605049</v>
      </c>
      <c r="J18" s="501">
        <f>IF($C$4=0," ",$C$169)</f>
        <v>0.61837816395769618</v>
      </c>
      <c r="K18" s="501">
        <f>IF($C$4=0," ",$C$170)</f>
        <v>0.61621242801989073</v>
      </c>
      <c r="L18" s="501">
        <f>IF($C$4=0," ",$C$171)</f>
        <v>0.61405427710436722</v>
      </c>
      <c r="M18" s="501">
        <f>IF($C$4=0," ",$C$172)</f>
        <v>0.61190368464622358</v>
      </c>
      <c r="N18" s="501">
        <f>IF($C$4=0," ",$C$173)</f>
        <v>0.60976062417359578</v>
      </c>
      <c r="O18" s="501">
        <f>IF($C$4=0," ",$C$174)</f>
        <v>0.6076250693073314</v>
      </c>
      <c r="P18" s="501">
        <f>IF($C$4=0," ",$C$175)</f>
        <v>0.60549699376066579</v>
      </c>
      <c r="Q18" s="500">
        <f>IF($C$4=0," ",$C$176)</f>
        <v>0.60337637133889732</v>
      </c>
    </row>
    <row r="19" spans="1:27" x14ac:dyDescent="0.2">
      <c r="A19" s="490"/>
      <c r="B19" s="515" t="s">
        <v>230</v>
      </c>
      <c r="C19" s="514">
        <f t="shared" si="0"/>
        <v>0.57850083541600905</v>
      </c>
      <c r="D19" s="497"/>
      <c r="E19" s="513" t="s">
        <v>230</v>
      </c>
      <c r="F19" s="512">
        <f>IF($C$4=0," ",$C$177)</f>
        <v>0.60126317593906631</v>
      </c>
      <c r="G19" s="510">
        <f>IF($C$4=0," ",$C$178)</f>
        <v>0.59915738154963294</v>
      </c>
      <c r="H19" s="510">
        <f>IF($C$4=0," ",$C$179)</f>
        <v>0.59705896225015676</v>
      </c>
      <c r="I19" s="511">
        <f>IF($C$4=0," ",$C$180)</f>
        <v>0.59496789221097846</v>
      </c>
      <c r="J19" s="510">
        <f>IF($C$4=0," ",$C$181)</f>
        <v>0.59288414569290149</v>
      </c>
      <c r="K19" s="510">
        <f>IF($C$4=0," ",$C$182)</f>
        <v>0.59080769704687508</v>
      </c>
      <c r="L19" s="510">
        <f>IF($C$4=0," ",$C$183)</f>
        <v>0.58873852071367905</v>
      </c>
      <c r="M19" s="510">
        <f>IF($C$4=0," ",$C$184)</f>
        <v>0.58667659122360849</v>
      </c>
      <c r="N19" s="510">
        <f>IF($C$4=0," ",$C$185)</f>
        <v>0.58462188319616093</v>
      </c>
      <c r="O19" s="510">
        <f>IF($C$4=0," ",$C$186)</f>
        <v>0.58257437133972334</v>
      </c>
      <c r="P19" s="510">
        <f>IF($C$4=0," ",$C$187)</f>
        <v>0.58053403045126151</v>
      </c>
      <c r="Q19" s="509">
        <f>IF($C$4=0," ",$C$188)</f>
        <v>0.57850083541600905</v>
      </c>
    </row>
    <row r="20" spans="1:27" x14ac:dyDescent="0.2">
      <c r="A20" s="490"/>
      <c r="B20" s="506" t="s">
        <v>229</v>
      </c>
      <c r="C20" s="505">
        <f t="shared" si="0"/>
        <v>0.55465084891276029</v>
      </c>
      <c r="D20" s="497"/>
      <c r="E20" s="504" t="s">
        <v>229</v>
      </c>
      <c r="F20" s="503">
        <f>IF($C$4=0," ",$C$189)</f>
        <v>0.57647476120715857</v>
      </c>
      <c r="G20" s="501">
        <f>IF($C$4=0," ",$C$190)</f>
        <v>0.5744557828855541</v>
      </c>
      <c r="H20" s="501">
        <f>IF($C$4=0," ",$C$191)</f>
        <v>0.57244387559938326</v>
      </c>
      <c r="I20" s="502">
        <f>IF($C$4=0," ",$C$192)</f>
        <v>0.57043901458387203</v>
      </c>
      <c r="J20" s="501">
        <f>IF($C$4=0," ",$C$193)</f>
        <v>0.56844117516097936</v>
      </c>
      <c r="K20" s="501">
        <f>IF($C$4=0," ",$C$194)</f>
        <v>0.56645033273909418</v>
      </c>
      <c r="L20" s="501">
        <f>IF($C$4=0," ",$C$195)</f>
        <v>0.56446646281273161</v>
      </c>
      <c r="M20" s="501">
        <f>IF($C$4=0," ",$C$196)</f>
        <v>0.56248954096223258</v>
      </c>
      <c r="N20" s="501">
        <f>IF($C$4=0," ",$C$197)</f>
        <v>0.56051954285346206</v>
      </c>
      <c r="O20" s="501">
        <f>IF($C$4=0," ",$C$198)</f>
        <v>0.5585564442375105</v>
      </c>
      <c r="P20" s="501">
        <f>IF($C$4=0," ",$C$199)</f>
        <v>0.55660022095039463</v>
      </c>
      <c r="Q20" s="500">
        <f>IF($C$4=0," ",$C$200)</f>
        <v>0.55465084891276029</v>
      </c>
    </row>
    <row r="21" spans="1:27" x14ac:dyDescent="0.2">
      <c r="A21" s="490"/>
      <c r="B21" s="506" t="s">
        <v>228</v>
      </c>
      <c r="C21" s="505">
        <f t="shared" si="0"/>
        <v>0.53178413126822677</v>
      </c>
      <c r="D21" s="497"/>
      <c r="E21" s="504" t="s">
        <v>228</v>
      </c>
      <c r="F21" s="503">
        <f>IF($C$4=0," ",$C$201)</f>
        <v>0.55270830412958638</v>
      </c>
      <c r="G21" s="501">
        <f>IF($C$4=0," ",$C$202)</f>
        <v>0.55077256268988894</v>
      </c>
      <c r="H21" s="501">
        <f>IF($C$4=0," ",$C$203)</f>
        <v>0.54884360076642691</v>
      </c>
      <c r="I21" s="502">
        <f>IF($C$4=0," ",$C$204)</f>
        <v>0.54692139461540945</v>
      </c>
      <c r="J21" s="501">
        <f>IF($C$4=0," ",$C$205)</f>
        <v>0.54500592057620267</v>
      </c>
      <c r="K21" s="501">
        <f>IF($C$4=0," ",$C$206)</f>
        <v>0.54309715507103951</v>
      </c>
      <c r="L21" s="501">
        <f>IF($C$4=0," ",$C$207)</f>
        <v>0.54119507460472838</v>
      </c>
      <c r="M21" s="501">
        <f>IF($C$4=0," ",$C$208)</f>
        <v>0.53929965576436489</v>
      </c>
      <c r="N21" s="501">
        <f>IF($C$4=0," ",$C$209)</f>
        <v>0.53741087521904329</v>
      </c>
      <c r="O21" s="501">
        <f>IF($C$4=0," ",$C$210)</f>
        <v>0.53552870971956901</v>
      </c>
      <c r="P21" s="501">
        <f>IF($C$4=0," ",$C$211)</f>
        <v>0.53365313609817311</v>
      </c>
      <c r="Q21" s="500">
        <f>IF($C$4=0," ",$C$212)</f>
        <v>0.53178413126822677</v>
      </c>
    </row>
    <row r="22" spans="1:27" x14ac:dyDescent="0.2">
      <c r="A22" s="490"/>
      <c r="B22" s="506" t="s">
        <v>227</v>
      </c>
      <c r="C22" s="505">
        <f t="shared" si="0"/>
        <v>0.50986014503185684</v>
      </c>
      <c r="D22" s="497"/>
      <c r="E22" s="504" t="s">
        <v>227</v>
      </c>
      <c r="F22" s="503">
        <f>IF($C$4=0," ",$C$213)</f>
        <v>0.52992167222395636</v>
      </c>
      <c r="G22" s="501">
        <f>IF($C$4=0," ",$C$214)</f>
        <v>0.52806573604016194</v>
      </c>
      <c r="H22" s="501">
        <f>IF($C$4=0," ",$C$215)</f>
        <v>0.52621629987193386</v>
      </c>
      <c r="I22" s="502">
        <f>IF($C$4=0," ",$C$216)</f>
        <v>0.52437334095437149</v>
      </c>
      <c r="J22" s="501">
        <f>IF($C$4=0," ",$C$217)</f>
        <v>0.52253683660230366</v>
      </c>
      <c r="K22" s="501">
        <f>IF($C$4=0," ",$C$218)</f>
        <v>0.52070676421000905</v>
      </c>
      <c r="L22" s="501">
        <f>IF($C$4=0," ",$C$219)</f>
        <v>0.51888310125093806</v>
      </c>
      <c r="M22" s="501">
        <f>IF($C$4=0," ",$C$220)</f>
        <v>0.51706582527743528</v>
      </c>
      <c r="N22" s="501">
        <f>IF($C$4=0," ",$C$221)</f>
        <v>0.51525491392046341</v>
      </c>
      <c r="O22" s="501">
        <f>IF($C$4=0," ",$C$222)</f>
        <v>0.51345034488932795</v>
      </c>
      <c r="P22" s="501">
        <f>IF($C$4=0," ",$C$223)</f>
        <v>0.51165209597140293</v>
      </c>
      <c r="Q22" s="500">
        <f>IF($C$4=0," ",$C$224)</f>
        <v>0.50986014503185684</v>
      </c>
    </row>
    <row r="23" spans="1:27" x14ac:dyDescent="0.2">
      <c r="A23" s="490"/>
      <c r="B23" s="506" t="s">
        <v>226</v>
      </c>
      <c r="C23" s="505">
        <f t="shared" si="0"/>
        <v>0.48884002399986276</v>
      </c>
      <c r="D23" s="497"/>
      <c r="E23" s="504" t="s">
        <v>226</v>
      </c>
      <c r="F23" s="503">
        <f>IF($C$4=0," ",$C$225)</f>
        <v>0.50807447001338102</v>
      </c>
      <c r="G23" s="501">
        <f>IF($C$4=0," ",$C$226)</f>
        <v>0.50629504893591759</v>
      </c>
      <c r="H23" s="501">
        <f>IF($C$4=0," ",$C$227)</f>
        <v>0.50452185989638909</v>
      </c>
      <c r="I23" s="502">
        <f>IF($C$4=0," ",$C$228)</f>
        <v>0.50275488106842914</v>
      </c>
      <c r="J23" s="501">
        <f>IF($C$4=0," ",$C$229)</f>
        <v>0.50099409070211287</v>
      </c>
      <c r="K23" s="501">
        <f>IF($C$4=0," ",$C$230)</f>
        <v>0.49923946712369038</v>
      </c>
      <c r="L23" s="501">
        <f>IF($C$4=0," ",$C$231)</f>
        <v>0.49749098873531933</v>
      </c>
      <c r="M23" s="501">
        <f>IF($C$4=0," ",$C$232)</f>
        <v>0.49574863401479891</v>
      </c>
      <c r="N23" s="501">
        <f>IF($C$4=0," ",$C$233)</f>
        <v>0.49401238151530519</v>
      </c>
      <c r="O23" s="501">
        <f>IF($C$4=0," ",$C$234)</f>
        <v>0.49228220986512755</v>
      </c>
      <c r="P23" s="501">
        <f>IF($C$4=0," ",$C$235)</f>
        <v>0.4905580977674045</v>
      </c>
      <c r="Q23" s="500">
        <f>IF($C$4=0," ",$C$236)</f>
        <v>0.48884002399986276</v>
      </c>
    </row>
    <row r="24" spans="1:27" x14ac:dyDescent="0.2">
      <c r="A24" s="490"/>
      <c r="B24" s="506" t="s">
        <v>225</v>
      </c>
      <c r="C24" s="508">
        <f t="shared" si="0"/>
        <v>0.468686504314346</v>
      </c>
      <c r="D24" s="497"/>
      <c r="E24" s="507" t="s">
        <v>225</v>
      </c>
      <c r="F24" s="503">
        <f>IF($C$4=0," ",$C$237)</f>
        <v>0.48712796741455511</v>
      </c>
      <c r="G24" s="501">
        <f>IF($C$4=0," ",$C$238)</f>
        <v>0.48542190693760073</v>
      </c>
      <c r="H24" s="501">
        <f>IF($C$4=0," ",$C$239)</f>
        <v>0.48372182156892546</v>
      </c>
      <c r="I24" s="502">
        <f>IF($C$4=0," ",$C$240)</f>
        <v>0.48202769038200305</v>
      </c>
      <c r="J24" s="501">
        <f>IF($C$4=0," ",$C$241)</f>
        <v>0.4803394925235982</v>
      </c>
      <c r="K24" s="501">
        <f>IF($C$4=0," ",$C$242)</f>
        <v>0.47865720721350952</v>
      </c>
      <c r="L24" s="501">
        <f>IF($C$4=0," ",$C$243)</f>
        <v>0.47698081374431395</v>
      </c>
      <c r="M24" s="501">
        <f>IF($C$4=0," ",$C$244)</f>
        <v>0.47531029148111109</v>
      </c>
      <c r="N24" s="501">
        <f>IF($C$4=0," ",$C$245)</f>
        <v>0.47364561986127068</v>
      </c>
      <c r="O24" s="501">
        <f>IF($C$4=0," ",$C$246)</f>
        <v>0.47198677839417796</v>
      </c>
      <c r="P24" s="501">
        <f>IF($C$4=0," ",$C$247)</f>
        <v>0.47033374666098227</v>
      </c>
      <c r="Q24" s="500">
        <f>IF($C$4=0," ",$C$248)</f>
        <v>0.468686504314346</v>
      </c>
    </row>
    <row r="25" spans="1:27" x14ac:dyDescent="0.2">
      <c r="A25" s="490"/>
      <c r="B25" s="506" t="s">
        <v>224</v>
      </c>
      <c r="C25" s="505">
        <f t="shared" si="0"/>
        <v>0.44936385840301635</v>
      </c>
      <c r="D25" s="497"/>
      <c r="E25" s="504" t="s">
        <v>224</v>
      </c>
      <c r="F25" s="503">
        <f>IF($C$4=0," ",$C$249)</f>
        <v>0.4670450310781929</v>
      </c>
      <c r="G25" s="501">
        <f>IF($C$4=0," ",$C$250)</f>
        <v>0.46540930674746001</v>
      </c>
      <c r="H25" s="501">
        <f>IF($C$4=0," ",$C$251)</f>
        <v>0.46377931118784799</v>
      </c>
      <c r="I25" s="502">
        <f>IF($C$4=0," ",$C$252)</f>
        <v>0.46215502433557337</v>
      </c>
      <c r="J25" s="501">
        <f>IF($C$4=0," ",$C$253)</f>
        <v>0.46053642619712198</v>
      </c>
      <c r="K25" s="501">
        <f>IF($C$4=0," ",$C$254)</f>
        <v>0.45892349684900247</v>
      </c>
      <c r="L25" s="501">
        <f>IF($C$4=0," ",$C$255)</f>
        <v>0.45731621643750142</v>
      </c>
      <c r="M25" s="501">
        <f>IF($C$4=0," ",$C$256)</f>
        <v>0.45571456517843834</v>
      </c>
      <c r="N25" s="501">
        <f>IF($C$4=0," ",$C$257)</f>
        <v>0.45411852335692304</v>
      </c>
      <c r="O25" s="501">
        <f>IF($C$4=0," ",$C$258)</f>
        <v>0.45252807132711215</v>
      </c>
      <c r="P25" s="501">
        <f>IF($C$4=0," ",$C$259)</f>
        <v>0.45094318951196771</v>
      </c>
      <c r="Q25" s="500">
        <f>IF($C$4=0," ",$C$260)</f>
        <v>0.44936385840301635</v>
      </c>
    </row>
    <row r="26" spans="1:27" x14ac:dyDescent="0.2">
      <c r="A26" s="490"/>
      <c r="B26" s="499" t="s">
        <v>223</v>
      </c>
      <c r="C26" s="498">
        <f t="shared" si="0"/>
        <v>0.43083783164239342</v>
      </c>
      <c r="D26" s="497"/>
      <c r="E26" s="496" t="s">
        <v>223</v>
      </c>
      <c r="F26" s="495">
        <f>IF($C$4=0," ",$C$261)</f>
        <v>0.44779005856010828</v>
      </c>
      <c r="G26" s="493">
        <f>IF($C$4=0," ",$C$262)</f>
        <v>0.44622177061117929</v>
      </c>
      <c r="H26" s="493">
        <f>IF($C$4=0," ",$C$263)</f>
        <v>0.44465897525201148</v>
      </c>
      <c r="I26" s="494">
        <f>IF($C$4=0," ",$C$264)</f>
        <v>0.4431016532459956</v>
      </c>
      <c r="J26" s="493">
        <f>IF($C$4=0," ",$C$265)</f>
        <v>0.44154978542389456</v>
      </c>
      <c r="K26" s="493">
        <f>IF($C$4=0," ",$C$266)</f>
        <v>0.44000335268360741</v>
      </c>
      <c r="L26" s="493">
        <f>IF($C$4=0," ",$C$267)</f>
        <v>0.43846233598993428</v>
      </c>
      <c r="M26" s="493">
        <f>IF($C$4=0," ",$C$268)</f>
        <v>0.43692671637434166</v>
      </c>
      <c r="N26" s="493">
        <f>IF($C$4=0," ",$C$269)</f>
        <v>0.43539647493472966</v>
      </c>
      <c r="O26" s="493">
        <f>IF($C$4=0," ",$C$270)</f>
        <v>0.43387159283519861</v>
      </c>
      <c r="P26" s="493">
        <f>IF($C$4=0," ",$C$271)</f>
        <v>0.43235205130581755</v>
      </c>
      <c r="Q26" s="492">
        <f>IF($C$4=0," ",$C$272)</f>
        <v>0.43083783164239342</v>
      </c>
    </row>
    <row r="27" spans="1:27" x14ac:dyDescent="0.2">
      <c r="A27" s="490"/>
      <c r="B27" s="490"/>
      <c r="C27" s="491"/>
      <c r="D27" s="491"/>
      <c r="E27" s="490"/>
      <c r="F27" s="489"/>
      <c r="G27" s="489"/>
      <c r="H27" s="489"/>
      <c r="I27" s="489"/>
      <c r="J27" s="489"/>
      <c r="K27" s="489"/>
      <c r="L27" s="489"/>
      <c r="M27" s="489"/>
      <c r="N27" s="489"/>
      <c r="O27" s="489"/>
      <c r="P27" s="489"/>
      <c r="Q27" s="489"/>
    </row>
    <row r="28" spans="1:27" x14ac:dyDescent="0.2">
      <c r="A28" s="490"/>
      <c r="B28" s="69"/>
      <c r="C28" s="491"/>
      <c r="D28" s="491"/>
      <c r="E28" s="490"/>
      <c r="F28" s="489"/>
      <c r="G28" s="489"/>
      <c r="H28" s="489"/>
      <c r="I28" s="489"/>
      <c r="J28" s="489"/>
      <c r="K28" s="489"/>
      <c r="L28" s="489"/>
      <c r="M28" s="489"/>
      <c r="N28" s="489"/>
      <c r="O28" s="489"/>
      <c r="P28" s="489"/>
      <c r="Q28" s="489"/>
    </row>
    <row r="29" spans="1:27" x14ac:dyDescent="0.2">
      <c r="A29" s="490"/>
      <c r="B29" s="69" t="s">
        <v>222</v>
      </c>
      <c r="C29" s="491"/>
      <c r="D29" s="491"/>
      <c r="E29" s="490"/>
      <c r="F29" s="489"/>
      <c r="G29" s="489"/>
      <c r="H29" s="489"/>
      <c r="I29" s="489"/>
      <c r="J29" s="489"/>
      <c r="K29" s="489"/>
      <c r="L29" s="489"/>
      <c r="M29" s="489"/>
      <c r="N29" s="489"/>
      <c r="O29" s="489"/>
      <c r="P29" s="489"/>
      <c r="Q29" s="489"/>
    </row>
    <row r="30" spans="1:27" x14ac:dyDescent="0.2">
      <c r="B30" s="488" t="s">
        <v>221</v>
      </c>
      <c r="X30" s="480"/>
      <c r="Y30" s="480"/>
      <c r="AA30" s="479"/>
    </row>
    <row r="31" spans="1:27" s="483" customFormat="1" hidden="1" x14ac:dyDescent="0.2">
      <c r="A31" s="487" t="s">
        <v>217</v>
      </c>
      <c r="B31" s="486"/>
      <c r="X31" s="485"/>
      <c r="Y31" s="485"/>
      <c r="AA31" s="484"/>
    </row>
    <row r="32" spans="1:27" hidden="1" x14ac:dyDescent="0.2">
      <c r="A32" s="69" t="s">
        <v>220</v>
      </c>
      <c r="B32" s="482" t="s">
        <v>219</v>
      </c>
      <c r="C32" s="482" t="s">
        <v>218</v>
      </c>
      <c r="D32" s="71"/>
      <c r="E32" s="71"/>
      <c r="F32" s="71"/>
      <c r="X32" s="480"/>
      <c r="Y32" s="480"/>
      <c r="AA32" s="479"/>
    </row>
    <row r="33" spans="1:24" hidden="1" x14ac:dyDescent="0.2">
      <c r="B33" s="67">
        <v>1</v>
      </c>
      <c r="C33" s="481">
        <f t="shared" ref="C33:C96" si="1">1/POWER((1+$C$4),($B33/12))</f>
        <v>0.99649771601903847</v>
      </c>
      <c r="S33" s="481"/>
      <c r="T33" s="480"/>
      <c r="V33" s="479"/>
    </row>
    <row r="34" spans="1:24" hidden="1" x14ac:dyDescent="0.2">
      <c r="B34" s="67">
        <f t="shared" ref="B34:B97" si="2">SUM(1+B33)</f>
        <v>2</v>
      </c>
      <c r="C34" s="481">
        <f t="shared" si="1"/>
        <v>0.99300769803116018</v>
      </c>
      <c r="S34" s="481"/>
      <c r="T34" s="480"/>
      <c r="V34" s="479"/>
    </row>
    <row r="35" spans="1:24" hidden="1" x14ac:dyDescent="0.2">
      <c r="B35" s="67">
        <f t="shared" si="2"/>
        <v>3</v>
      </c>
      <c r="C35" s="481">
        <f t="shared" si="1"/>
        <v>0.9895299030773741</v>
      </c>
      <c r="S35" s="481"/>
      <c r="T35" s="480"/>
      <c r="V35" s="479"/>
    </row>
    <row r="36" spans="1:24" hidden="1" x14ac:dyDescent="0.2">
      <c r="B36" s="67">
        <f t="shared" si="2"/>
        <v>4</v>
      </c>
      <c r="C36" s="481">
        <f t="shared" si="1"/>
        <v>0.98606428834914361</v>
      </c>
      <c r="D36" s="481"/>
      <c r="E36" s="481"/>
      <c r="F36" s="481"/>
      <c r="G36" s="481"/>
      <c r="H36" s="481"/>
      <c r="I36" s="481"/>
      <c r="J36" s="481"/>
      <c r="K36" s="481"/>
      <c r="L36" s="481"/>
      <c r="M36" s="481"/>
      <c r="S36" s="481"/>
      <c r="T36" s="480"/>
      <c r="V36" s="479"/>
    </row>
    <row r="37" spans="1:24" hidden="1" x14ac:dyDescent="0.2">
      <c r="B37" s="67">
        <f t="shared" si="2"/>
        <v>5</v>
      </c>
      <c r="C37" s="481">
        <f t="shared" si="1"/>
        <v>0.98261081118786009</v>
      </c>
      <c r="S37" s="481"/>
      <c r="T37" s="480"/>
      <c r="V37" s="479"/>
    </row>
    <row r="38" spans="1:24" hidden="1" x14ac:dyDescent="0.2">
      <c r="B38" s="67">
        <f t="shared" si="2"/>
        <v>6</v>
      </c>
      <c r="C38" s="481">
        <f t="shared" si="1"/>
        <v>0.97916942908431726</v>
      </c>
      <c r="S38" s="481"/>
      <c r="T38" s="480"/>
      <c r="V38" s="479"/>
    </row>
    <row r="39" spans="1:24" hidden="1" x14ac:dyDescent="0.2">
      <c r="B39" s="67">
        <f t="shared" si="2"/>
        <v>7</v>
      </c>
      <c r="C39" s="481">
        <f t="shared" si="1"/>
        <v>0.97574009967818798</v>
      </c>
      <c r="S39" s="481"/>
      <c r="T39" s="480"/>
      <c r="V39" s="479"/>
    </row>
    <row r="40" spans="1:24" hidden="1" x14ac:dyDescent="0.2">
      <c r="B40" s="67">
        <f t="shared" si="2"/>
        <v>8</v>
      </c>
      <c r="C40" s="481">
        <f t="shared" si="1"/>
        <v>0.97232278075750322</v>
      </c>
      <c r="S40" s="481"/>
      <c r="T40" s="480"/>
      <c r="V40" s="479"/>
    </row>
    <row r="41" spans="1:24" hidden="1" x14ac:dyDescent="0.2">
      <c r="B41" s="67">
        <f t="shared" si="2"/>
        <v>9</v>
      </c>
      <c r="C41" s="481">
        <f t="shared" si="1"/>
        <v>0.96891743025813215</v>
      </c>
      <c r="S41" s="481"/>
      <c r="T41" s="480"/>
      <c r="V41" s="479"/>
    </row>
    <row r="42" spans="1:24" hidden="1" x14ac:dyDescent="0.2">
      <c r="B42" s="67">
        <f t="shared" si="2"/>
        <v>10</v>
      </c>
      <c r="C42" s="481">
        <f t="shared" si="1"/>
        <v>0.96552400626326451</v>
      </c>
      <c r="S42" s="481"/>
      <c r="T42" s="480"/>
      <c r="V42" s="479"/>
    </row>
    <row r="43" spans="1:24" hidden="1" x14ac:dyDescent="0.2">
      <c r="B43" s="67">
        <f t="shared" si="2"/>
        <v>11</v>
      </c>
      <c r="C43" s="481">
        <f t="shared" si="1"/>
        <v>0.96214246700289485</v>
      </c>
      <c r="S43" s="481"/>
      <c r="T43" s="480"/>
      <c r="V43" s="479"/>
    </row>
    <row r="44" spans="1:24" hidden="1" x14ac:dyDescent="0.2">
      <c r="A44" s="478">
        <v>1</v>
      </c>
      <c r="B44" s="478">
        <f t="shared" si="2"/>
        <v>12</v>
      </c>
      <c r="C44" s="481">
        <f t="shared" si="1"/>
        <v>0.95877277085330781</v>
      </c>
      <c r="S44" s="481"/>
      <c r="T44" s="480"/>
      <c r="V44" s="479"/>
    </row>
    <row r="45" spans="1:24" hidden="1" x14ac:dyDescent="0.2">
      <c r="B45" s="67">
        <f t="shared" si="2"/>
        <v>13</v>
      </c>
      <c r="C45" s="481">
        <f t="shared" si="1"/>
        <v>0.95541487633656619</v>
      </c>
      <c r="S45" s="480"/>
      <c r="T45" s="480"/>
      <c r="V45" s="479"/>
      <c r="W45" s="481"/>
      <c r="X45" s="481"/>
    </row>
    <row r="46" spans="1:24" hidden="1" x14ac:dyDescent="0.2">
      <c r="B46" s="67">
        <f t="shared" si="2"/>
        <v>14</v>
      </c>
      <c r="C46" s="481">
        <f t="shared" si="1"/>
        <v>0.95206874212000026</v>
      </c>
      <c r="S46" s="480"/>
      <c r="T46" s="480"/>
      <c r="V46" s="479"/>
    </row>
    <row r="47" spans="1:24" hidden="1" x14ac:dyDescent="0.2">
      <c r="B47" s="67">
        <f t="shared" si="2"/>
        <v>15</v>
      </c>
      <c r="C47" s="481">
        <f t="shared" si="1"/>
        <v>0.94873432701569904</v>
      </c>
      <c r="S47" s="480"/>
      <c r="T47" s="480"/>
      <c r="V47" s="479"/>
    </row>
    <row r="48" spans="1:24" hidden="1" x14ac:dyDescent="0.2">
      <c r="B48" s="67">
        <f t="shared" si="2"/>
        <v>16</v>
      </c>
      <c r="C48" s="481">
        <f t="shared" si="1"/>
        <v>0.94541158998000363</v>
      </c>
      <c r="S48" s="480"/>
      <c r="T48" s="480"/>
      <c r="V48" s="479"/>
    </row>
    <row r="49" spans="1:22" hidden="1" x14ac:dyDescent="0.2">
      <c r="B49" s="67">
        <f t="shared" si="2"/>
        <v>17</v>
      </c>
      <c r="C49" s="481">
        <f t="shared" si="1"/>
        <v>0.94210049011300123</v>
      </c>
      <c r="S49" s="480"/>
      <c r="T49" s="480"/>
      <c r="V49" s="479"/>
    </row>
    <row r="50" spans="1:22" hidden="1" x14ac:dyDescent="0.2">
      <c r="B50" s="67">
        <f t="shared" si="2"/>
        <v>18</v>
      </c>
      <c r="C50" s="481">
        <f t="shared" si="1"/>
        <v>0.93880098665802236</v>
      </c>
      <c r="S50" s="480"/>
      <c r="T50" s="480"/>
      <c r="V50" s="479"/>
    </row>
    <row r="51" spans="1:22" hidden="1" x14ac:dyDescent="0.2">
      <c r="B51" s="67">
        <f t="shared" si="2"/>
        <v>19</v>
      </c>
      <c r="C51" s="481">
        <f t="shared" si="1"/>
        <v>0.93551303900113914</v>
      </c>
      <c r="S51" s="480"/>
      <c r="T51" s="480"/>
      <c r="V51" s="479"/>
    </row>
    <row r="52" spans="1:22" hidden="1" x14ac:dyDescent="0.2">
      <c r="B52" s="67">
        <f t="shared" si="2"/>
        <v>20</v>
      </c>
      <c r="C52" s="481">
        <f t="shared" si="1"/>
        <v>0.93223660667066466</v>
      </c>
      <c r="S52" s="480"/>
      <c r="T52" s="480"/>
      <c r="V52" s="479"/>
    </row>
    <row r="53" spans="1:22" hidden="1" x14ac:dyDescent="0.2">
      <c r="B53" s="67">
        <f t="shared" si="2"/>
        <v>21</v>
      </c>
      <c r="C53" s="481">
        <f t="shared" si="1"/>
        <v>0.9289716493366561</v>
      </c>
      <c r="S53" s="480"/>
      <c r="T53" s="480"/>
      <c r="V53" s="479"/>
    </row>
    <row r="54" spans="1:22" hidden="1" x14ac:dyDescent="0.2">
      <c r="B54" s="67">
        <f t="shared" si="2"/>
        <v>22</v>
      </c>
      <c r="C54" s="481">
        <f t="shared" si="1"/>
        <v>0.92571812681041665</v>
      </c>
      <c r="S54" s="480"/>
      <c r="T54" s="480"/>
      <c r="V54" s="479"/>
    </row>
    <row r="55" spans="1:22" hidden="1" x14ac:dyDescent="0.2">
      <c r="B55" s="67">
        <f t="shared" si="2"/>
        <v>23</v>
      </c>
      <c r="C55" s="481">
        <f t="shared" si="1"/>
        <v>0.9224759990440029</v>
      </c>
      <c r="S55" s="480"/>
      <c r="T55" s="480"/>
      <c r="V55" s="479"/>
    </row>
    <row r="56" spans="1:22" hidden="1" x14ac:dyDescent="0.2">
      <c r="A56" s="478">
        <v>2</v>
      </c>
      <c r="B56" s="478">
        <f t="shared" si="2"/>
        <v>24</v>
      </c>
      <c r="C56" s="481">
        <f t="shared" si="1"/>
        <v>0.91924522612972959</v>
      </c>
      <c r="S56" s="480"/>
      <c r="T56" s="480"/>
      <c r="V56" s="479"/>
    </row>
    <row r="57" spans="1:22" hidden="1" x14ac:dyDescent="0.2">
      <c r="B57" s="67">
        <f t="shared" si="2"/>
        <v>25</v>
      </c>
      <c r="C57" s="481">
        <f t="shared" si="1"/>
        <v>0.91602576829967997</v>
      </c>
      <c r="S57" s="480"/>
      <c r="T57" s="480"/>
      <c r="V57" s="479"/>
    </row>
    <row r="58" spans="1:22" hidden="1" x14ac:dyDescent="0.2">
      <c r="B58" s="67">
        <f t="shared" si="2"/>
        <v>26</v>
      </c>
      <c r="C58" s="481">
        <f t="shared" si="1"/>
        <v>0.912817585925216</v>
      </c>
      <c r="S58" s="480"/>
      <c r="T58" s="480"/>
      <c r="V58" s="479"/>
    </row>
    <row r="59" spans="1:22" hidden="1" x14ac:dyDescent="0.2">
      <c r="B59" s="67">
        <f t="shared" si="2"/>
        <v>27</v>
      </c>
      <c r="C59" s="481">
        <f t="shared" si="1"/>
        <v>0.90962063951648997</v>
      </c>
      <c r="S59" s="480"/>
      <c r="T59" s="480"/>
      <c r="V59" s="479"/>
    </row>
    <row r="60" spans="1:22" hidden="1" x14ac:dyDescent="0.2">
      <c r="B60" s="67">
        <f t="shared" si="2"/>
        <v>28</v>
      </c>
      <c r="C60" s="481">
        <f t="shared" si="1"/>
        <v>0.90643488972195929</v>
      </c>
      <c r="S60" s="480"/>
      <c r="T60" s="480"/>
      <c r="V60" s="479"/>
    </row>
    <row r="61" spans="1:22" hidden="1" x14ac:dyDescent="0.2">
      <c r="B61" s="67">
        <f t="shared" si="2"/>
        <v>29</v>
      </c>
      <c r="C61" s="481">
        <f t="shared" si="1"/>
        <v>0.90326029732790158</v>
      </c>
      <c r="S61" s="480"/>
      <c r="T61" s="480"/>
      <c r="V61" s="479"/>
    </row>
    <row r="62" spans="1:22" hidden="1" x14ac:dyDescent="0.2">
      <c r="B62" s="67">
        <f t="shared" si="2"/>
        <v>30</v>
      </c>
      <c r="C62" s="481">
        <f t="shared" si="1"/>
        <v>0.9000968232579315</v>
      </c>
      <c r="S62" s="480"/>
      <c r="T62" s="480"/>
      <c r="V62" s="479"/>
    </row>
    <row r="63" spans="1:22" hidden="1" x14ac:dyDescent="0.2">
      <c r="B63" s="67">
        <f t="shared" si="2"/>
        <v>31</v>
      </c>
      <c r="C63" s="481">
        <f t="shared" si="1"/>
        <v>0.89694442857252077</v>
      </c>
      <c r="S63" s="480"/>
      <c r="T63" s="480"/>
      <c r="V63" s="479"/>
    </row>
    <row r="64" spans="1:22" hidden="1" x14ac:dyDescent="0.2">
      <c r="B64" s="67">
        <f t="shared" si="2"/>
        <v>32</v>
      </c>
      <c r="C64" s="481">
        <f t="shared" si="1"/>
        <v>0.89380307446851848</v>
      </c>
      <c r="S64" s="480"/>
      <c r="T64" s="480"/>
      <c r="V64" s="479"/>
    </row>
    <row r="65" spans="1:22" hidden="1" x14ac:dyDescent="0.2">
      <c r="B65" s="67">
        <f t="shared" si="2"/>
        <v>33</v>
      </c>
      <c r="C65" s="481">
        <f t="shared" si="1"/>
        <v>0.890672722278673</v>
      </c>
      <c r="S65" s="480"/>
      <c r="T65" s="480"/>
      <c r="V65" s="479"/>
    </row>
    <row r="66" spans="1:22" hidden="1" x14ac:dyDescent="0.2">
      <c r="B66" s="67">
        <f t="shared" si="2"/>
        <v>34</v>
      </c>
      <c r="C66" s="481">
        <f t="shared" si="1"/>
        <v>0.88755333347115717</v>
      </c>
      <c r="S66" s="480"/>
      <c r="T66" s="480"/>
      <c r="V66" s="479"/>
    </row>
    <row r="67" spans="1:22" hidden="1" x14ac:dyDescent="0.2">
      <c r="B67" s="67">
        <f t="shared" si="2"/>
        <v>35</v>
      </c>
      <c r="C67" s="481">
        <f t="shared" si="1"/>
        <v>0.88444486964909197</v>
      </c>
      <c r="S67" s="480"/>
      <c r="T67" s="480"/>
      <c r="V67" s="479"/>
    </row>
    <row r="68" spans="1:22" hidden="1" x14ac:dyDescent="0.2">
      <c r="A68" s="478">
        <v>3</v>
      </c>
      <c r="B68" s="478">
        <f t="shared" si="2"/>
        <v>36</v>
      </c>
      <c r="C68" s="481">
        <f t="shared" si="1"/>
        <v>0.88134729255007638</v>
      </c>
      <c r="S68" s="480"/>
      <c r="T68" s="480"/>
      <c r="V68" s="479"/>
    </row>
    <row r="69" spans="1:22" hidden="1" x14ac:dyDescent="0.2">
      <c r="B69" s="67">
        <f t="shared" si="2"/>
        <v>37</v>
      </c>
      <c r="C69" s="481">
        <f t="shared" si="1"/>
        <v>0.87826056404571418</v>
      </c>
      <c r="S69" s="480"/>
      <c r="T69" s="480"/>
      <c r="V69" s="479"/>
    </row>
    <row r="70" spans="1:22" hidden="1" x14ac:dyDescent="0.2">
      <c r="B70" s="67">
        <f t="shared" si="2"/>
        <v>38</v>
      </c>
      <c r="C70" s="481">
        <f t="shared" si="1"/>
        <v>0.87518464614114677</v>
      </c>
      <c r="S70" s="480"/>
      <c r="T70" s="480"/>
      <c r="V70" s="479"/>
    </row>
    <row r="71" spans="1:22" hidden="1" x14ac:dyDescent="0.2">
      <c r="B71" s="67">
        <f t="shared" si="2"/>
        <v>39</v>
      </c>
      <c r="C71" s="481">
        <f t="shared" si="1"/>
        <v>0.87211950097458302</v>
      </c>
      <c r="S71" s="480"/>
      <c r="T71" s="480"/>
      <c r="V71" s="479"/>
    </row>
    <row r="72" spans="1:22" hidden="1" x14ac:dyDescent="0.2">
      <c r="B72" s="67">
        <f t="shared" si="2"/>
        <v>40</v>
      </c>
      <c r="C72" s="481">
        <f t="shared" si="1"/>
        <v>0.86906509081683547</v>
      </c>
      <c r="S72" s="480"/>
      <c r="T72" s="480"/>
      <c r="V72" s="479"/>
    </row>
    <row r="73" spans="1:22" hidden="1" x14ac:dyDescent="0.2">
      <c r="B73" s="67">
        <f t="shared" si="2"/>
        <v>41</v>
      </c>
      <c r="C73" s="481">
        <f t="shared" si="1"/>
        <v>0.86602137807085477</v>
      </c>
      <c r="S73" s="480"/>
      <c r="T73" s="480"/>
      <c r="V73" s="479"/>
    </row>
    <row r="74" spans="1:22" hidden="1" x14ac:dyDescent="0.2">
      <c r="B74" s="67">
        <f t="shared" si="2"/>
        <v>42</v>
      </c>
      <c r="C74" s="481">
        <f t="shared" si="1"/>
        <v>0.86298832527126701</v>
      </c>
      <c r="S74" s="480"/>
      <c r="T74" s="480"/>
      <c r="V74" s="479"/>
    </row>
    <row r="75" spans="1:22" hidden="1" x14ac:dyDescent="0.2">
      <c r="B75" s="67">
        <f t="shared" si="2"/>
        <v>43</v>
      </c>
      <c r="C75" s="481">
        <f t="shared" si="1"/>
        <v>0.85996589508391252</v>
      </c>
      <c r="S75" s="480"/>
      <c r="T75" s="480"/>
      <c r="V75" s="479"/>
    </row>
    <row r="76" spans="1:22" hidden="1" x14ac:dyDescent="0.2">
      <c r="B76" s="67">
        <f t="shared" si="2"/>
        <v>44</v>
      </c>
      <c r="C76" s="481">
        <f t="shared" si="1"/>
        <v>0.85695405030538696</v>
      </c>
      <c r="S76" s="480"/>
      <c r="T76" s="480"/>
      <c r="V76" s="479"/>
    </row>
    <row r="77" spans="1:22" hidden="1" x14ac:dyDescent="0.2">
      <c r="B77" s="67">
        <f t="shared" si="2"/>
        <v>45</v>
      </c>
      <c r="C77" s="481">
        <f t="shared" si="1"/>
        <v>0.85395275386258218</v>
      </c>
      <c r="S77" s="480"/>
      <c r="T77" s="480"/>
      <c r="V77" s="479"/>
    </row>
    <row r="78" spans="1:22" hidden="1" x14ac:dyDescent="0.2">
      <c r="B78" s="67">
        <f t="shared" si="2"/>
        <v>46</v>
      </c>
      <c r="C78" s="481">
        <f t="shared" si="1"/>
        <v>0.8509619688122313</v>
      </c>
      <c r="S78" s="480"/>
      <c r="T78" s="480"/>
      <c r="V78" s="479"/>
    </row>
    <row r="79" spans="1:22" hidden="1" x14ac:dyDescent="0.2">
      <c r="B79" s="67">
        <f t="shared" si="2"/>
        <v>47</v>
      </c>
      <c r="C79" s="481">
        <f t="shared" si="1"/>
        <v>0.84798165834045269</v>
      </c>
      <c r="S79" s="480"/>
      <c r="T79" s="480"/>
      <c r="V79" s="479"/>
    </row>
    <row r="80" spans="1:22" hidden="1" x14ac:dyDescent="0.2">
      <c r="A80" s="478">
        <v>4</v>
      </c>
      <c r="B80" s="478">
        <f t="shared" si="2"/>
        <v>48</v>
      </c>
      <c r="C80" s="481">
        <f t="shared" si="1"/>
        <v>0.84501178576229763</v>
      </c>
      <c r="S80" s="480"/>
      <c r="T80" s="480"/>
      <c r="V80" s="479"/>
    </row>
    <row r="81" spans="1:22" hidden="1" x14ac:dyDescent="0.2">
      <c r="B81" s="67">
        <f t="shared" si="2"/>
        <v>49</v>
      </c>
      <c r="C81" s="481">
        <f t="shared" si="1"/>
        <v>0.84205231452129858</v>
      </c>
      <c r="S81" s="480"/>
      <c r="T81" s="480"/>
      <c r="V81" s="479"/>
    </row>
    <row r="82" spans="1:22" hidden="1" x14ac:dyDescent="0.2">
      <c r="B82" s="67">
        <f t="shared" si="2"/>
        <v>50</v>
      </c>
      <c r="C82" s="481">
        <f t="shared" si="1"/>
        <v>0.83910320818901896</v>
      </c>
      <c r="S82" s="480"/>
      <c r="T82" s="480"/>
      <c r="V82" s="479"/>
    </row>
    <row r="83" spans="1:22" hidden="1" x14ac:dyDescent="0.2">
      <c r="B83" s="67">
        <f t="shared" si="2"/>
        <v>51</v>
      </c>
      <c r="C83" s="481">
        <f t="shared" si="1"/>
        <v>0.83616443046460498</v>
      </c>
      <c r="S83" s="480"/>
      <c r="T83" s="480"/>
      <c r="V83" s="479"/>
    </row>
    <row r="84" spans="1:22" hidden="1" x14ac:dyDescent="0.2">
      <c r="B84" s="67">
        <f t="shared" si="2"/>
        <v>52</v>
      </c>
      <c r="C84" s="481">
        <f t="shared" si="1"/>
        <v>0.83323594517433908</v>
      </c>
      <c r="S84" s="480"/>
      <c r="T84" s="480"/>
      <c r="V84" s="479"/>
    </row>
    <row r="85" spans="1:22" hidden="1" x14ac:dyDescent="0.2">
      <c r="B85" s="67">
        <f t="shared" si="2"/>
        <v>53</v>
      </c>
      <c r="C85" s="481">
        <f t="shared" si="1"/>
        <v>0.83031771627119344</v>
      </c>
      <c r="S85" s="480"/>
      <c r="T85" s="480"/>
      <c r="V85" s="479"/>
    </row>
    <row r="86" spans="1:22" hidden="1" x14ac:dyDescent="0.2">
      <c r="B86" s="67">
        <f t="shared" si="2"/>
        <v>54</v>
      </c>
      <c r="C86" s="481">
        <f t="shared" si="1"/>
        <v>0.82740970783438827</v>
      </c>
      <c r="S86" s="480"/>
      <c r="T86" s="480"/>
      <c r="V86" s="479"/>
    </row>
    <row r="87" spans="1:22" hidden="1" x14ac:dyDescent="0.2">
      <c r="B87" s="67">
        <f t="shared" si="2"/>
        <v>55</v>
      </c>
      <c r="C87" s="481">
        <f t="shared" si="1"/>
        <v>0.82451188406894782</v>
      </c>
      <c r="S87" s="480"/>
      <c r="T87" s="480"/>
      <c r="V87" s="479"/>
    </row>
    <row r="88" spans="1:22" hidden="1" x14ac:dyDescent="0.2">
      <c r="B88" s="67">
        <f t="shared" si="2"/>
        <v>56</v>
      </c>
      <c r="C88" s="481">
        <f t="shared" si="1"/>
        <v>0.8216242093052607</v>
      </c>
      <c r="S88" s="480"/>
      <c r="T88" s="480"/>
      <c r="V88" s="479"/>
    </row>
    <row r="89" spans="1:22" hidden="1" x14ac:dyDescent="0.2">
      <c r="B89" s="67">
        <f t="shared" si="2"/>
        <v>57</v>
      </c>
      <c r="C89" s="481">
        <f t="shared" si="1"/>
        <v>0.81874664799864061</v>
      </c>
      <c r="S89" s="480"/>
      <c r="T89" s="480"/>
      <c r="V89" s="479"/>
    </row>
    <row r="90" spans="1:22" hidden="1" x14ac:dyDescent="0.2">
      <c r="B90" s="67">
        <f t="shared" si="2"/>
        <v>58</v>
      </c>
      <c r="C90" s="481">
        <f t="shared" si="1"/>
        <v>0.81587916472888911</v>
      </c>
      <c r="S90" s="480"/>
      <c r="T90" s="480"/>
      <c r="V90" s="479"/>
    </row>
    <row r="91" spans="1:22" hidden="1" x14ac:dyDescent="0.2">
      <c r="B91" s="67">
        <f t="shared" si="2"/>
        <v>59</v>
      </c>
      <c r="C91" s="481">
        <f t="shared" si="1"/>
        <v>0.81302172419985874</v>
      </c>
      <c r="S91" s="480"/>
      <c r="T91" s="480"/>
      <c r="V91" s="479"/>
    </row>
    <row r="92" spans="1:22" hidden="1" x14ac:dyDescent="0.2">
      <c r="A92" s="478">
        <v>5</v>
      </c>
      <c r="B92" s="478">
        <f t="shared" si="2"/>
        <v>60</v>
      </c>
      <c r="C92" s="481">
        <f t="shared" si="1"/>
        <v>0.81017429123901974</v>
      </c>
      <c r="S92" s="480"/>
      <c r="T92" s="480"/>
      <c r="V92" s="479"/>
    </row>
    <row r="93" spans="1:22" hidden="1" x14ac:dyDescent="0.2">
      <c r="B93" s="67">
        <f t="shared" si="2"/>
        <v>61</v>
      </c>
      <c r="C93" s="481">
        <f t="shared" si="1"/>
        <v>0.80733683079702656</v>
      </c>
      <c r="S93" s="480"/>
      <c r="T93" s="480"/>
      <c r="V93" s="479"/>
    </row>
    <row r="94" spans="1:22" hidden="1" x14ac:dyDescent="0.2">
      <c r="B94" s="67">
        <f t="shared" si="2"/>
        <v>62</v>
      </c>
      <c r="C94" s="481">
        <f t="shared" si="1"/>
        <v>0.8045093079472857</v>
      </c>
      <c r="S94" s="480"/>
      <c r="T94" s="480"/>
      <c r="V94" s="479"/>
    </row>
    <row r="95" spans="1:22" hidden="1" x14ac:dyDescent="0.2">
      <c r="B95" s="67">
        <f t="shared" si="2"/>
        <v>63</v>
      </c>
      <c r="C95" s="481">
        <f t="shared" si="1"/>
        <v>0.80169168788552747</v>
      </c>
      <c r="S95" s="480"/>
      <c r="T95" s="480"/>
      <c r="V95" s="479"/>
    </row>
    <row r="96" spans="1:22" hidden="1" x14ac:dyDescent="0.2">
      <c r="B96" s="67">
        <f t="shared" si="2"/>
        <v>64</v>
      </c>
      <c r="C96" s="481">
        <f t="shared" si="1"/>
        <v>0.7988839359293759</v>
      </c>
      <c r="S96" s="480"/>
      <c r="T96" s="480"/>
      <c r="V96" s="479"/>
    </row>
    <row r="97" spans="1:22" hidden="1" x14ac:dyDescent="0.2">
      <c r="B97" s="67">
        <f t="shared" si="2"/>
        <v>65</v>
      </c>
      <c r="C97" s="481">
        <f t="shared" ref="C97:C160" si="3">1/POWER((1+$C$4),($B97/12))</f>
        <v>0.79608601751792285</v>
      </c>
      <c r="S97" s="480"/>
      <c r="T97" s="480"/>
      <c r="V97" s="479"/>
    </row>
    <row r="98" spans="1:22" hidden="1" x14ac:dyDescent="0.2">
      <c r="B98" s="67">
        <f t="shared" ref="B98:B161" si="4">SUM(1+B97)</f>
        <v>66</v>
      </c>
      <c r="C98" s="481">
        <f t="shared" si="3"/>
        <v>0.79329789821130248</v>
      </c>
      <c r="S98" s="480"/>
      <c r="T98" s="480"/>
      <c r="V98" s="479"/>
    </row>
    <row r="99" spans="1:22" hidden="1" x14ac:dyDescent="0.2">
      <c r="B99" s="67">
        <f t="shared" si="4"/>
        <v>67</v>
      </c>
      <c r="C99" s="481">
        <f t="shared" si="3"/>
        <v>0.79051954369026645</v>
      </c>
      <c r="S99" s="480"/>
      <c r="T99" s="480"/>
      <c r="V99" s="479"/>
    </row>
    <row r="100" spans="1:22" hidden="1" x14ac:dyDescent="0.2">
      <c r="B100" s="67">
        <f t="shared" si="4"/>
        <v>68</v>
      </c>
      <c r="C100" s="481">
        <f t="shared" si="3"/>
        <v>0.78775091975576295</v>
      </c>
      <c r="S100" s="480"/>
      <c r="T100" s="480"/>
      <c r="V100" s="479"/>
    </row>
    <row r="101" spans="1:22" hidden="1" x14ac:dyDescent="0.2">
      <c r="B101" s="67">
        <f t="shared" si="4"/>
        <v>69</v>
      </c>
      <c r="C101" s="481">
        <f t="shared" si="3"/>
        <v>0.78499199232851458</v>
      </c>
      <c r="S101" s="480"/>
      <c r="T101" s="480"/>
      <c r="V101" s="479"/>
    </row>
    <row r="102" spans="1:22" hidden="1" x14ac:dyDescent="0.2">
      <c r="B102" s="67">
        <f t="shared" si="4"/>
        <v>70</v>
      </c>
      <c r="C102" s="481">
        <f t="shared" si="3"/>
        <v>0.78224272744859924</v>
      </c>
      <c r="S102" s="480"/>
      <c r="T102" s="480"/>
      <c r="V102" s="479"/>
    </row>
    <row r="103" spans="1:22" hidden="1" x14ac:dyDescent="0.2">
      <c r="B103" s="67">
        <f t="shared" si="4"/>
        <v>71</v>
      </c>
      <c r="C103" s="481">
        <f t="shared" si="3"/>
        <v>0.77950309127503237</v>
      </c>
      <c r="S103" s="480"/>
      <c r="T103" s="480"/>
      <c r="V103" s="479"/>
    </row>
    <row r="104" spans="1:22" hidden="1" x14ac:dyDescent="0.2">
      <c r="A104" s="478">
        <v>6</v>
      </c>
      <c r="B104" s="478">
        <f t="shared" si="4"/>
        <v>72</v>
      </c>
      <c r="C104" s="481">
        <f t="shared" si="3"/>
        <v>0.7767730500853498</v>
      </c>
      <c r="S104" s="480"/>
      <c r="T104" s="480"/>
      <c r="V104" s="479"/>
    </row>
    <row r="105" spans="1:22" hidden="1" x14ac:dyDescent="0.2">
      <c r="B105" s="67">
        <f t="shared" si="4"/>
        <v>73</v>
      </c>
      <c r="C105" s="481">
        <f t="shared" si="3"/>
        <v>0.77405257027519325</v>
      </c>
      <c r="S105" s="480"/>
      <c r="T105" s="480"/>
      <c r="V105" s="479"/>
    </row>
    <row r="106" spans="1:22" hidden="1" x14ac:dyDescent="0.2">
      <c r="B106" s="67">
        <f t="shared" si="4"/>
        <v>74</v>
      </c>
      <c r="C106" s="481">
        <f t="shared" si="3"/>
        <v>0.77134161835789627</v>
      </c>
      <c r="S106" s="480"/>
      <c r="T106" s="480"/>
      <c r="V106" s="479"/>
    </row>
    <row r="107" spans="1:22" hidden="1" x14ac:dyDescent="0.2">
      <c r="B107" s="67">
        <f t="shared" si="4"/>
        <v>75</v>
      </c>
      <c r="C107" s="481">
        <f t="shared" si="3"/>
        <v>0.76864016096407239</v>
      </c>
      <c r="S107" s="480"/>
      <c r="T107" s="480"/>
      <c r="V107" s="479"/>
    </row>
    <row r="108" spans="1:22" hidden="1" x14ac:dyDescent="0.2">
      <c r="B108" s="67">
        <f t="shared" si="4"/>
        <v>76</v>
      </c>
      <c r="C108" s="481">
        <f t="shared" si="3"/>
        <v>0.7659481648412042</v>
      </c>
      <c r="S108" s="480"/>
      <c r="T108" s="480"/>
      <c r="V108" s="479"/>
    </row>
    <row r="109" spans="1:22" hidden="1" x14ac:dyDescent="0.2">
      <c r="B109" s="67">
        <f t="shared" si="4"/>
        <v>77</v>
      </c>
      <c r="C109" s="481">
        <f t="shared" si="3"/>
        <v>0.76326559685323381</v>
      </c>
      <c r="S109" s="480"/>
      <c r="T109" s="480"/>
      <c r="V109" s="479"/>
    </row>
    <row r="110" spans="1:22" hidden="1" x14ac:dyDescent="0.2">
      <c r="B110" s="67">
        <f t="shared" si="4"/>
        <v>78</v>
      </c>
      <c r="C110" s="481">
        <f t="shared" si="3"/>
        <v>0.7605924239801557</v>
      </c>
      <c r="S110" s="480"/>
      <c r="T110" s="480"/>
      <c r="V110" s="479"/>
    </row>
    <row r="111" spans="1:22" hidden="1" x14ac:dyDescent="0.2">
      <c r="B111" s="67">
        <f t="shared" si="4"/>
        <v>79</v>
      </c>
      <c r="C111" s="481">
        <f t="shared" si="3"/>
        <v>0.7579286133176093</v>
      </c>
      <c r="S111" s="480"/>
      <c r="T111" s="480"/>
      <c r="V111" s="479"/>
    </row>
    <row r="112" spans="1:22" hidden="1" x14ac:dyDescent="0.2">
      <c r="B112" s="67">
        <f t="shared" si="4"/>
        <v>80</v>
      </c>
      <c r="C112" s="481">
        <f t="shared" si="3"/>
        <v>0.75527413207647465</v>
      </c>
      <c r="S112" s="480"/>
      <c r="T112" s="480"/>
      <c r="V112" s="479"/>
    </row>
    <row r="113" spans="1:22" hidden="1" x14ac:dyDescent="0.2">
      <c r="B113" s="67">
        <f t="shared" si="4"/>
        <v>81</v>
      </c>
      <c r="C113" s="481">
        <f t="shared" si="3"/>
        <v>0.75262894758246845</v>
      </c>
      <c r="S113" s="480"/>
      <c r="T113" s="480"/>
      <c r="V113" s="479"/>
    </row>
    <row r="114" spans="1:22" hidden="1" x14ac:dyDescent="0.2">
      <c r="B114" s="67">
        <f t="shared" si="4"/>
        <v>82</v>
      </c>
      <c r="C114" s="481">
        <f t="shared" si="3"/>
        <v>0.74999302727574246</v>
      </c>
      <c r="S114" s="480"/>
      <c r="T114" s="480"/>
      <c r="V114" s="479"/>
    </row>
    <row r="115" spans="1:22" hidden="1" x14ac:dyDescent="0.2">
      <c r="B115" s="67">
        <f t="shared" si="4"/>
        <v>83</v>
      </c>
      <c r="C115" s="481">
        <f t="shared" si="3"/>
        <v>0.74736633871048175</v>
      </c>
      <c r="S115" s="480"/>
      <c r="T115" s="480"/>
      <c r="V115" s="479"/>
    </row>
    <row r="116" spans="1:22" hidden="1" x14ac:dyDescent="0.2">
      <c r="A116" s="478">
        <v>7</v>
      </c>
      <c r="B116" s="478">
        <f t="shared" si="4"/>
        <v>84</v>
      </c>
      <c r="C116" s="481">
        <f t="shared" si="3"/>
        <v>0.74474884955450615</v>
      </c>
      <c r="S116" s="480"/>
      <c r="T116" s="480"/>
      <c r="V116" s="479"/>
    </row>
    <row r="117" spans="1:22" hidden="1" x14ac:dyDescent="0.2">
      <c r="B117" s="67">
        <f t="shared" si="4"/>
        <v>85</v>
      </c>
      <c r="C117" s="481">
        <f t="shared" si="3"/>
        <v>0.74214052758887183</v>
      </c>
      <c r="S117" s="480"/>
      <c r="T117" s="480"/>
      <c r="V117" s="479"/>
    </row>
    <row r="118" spans="1:22" hidden="1" x14ac:dyDescent="0.2">
      <c r="B118" s="67">
        <f t="shared" si="4"/>
        <v>86</v>
      </c>
      <c r="C118" s="481">
        <f t="shared" si="3"/>
        <v>0.7395413407074749</v>
      </c>
      <c r="S118" s="480"/>
      <c r="T118" s="480"/>
      <c r="V118" s="479"/>
    </row>
    <row r="119" spans="1:22" hidden="1" x14ac:dyDescent="0.2">
      <c r="B119" s="67">
        <f t="shared" si="4"/>
        <v>87</v>
      </c>
      <c r="C119" s="481">
        <f t="shared" si="3"/>
        <v>0.73695125691665619</v>
      </c>
      <c r="S119" s="480"/>
      <c r="T119" s="480"/>
      <c r="V119" s="479"/>
    </row>
    <row r="120" spans="1:22" hidden="1" x14ac:dyDescent="0.2">
      <c r="B120" s="67">
        <f t="shared" si="4"/>
        <v>88</v>
      </c>
      <c r="C120" s="481">
        <f t="shared" si="3"/>
        <v>0.73437024433480746</v>
      </c>
      <c r="S120" s="480"/>
      <c r="T120" s="480"/>
      <c r="V120" s="479"/>
    </row>
    <row r="121" spans="1:22" hidden="1" x14ac:dyDescent="0.2">
      <c r="B121" s="67">
        <f t="shared" si="4"/>
        <v>89</v>
      </c>
      <c r="C121" s="481">
        <f t="shared" si="3"/>
        <v>0.73179827119197882</v>
      </c>
      <c r="S121" s="480"/>
      <c r="T121" s="480"/>
      <c r="V121" s="479"/>
    </row>
    <row r="122" spans="1:22" hidden="1" x14ac:dyDescent="0.2">
      <c r="B122" s="67">
        <f t="shared" si="4"/>
        <v>90</v>
      </c>
      <c r="C122" s="481">
        <f t="shared" si="3"/>
        <v>0.72923530582948781</v>
      </c>
      <c r="S122" s="480"/>
      <c r="T122" s="480"/>
      <c r="V122" s="479"/>
    </row>
    <row r="123" spans="1:22" hidden="1" x14ac:dyDescent="0.2">
      <c r="B123" s="67">
        <f t="shared" si="4"/>
        <v>91</v>
      </c>
      <c r="C123" s="481">
        <f t="shared" si="3"/>
        <v>0.72668131669952951</v>
      </c>
      <c r="S123" s="480"/>
      <c r="T123" s="480"/>
      <c r="V123" s="479"/>
    </row>
    <row r="124" spans="1:22" hidden="1" x14ac:dyDescent="0.2">
      <c r="B124" s="67">
        <f t="shared" si="4"/>
        <v>92</v>
      </c>
      <c r="C124" s="481">
        <f t="shared" si="3"/>
        <v>0.72413627236478884</v>
      </c>
      <c r="S124" s="480"/>
      <c r="T124" s="480"/>
      <c r="V124" s="479"/>
    </row>
    <row r="125" spans="1:22" hidden="1" x14ac:dyDescent="0.2">
      <c r="B125" s="67">
        <f t="shared" si="4"/>
        <v>93</v>
      </c>
      <c r="C125" s="481">
        <f t="shared" si="3"/>
        <v>0.72160014149805229</v>
      </c>
      <c r="S125" s="480"/>
      <c r="T125" s="480"/>
      <c r="V125" s="479"/>
    </row>
    <row r="126" spans="1:22" hidden="1" x14ac:dyDescent="0.2">
      <c r="B126" s="67">
        <f t="shared" si="4"/>
        <v>94</v>
      </c>
      <c r="C126" s="481">
        <f t="shared" si="3"/>
        <v>0.71907289288182397</v>
      </c>
      <c r="S126" s="480"/>
      <c r="T126" s="480"/>
      <c r="V126" s="479"/>
    </row>
    <row r="127" spans="1:22" hidden="1" x14ac:dyDescent="0.2">
      <c r="B127" s="67">
        <f t="shared" si="4"/>
        <v>95</v>
      </c>
      <c r="C127" s="481">
        <f t="shared" si="3"/>
        <v>0.71655449540794036</v>
      </c>
      <c r="S127" s="480"/>
      <c r="T127" s="480"/>
      <c r="V127" s="479"/>
    </row>
    <row r="128" spans="1:22" hidden="1" x14ac:dyDescent="0.2">
      <c r="A128" s="478">
        <v>8</v>
      </c>
      <c r="B128" s="478">
        <f t="shared" si="4"/>
        <v>96</v>
      </c>
      <c r="C128" s="481">
        <f t="shared" si="3"/>
        <v>0.71404491807718717</v>
      </c>
      <c r="S128" s="480"/>
      <c r="T128" s="480"/>
      <c r="V128" s="479"/>
    </row>
    <row r="129" spans="1:22" hidden="1" x14ac:dyDescent="0.2">
      <c r="B129" s="67">
        <f t="shared" si="4"/>
        <v>97</v>
      </c>
      <c r="C129" s="481">
        <f t="shared" si="3"/>
        <v>0.71154412999891825</v>
      </c>
      <c r="S129" s="480"/>
      <c r="T129" s="480"/>
      <c r="V129" s="479"/>
    </row>
    <row r="130" spans="1:22" hidden="1" x14ac:dyDescent="0.2">
      <c r="B130" s="67">
        <f t="shared" si="4"/>
        <v>98</v>
      </c>
      <c r="C130" s="481">
        <f t="shared" si="3"/>
        <v>0.7090521003906759</v>
      </c>
      <c r="S130" s="480"/>
      <c r="T130" s="480"/>
      <c r="V130" s="479"/>
    </row>
    <row r="131" spans="1:22" hidden="1" x14ac:dyDescent="0.2">
      <c r="B131" s="67">
        <f t="shared" si="4"/>
        <v>99</v>
      </c>
      <c r="C131" s="481">
        <f t="shared" si="3"/>
        <v>0.70656879857781041</v>
      </c>
      <c r="S131" s="480"/>
      <c r="T131" s="480"/>
      <c r="V131" s="479"/>
    </row>
    <row r="132" spans="1:22" hidden="1" x14ac:dyDescent="0.2">
      <c r="B132" s="67">
        <f t="shared" si="4"/>
        <v>100</v>
      </c>
      <c r="C132" s="481">
        <f t="shared" si="3"/>
        <v>0.70409419399310413</v>
      </c>
      <c r="S132" s="480"/>
      <c r="T132" s="480"/>
      <c r="V132" s="479"/>
    </row>
    <row r="133" spans="1:22" hidden="1" x14ac:dyDescent="0.2">
      <c r="B133" s="67">
        <f t="shared" si="4"/>
        <v>101</v>
      </c>
      <c r="C133" s="481">
        <f t="shared" si="3"/>
        <v>0.70162825617639402</v>
      </c>
      <c r="S133" s="480"/>
      <c r="T133" s="480"/>
      <c r="V133" s="479"/>
    </row>
    <row r="134" spans="1:22" hidden="1" x14ac:dyDescent="0.2">
      <c r="B134" s="67">
        <f t="shared" si="4"/>
        <v>102</v>
      </c>
      <c r="C134" s="481">
        <f t="shared" si="3"/>
        <v>0.69917095477419733</v>
      </c>
      <c r="S134" s="480"/>
      <c r="T134" s="480"/>
      <c r="V134" s="479"/>
    </row>
    <row r="135" spans="1:22" hidden="1" x14ac:dyDescent="0.2">
      <c r="B135" s="67">
        <f t="shared" si="4"/>
        <v>103</v>
      </c>
      <c r="C135" s="481">
        <f t="shared" si="3"/>
        <v>0.69672225953933808</v>
      </c>
      <c r="S135" s="480"/>
      <c r="T135" s="480"/>
      <c r="V135" s="479"/>
    </row>
    <row r="136" spans="1:22" hidden="1" x14ac:dyDescent="0.2">
      <c r="B136" s="67">
        <f t="shared" si="4"/>
        <v>104</v>
      </c>
      <c r="C136" s="481">
        <f t="shared" si="3"/>
        <v>0.69428214033057412</v>
      </c>
      <c r="S136" s="480"/>
      <c r="T136" s="480"/>
      <c r="V136" s="479"/>
    </row>
    <row r="137" spans="1:22" hidden="1" x14ac:dyDescent="0.2">
      <c r="B137" s="67">
        <f t="shared" si="4"/>
        <v>105</v>
      </c>
      <c r="C137" s="481">
        <f t="shared" si="3"/>
        <v>0.69185056711222659</v>
      </c>
      <c r="S137" s="480"/>
      <c r="T137" s="480"/>
      <c r="V137" s="479"/>
    </row>
    <row r="138" spans="1:22" hidden="1" x14ac:dyDescent="0.2">
      <c r="B138" s="67">
        <f t="shared" si="4"/>
        <v>106</v>
      </c>
      <c r="C138" s="481">
        <f t="shared" si="3"/>
        <v>0.6894275099538103</v>
      </c>
      <c r="S138" s="480"/>
      <c r="T138" s="480"/>
      <c r="V138" s="479"/>
    </row>
    <row r="139" spans="1:22" hidden="1" x14ac:dyDescent="0.2">
      <c r="B139" s="67">
        <f t="shared" si="4"/>
        <v>107</v>
      </c>
      <c r="C139" s="481">
        <f t="shared" si="3"/>
        <v>0.68701293902966487</v>
      </c>
      <c r="S139" s="480"/>
      <c r="T139" s="480"/>
      <c r="V139" s="479"/>
    </row>
    <row r="140" spans="1:22" hidden="1" x14ac:dyDescent="0.2">
      <c r="A140" s="478">
        <v>9</v>
      </c>
      <c r="B140" s="478">
        <f t="shared" si="4"/>
        <v>108</v>
      </c>
      <c r="C140" s="481">
        <f t="shared" si="3"/>
        <v>0.68460682461858791</v>
      </c>
      <c r="S140" s="480"/>
      <c r="T140" s="480"/>
      <c r="V140" s="479"/>
    </row>
    <row r="141" spans="1:22" hidden="1" x14ac:dyDescent="0.2">
      <c r="B141" s="67">
        <f t="shared" si="4"/>
        <v>109</v>
      </c>
      <c r="C141" s="481">
        <f t="shared" si="3"/>
        <v>0.6822091371034692</v>
      </c>
      <c r="S141" s="480"/>
      <c r="T141" s="480"/>
      <c r="V141" s="479"/>
    </row>
    <row r="142" spans="1:22" hidden="1" x14ac:dyDescent="0.2">
      <c r="B142" s="67">
        <f t="shared" si="4"/>
        <v>110</v>
      </c>
      <c r="C142" s="481">
        <f t="shared" si="3"/>
        <v>0.67981984697092612</v>
      </c>
      <c r="S142" s="480"/>
      <c r="T142" s="480"/>
      <c r="V142" s="479"/>
    </row>
    <row r="143" spans="1:22" hidden="1" x14ac:dyDescent="0.2">
      <c r="B143" s="67">
        <f t="shared" si="4"/>
        <v>111</v>
      </c>
      <c r="C143" s="481">
        <f t="shared" si="3"/>
        <v>0.67743892481094004</v>
      </c>
      <c r="S143" s="480"/>
      <c r="T143" s="480"/>
      <c r="V143" s="479"/>
    </row>
    <row r="144" spans="1:22" hidden="1" x14ac:dyDescent="0.2">
      <c r="B144" s="67">
        <f t="shared" si="4"/>
        <v>112</v>
      </c>
      <c r="C144" s="481">
        <f t="shared" si="3"/>
        <v>0.67506634131649479</v>
      </c>
    </row>
    <row r="145" spans="1:3" hidden="1" x14ac:dyDescent="0.2">
      <c r="B145" s="67">
        <f t="shared" si="4"/>
        <v>113</v>
      </c>
      <c r="C145" s="481">
        <f t="shared" si="3"/>
        <v>0.6727020672832158</v>
      </c>
    </row>
    <row r="146" spans="1:3" hidden="1" x14ac:dyDescent="0.2">
      <c r="B146" s="67">
        <f t="shared" si="4"/>
        <v>114</v>
      </c>
      <c r="C146" s="481">
        <f t="shared" si="3"/>
        <v>0.67034607360901</v>
      </c>
    </row>
    <row r="147" spans="1:3" hidden="1" x14ac:dyDescent="0.2">
      <c r="B147" s="67">
        <f t="shared" si="4"/>
        <v>115</v>
      </c>
      <c r="C147" s="481">
        <f t="shared" si="3"/>
        <v>0.66799833129370856</v>
      </c>
    </row>
    <row r="148" spans="1:3" hidden="1" x14ac:dyDescent="0.2">
      <c r="B148" s="67">
        <f t="shared" si="4"/>
        <v>116</v>
      </c>
      <c r="C148" s="481">
        <f t="shared" si="3"/>
        <v>0.66565881143870964</v>
      </c>
    </row>
    <row r="149" spans="1:3" hidden="1" x14ac:dyDescent="0.2">
      <c r="B149" s="67">
        <f t="shared" si="4"/>
        <v>117</v>
      </c>
      <c r="C149" s="481">
        <f t="shared" si="3"/>
        <v>0.66332748524662188</v>
      </c>
    </row>
    <row r="150" spans="1:3" hidden="1" x14ac:dyDescent="0.2">
      <c r="B150" s="67">
        <f t="shared" si="4"/>
        <v>118</v>
      </c>
      <c r="C150" s="481">
        <f t="shared" si="3"/>
        <v>0.66100432402091114</v>
      </c>
    </row>
    <row r="151" spans="1:3" hidden="1" x14ac:dyDescent="0.2">
      <c r="B151" s="67">
        <f t="shared" si="4"/>
        <v>119</v>
      </c>
      <c r="C151" s="481">
        <f t="shared" si="3"/>
        <v>0.6586892991655463</v>
      </c>
    </row>
    <row r="152" spans="1:3" hidden="1" x14ac:dyDescent="0.2">
      <c r="A152" s="478">
        <v>10</v>
      </c>
      <c r="B152" s="478">
        <f t="shared" si="4"/>
        <v>120</v>
      </c>
      <c r="C152" s="481">
        <f t="shared" si="3"/>
        <v>0.65638238218464806</v>
      </c>
    </row>
    <row r="153" spans="1:3" hidden="1" x14ac:dyDescent="0.2">
      <c r="B153" s="67">
        <f t="shared" si="4"/>
        <v>121</v>
      </c>
      <c r="C153" s="481">
        <f t="shared" si="3"/>
        <v>0.65408354468213736</v>
      </c>
    </row>
    <row r="154" spans="1:3" hidden="1" x14ac:dyDescent="0.2">
      <c r="B154" s="67">
        <f t="shared" si="4"/>
        <v>122</v>
      </c>
      <c r="C154" s="481">
        <f t="shared" si="3"/>
        <v>0.6517927583613865</v>
      </c>
    </row>
    <row r="155" spans="1:3" hidden="1" x14ac:dyDescent="0.2">
      <c r="B155" s="67">
        <f t="shared" si="4"/>
        <v>123</v>
      </c>
      <c r="C155" s="481">
        <f t="shared" si="3"/>
        <v>0.64950999502487061</v>
      </c>
    </row>
    <row r="156" spans="1:3" hidden="1" x14ac:dyDescent="0.2">
      <c r="B156" s="67">
        <f t="shared" si="4"/>
        <v>124</v>
      </c>
      <c r="C156" s="481">
        <f t="shared" si="3"/>
        <v>0.6472352265738206</v>
      </c>
    </row>
    <row r="157" spans="1:3" hidden="1" x14ac:dyDescent="0.2">
      <c r="B157" s="67">
        <f t="shared" si="4"/>
        <v>125</v>
      </c>
      <c r="C157" s="481">
        <f t="shared" si="3"/>
        <v>0.6449684250078771</v>
      </c>
    </row>
    <row r="158" spans="1:3" hidden="1" x14ac:dyDescent="0.2">
      <c r="B158" s="67">
        <f t="shared" si="4"/>
        <v>126</v>
      </c>
      <c r="C158" s="481">
        <f t="shared" si="3"/>
        <v>0.64270956242474597</v>
      </c>
    </row>
    <row r="159" spans="1:3" hidden="1" x14ac:dyDescent="0.2">
      <c r="B159" s="67">
        <f t="shared" si="4"/>
        <v>127</v>
      </c>
      <c r="C159" s="481">
        <f t="shared" si="3"/>
        <v>0.64045861101985491</v>
      </c>
    </row>
    <row r="160" spans="1:3" hidden="1" x14ac:dyDescent="0.2">
      <c r="B160" s="67">
        <f t="shared" si="4"/>
        <v>128</v>
      </c>
      <c r="C160" s="481">
        <f t="shared" si="3"/>
        <v>0.63821554308601125</v>
      </c>
    </row>
    <row r="161" spans="1:3" hidden="1" x14ac:dyDescent="0.2">
      <c r="B161" s="67">
        <f t="shared" si="4"/>
        <v>129</v>
      </c>
      <c r="C161" s="481">
        <f t="shared" ref="C161:C224" si="5">1/POWER((1+$C$4),($B161/12))</f>
        <v>0.6359803310130604</v>
      </c>
    </row>
    <row r="162" spans="1:3" hidden="1" x14ac:dyDescent="0.2">
      <c r="B162" s="67">
        <f t="shared" ref="B162:B225" si="6">SUM(1+B161)</f>
        <v>130</v>
      </c>
      <c r="C162" s="481">
        <f t="shared" si="5"/>
        <v>0.63375294728754672</v>
      </c>
    </row>
    <row r="163" spans="1:3" hidden="1" x14ac:dyDescent="0.2">
      <c r="B163" s="67">
        <f t="shared" si="6"/>
        <v>131</v>
      </c>
      <c r="C163" s="481">
        <f t="shared" si="5"/>
        <v>0.63153336449237429</v>
      </c>
    </row>
    <row r="164" spans="1:3" hidden="1" x14ac:dyDescent="0.2">
      <c r="A164" s="478">
        <v>11</v>
      </c>
      <c r="B164" s="478">
        <f t="shared" si="6"/>
        <v>132</v>
      </c>
      <c r="C164" s="481">
        <f t="shared" si="5"/>
        <v>0.62932155530646994</v>
      </c>
    </row>
    <row r="165" spans="1:3" hidden="1" x14ac:dyDescent="0.2">
      <c r="B165" s="67">
        <f t="shared" si="6"/>
        <v>133</v>
      </c>
      <c r="C165" s="481">
        <f t="shared" si="5"/>
        <v>0.62711749250444615</v>
      </c>
    </row>
    <row r="166" spans="1:3" hidden="1" x14ac:dyDescent="0.2">
      <c r="B166" s="67">
        <f t="shared" si="6"/>
        <v>134</v>
      </c>
      <c r="C166" s="481">
        <f t="shared" si="5"/>
        <v>0.62492114895626716</v>
      </c>
    </row>
    <row r="167" spans="1:3" hidden="1" x14ac:dyDescent="0.2">
      <c r="B167" s="67">
        <f t="shared" si="6"/>
        <v>135</v>
      </c>
      <c r="C167" s="481">
        <f t="shared" si="5"/>
        <v>0.62273249762691341</v>
      </c>
    </row>
    <row r="168" spans="1:3" hidden="1" x14ac:dyDescent="0.2">
      <c r="B168" s="67">
        <f t="shared" si="6"/>
        <v>136</v>
      </c>
      <c r="C168" s="481">
        <f t="shared" si="5"/>
        <v>0.62055151157605049</v>
      </c>
    </row>
    <row r="169" spans="1:3" hidden="1" x14ac:dyDescent="0.2">
      <c r="B169" s="67">
        <f t="shared" si="6"/>
        <v>137</v>
      </c>
      <c r="C169" s="481">
        <f t="shared" si="5"/>
        <v>0.61837816395769618</v>
      </c>
    </row>
    <row r="170" spans="1:3" hidden="1" x14ac:dyDescent="0.2">
      <c r="B170" s="67">
        <f t="shared" si="6"/>
        <v>138</v>
      </c>
      <c r="C170" s="481">
        <f t="shared" si="5"/>
        <v>0.61621242801989073</v>
      </c>
    </row>
    <row r="171" spans="1:3" hidden="1" x14ac:dyDescent="0.2">
      <c r="B171" s="67">
        <f t="shared" si="6"/>
        <v>139</v>
      </c>
      <c r="C171" s="481">
        <f t="shared" si="5"/>
        <v>0.61405427710436722</v>
      </c>
    </row>
    <row r="172" spans="1:3" hidden="1" x14ac:dyDescent="0.2">
      <c r="B172" s="67">
        <f t="shared" si="6"/>
        <v>140</v>
      </c>
      <c r="C172" s="481">
        <f t="shared" si="5"/>
        <v>0.61190368464622358</v>
      </c>
    </row>
    <row r="173" spans="1:3" hidden="1" x14ac:dyDescent="0.2">
      <c r="B173" s="67">
        <f t="shared" si="6"/>
        <v>141</v>
      </c>
      <c r="C173" s="481">
        <f t="shared" si="5"/>
        <v>0.60976062417359578</v>
      </c>
    </row>
    <row r="174" spans="1:3" hidden="1" x14ac:dyDescent="0.2">
      <c r="B174" s="67">
        <f t="shared" si="6"/>
        <v>142</v>
      </c>
      <c r="C174" s="481">
        <f t="shared" si="5"/>
        <v>0.6076250693073314</v>
      </c>
    </row>
    <row r="175" spans="1:3" hidden="1" x14ac:dyDescent="0.2">
      <c r="B175" s="67">
        <f t="shared" si="6"/>
        <v>143</v>
      </c>
      <c r="C175" s="481">
        <f t="shared" si="5"/>
        <v>0.60549699376066579</v>
      </c>
    </row>
    <row r="176" spans="1:3" hidden="1" x14ac:dyDescent="0.2">
      <c r="A176" s="478">
        <v>12</v>
      </c>
      <c r="B176" s="478">
        <f t="shared" si="6"/>
        <v>144</v>
      </c>
      <c r="C176" s="481">
        <f t="shared" si="5"/>
        <v>0.60337637133889732</v>
      </c>
    </row>
    <row r="177" spans="1:3" hidden="1" x14ac:dyDescent="0.2">
      <c r="B177" s="67">
        <f t="shared" si="6"/>
        <v>145</v>
      </c>
      <c r="C177" s="481">
        <f t="shared" si="5"/>
        <v>0.60126317593906631</v>
      </c>
    </row>
    <row r="178" spans="1:3" hidden="1" x14ac:dyDescent="0.2">
      <c r="B178" s="67">
        <f t="shared" si="6"/>
        <v>146</v>
      </c>
      <c r="C178" s="481">
        <f t="shared" si="5"/>
        <v>0.59915738154963294</v>
      </c>
    </row>
    <row r="179" spans="1:3" hidden="1" x14ac:dyDescent="0.2">
      <c r="B179" s="67">
        <f t="shared" si="6"/>
        <v>147</v>
      </c>
      <c r="C179" s="481">
        <f t="shared" si="5"/>
        <v>0.59705896225015676</v>
      </c>
    </row>
    <row r="180" spans="1:3" hidden="1" x14ac:dyDescent="0.2">
      <c r="B180" s="67">
        <f t="shared" si="6"/>
        <v>148</v>
      </c>
      <c r="C180" s="481">
        <f t="shared" si="5"/>
        <v>0.59496789221097846</v>
      </c>
    </row>
    <row r="181" spans="1:3" hidden="1" x14ac:dyDescent="0.2">
      <c r="B181" s="67">
        <f t="shared" si="6"/>
        <v>149</v>
      </c>
      <c r="C181" s="481">
        <f t="shared" si="5"/>
        <v>0.59288414569290149</v>
      </c>
    </row>
    <row r="182" spans="1:3" hidden="1" x14ac:dyDescent="0.2">
      <c r="B182" s="67">
        <f t="shared" si="6"/>
        <v>150</v>
      </c>
      <c r="C182" s="481">
        <f t="shared" si="5"/>
        <v>0.59080769704687508</v>
      </c>
    </row>
    <row r="183" spans="1:3" hidden="1" x14ac:dyDescent="0.2">
      <c r="B183" s="67">
        <f t="shared" si="6"/>
        <v>151</v>
      </c>
      <c r="C183" s="481">
        <f t="shared" si="5"/>
        <v>0.58873852071367905</v>
      </c>
    </row>
    <row r="184" spans="1:3" hidden="1" x14ac:dyDescent="0.2">
      <c r="B184" s="67">
        <f t="shared" si="6"/>
        <v>152</v>
      </c>
      <c r="C184" s="481">
        <f t="shared" si="5"/>
        <v>0.58667659122360849</v>
      </c>
    </row>
    <row r="185" spans="1:3" hidden="1" x14ac:dyDescent="0.2">
      <c r="B185" s="67">
        <f t="shared" si="6"/>
        <v>153</v>
      </c>
      <c r="C185" s="481">
        <f t="shared" si="5"/>
        <v>0.58462188319616093</v>
      </c>
    </row>
    <row r="186" spans="1:3" hidden="1" x14ac:dyDescent="0.2">
      <c r="B186" s="67">
        <f t="shared" si="6"/>
        <v>154</v>
      </c>
      <c r="C186" s="481">
        <f t="shared" si="5"/>
        <v>0.58257437133972334</v>
      </c>
    </row>
    <row r="187" spans="1:3" hidden="1" x14ac:dyDescent="0.2">
      <c r="B187" s="67">
        <f t="shared" si="6"/>
        <v>155</v>
      </c>
      <c r="C187" s="481">
        <f t="shared" si="5"/>
        <v>0.58053403045126151</v>
      </c>
    </row>
    <row r="188" spans="1:3" hidden="1" x14ac:dyDescent="0.2">
      <c r="A188" s="478">
        <v>13</v>
      </c>
      <c r="B188" s="478">
        <f t="shared" si="6"/>
        <v>156</v>
      </c>
      <c r="C188" s="481">
        <f t="shared" si="5"/>
        <v>0.57850083541600905</v>
      </c>
    </row>
    <row r="189" spans="1:3" hidden="1" x14ac:dyDescent="0.2">
      <c r="B189" s="67">
        <f t="shared" si="6"/>
        <v>157</v>
      </c>
      <c r="C189" s="481">
        <f t="shared" si="5"/>
        <v>0.57647476120715857</v>
      </c>
    </row>
    <row r="190" spans="1:3" hidden="1" x14ac:dyDescent="0.2">
      <c r="B190" s="67">
        <f t="shared" si="6"/>
        <v>158</v>
      </c>
      <c r="C190" s="481">
        <f t="shared" si="5"/>
        <v>0.5744557828855541</v>
      </c>
    </row>
    <row r="191" spans="1:3" hidden="1" x14ac:dyDescent="0.2">
      <c r="B191" s="67">
        <f t="shared" si="6"/>
        <v>159</v>
      </c>
      <c r="C191" s="481">
        <f t="shared" si="5"/>
        <v>0.57244387559938326</v>
      </c>
    </row>
    <row r="192" spans="1:3" hidden="1" x14ac:dyDescent="0.2">
      <c r="B192" s="67">
        <f t="shared" si="6"/>
        <v>160</v>
      </c>
      <c r="C192" s="481">
        <f t="shared" si="5"/>
        <v>0.57043901458387203</v>
      </c>
    </row>
    <row r="193" spans="1:3" hidden="1" x14ac:dyDescent="0.2">
      <c r="B193" s="67">
        <f t="shared" si="6"/>
        <v>161</v>
      </c>
      <c r="C193" s="481">
        <f t="shared" si="5"/>
        <v>0.56844117516097936</v>
      </c>
    </row>
    <row r="194" spans="1:3" hidden="1" x14ac:dyDescent="0.2">
      <c r="B194" s="67">
        <f t="shared" si="6"/>
        <v>162</v>
      </c>
      <c r="C194" s="481">
        <f t="shared" si="5"/>
        <v>0.56645033273909418</v>
      </c>
    </row>
    <row r="195" spans="1:3" hidden="1" x14ac:dyDescent="0.2">
      <c r="B195" s="67">
        <f t="shared" si="6"/>
        <v>163</v>
      </c>
      <c r="C195" s="481">
        <f t="shared" si="5"/>
        <v>0.56446646281273161</v>
      </c>
    </row>
    <row r="196" spans="1:3" hidden="1" x14ac:dyDescent="0.2">
      <c r="B196" s="67">
        <f t="shared" si="6"/>
        <v>164</v>
      </c>
      <c r="C196" s="481">
        <f t="shared" si="5"/>
        <v>0.56248954096223258</v>
      </c>
    </row>
    <row r="197" spans="1:3" hidden="1" x14ac:dyDescent="0.2">
      <c r="B197" s="67">
        <f t="shared" si="6"/>
        <v>165</v>
      </c>
      <c r="C197" s="481">
        <f t="shared" si="5"/>
        <v>0.56051954285346206</v>
      </c>
    </row>
    <row r="198" spans="1:3" hidden="1" x14ac:dyDescent="0.2">
      <c r="B198" s="67">
        <f t="shared" si="6"/>
        <v>166</v>
      </c>
      <c r="C198" s="481">
        <f t="shared" si="5"/>
        <v>0.5585564442375105</v>
      </c>
    </row>
    <row r="199" spans="1:3" hidden="1" x14ac:dyDescent="0.2">
      <c r="B199" s="67">
        <f t="shared" si="6"/>
        <v>167</v>
      </c>
      <c r="C199" s="481">
        <f t="shared" si="5"/>
        <v>0.55660022095039463</v>
      </c>
    </row>
    <row r="200" spans="1:3" hidden="1" x14ac:dyDescent="0.2">
      <c r="A200" s="478">
        <v>14</v>
      </c>
      <c r="B200" s="478">
        <f t="shared" si="6"/>
        <v>168</v>
      </c>
      <c r="C200" s="481">
        <f t="shared" si="5"/>
        <v>0.55465084891276029</v>
      </c>
    </row>
    <row r="201" spans="1:3" hidden="1" x14ac:dyDescent="0.2">
      <c r="B201" s="67">
        <f t="shared" si="6"/>
        <v>169</v>
      </c>
      <c r="C201" s="481">
        <f t="shared" si="5"/>
        <v>0.55270830412958638</v>
      </c>
    </row>
    <row r="202" spans="1:3" hidden="1" x14ac:dyDescent="0.2">
      <c r="B202" s="67">
        <f t="shared" si="6"/>
        <v>170</v>
      </c>
      <c r="C202" s="481">
        <f t="shared" si="5"/>
        <v>0.55077256268988894</v>
      </c>
    </row>
    <row r="203" spans="1:3" hidden="1" x14ac:dyDescent="0.2">
      <c r="B203" s="67">
        <f t="shared" si="6"/>
        <v>171</v>
      </c>
      <c r="C203" s="481">
        <f t="shared" si="5"/>
        <v>0.54884360076642691</v>
      </c>
    </row>
    <row r="204" spans="1:3" hidden="1" x14ac:dyDescent="0.2">
      <c r="B204" s="67">
        <f t="shared" si="6"/>
        <v>172</v>
      </c>
      <c r="C204" s="481">
        <f t="shared" si="5"/>
        <v>0.54692139461540945</v>
      </c>
    </row>
    <row r="205" spans="1:3" hidden="1" x14ac:dyDescent="0.2">
      <c r="B205" s="67">
        <f t="shared" si="6"/>
        <v>173</v>
      </c>
      <c r="C205" s="481">
        <f t="shared" si="5"/>
        <v>0.54500592057620267</v>
      </c>
    </row>
    <row r="206" spans="1:3" hidden="1" x14ac:dyDescent="0.2">
      <c r="B206" s="67">
        <f t="shared" si="6"/>
        <v>174</v>
      </c>
      <c r="C206" s="481">
        <f t="shared" si="5"/>
        <v>0.54309715507103951</v>
      </c>
    </row>
    <row r="207" spans="1:3" hidden="1" x14ac:dyDescent="0.2">
      <c r="B207" s="67">
        <f t="shared" si="6"/>
        <v>175</v>
      </c>
      <c r="C207" s="481">
        <f t="shared" si="5"/>
        <v>0.54119507460472838</v>
      </c>
    </row>
    <row r="208" spans="1:3" hidden="1" x14ac:dyDescent="0.2">
      <c r="B208" s="67">
        <f t="shared" si="6"/>
        <v>176</v>
      </c>
      <c r="C208" s="481">
        <f t="shared" si="5"/>
        <v>0.53929965576436489</v>
      </c>
    </row>
    <row r="209" spans="1:3" hidden="1" x14ac:dyDescent="0.2">
      <c r="B209" s="67">
        <f t="shared" si="6"/>
        <v>177</v>
      </c>
      <c r="C209" s="481">
        <f t="shared" si="5"/>
        <v>0.53741087521904329</v>
      </c>
    </row>
    <row r="210" spans="1:3" hidden="1" x14ac:dyDescent="0.2">
      <c r="B210" s="67">
        <f t="shared" si="6"/>
        <v>178</v>
      </c>
      <c r="C210" s="481">
        <f t="shared" si="5"/>
        <v>0.53552870971956901</v>
      </c>
    </row>
    <row r="211" spans="1:3" hidden="1" x14ac:dyDescent="0.2">
      <c r="B211" s="67">
        <f t="shared" si="6"/>
        <v>179</v>
      </c>
      <c r="C211" s="481">
        <f t="shared" si="5"/>
        <v>0.53365313609817311</v>
      </c>
    </row>
    <row r="212" spans="1:3" hidden="1" x14ac:dyDescent="0.2">
      <c r="A212" s="478">
        <v>15</v>
      </c>
      <c r="B212" s="478">
        <f t="shared" si="6"/>
        <v>180</v>
      </c>
      <c r="C212" s="481">
        <f t="shared" si="5"/>
        <v>0.53178413126822677</v>
      </c>
    </row>
    <row r="213" spans="1:3" hidden="1" x14ac:dyDescent="0.2">
      <c r="B213" s="67">
        <f t="shared" si="6"/>
        <v>181</v>
      </c>
      <c r="C213" s="481">
        <f t="shared" si="5"/>
        <v>0.52992167222395636</v>
      </c>
    </row>
    <row r="214" spans="1:3" hidden="1" x14ac:dyDescent="0.2">
      <c r="B214" s="67">
        <f t="shared" si="6"/>
        <v>182</v>
      </c>
      <c r="C214" s="481">
        <f t="shared" si="5"/>
        <v>0.52806573604016194</v>
      </c>
    </row>
    <row r="215" spans="1:3" hidden="1" x14ac:dyDescent="0.2">
      <c r="B215" s="67">
        <f t="shared" si="6"/>
        <v>183</v>
      </c>
      <c r="C215" s="481">
        <f t="shared" si="5"/>
        <v>0.52621629987193386</v>
      </c>
    </row>
    <row r="216" spans="1:3" hidden="1" x14ac:dyDescent="0.2">
      <c r="B216" s="67">
        <f t="shared" si="6"/>
        <v>184</v>
      </c>
      <c r="C216" s="481">
        <f t="shared" si="5"/>
        <v>0.52437334095437149</v>
      </c>
    </row>
    <row r="217" spans="1:3" hidden="1" x14ac:dyDescent="0.2">
      <c r="B217" s="67">
        <f t="shared" si="6"/>
        <v>185</v>
      </c>
      <c r="C217" s="481">
        <f t="shared" si="5"/>
        <v>0.52253683660230366</v>
      </c>
    </row>
    <row r="218" spans="1:3" hidden="1" x14ac:dyDescent="0.2">
      <c r="B218" s="67">
        <f t="shared" si="6"/>
        <v>186</v>
      </c>
      <c r="C218" s="481">
        <f t="shared" si="5"/>
        <v>0.52070676421000905</v>
      </c>
    </row>
    <row r="219" spans="1:3" hidden="1" x14ac:dyDescent="0.2">
      <c r="B219" s="67">
        <f t="shared" si="6"/>
        <v>187</v>
      </c>
      <c r="C219" s="481">
        <f t="shared" si="5"/>
        <v>0.51888310125093806</v>
      </c>
    </row>
    <row r="220" spans="1:3" hidden="1" x14ac:dyDescent="0.2">
      <c r="B220" s="67">
        <f t="shared" si="6"/>
        <v>188</v>
      </c>
      <c r="C220" s="481">
        <f t="shared" si="5"/>
        <v>0.51706582527743528</v>
      </c>
    </row>
    <row r="221" spans="1:3" hidden="1" x14ac:dyDescent="0.2">
      <c r="B221" s="67">
        <f t="shared" si="6"/>
        <v>189</v>
      </c>
      <c r="C221" s="481">
        <f t="shared" si="5"/>
        <v>0.51525491392046341</v>
      </c>
    </row>
    <row r="222" spans="1:3" hidden="1" x14ac:dyDescent="0.2">
      <c r="B222" s="67">
        <f t="shared" si="6"/>
        <v>190</v>
      </c>
      <c r="C222" s="481">
        <f t="shared" si="5"/>
        <v>0.51345034488932795</v>
      </c>
    </row>
    <row r="223" spans="1:3" hidden="1" x14ac:dyDescent="0.2">
      <c r="B223" s="67">
        <f t="shared" si="6"/>
        <v>191</v>
      </c>
      <c r="C223" s="481">
        <f t="shared" si="5"/>
        <v>0.51165209597140293</v>
      </c>
    </row>
    <row r="224" spans="1:3" hidden="1" x14ac:dyDescent="0.2">
      <c r="A224" s="478">
        <v>16</v>
      </c>
      <c r="B224" s="478">
        <f t="shared" si="6"/>
        <v>192</v>
      </c>
      <c r="C224" s="481">
        <f t="shared" si="5"/>
        <v>0.50986014503185684</v>
      </c>
    </row>
    <row r="225" spans="1:3" hidden="1" x14ac:dyDescent="0.2">
      <c r="B225" s="67">
        <f t="shared" si="6"/>
        <v>193</v>
      </c>
      <c r="C225" s="481">
        <f t="shared" ref="C225:C272" si="7">1/POWER((1+$C$4),($B225/12))</f>
        <v>0.50807447001338102</v>
      </c>
    </row>
    <row r="226" spans="1:3" hidden="1" x14ac:dyDescent="0.2">
      <c r="B226" s="67">
        <f t="shared" ref="B226:B272" si="8">SUM(1+B225)</f>
        <v>194</v>
      </c>
      <c r="C226" s="481">
        <f t="shared" si="7"/>
        <v>0.50629504893591759</v>
      </c>
    </row>
    <row r="227" spans="1:3" hidden="1" x14ac:dyDescent="0.2">
      <c r="B227" s="67">
        <f t="shared" si="8"/>
        <v>195</v>
      </c>
      <c r="C227" s="481">
        <f t="shared" si="7"/>
        <v>0.50452185989638909</v>
      </c>
    </row>
    <row r="228" spans="1:3" hidden="1" x14ac:dyDescent="0.2">
      <c r="B228" s="67">
        <f t="shared" si="8"/>
        <v>196</v>
      </c>
      <c r="C228" s="481">
        <f t="shared" si="7"/>
        <v>0.50275488106842914</v>
      </c>
    </row>
    <row r="229" spans="1:3" hidden="1" x14ac:dyDescent="0.2">
      <c r="B229" s="67">
        <f t="shared" si="8"/>
        <v>197</v>
      </c>
      <c r="C229" s="481">
        <f t="shared" si="7"/>
        <v>0.50099409070211287</v>
      </c>
    </row>
    <row r="230" spans="1:3" hidden="1" x14ac:dyDescent="0.2">
      <c r="B230" s="67">
        <f t="shared" si="8"/>
        <v>198</v>
      </c>
      <c r="C230" s="481">
        <f t="shared" si="7"/>
        <v>0.49923946712369038</v>
      </c>
    </row>
    <row r="231" spans="1:3" hidden="1" x14ac:dyDescent="0.2">
      <c r="B231" s="67">
        <f t="shared" si="8"/>
        <v>199</v>
      </c>
      <c r="C231" s="481">
        <f t="shared" si="7"/>
        <v>0.49749098873531933</v>
      </c>
    </row>
    <row r="232" spans="1:3" hidden="1" x14ac:dyDescent="0.2">
      <c r="B232" s="67">
        <f t="shared" si="8"/>
        <v>200</v>
      </c>
      <c r="C232" s="481">
        <f t="shared" si="7"/>
        <v>0.49574863401479891</v>
      </c>
    </row>
    <row r="233" spans="1:3" hidden="1" x14ac:dyDescent="0.2">
      <c r="B233" s="67">
        <f t="shared" si="8"/>
        <v>201</v>
      </c>
      <c r="C233" s="481">
        <f t="shared" si="7"/>
        <v>0.49401238151530519</v>
      </c>
    </row>
    <row r="234" spans="1:3" hidden="1" x14ac:dyDescent="0.2">
      <c r="B234" s="67">
        <f t="shared" si="8"/>
        <v>202</v>
      </c>
      <c r="C234" s="481">
        <f t="shared" si="7"/>
        <v>0.49228220986512755</v>
      </c>
    </row>
    <row r="235" spans="1:3" hidden="1" x14ac:dyDescent="0.2">
      <c r="B235" s="67">
        <f t="shared" si="8"/>
        <v>203</v>
      </c>
      <c r="C235" s="481">
        <f t="shared" si="7"/>
        <v>0.4905580977674045</v>
      </c>
    </row>
    <row r="236" spans="1:3" hidden="1" x14ac:dyDescent="0.2">
      <c r="A236" s="478">
        <v>17</v>
      </c>
      <c r="B236" s="478">
        <f t="shared" si="8"/>
        <v>204</v>
      </c>
      <c r="C236" s="481">
        <f t="shared" si="7"/>
        <v>0.48884002399986276</v>
      </c>
    </row>
    <row r="237" spans="1:3" hidden="1" x14ac:dyDescent="0.2">
      <c r="B237" s="67">
        <f t="shared" si="8"/>
        <v>205</v>
      </c>
      <c r="C237" s="481">
        <f t="shared" si="7"/>
        <v>0.48712796741455511</v>
      </c>
    </row>
    <row r="238" spans="1:3" hidden="1" x14ac:dyDescent="0.2">
      <c r="B238" s="67">
        <f t="shared" si="8"/>
        <v>206</v>
      </c>
      <c r="C238" s="481">
        <f t="shared" si="7"/>
        <v>0.48542190693760073</v>
      </c>
    </row>
    <row r="239" spans="1:3" hidden="1" x14ac:dyDescent="0.2">
      <c r="B239" s="67">
        <f t="shared" si="8"/>
        <v>207</v>
      </c>
      <c r="C239" s="481">
        <f t="shared" si="7"/>
        <v>0.48372182156892546</v>
      </c>
    </row>
    <row r="240" spans="1:3" hidden="1" x14ac:dyDescent="0.2">
      <c r="B240" s="67">
        <f t="shared" si="8"/>
        <v>208</v>
      </c>
      <c r="C240" s="481">
        <f t="shared" si="7"/>
        <v>0.48202769038200305</v>
      </c>
    </row>
    <row r="241" spans="1:3" hidden="1" x14ac:dyDescent="0.2">
      <c r="B241" s="67">
        <f t="shared" si="8"/>
        <v>209</v>
      </c>
      <c r="C241" s="481">
        <f t="shared" si="7"/>
        <v>0.4803394925235982</v>
      </c>
    </row>
    <row r="242" spans="1:3" hidden="1" x14ac:dyDescent="0.2">
      <c r="B242" s="67">
        <f t="shared" si="8"/>
        <v>210</v>
      </c>
      <c r="C242" s="481">
        <f t="shared" si="7"/>
        <v>0.47865720721350952</v>
      </c>
    </row>
    <row r="243" spans="1:3" hidden="1" x14ac:dyDescent="0.2">
      <c r="B243" s="67">
        <f t="shared" si="8"/>
        <v>211</v>
      </c>
      <c r="C243" s="481">
        <f t="shared" si="7"/>
        <v>0.47698081374431395</v>
      </c>
    </row>
    <row r="244" spans="1:3" hidden="1" x14ac:dyDescent="0.2">
      <c r="B244" s="67">
        <f t="shared" si="8"/>
        <v>212</v>
      </c>
      <c r="C244" s="481">
        <f t="shared" si="7"/>
        <v>0.47531029148111109</v>
      </c>
    </row>
    <row r="245" spans="1:3" hidden="1" x14ac:dyDescent="0.2">
      <c r="B245" s="67">
        <f t="shared" si="8"/>
        <v>213</v>
      </c>
      <c r="C245" s="481">
        <f t="shared" si="7"/>
        <v>0.47364561986127068</v>
      </c>
    </row>
    <row r="246" spans="1:3" hidden="1" x14ac:dyDescent="0.2">
      <c r="B246" s="67">
        <f t="shared" si="8"/>
        <v>214</v>
      </c>
      <c r="C246" s="481">
        <f t="shared" si="7"/>
        <v>0.47198677839417796</v>
      </c>
    </row>
    <row r="247" spans="1:3" hidden="1" x14ac:dyDescent="0.2">
      <c r="B247" s="67">
        <f t="shared" si="8"/>
        <v>215</v>
      </c>
      <c r="C247" s="481">
        <f t="shared" si="7"/>
        <v>0.47033374666098227</v>
      </c>
    </row>
    <row r="248" spans="1:3" hidden="1" x14ac:dyDescent="0.2">
      <c r="A248" s="478">
        <v>18</v>
      </c>
      <c r="B248" s="478">
        <f t="shared" si="8"/>
        <v>216</v>
      </c>
      <c r="C248" s="481">
        <f t="shared" si="7"/>
        <v>0.468686504314346</v>
      </c>
    </row>
    <row r="249" spans="1:3" hidden="1" x14ac:dyDescent="0.2">
      <c r="B249" s="67">
        <f t="shared" si="8"/>
        <v>217</v>
      </c>
      <c r="C249" s="481">
        <f t="shared" si="7"/>
        <v>0.4670450310781929</v>
      </c>
    </row>
    <row r="250" spans="1:3" hidden="1" x14ac:dyDescent="0.2">
      <c r="B250" s="67">
        <f t="shared" si="8"/>
        <v>218</v>
      </c>
      <c r="C250" s="481">
        <f t="shared" si="7"/>
        <v>0.46540930674746001</v>
      </c>
    </row>
    <row r="251" spans="1:3" hidden="1" x14ac:dyDescent="0.2">
      <c r="B251" s="67">
        <f t="shared" si="8"/>
        <v>219</v>
      </c>
      <c r="C251" s="481">
        <f t="shared" si="7"/>
        <v>0.46377931118784799</v>
      </c>
    </row>
    <row r="252" spans="1:3" hidden="1" x14ac:dyDescent="0.2">
      <c r="B252" s="67">
        <f t="shared" si="8"/>
        <v>220</v>
      </c>
      <c r="C252" s="481">
        <f t="shared" si="7"/>
        <v>0.46215502433557337</v>
      </c>
    </row>
    <row r="253" spans="1:3" hidden="1" x14ac:dyDescent="0.2">
      <c r="B253" s="67">
        <f t="shared" si="8"/>
        <v>221</v>
      </c>
      <c r="C253" s="481">
        <f t="shared" si="7"/>
        <v>0.46053642619712198</v>
      </c>
    </row>
    <row r="254" spans="1:3" hidden="1" x14ac:dyDescent="0.2">
      <c r="B254" s="67">
        <f t="shared" si="8"/>
        <v>222</v>
      </c>
      <c r="C254" s="481">
        <f t="shared" si="7"/>
        <v>0.45892349684900247</v>
      </c>
    </row>
    <row r="255" spans="1:3" hidden="1" x14ac:dyDescent="0.2">
      <c r="B255" s="67">
        <f t="shared" si="8"/>
        <v>223</v>
      </c>
      <c r="C255" s="481">
        <f t="shared" si="7"/>
        <v>0.45731621643750142</v>
      </c>
    </row>
    <row r="256" spans="1:3" hidden="1" x14ac:dyDescent="0.2">
      <c r="B256" s="67">
        <f t="shared" si="8"/>
        <v>224</v>
      </c>
      <c r="C256" s="481">
        <f t="shared" si="7"/>
        <v>0.45571456517843834</v>
      </c>
    </row>
    <row r="257" spans="1:3" hidden="1" x14ac:dyDescent="0.2">
      <c r="B257" s="67">
        <f t="shared" si="8"/>
        <v>225</v>
      </c>
      <c r="C257" s="481">
        <f t="shared" si="7"/>
        <v>0.45411852335692304</v>
      </c>
    </row>
    <row r="258" spans="1:3" hidden="1" x14ac:dyDescent="0.2">
      <c r="B258" s="67">
        <f t="shared" si="8"/>
        <v>226</v>
      </c>
      <c r="C258" s="481">
        <f t="shared" si="7"/>
        <v>0.45252807132711215</v>
      </c>
    </row>
    <row r="259" spans="1:3" hidden="1" x14ac:dyDescent="0.2">
      <c r="B259" s="67">
        <f t="shared" si="8"/>
        <v>227</v>
      </c>
      <c r="C259" s="481">
        <f t="shared" si="7"/>
        <v>0.45094318951196771</v>
      </c>
    </row>
    <row r="260" spans="1:3" hidden="1" x14ac:dyDescent="0.2">
      <c r="A260" s="478">
        <v>19</v>
      </c>
      <c r="B260" s="478">
        <f t="shared" si="8"/>
        <v>228</v>
      </c>
      <c r="C260" s="481">
        <f t="shared" si="7"/>
        <v>0.44936385840301635</v>
      </c>
    </row>
    <row r="261" spans="1:3" hidden="1" x14ac:dyDescent="0.2">
      <c r="B261" s="67">
        <f t="shared" si="8"/>
        <v>229</v>
      </c>
      <c r="C261" s="481">
        <f t="shared" si="7"/>
        <v>0.44779005856010828</v>
      </c>
    </row>
    <row r="262" spans="1:3" hidden="1" x14ac:dyDescent="0.2">
      <c r="B262" s="67">
        <f t="shared" si="8"/>
        <v>230</v>
      </c>
      <c r="C262" s="481">
        <f t="shared" si="7"/>
        <v>0.44622177061117929</v>
      </c>
    </row>
    <row r="263" spans="1:3" hidden="1" x14ac:dyDescent="0.2">
      <c r="B263" s="67">
        <f t="shared" si="8"/>
        <v>231</v>
      </c>
      <c r="C263" s="481">
        <f t="shared" si="7"/>
        <v>0.44465897525201148</v>
      </c>
    </row>
    <row r="264" spans="1:3" hidden="1" x14ac:dyDescent="0.2">
      <c r="B264" s="67">
        <f t="shared" si="8"/>
        <v>232</v>
      </c>
      <c r="C264" s="481">
        <f t="shared" si="7"/>
        <v>0.4431016532459956</v>
      </c>
    </row>
    <row r="265" spans="1:3" hidden="1" x14ac:dyDescent="0.2">
      <c r="B265" s="67">
        <f t="shared" si="8"/>
        <v>233</v>
      </c>
      <c r="C265" s="481">
        <f t="shared" si="7"/>
        <v>0.44154978542389456</v>
      </c>
    </row>
    <row r="266" spans="1:3" hidden="1" x14ac:dyDescent="0.2">
      <c r="B266" s="67">
        <f t="shared" si="8"/>
        <v>234</v>
      </c>
      <c r="C266" s="481">
        <f t="shared" si="7"/>
        <v>0.44000335268360741</v>
      </c>
    </row>
    <row r="267" spans="1:3" hidden="1" x14ac:dyDescent="0.2">
      <c r="B267" s="67">
        <f t="shared" si="8"/>
        <v>235</v>
      </c>
      <c r="C267" s="481">
        <f t="shared" si="7"/>
        <v>0.43846233598993428</v>
      </c>
    </row>
    <row r="268" spans="1:3" hidden="1" x14ac:dyDescent="0.2">
      <c r="B268" s="67">
        <f t="shared" si="8"/>
        <v>236</v>
      </c>
      <c r="C268" s="481">
        <f t="shared" si="7"/>
        <v>0.43692671637434166</v>
      </c>
    </row>
    <row r="269" spans="1:3" hidden="1" x14ac:dyDescent="0.2">
      <c r="B269" s="67">
        <f t="shared" si="8"/>
        <v>237</v>
      </c>
      <c r="C269" s="481">
        <f t="shared" si="7"/>
        <v>0.43539647493472966</v>
      </c>
    </row>
    <row r="270" spans="1:3" hidden="1" x14ac:dyDescent="0.2">
      <c r="B270" s="67">
        <f t="shared" si="8"/>
        <v>238</v>
      </c>
      <c r="C270" s="481">
        <f t="shared" si="7"/>
        <v>0.43387159283519861</v>
      </c>
    </row>
    <row r="271" spans="1:3" hidden="1" x14ac:dyDescent="0.2">
      <c r="B271" s="67">
        <f t="shared" si="8"/>
        <v>239</v>
      </c>
      <c r="C271" s="481">
        <f t="shared" si="7"/>
        <v>0.43235205130581755</v>
      </c>
    </row>
    <row r="272" spans="1:3" hidden="1" x14ac:dyDescent="0.2">
      <c r="A272" s="478">
        <v>20</v>
      </c>
      <c r="B272" s="478">
        <f t="shared" si="8"/>
        <v>240</v>
      </c>
      <c r="C272" s="481">
        <f t="shared" si="7"/>
        <v>0.43083783164239342</v>
      </c>
    </row>
    <row r="273" spans="1:27" s="473" customFormat="1" hidden="1" x14ac:dyDescent="0.2">
      <c r="A273" s="477" t="s">
        <v>217</v>
      </c>
      <c r="B273" s="476"/>
      <c r="X273" s="475"/>
      <c r="Y273" s="475"/>
      <c r="AA273" s="474"/>
    </row>
  </sheetData>
  <sheetProtection password="CAE7" sheet="1" objects="1" scenarios="1" selectLockedCells="1" selectUnlockedCells="1"/>
  <pageMargins left="0.70866141732283472" right="0.70866141732283472" top="1.5748031496062993" bottom="0.74803149606299213" header="0.78740157480314965" footer="0.39370078740157483"/>
  <pageSetup paperSize="9" scale="90" orientation="landscape" r:id="rId1"/>
  <headerFooter>
    <oddHeader>&amp;L&amp;"Arial,Fet"&amp;11ESV - Ekonomistyrningsverket&amp;C&amp;"Arial,Fet"&amp;11Nuvärdekalkyl
Upphandling av Ekonomisystem&amp;R&amp;P/&amp;N</oddHeader>
    <oddFooter>&amp;LDnr 45-823/2011&amp;R2011-11-09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Prislista</vt:lpstr>
      <vt:lpstr>Anbudspris</vt:lpstr>
      <vt:lpstr>Spec Driftkostnader</vt:lpstr>
      <vt:lpstr>Prisjustering</vt:lpstr>
      <vt:lpstr>Nuvärdeberäkning</vt:lpstr>
      <vt:lpstr>Simulering av utv resultat</vt:lpstr>
      <vt:lpstr>Nuvärdekalkyl</vt:lpstr>
      <vt:lpstr>Anbudspris!Utskriftsområde</vt:lpstr>
      <vt:lpstr>Nuvärdekalkyl!Utskriftsområde</vt:lpstr>
      <vt:lpstr>Prisjustering!Utskriftsområde</vt:lpstr>
      <vt:lpstr>Prislista!Utskriftsområde</vt:lpstr>
      <vt:lpstr>'Simulering av utv resultat'!Utskriftsområde</vt:lpstr>
      <vt:lpstr>'Spec Driftkostnader'!Utskriftsområde</vt:lpstr>
      <vt:lpstr>Prislista!Utskriftsrubriker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2010-03-11T13:17:50Z</dcterms:created>
  <dcterms:modified xsi:type="dcterms:W3CDTF">2017-11-24T09:03:56Z</dcterms:modified>
</cp:coreProperties>
</file>