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375" windowWidth="14970" windowHeight="9060" tabRatio="689"/>
  </bookViews>
  <sheets>
    <sheet name="Prislista" sheetId="6" r:id="rId1"/>
    <sheet name="Anbudspris" sheetId="4" r:id="rId2"/>
    <sheet name="Spec Driftkostnader" sheetId="11" r:id="rId3"/>
    <sheet name="Prisjustering" sheetId="8" r:id="rId4"/>
    <sheet name="Nuvärdeberäkning" sheetId="13" r:id="rId5"/>
    <sheet name="Simulering av utv resultat" sheetId="5" r:id="rId6"/>
    <sheet name="Nuvärdekalkyl" sheetId="12" r:id="rId7"/>
  </sheets>
  <definedNames>
    <definedName name="_Ref225054402" localSheetId="0">Prislista!#REF!</definedName>
    <definedName name="_Ref225054406" localSheetId="0">Prislista!#REF!</definedName>
    <definedName name="_Ref225142808" localSheetId="0">Prislista!#REF!</definedName>
    <definedName name="_Ref225143079" localSheetId="0">Prislista!#REF!</definedName>
    <definedName name="_Ref231963903" localSheetId="0">Prislista!#REF!</definedName>
    <definedName name="_Ref243305201" localSheetId="0">Prislista!#REF!</definedName>
    <definedName name="_Ref244433313" localSheetId="0">Prislista!#REF!</definedName>
    <definedName name="_Toc234308377" localSheetId="0">Prislista!#REF!</definedName>
    <definedName name="_Toc234308378" localSheetId="0">Prislista!#REF!</definedName>
    <definedName name="_Toc234308381" localSheetId="0">Prislista!#REF!</definedName>
    <definedName name="_Toc243655773" localSheetId="0">Prislista!#REF!</definedName>
    <definedName name="_Toc243655792" localSheetId="0">Prislista!#REF!</definedName>
    <definedName name="_Toc245238865" localSheetId="0">Prislista!#REF!</definedName>
    <definedName name="_Toc245238869" localSheetId="0">Prislista!#REF!</definedName>
    <definedName name="_xlnm.Print_Area" localSheetId="1">Anbudspris!$B$2:$AD$114</definedName>
    <definedName name="_xlnm.Print_Area" localSheetId="4">Nuvärdeberäkning!$B$1:$AK$36</definedName>
    <definedName name="_xlnm.Print_Area" localSheetId="6">Nuvärdekalkyl!$B$2:$Z$30</definedName>
    <definedName name="_xlnm.Print_Area" localSheetId="3">Prisjustering!$B$6:$AO$152</definedName>
    <definedName name="_xlnm.Print_Area" localSheetId="0">Prislista!$B$1:$J$263</definedName>
    <definedName name="_xlnm.Print_Area" localSheetId="5">'Simulering av utv resultat'!$B$2:$E$44</definedName>
    <definedName name="_xlnm.Print_Area" localSheetId="2">'Spec Driftkostnader'!$B$2:$AO$152</definedName>
    <definedName name="_xlnm.Print_Titles" localSheetId="0">Prislista!$1:$3</definedName>
  </definedNames>
  <calcPr calcId="145621"/>
</workbook>
</file>

<file path=xl/calcChain.xml><?xml version="1.0" encoding="utf-8"?>
<calcChain xmlns="http://schemas.openxmlformats.org/spreadsheetml/2006/main">
  <c r="T72" i="4" l="1"/>
  <c r="O73" i="4"/>
  <c r="O72" i="4"/>
  <c r="J72" i="4"/>
  <c r="N73" i="4"/>
  <c r="AD53" i="4" l="1"/>
  <c r="AD52" i="4"/>
  <c r="AD51" i="4"/>
  <c r="AD50" i="4"/>
  <c r="AD49" i="4"/>
  <c r="AD48" i="4"/>
  <c r="AD47" i="4"/>
  <c r="AD46" i="4"/>
  <c r="Y53" i="4"/>
  <c r="Y52" i="4"/>
  <c r="Y51" i="4"/>
  <c r="Y50" i="4"/>
  <c r="Y49" i="4"/>
  <c r="Y48" i="4"/>
  <c r="Y47" i="4"/>
  <c r="Y46" i="4"/>
  <c r="T53" i="4"/>
  <c r="T52" i="4"/>
  <c r="T51" i="4"/>
  <c r="T50" i="4"/>
  <c r="T49" i="4"/>
  <c r="T48" i="4"/>
  <c r="T47" i="4"/>
  <c r="T46" i="4"/>
  <c r="O49" i="4"/>
  <c r="O48" i="4"/>
  <c r="O47" i="4"/>
  <c r="O46" i="4"/>
  <c r="O50" i="4"/>
  <c r="O51" i="4"/>
  <c r="O52" i="4"/>
  <c r="O53" i="4"/>
  <c r="J52" i="4"/>
  <c r="J53" i="4"/>
  <c r="J51" i="4"/>
  <c r="J50" i="4"/>
  <c r="J49" i="4"/>
  <c r="J48" i="4"/>
  <c r="J47" i="4"/>
  <c r="J46" i="4"/>
  <c r="S72" i="4"/>
  <c r="N72" i="4"/>
  <c r="I72" i="4"/>
  <c r="R106" i="4" l="1"/>
  <c r="R105" i="4"/>
  <c r="R104" i="4"/>
  <c r="R103" i="4"/>
  <c r="R102" i="4"/>
  <c r="R101" i="4"/>
  <c r="R100" i="4"/>
  <c r="R99" i="4"/>
  <c r="R98" i="4"/>
  <c r="R97" i="4"/>
  <c r="R96" i="4"/>
  <c r="R95" i="4"/>
  <c r="R90" i="4"/>
  <c r="R89" i="4"/>
  <c r="R88" i="4"/>
  <c r="R87" i="4"/>
  <c r="R86" i="4"/>
  <c r="R85" i="4"/>
  <c r="R84" i="4"/>
  <c r="R83" i="4"/>
  <c r="R82" i="4"/>
  <c r="R81" i="4"/>
  <c r="R80" i="4"/>
  <c r="R79" i="4"/>
  <c r="R78" i="4"/>
  <c r="H106" i="4" l="1"/>
  <c r="H105" i="4"/>
  <c r="H104" i="4"/>
  <c r="H103" i="4"/>
  <c r="H102" i="4"/>
  <c r="H101" i="4"/>
  <c r="H100" i="4"/>
  <c r="H99" i="4"/>
  <c r="H98" i="4"/>
  <c r="H97" i="4"/>
  <c r="H96" i="4"/>
  <c r="H94" i="4"/>
  <c r="H93" i="4"/>
  <c r="H92" i="4"/>
  <c r="M90" i="4"/>
  <c r="M89" i="4"/>
  <c r="M88" i="4"/>
  <c r="M87" i="4"/>
  <c r="M86" i="4"/>
  <c r="M85" i="4"/>
  <c r="M84" i="4"/>
  <c r="M83" i="4"/>
  <c r="M82" i="4"/>
  <c r="M81" i="4"/>
  <c r="M80" i="4"/>
  <c r="M79" i="4"/>
  <c r="M78" i="4"/>
  <c r="H95" i="4"/>
  <c r="H90" i="4"/>
  <c r="H89" i="4"/>
  <c r="H88" i="4"/>
  <c r="H87" i="4"/>
  <c r="H86" i="4"/>
  <c r="H85" i="4"/>
  <c r="H84" i="4"/>
  <c r="H83" i="4"/>
  <c r="H82" i="4"/>
  <c r="H81" i="4"/>
  <c r="H80" i="4"/>
  <c r="H79" i="4"/>
  <c r="H78" i="4"/>
  <c r="M43" i="4"/>
  <c r="R43" i="4"/>
  <c r="R44" i="4"/>
  <c r="H42" i="4"/>
  <c r="H26" i="4"/>
  <c r="H36" i="4"/>
  <c r="H35" i="4"/>
  <c r="H34" i="4"/>
  <c r="H33" i="4"/>
  <c r="H32" i="4"/>
  <c r="H31" i="4"/>
  <c r="H30" i="4"/>
  <c r="H29" i="4"/>
  <c r="H28" i="4"/>
  <c r="H27" i="4"/>
  <c r="M36" i="4"/>
  <c r="M35" i="4"/>
  <c r="M34" i="4"/>
  <c r="M33" i="4"/>
  <c r="M32" i="4"/>
  <c r="M31" i="4"/>
  <c r="M30" i="4"/>
  <c r="M29" i="4"/>
  <c r="M28" i="4"/>
  <c r="M27" i="4"/>
  <c r="M26" i="4"/>
  <c r="R36" i="4"/>
  <c r="R35" i="4"/>
  <c r="R34" i="4"/>
  <c r="R33" i="4"/>
  <c r="R32" i="4"/>
  <c r="R31" i="4"/>
  <c r="R30" i="4"/>
  <c r="R29" i="4"/>
  <c r="R28" i="4"/>
  <c r="R27" i="4"/>
  <c r="R26" i="4"/>
  <c r="M92" i="4"/>
  <c r="M106" i="4"/>
  <c r="M105" i="4"/>
  <c r="M104" i="4"/>
  <c r="M103" i="4"/>
  <c r="M102" i="4"/>
  <c r="M101" i="4"/>
  <c r="M100" i="4"/>
  <c r="M99" i="4"/>
  <c r="M98" i="4"/>
  <c r="M97" i="4"/>
  <c r="M96" i="4"/>
  <c r="R53" i="4"/>
  <c r="R52" i="4"/>
  <c r="R51" i="4"/>
  <c r="R50" i="4"/>
  <c r="R49" i="4"/>
  <c r="R48" i="4"/>
  <c r="R47" i="4"/>
  <c r="R46" i="4"/>
  <c r="R45" i="4"/>
  <c r="M53" i="4"/>
  <c r="M52" i="4"/>
  <c r="M51" i="4"/>
  <c r="M50" i="4"/>
  <c r="M49" i="4"/>
  <c r="M48" i="4"/>
  <c r="M47" i="4"/>
  <c r="M46" i="4"/>
  <c r="M45" i="4"/>
  <c r="M44" i="4"/>
  <c r="H53" i="4"/>
  <c r="H52" i="4"/>
  <c r="H51" i="4"/>
  <c r="H50" i="4"/>
  <c r="H49" i="4"/>
  <c r="H48" i="4"/>
  <c r="H47" i="4"/>
  <c r="H46" i="4"/>
  <c r="H45" i="4"/>
  <c r="H44" i="4"/>
  <c r="H43" i="4"/>
  <c r="Q90" i="4"/>
  <c r="Q89" i="4"/>
  <c r="L90" i="4"/>
  <c r="L89" i="4"/>
  <c r="G90" i="4"/>
  <c r="G89" i="4"/>
  <c r="Q92" i="4"/>
  <c r="L92" i="4"/>
  <c r="G92" i="4"/>
  <c r="Q65" i="4"/>
  <c r="L67" i="4"/>
  <c r="L65" i="4"/>
  <c r="G65" i="4"/>
  <c r="G13" i="4"/>
  <c r="L13" i="4"/>
  <c r="Q13" i="4"/>
  <c r="V15" i="4"/>
  <c r="AA15" i="4"/>
  <c r="G39" i="4"/>
  <c r="G38" i="4"/>
  <c r="L39" i="4"/>
  <c r="L38" i="4"/>
  <c r="Q39" i="4"/>
  <c r="Q38" i="4"/>
  <c r="V39" i="4"/>
  <c r="V38" i="4"/>
  <c r="AA39" i="4"/>
  <c r="AA38" i="4"/>
  <c r="W44" i="4"/>
  <c r="W43" i="4"/>
  <c r="W42" i="4"/>
  <c r="AB53" i="4"/>
  <c r="AB52" i="4"/>
  <c r="AB51" i="4"/>
  <c r="AB50" i="4"/>
  <c r="AB49" i="4"/>
  <c r="AB48" i="4"/>
  <c r="AB47" i="4"/>
  <c r="AB46" i="4"/>
  <c r="AB45" i="4"/>
  <c r="W53" i="4"/>
  <c r="W52" i="4"/>
  <c r="W51" i="4"/>
  <c r="W50" i="4"/>
  <c r="W49" i="4"/>
  <c r="W48" i="4"/>
  <c r="W47" i="4"/>
  <c r="W46" i="4"/>
  <c r="W45" i="4"/>
  <c r="W39" i="4"/>
  <c r="W38" i="4"/>
  <c r="AB39" i="4" l="1"/>
  <c r="AB38" i="4"/>
  <c r="R42" i="4"/>
  <c r="R39" i="4"/>
  <c r="R38" i="4"/>
  <c r="M42" i="4"/>
  <c r="M39" i="4"/>
  <c r="M38" i="4"/>
  <c r="H39" i="4"/>
  <c r="H38" i="4"/>
  <c r="F152" i="8" l="1"/>
  <c r="F151" i="8"/>
  <c r="F150" i="8"/>
  <c r="F149" i="8"/>
  <c r="F148" i="8"/>
  <c r="F147" i="8"/>
  <c r="F146" i="8"/>
  <c r="F145" i="8"/>
  <c r="F144" i="8"/>
  <c r="F142" i="8"/>
  <c r="F141" i="8"/>
  <c r="F140" i="8"/>
  <c r="F139" i="8"/>
  <c r="F134" i="8"/>
  <c r="F133" i="8"/>
  <c r="F132" i="8"/>
  <c r="F131" i="8"/>
  <c r="F130" i="8"/>
  <c r="F129" i="8"/>
  <c r="F128" i="8"/>
  <c r="F127" i="8"/>
  <c r="F126" i="8"/>
  <c r="F124" i="8"/>
  <c r="F123" i="8"/>
  <c r="F122" i="8"/>
  <c r="F121" i="8"/>
  <c r="F116" i="8"/>
  <c r="F115" i="8"/>
  <c r="F114" i="8"/>
  <c r="F113" i="8"/>
  <c r="F112" i="8"/>
  <c r="F111" i="8"/>
  <c r="F110" i="8"/>
  <c r="F109" i="8"/>
  <c r="F108" i="8"/>
  <c r="F106" i="8"/>
  <c r="F105" i="8"/>
  <c r="F104" i="8"/>
  <c r="F103" i="8"/>
  <c r="F98" i="8"/>
  <c r="F97" i="8"/>
  <c r="F96" i="8"/>
  <c r="F95" i="8"/>
  <c r="F94" i="8"/>
  <c r="F93" i="8"/>
  <c r="F92" i="8"/>
  <c r="F91" i="8"/>
  <c r="F90" i="8"/>
  <c r="F88" i="8"/>
  <c r="F87" i="8"/>
  <c r="F86" i="8"/>
  <c r="F85" i="8"/>
  <c r="F80" i="8"/>
  <c r="F79" i="8"/>
  <c r="F78" i="8"/>
  <c r="F77" i="8"/>
  <c r="F76" i="8"/>
  <c r="F75" i="8"/>
  <c r="F74" i="8"/>
  <c r="F73" i="8"/>
  <c r="F72" i="8"/>
  <c r="F70" i="8"/>
  <c r="F69" i="8"/>
  <c r="F68" i="8"/>
  <c r="F67" i="8"/>
  <c r="F62" i="8"/>
  <c r="F61" i="8"/>
  <c r="F60" i="8"/>
  <c r="F59" i="8"/>
  <c r="F58" i="8"/>
  <c r="F57" i="8"/>
  <c r="F56" i="8"/>
  <c r="F55" i="8"/>
  <c r="F54" i="8"/>
  <c r="F52" i="8"/>
  <c r="F51" i="8"/>
  <c r="F50" i="8"/>
  <c r="F49" i="8"/>
  <c r="F44" i="8"/>
  <c r="F43" i="8"/>
  <c r="F42" i="8"/>
  <c r="F41" i="8"/>
  <c r="F40" i="8"/>
  <c r="F39" i="8"/>
  <c r="F38" i="8"/>
  <c r="F37" i="8"/>
  <c r="F36" i="8"/>
  <c r="F34" i="8"/>
  <c r="F33" i="8"/>
  <c r="F32" i="8"/>
  <c r="F31" i="8"/>
  <c r="F26" i="8"/>
  <c r="F25" i="8"/>
  <c r="F24" i="8"/>
  <c r="F23" i="8"/>
  <c r="F22" i="8"/>
  <c r="F21" i="8"/>
  <c r="F20" i="8"/>
  <c r="F19" i="8"/>
  <c r="F18" i="8"/>
  <c r="F16" i="8"/>
  <c r="F15" i="8"/>
  <c r="F14" i="8"/>
  <c r="F13" i="8"/>
  <c r="E87" i="8"/>
  <c r="D87" i="8"/>
  <c r="M95" i="4"/>
  <c r="M94" i="4"/>
  <c r="R92" i="4"/>
  <c r="R94" i="4"/>
  <c r="R93" i="4"/>
  <c r="M93" i="4"/>
  <c r="R72" i="4"/>
  <c r="M73" i="4"/>
  <c r="M72" i="4"/>
  <c r="H72" i="4"/>
  <c r="W21" i="4"/>
  <c r="R20" i="4"/>
  <c r="M20" i="4"/>
  <c r="H20" i="4"/>
  <c r="W40" i="4"/>
  <c r="R40" i="4"/>
  <c r="M40" i="4"/>
  <c r="H40" i="4"/>
  <c r="R41" i="4"/>
  <c r="M41" i="4"/>
  <c r="H41" i="4"/>
  <c r="AC38" i="4"/>
  <c r="AD38" i="4" s="1"/>
  <c r="AC39" i="4"/>
  <c r="AD39" i="4" s="1"/>
  <c r="X44" i="4"/>
  <c r="Y44" i="4" s="1"/>
  <c r="X43" i="4"/>
  <c r="Y43" i="4" s="1"/>
  <c r="X42" i="4"/>
  <c r="Y42" i="4" s="1"/>
  <c r="X40" i="4"/>
  <c r="Y40" i="4" s="1"/>
  <c r="S40" i="4"/>
  <c r="T40" i="4" s="1"/>
  <c r="N40" i="4"/>
  <c r="O40" i="4" s="1"/>
  <c r="X39" i="4"/>
  <c r="Y39" i="4" s="1"/>
  <c r="X38" i="4"/>
  <c r="Y38" i="4" s="1"/>
  <c r="D86" i="11" l="1"/>
  <c r="D86" i="8" s="1"/>
  <c r="D68" i="11"/>
  <c r="D68" i="8" s="1"/>
  <c r="Z39" i="4"/>
  <c r="AE39" i="4"/>
  <c r="D85" i="11"/>
  <c r="D85" i="8" s="1"/>
  <c r="AE38" i="4"/>
  <c r="D67" i="11"/>
  <c r="D67" i="8" s="1"/>
  <c r="Z38" i="4"/>
  <c r="Z40" i="4"/>
  <c r="E51" i="11"/>
  <c r="E51" i="8" s="1"/>
  <c r="D88" i="8"/>
  <c r="Z43" i="4"/>
  <c r="Z44" i="4"/>
  <c r="E33" i="11"/>
  <c r="Z42" i="4"/>
  <c r="L10" i="8"/>
  <c r="P10" i="8" s="1"/>
  <c r="T10" i="8" s="1"/>
  <c r="X10" i="8" s="1"/>
  <c r="AB10" i="8" s="1"/>
  <c r="AF10" i="8" s="1"/>
  <c r="AJ10" i="8" s="1"/>
  <c r="L11" i="11"/>
  <c r="P11" i="11" s="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AM137" i="11"/>
  <c r="AL137" i="11"/>
  <c r="AK137" i="11"/>
  <c r="AI137" i="11"/>
  <c r="AH137" i="11"/>
  <c r="AG137" i="11"/>
  <c r="AE137" i="11"/>
  <c r="AD137" i="11"/>
  <c r="AC137" i="11"/>
  <c r="AA137" i="11"/>
  <c r="Z137" i="11"/>
  <c r="Y137" i="11"/>
  <c r="W137" i="11"/>
  <c r="V137" i="11"/>
  <c r="U137" i="11"/>
  <c r="S137" i="11"/>
  <c r="R137" i="11"/>
  <c r="Q137" i="11"/>
  <c r="O137" i="11"/>
  <c r="N137" i="11"/>
  <c r="M137" i="11"/>
  <c r="L137" i="11"/>
  <c r="K137" i="11"/>
  <c r="J137" i="11"/>
  <c r="I137" i="11"/>
  <c r="H137"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AM119" i="11"/>
  <c r="AL119" i="11"/>
  <c r="AK119" i="11"/>
  <c r="AI119" i="11"/>
  <c r="AH119" i="11"/>
  <c r="AG119" i="11"/>
  <c r="AE119" i="11"/>
  <c r="AD119" i="11"/>
  <c r="AC119" i="11"/>
  <c r="AA119" i="11"/>
  <c r="Z119" i="11"/>
  <c r="Y119" i="11"/>
  <c r="W119" i="11"/>
  <c r="V119" i="11"/>
  <c r="U119" i="11"/>
  <c r="S119" i="11"/>
  <c r="R119" i="11"/>
  <c r="Q119" i="11"/>
  <c r="O119" i="11"/>
  <c r="N119" i="11"/>
  <c r="M119" i="11"/>
  <c r="L119" i="11"/>
  <c r="K119" i="11"/>
  <c r="J119" i="11"/>
  <c r="I119" i="11"/>
  <c r="H119"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AM101" i="11"/>
  <c r="AL101" i="11"/>
  <c r="AK101" i="11"/>
  <c r="AI101" i="11"/>
  <c r="AH101" i="11"/>
  <c r="AG101" i="11"/>
  <c r="AE101" i="11"/>
  <c r="AD101" i="11"/>
  <c r="AC101" i="11"/>
  <c r="AA101" i="11"/>
  <c r="Z101" i="11"/>
  <c r="Y101" i="11"/>
  <c r="W101" i="11"/>
  <c r="V101" i="11"/>
  <c r="U101" i="11"/>
  <c r="S101" i="11"/>
  <c r="R101" i="11"/>
  <c r="Q101" i="11"/>
  <c r="O101" i="11"/>
  <c r="N101" i="11"/>
  <c r="M101" i="11"/>
  <c r="L101" i="11"/>
  <c r="K101" i="11"/>
  <c r="J101" i="11"/>
  <c r="I101" i="11"/>
  <c r="H101"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AM83" i="11"/>
  <c r="AL83" i="11"/>
  <c r="AK83" i="11"/>
  <c r="AI83" i="11"/>
  <c r="AH83" i="11"/>
  <c r="AG83" i="11"/>
  <c r="AE83" i="11"/>
  <c r="AD83" i="11"/>
  <c r="AC83" i="11"/>
  <c r="AA83" i="11"/>
  <c r="Z83" i="11"/>
  <c r="Y83" i="11"/>
  <c r="W83" i="11"/>
  <c r="V83" i="11"/>
  <c r="U83" i="11"/>
  <c r="S83" i="11"/>
  <c r="R83" i="11"/>
  <c r="Q83" i="11"/>
  <c r="O83" i="11"/>
  <c r="N83" i="11"/>
  <c r="M83" i="11"/>
  <c r="L83" i="11"/>
  <c r="K83" i="11"/>
  <c r="J83" i="11"/>
  <c r="I83" i="11"/>
  <c r="H83"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AM65" i="11"/>
  <c r="AL65" i="11"/>
  <c r="AK65" i="11"/>
  <c r="AI65" i="11"/>
  <c r="AH65" i="11"/>
  <c r="AG65" i="11"/>
  <c r="AE65" i="11"/>
  <c r="AD65" i="11"/>
  <c r="AC65" i="11"/>
  <c r="AA65" i="11"/>
  <c r="Z65" i="11"/>
  <c r="Y65" i="11"/>
  <c r="W65" i="11"/>
  <c r="V65" i="11"/>
  <c r="U65" i="11"/>
  <c r="S65" i="11"/>
  <c r="R65" i="11"/>
  <c r="Q65" i="11"/>
  <c r="O65" i="11"/>
  <c r="N65" i="11"/>
  <c r="M65" i="11"/>
  <c r="L65" i="11"/>
  <c r="K65" i="11"/>
  <c r="J65" i="11"/>
  <c r="I65" i="11"/>
  <c r="H65"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AM47" i="11"/>
  <c r="AL47" i="11"/>
  <c r="AK47" i="11"/>
  <c r="AI47" i="11"/>
  <c r="AH47" i="11"/>
  <c r="AG47" i="11"/>
  <c r="AE47" i="11"/>
  <c r="AD47" i="11"/>
  <c r="AC47" i="11"/>
  <c r="AA47" i="11"/>
  <c r="Z47" i="11"/>
  <c r="Y47" i="11"/>
  <c r="W47" i="11"/>
  <c r="V47" i="11"/>
  <c r="U47" i="11"/>
  <c r="S47" i="11"/>
  <c r="R47" i="11"/>
  <c r="Q47" i="11"/>
  <c r="O47" i="11"/>
  <c r="N47" i="11"/>
  <c r="M47" i="11"/>
  <c r="L47" i="11"/>
  <c r="K47" i="11"/>
  <c r="J47" i="11"/>
  <c r="I47" i="11"/>
  <c r="H47"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AM29" i="11"/>
  <c r="AL29" i="11"/>
  <c r="AK29" i="11"/>
  <c r="AI29" i="11"/>
  <c r="AH29" i="11"/>
  <c r="AG29" i="11"/>
  <c r="AE29" i="11"/>
  <c r="AD29" i="11"/>
  <c r="AC29" i="11"/>
  <c r="AA29" i="11"/>
  <c r="Z29" i="11"/>
  <c r="Y29" i="11"/>
  <c r="W29" i="11"/>
  <c r="V29" i="11"/>
  <c r="U29" i="11"/>
  <c r="S29" i="11"/>
  <c r="R29" i="11"/>
  <c r="Q29" i="11"/>
  <c r="O29" i="11"/>
  <c r="N29" i="11"/>
  <c r="M29" i="11"/>
  <c r="L29" i="11"/>
  <c r="H29" i="11"/>
  <c r="K29" i="11"/>
  <c r="J29" i="11"/>
  <c r="I29" i="11"/>
  <c r="E4" i="8"/>
  <c r="H12" i="8" s="1"/>
  <c r="G87" i="8"/>
  <c r="H30" i="11"/>
  <c r="N90" i="4"/>
  <c r="S90" i="4"/>
  <c r="I90" i="4"/>
  <c r="S89" i="4"/>
  <c r="T89" i="4" s="1"/>
  <c r="N89" i="4"/>
  <c r="O89" i="4" s="1"/>
  <c r="I89" i="4"/>
  <c r="J89" i="4" s="1"/>
  <c r="S94" i="4"/>
  <c r="T94" i="4" s="1"/>
  <c r="N94" i="4"/>
  <c r="O94" i="4" s="1"/>
  <c r="I94" i="4"/>
  <c r="S93" i="4"/>
  <c r="T93" i="4" s="1"/>
  <c r="N93" i="4"/>
  <c r="O93" i="4" s="1"/>
  <c r="I93" i="4"/>
  <c r="J93" i="4" s="1"/>
  <c r="S92" i="4"/>
  <c r="T92" i="4" s="1"/>
  <c r="N92" i="4"/>
  <c r="O92" i="4" s="1"/>
  <c r="I92" i="4"/>
  <c r="S106" i="4"/>
  <c r="T106" i="4" s="1"/>
  <c r="N106" i="4"/>
  <c r="O106" i="4" s="1"/>
  <c r="I106" i="4"/>
  <c r="J106" i="4" s="1"/>
  <c r="S105" i="4"/>
  <c r="T105" i="4" s="1"/>
  <c r="N105" i="4"/>
  <c r="O105" i="4" s="1"/>
  <c r="I105" i="4"/>
  <c r="J105" i="4" s="1"/>
  <c r="S104" i="4"/>
  <c r="T104" i="4" s="1"/>
  <c r="N104" i="4"/>
  <c r="O104" i="4" s="1"/>
  <c r="I104" i="4"/>
  <c r="J104" i="4" s="1"/>
  <c r="S103" i="4"/>
  <c r="T103" i="4" s="1"/>
  <c r="N103" i="4"/>
  <c r="O103" i="4" s="1"/>
  <c r="I103" i="4"/>
  <c r="J103" i="4" s="1"/>
  <c r="S102" i="4"/>
  <c r="T102" i="4" s="1"/>
  <c r="N102" i="4"/>
  <c r="O102" i="4" s="1"/>
  <c r="I102" i="4"/>
  <c r="J102" i="4" s="1"/>
  <c r="S101" i="4"/>
  <c r="T101" i="4" s="1"/>
  <c r="N101" i="4"/>
  <c r="O101" i="4" s="1"/>
  <c r="I101" i="4"/>
  <c r="J101" i="4" s="1"/>
  <c r="S100" i="4"/>
  <c r="T100" i="4" s="1"/>
  <c r="N100" i="4"/>
  <c r="O100" i="4" s="1"/>
  <c r="I100" i="4"/>
  <c r="J100" i="4" s="1"/>
  <c r="S99" i="4"/>
  <c r="T99" i="4" s="1"/>
  <c r="N99" i="4"/>
  <c r="O99" i="4" s="1"/>
  <c r="I99" i="4"/>
  <c r="J99" i="4" s="1"/>
  <c r="S98" i="4"/>
  <c r="T98" i="4" s="1"/>
  <c r="N98" i="4"/>
  <c r="O98" i="4" s="1"/>
  <c r="I98" i="4"/>
  <c r="J98" i="4" s="1"/>
  <c r="S97" i="4"/>
  <c r="T97" i="4" s="1"/>
  <c r="N97" i="4"/>
  <c r="O97" i="4" s="1"/>
  <c r="I97" i="4"/>
  <c r="J97" i="4" s="1"/>
  <c r="S96" i="4"/>
  <c r="T96" i="4" s="1"/>
  <c r="N96" i="4"/>
  <c r="O96" i="4" s="1"/>
  <c r="I96" i="4"/>
  <c r="J96" i="4" s="1"/>
  <c r="S95" i="4"/>
  <c r="T95" i="4" s="1"/>
  <c r="N95" i="4"/>
  <c r="O95" i="4" s="1"/>
  <c r="I95" i="4"/>
  <c r="J95" i="4" s="1"/>
  <c r="S88" i="4"/>
  <c r="S87" i="4"/>
  <c r="S86" i="4"/>
  <c r="S85" i="4"/>
  <c r="S84" i="4"/>
  <c r="S83" i="4"/>
  <c r="S82" i="4"/>
  <c r="S81" i="4"/>
  <c r="S80" i="4"/>
  <c r="S79" i="4"/>
  <c r="S78" i="4"/>
  <c r="N88" i="4"/>
  <c r="N87" i="4"/>
  <c r="N86" i="4"/>
  <c r="N85" i="4"/>
  <c r="N84" i="4"/>
  <c r="N83" i="4"/>
  <c r="O83" i="4" s="1"/>
  <c r="P83" i="4" s="1"/>
  <c r="N82" i="4"/>
  <c r="N81" i="4"/>
  <c r="N80" i="4"/>
  <c r="O80" i="4" s="1"/>
  <c r="P80" i="4" s="1"/>
  <c r="N79" i="4"/>
  <c r="N78" i="4"/>
  <c r="I88" i="4"/>
  <c r="I87" i="4"/>
  <c r="I86" i="4"/>
  <c r="I85" i="4"/>
  <c r="I84" i="4"/>
  <c r="I83" i="4"/>
  <c r="I82" i="4"/>
  <c r="I81" i="4"/>
  <c r="I80" i="4"/>
  <c r="I79" i="4"/>
  <c r="I78" i="4"/>
  <c r="P73" i="4"/>
  <c r="U72" i="4"/>
  <c r="P72" i="4"/>
  <c r="K72" i="4"/>
  <c r="I70" i="4"/>
  <c r="N67" i="4"/>
  <c r="O67" i="4" s="1"/>
  <c r="S65" i="4"/>
  <c r="T65" i="4" s="1"/>
  <c r="I65" i="4"/>
  <c r="J65" i="4" s="1"/>
  <c r="N65" i="4"/>
  <c r="O65" i="4" s="1"/>
  <c r="U73" i="4"/>
  <c r="K73" i="4"/>
  <c r="U66" i="4"/>
  <c r="U67" i="4"/>
  <c r="K67" i="4"/>
  <c r="Z13" i="4"/>
  <c r="Z14" i="4"/>
  <c r="U14" i="4"/>
  <c r="U15" i="4"/>
  <c r="P14" i="4"/>
  <c r="P15" i="4"/>
  <c r="K15" i="4"/>
  <c r="K14" i="4"/>
  <c r="AC53" i="4"/>
  <c r="AC52" i="4"/>
  <c r="AC51" i="4"/>
  <c r="AC50" i="4"/>
  <c r="AC49" i="4"/>
  <c r="AC48" i="4"/>
  <c r="AC47" i="4"/>
  <c r="AC46" i="4"/>
  <c r="AC45" i="4"/>
  <c r="AD45" i="4" s="1"/>
  <c r="X53" i="4"/>
  <c r="X52" i="4"/>
  <c r="X51" i="4"/>
  <c r="X50" i="4"/>
  <c r="X49" i="4"/>
  <c r="X48" i="4"/>
  <c r="X47" i="4"/>
  <c r="X46" i="4"/>
  <c r="X45" i="4"/>
  <c r="Y45" i="4" s="1"/>
  <c r="S53" i="4"/>
  <c r="S52" i="4"/>
  <c r="S51" i="4"/>
  <c r="S50" i="4"/>
  <c r="S49" i="4"/>
  <c r="S48" i="4"/>
  <c r="S47" i="4"/>
  <c r="S46" i="4"/>
  <c r="S45" i="4"/>
  <c r="T45" i="4" s="1"/>
  <c r="N53" i="4"/>
  <c r="N52" i="4"/>
  <c r="N51" i="4"/>
  <c r="N50" i="4"/>
  <c r="N49" i="4"/>
  <c r="N48" i="4"/>
  <c r="N47" i="4"/>
  <c r="N46" i="4"/>
  <c r="N45" i="4"/>
  <c r="O45" i="4" s="1"/>
  <c r="I53" i="4"/>
  <c r="I52" i="4"/>
  <c r="I51" i="4"/>
  <c r="I46" i="4"/>
  <c r="I45" i="4"/>
  <c r="J45" i="4" s="1"/>
  <c r="D70" i="11"/>
  <c r="D70" i="8" s="1"/>
  <c r="I40" i="4"/>
  <c r="J40" i="4" s="1"/>
  <c r="S39" i="4"/>
  <c r="T39" i="4" s="1"/>
  <c r="N39" i="4"/>
  <c r="O39" i="4" s="1"/>
  <c r="I39" i="4"/>
  <c r="J39" i="4" s="1"/>
  <c r="S38" i="4"/>
  <c r="T38" i="4" s="1"/>
  <c r="N38" i="4"/>
  <c r="O38" i="4" s="1"/>
  <c r="I38" i="4"/>
  <c r="J38" i="4" s="1"/>
  <c r="S35" i="4"/>
  <c r="N35" i="4"/>
  <c r="I35" i="4"/>
  <c r="S34" i="4"/>
  <c r="N34" i="4"/>
  <c r="O34" i="4" s="1"/>
  <c r="I34" i="4"/>
  <c r="S36" i="4"/>
  <c r="T36" i="4" s="1"/>
  <c r="N36" i="4"/>
  <c r="I36" i="4"/>
  <c r="S33" i="4"/>
  <c r="S32" i="4"/>
  <c r="S31" i="4"/>
  <c r="T31" i="4" s="1"/>
  <c r="U31" i="4" s="1"/>
  <c r="S30" i="4"/>
  <c r="S29" i="4"/>
  <c r="S28" i="4"/>
  <c r="S27" i="4"/>
  <c r="S26" i="4"/>
  <c r="N33" i="4"/>
  <c r="N32" i="4"/>
  <c r="N31" i="4"/>
  <c r="N30" i="4"/>
  <c r="N29" i="4"/>
  <c r="N28" i="4"/>
  <c r="N27" i="4"/>
  <c r="N26" i="4"/>
  <c r="I33" i="4"/>
  <c r="I32" i="4"/>
  <c r="I31" i="4"/>
  <c r="I30" i="4"/>
  <c r="I26" i="4"/>
  <c r="X21" i="4"/>
  <c r="S20" i="4"/>
  <c r="N20" i="4"/>
  <c r="I20" i="4"/>
  <c r="I18" i="4"/>
  <c r="J18" i="4" s="1"/>
  <c r="D141" i="11" l="1"/>
  <c r="D141" i="8" s="1"/>
  <c r="T90" i="4"/>
  <c r="D103" i="11"/>
  <c r="D103" i="8" s="1"/>
  <c r="J92" i="4"/>
  <c r="D106" i="11"/>
  <c r="D106" i="8" s="1"/>
  <c r="J94" i="4"/>
  <c r="D105" i="11"/>
  <c r="D105" i="8" s="1"/>
  <c r="J90" i="4"/>
  <c r="D123" i="11"/>
  <c r="D123" i="8" s="1"/>
  <c r="O90" i="4"/>
  <c r="D104" i="11"/>
  <c r="D104" i="8" s="1"/>
  <c r="E86" i="11"/>
  <c r="E86" i="8" s="1"/>
  <c r="E85" i="11"/>
  <c r="G85" i="11" s="1"/>
  <c r="D41" i="11"/>
  <c r="D41" i="8" s="1"/>
  <c r="D56" i="11"/>
  <c r="D56" i="8" s="1"/>
  <c r="D62" i="11"/>
  <c r="D62" i="8" s="1"/>
  <c r="D77" i="11"/>
  <c r="D77" i="8" s="1"/>
  <c r="E77" i="11"/>
  <c r="D80" i="11"/>
  <c r="D80" i="8" s="1"/>
  <c r="D38" i="11"/>
  <c r="D38" i="8" s="1"/>
  <c r="D44" i="11"/>
  <c r="D44" i="8" s="1"/>
  <c r="D59" i="11"/>
  <c r="D59" i="8" s="1"/>
  <c r="D74" i="11"/>
  <c r="D74" i="8" s="1"/>
  <c r="E74" i="11"/>
  <c r="D55" i="11"/>
  <c r="D55" i="8" s="1"/>
  <c r="D58" i="11"/>
  <c r="D58" i="8" s="1"/>
  <c r="D61" i="11"/>
  <c r="D61" i="8" s="1"/>
  <c r="D73" i="11"/>
  <c r="D73" i="8" s="1"/>
  <c r="E73" i="11"/>
  <c r="D76" i="11"/>
  <c r="D76" i="8" s="1"/>
  <c r="E76" i="11"/>
  <c r="D79" i="11"/>
  <c r="D79" i="8" s="1"/>
  <c r="AE52" i="4"/>
  <c r="E68" i="11"/>
  <c r="E68" i="8" s="1"/>
  <c r="E69" i="11"/>
  <c r="E69" i="8" s="1"/>
  <c r="E67" i="11"/>
  <c r="G51" i="11"/>
  <c r="G51" i="8" s="1"/>
  <c r="E36" i="11"/>
  <c r="D36" i="11"/>
  <c r="D36" i="8" s="1"/>
  <c r="E42" i="11"/>
  <c r="D42" i="11"/>
  <c r="D42" i="8" s="1"/>
  <c r="E54" i="11"/>
  <c r="D54" i="11"/>
  <c r="D54" i="8" s="1"/>
  <c r="E60" i="11"/>
  <c r="D60" i="11"/>
  <c r="D60" i="8" s="1"/>
  <c r="E75" i="11"/>
  <c r="D75" i="11"/>
  <c r="D75" i="8" s="1"/>
  <c r="E90" i="11"/>
  <c r="D90" i="11"/>
  <c r="D90" i="8" s="1"/>
  <c r="E93" i="11"/>
  <c r="D93" i="11"/>
  <c r="D93" i="8" s="1"/>
  <c r="D144" i="11"/>
  <c r="D144" i="8" s="1"/>
  <c r="E144" i="11"/>
  <c r="D146" i="11"/>
  <c r="D146" i="8" s="1"/>
  <c r="D148" i="11"/>
  <c r="D148" i="8" s="1"/>
  <c r="D149" i="11"/>
  <c r="D149" i="8" s="1"/>
  <c r="D151" i="11"/>
  <c r="D151" i="8" s="1"/>
  <c r="D152" i="11"/>
  <c r="D152" i="8" s="1"/>
  <c r="E140" i="11"/>
  <c r="D140" i="11"/>
  <c r="D140" i="8" s="1"/>
  <c r="E49" i="11"/>
  <c r="D49" i="11"/>
  <c r="D49" i="8" s="1"/>
  <c r="E50" i="11"/>
  <c r="D50" i="11"/>
  <c r="D50" i="8" s="1"/>
  <c r="D18" i="11"/>
  <c r="D18" i="8" s="1"/>
  <c r="E25" i="11"/>
  <c r="D25" i="11"/>
  <c r="D25" i="8" s="1"/>
  <c r="E37" i="11"/>
  <c r="D37" i="11"/>
  <c r="D37" i="8" s="1"/>
  <c r="E40" i="11"/>
  <c r="D40" i="11"/>
  <c r="D40" i="8" s="1"/>
  <c r="E43" i="11"/>
  <c r="D43" i="11"/>
  <c r="D43" i="8" s="1"/>
  <c r="E91" i="11"/>
  <c r="D91" i="11"/>
  <c r="D91" i="8" s="1"/>
  <c r="E94" i="11"/>
  <c r="D94" i="11"/>
  <c r="D94" i="8" s="1"/>
  <c r="E108" i="11"/>
  <c r="D108" i="11"/>
  <c r="D108" i="8" s="1"/>
  <c r="D109" i="11"/>
  <c r="D109" i="8" s="1"/>
  <c r="D110" i="11"/>
  <c r="D110" i="8" s="1"/>
  <c r="D111" i="11"/>
  <c r="D111" i="8" s="1"/>
  <c r="D112" i="11"/>
  <c r="D112" i="8" s="1"/>
  <c r="D113" i="11"/>
  <c r="D113" i="8" s="1"/>
  <c r="D114" i="11"/>
  <c r="D114" i="8" s="1"/>
  <c r="D115" i="11"/>
  <c r="D115" i="8" s="1"/>
  <c r="D116" i="11"/>
  <c r="D116" i="8" s="1"/>
  <c r="G33" i="11"/>
  <c r="G33" i="8" s="1"/>
  <c r="E33" i="8"/>
  <c r="G88" i="8"/>
  <c r="E88" i="8"/>
  <c r="E31" i="11"/>
  <c r="D31" i="11"/>
  <c r="D31" i="8" s="1"/>
  <c r="E32" i="11"/>
  <c r="D32" i="11"/>
  <c r="D32" i="8" s="1"/>
  <c r="D24" i="11"/>
  <c r="D24" i="8" s="1"/>
  <c r="E39" i="11"/>
  <c r="D39" i="11"/>
  <c r="D39" i="8" s="1"/>
  <c r="E57" i="11"/>
  <c r="D57" i="11"/>
  <c r="D57" i="8" s="1"/>
  <c r="E72" i="11"/>
  <c r="D72" i="11"/>
  <c r="D72" i="8" s="1"/>
  <c r="E78" i="11"/>
  <c r="D78" i="11"/>
  <c r="D78" i="8" s="1"/>
  <c r="D97" i="11"/>
  <c r="D97" i="8" s="1"/>
  <c r="D96" i="11"/>
  <c r="D96" i="8" s="1"/>
  <c r="D145" i="11"/>
  <c r="D145" i="8" s="1"/>
  <c r="D147" i="11"/>
  <c r="D147" i="8" s="1"/>
  <c r="D150" i="11"/>
  <c r="D150" i="8" s="1"/>
  <c r="E139" i="11"/>
  <c r="D139" i="11"/>
  <c r="D139" i="8" s="1"/>
  <c r="E142" i="11"/>
  <c r="D142" i="11"/>
  <c r="D142" i="8" s="1"/>
  <c r="K38" i="4"/>
  <c r="D13" i="11"/>
  <c r="D13" i="8" s="1"/>
  <c r="K39" i="4"/>
  <c r="D14" i="11"/>
  <c r="D14" i="8" s="1"/>
  <c r="D33" i="11"/>
  <c r="D33" i="8" s="1"/>
  <c r="D15" i="11"/>
  <c r="D15" i="8" s="1"/>
  <c r="D69" i="11"/>
  <c r="D69" i="8" s="1"/>
  <c r="D51" i="11"/>
  <c r="D51" i="8" s="1"/>
  <c r="D19" i="11"/>
  <c r="D19" i="8" s="1"/>
  <c r="D26" i="11"/>
  <c r="D26" i="8" s="1"/>
  <c r="E92" i="11"/>
  <c r="D92" i="11"/>
  <c r="D92" i="8" s="1"/>
  <c r="E95" i="11"/>
  <c r="D95" i="11"/>
  <c r="D95" i="8" s="1"/>
  <c r="E98" i="11"/>
  <c r="D98" i="11"/>
  <c r="D98" i="8" s="1"/>
  <c r="D126" i="11"/>
  <c r="D126" i="8" s="1"/>
  <c r="D127" i="11"/>
  <c r="D127" i="8" s="1"/>
  <c r="D128" i="11"/>
  <c r="D128" i="8" s="1"/>
  <c r="D129" i="11"/>
  <c r="D129" i="8" s="1"/>
  <c r="D130" i="11"/>
  <c r="D130" i="8" s="1"/>
  <c r="D131" i="11"/>
  <c r="D131" i="8" s="1"/>
  <c r="D132" i="11"/>
  <c r="D132" i="8" s="1"/>
  <c r="D133" i="11"/>
  <c r="D133" i="8" s="1"/>
  <c r="D134" i="11"/>
  <c r="D134" i="8" s="1"/>
  <c r="E121" i="11"/>
  <c r="D121" i="11"/>
  <c r="D121" i="8" s="1"/>
  <c r="E122" i="11"/>
  <c r="D122" i="11"/>
  <c r="D122" i="8" s="1"/>
  <c r="E124" i="11"/>
  <c r="D124" i="11"/>
  <c r="D124" i="8" s="1"/>
  <c r="T11" i="11"/>
  <c r="P137" i="11"/>
  <c r="P83" i="11"/>
  <c r="P119" i="11"/>
  <c r="P65" i="11"/>
  <c r="P29" i="11"/>
  <c r="P101" i="11"/>
  <c r="P47" i="11"/>
  <c r="J32" i="4"/>
  <c r="K32" i="4" s="1"/>
  <c r="K96" i="4"/>
  <c r="J26" i="4"/>
  <c r="K26" i="4" s="1"/>
  <c r="K97" i="4"/>
  <c r="U97" i="4"/>
  <c r="P95" i="4"/>
  <c r="P97" i="4"/>
  <c r="K95" i="4"/>
  <c r="U96" i="4"/>
  <c r="U95" i="4"/>
  <c r="P96" i="4"/>
  <c r="T20" i="4"/>
  <c r="U20" i="4" s="1"/>
  <c r="J20" i="4"/>
  <c r="K20" i="4" s="1"/>
  <c r="Y21" i="4"/>
  <c r="Z21" i="4" s="1"/>
  <c r="T28" i="4"/>
  <c r="U28" i="4" s="1"/>
  <c r="O20" i="4"/>
  <c r="P20" i="4" s="1"/>
  <c r="O31" i="4"/>
  <c r="P31" i="4" s="1"/>
  <c r="O28" i="4"/>
  <c r="P28" i="4" s="1"/>
  <c r="U65" i="4"/>
  <c r="K66" i="4"/>
  <c r="K65" i="4"/>
  <c r="P66" i="4"/>
  <c r="P65" i="4"/>
  <c r="P67" i="4"/>
  <c r="J70" i="4"/>
  <c r="K70" i="4" s="1"/>
  <c r="F4" i="8"/>
  <c r="K12" i="8" s="1"/>
  <c r="T65" i="11"/>
  <c r="J30" i="11"/>
  <c r="I30" i="11"/>
  <c r="U89" i="4"/>
  <c r="K89" i="4"/>
  <c r="P89" i="4"/>
  <c r="P93" i="4"/>
  <c r="E80" i="11"/>
  <c r="P48" i="4"/>
  <c r="P51" i="4"/>
  <c r="U45" i="4"/>
  <c r="U48" i="4"/>
  <c r="Z45" i="4"/>
  <c r="Z48" i="4"/>
  <c r="Z51" i="4"/>
  <c r="P49" i="4"/>
  <c r="P52" i="4"/>
  <c r="U94" i="4"/>
  <c r="O82" i="4"/>
  <c r="P82" i="4" s="1"/>
  <c r="T85" i="4"/>
  <c r="U85" i="4" s="1"/>
  <c r="O79" i="4"/>
  <c r="P79" i="4" s="1"/>
  <c r="O88" i="4"/>
  <c r="P88" i="4" s="1"/>
  <c r="O86" i="4"/>
  <c r="P86" i="4" s="1"/>
  <c r="T78" i="4"/>
  <c r="U78" i="4" s="1"/>
  <c r="T87" i="4"/>
  <c r="U87" i="4" s="1"/>
  <c r="J78" i="4"/>
  <c r="K78" i="4" s="1"/>
  <c r="J81" i="4"/>
  <c r="K81" i="4" s="1"/>
  <c r="J84" i="4"/>
  <c r="J87" i="4"/>
  <c r="T80" i="4"/>
  <c r="U80" i="4" s="1"/>
  <c r="T83" i="4"/>
  <c r="U83" i="4" s="1"/>
  <c r="T86" i="4"/>
  <c r="U86" i="4" s="1"/>
  <c r="J79" i="4"/>
  <c r="K79" i="4" s="1"/>
  <c r="J82" i="4"/>
  <c r="K82" i="4" s="1"/>
  <c r="J85" i="4"/>
  <c r="K85" i="4" s="1"/>
  <c r="J88" i="4"/>
  <c r="K88" i="4" s="1"/>
  <c r="J80" i="4"/>
  <c r="K80" i="4" s="1"/>
  <c r="J83" i="4"/>
  <c r="K83" i="4" s="1"/>
  <c r="J86" i="4"/>
  <c r="K86" i="4" s="1"/>
  <c r="K84" i="4"/>
  <c r="K87" i="4"/>
  <c r="O84" i="4"/>
  <c r="P84" i="4" s="1"/>
  <c r="O78" i="4"/>
  <c r="P78" i="4" s="1"/>
  <c r="O85" i="4"/>
  <c r="P85" i="4" s="1"/>
  <c r="O87" i="4"/>
  <c r="P87" i="4" s="1"/>
  <c r="T79" i="4"/>
  <c r="U79" i="4" s="1"/>
  <c r="T81" i="4"/>
  <c r="U81" i="4" s="1"/>
  <c r="T88" i="4"/>
  <c r="U88" i="4" s="1"/>
  <c r="O81" i="4"/>
  <c r="P81" i="4" s="1"/>
  <c r="T82" i="4"/>
  <c r="U82" i="4" s="1"/>
  <c r="T84" i="4"/>
  <c r="U84" i="4" s="1"/>
  <c r="U40" i="4"/>
  <c r="O26" i="4"/>
  <c r="P26" i="4" s="1"/>
  <c r="O27" i="4"/>
  <c r="P27" i="4" s="1"/>
  <c r="K52" i="4"/>
  <c r="P40" i="4"/>
  <c r="O29" i="4"/>
  <c r="P29" i="4" s="1"/>
  <c r="O32" i="4"/>
  <c r="P32" i="4" s="1"/>
  <c r="U38" i="4"/>
  <c r="P38" i="4"/>
  <c r="J31" i="4"/>
  <c r="K31" i="4" s="1"/>
  <c r="P39" i="4"/>
  <c r="T29" i="4"/>
  <c r="U29" i="4" s="1"/>
  <c r="K40" i="4"/>
  <c r="J30" i="4"/>
  <c r="K30" i="4" s="1"/>
  <c r="J33" i="4"/>
  <c r="K33" i="4" s="1"/>
  <c r="J36" i="4"/>
  <c r="K36" i="4" s="1"/>
  <c r="J34" i="4"/>
  <c r="K34" i="4" s="1"/>
  <c r="J35" i="4"/>
  <c r="K35" i="4" s="1"/>
  <c r="T27" i="4"/>
  <c r="U27" i="4" s="1"/>
  <c r="U36" i="4"/>
  <c r="T34" i="4"/>
  <c r="U34" i="4" s="1"/>
  <c r="T35" i="4"/>
  <c r="U35" i="4" s="1"/>
  <c r="T26" i="4"/>
  <c r="U26" i="4" s="1"/>
  <c r="O36" i="4"/>
  <c r="P36" i="4" s="1"/>
  <c r="P34" i="4"/>
  <c r="O35" i="4"/>
  <c r="P35" i="4" s="1"/>
  <c r="O30" i="4"/>
  <c r="P30" i="4" s="1"/>
  <c r="O33" i="4"/>
  <c r="P33" i="4" s="1"/>
  <c r="T33" i="4"/>
  <c r="U33" i="4" s="1"/>
  <c r="T30" i="4"/>
  <c r="U30" i="4" s="1"/>
  <c r="T32" i="4"/>
  <c r="U32" i="4" s="1"/>
  <c r="K18" i="4"/>
  <c r="S13" i="4"/>
  <c r="T13" i="4" s="1"/>
  <c r="N13" i="4"/>
  <c r="I13" i="4"/>
  <c r="J13" i="4" s="1"/>
  <c r="AC15" i="4"/>
  <c r="AD15" i="4" s="1"/>
  <c r="AE14" i="4"/>
  <c r="G69" i="11" l="1"/>
  <c r="G69" i="8" s="1"/>
  <c r="U93" i="4"/>
  <c r="O13" i="4"/>
  <c r="P13" i="4" s="1"/>
  <c r="P92" i="4"/>
  <c r="G68" i="11"/>
  <c r="G68" i="8" s="1"/>
  <c r="G86" i="11"/>
  <c r="AI86" i="11" s="1"/>
  <c r="E85" i="8"/>
  <c r="J85" i="11"/>
  <c r="AD85" i="11"/>
  <c r="R85" i="11"/>
  <c r="AI85" i="11"/>
  <c r="W85" i="11"/>
  <c r="H85" i="11"/>
  <c r="M85" i="11"/>
  <c r="AJ85" i="11"/>
  <c r="U85" i="11"/>
  <c r="I85" i="11"/>
  <c r="Z85" i="11"/>
  <c r="N85" i="11"/>
  <c r="Y85" i="11"/>
  <c r="AA85" i="11"/>
  <c r="L85" i="11"/>
  <c r="AF85" i="11"/>
  <c r="Q85" i="11"/>
  <c r="P85" i="11"/>
  <c r="AE85" i="11"/>
  <c r="P94" i="4"/>
  <c r="AM85" i="11"/>
  <c r="AK85" i="11"/>
  <c r="G85" i="8"/>
  <c r="AB85" i="11"/>
  <c r="V85" i="11"/>
  <c r="AH85" i="11"/>
  <c r="K85" i="11"/>
  <c r="T85" i="11"/>
  <c r="AC85" i="11"/>
  <c r="AL85" i="11"/>
  <c r="O85" i="11"/>
  <c r="X85" i="11"/>
  <c r="AG85" i="11"/>
  <c r="S85" i="11"/>
  <c r="E67" i="8"/>
  <c r="G67" i="11"/>
  <c r="G67" i="8" s="1"/>
  <c r="U39" i="4"/>
  <c r="P46" i="4"/>
  <c r="P45" i="4"/>
  <c r="U92" i="4"/>
  <c r="U51" i="4"/>
  <c r="E73" i="8"/>
  <c r="G73" i="11"/>
  <c r="G73" i="8" s="1"/>
  <c r="U46" i="4"/>
  <c r="E55" i="11"/>
  <c r="E74" i="8"/>
  <c r="G74" i="11"/>
  <c r="G74" i="8" s="1"/>
  <c r="U47" i="4"/>
  <c r="E56" i="11"/>
  <c r="P47" i="4"/>
  <c r="E38" i="11"/>
  <c r="K92" i="4"/>
  <c r="E103" i="11"/>
  <c r="E103" i="8" s="1"/>
  <c r="U90" i="4"/>
  <c r="E141" i="11"/>
  <c r="G124" i="11"/>
  <c r="G124" i="8" s="1"/>
  <c r="E124" i="8"/>
  <c r="P106" i="4"/>
  <c r="E134" i="11"/>
  <c r="P103" i="4"/>
  <c r="E131" i="11"/>
  <c r="P100" i="4"/>
  <c r="E128" i="11"/>
  <c r="G98" i="11"/>
  <c r="G98" i="8" s="1"/>
  <c r="E98" i="8"/>
  <c r="U104" i="4"/>
  <c r="E150" i="11"/>
  <c r="E78" i="8"/>
  <c r="G78" i="11"/>
  <c r="G78" i="8" s="1"/>
  <c r="E39" i="8"/>
  <c r="G39" i="11"/>
  <c r="G39" i="8" s="1"/>
  <c r="G31" i="11"/>
  <c r="G31" i="8" s="1"/>
  <c r="E31" i="8"/>
  <c r="K104" i="4"/>
  <c r="E114" i="11"/>
  <c r="K101" i="4"/>
  <c r="E111" i="11"/>
  <c r="E111" i="8" s="1"/>
  <c r="G108" i="11"/>
  <c r="G108" i="8" s="1"/>
  <c r="E108" i="8"/>
  <c r="G94" i="11"/>
  <c r="G94" i="8" s="1"/>
  <c r="E94" i="8"/>
  <c r="G40" i="11"/>
  <c r="G40" i="8" s="1"/>
  <c r="E40" i="8"/>
  <c r="E140" i="8"/>
  <c r="G140" i="11"/>
  <c r="G140" i="8" s="1"/>
  <c r="U103" i="4"/>
  <c r="E149" i="11"/>
  <c r="G93" i="11"/>
  <c r="AF93" i="11" s="1"/>
  <c r="E93" i="8"/>
  <c r="G60" i="11"/>
  <c r="G60" i="8" s="1"/>
  <c r="E60" i="8"/>
  <c r="E36" i="8"/>
  <c r="G36" i="11"/>
  <c r="G36" i="8" s="1"/>
  <c r="E76" i="8"/>
  <c r="G76" i="11"/>
  <c r="G76" i="8" s="1"/>
  <c r="E77" i="8"/>
  <c r="G77" i="11"/>
  <c r="G77" i="8" s="1"/>
  <c r="U50" i="4"/>
  <c r="E59" i="11"/>
  <c r="K94" i="4"/>
  <c r="E106" i="11"/>
  <c r="E106" i="8" s="1"/>
  <c r="K90" i="4"/>
  <c r="E105" i="11"/>
  <c r="G122" i="11"/>
  <c r="G122" i="8" s="1"/>
  <c r="E122" i="8"/>
  <c r="P105" i="4"/>
  <c r="E133" i="11"/>
  <c r="P102" i="4"/>
  <c r="E130" i="11"/>
  <c r="P99" i="4"/>
  <c r="E127" i="11"/>
  <c r="G95" i="11"/>
  <c r="G95" i="8" s="1"/>
  <c r="E95" i="8"/>
  <c r="G142" i="11"/>
  <c r="G142" i="8" s="1"/>
  <c r="E142" i="8"/>
  <c r="U101" i="4"/>
  <c r="E147" i="11"/>
  <c r="E72" i="8"/>
  <c r="G72" i="11"/>
  <c r="G72" i="8" s="1"/>
  <c r="K106" i="4"/>
  <c r="E116" i="11"/>
  <c r="K103" i="4"/>
  <c r="E113" i="11"/>
  <c r="E113" i="8" s="1"/>
  <c r="K100" i="4"/>
  <c r="E110" i="11"/>
  <c r="G91" i="11"/>
  <c r="G91" i="8" s="1"/>
  <c r="E91" i="8"/>
  <c r="G37" i="11"/>
  <c r="G37" i="8" s="1"/>
  <c r="E37" i="8"/>
  <c r="G50" i="11"/>
  <c r="G50" i="8" s="1"/>
  <c r="E50" i="8"/>
  <c r="U106" i="4"/>
  <c r="E152" i="11"/>
  <c r="U102" i="4"/>
  <c r="E148" i="11"/>
  <c r="G144" i="11"/>
  <c r="G144" i="8" s="1"/>
  <c r="E144" i="8"/>
  <c r="G90" i="11"/>
  <c r="AF90" i="11" s="1"/>
  <c r="E90" i="8"/>
  <c r="G54" i="11"/>
  <c r="G54" i="8" s="1"/>
  <c r="E54" i="8"/>
  <c r="U49" i="4"/>
  <c r="E58" i="11"/>
  <c r="P50" i="4"/>
  <c r="E41" i="11"/>
  <c r="Z41" i="4"/>
  <c r="E70" i="11"/>
  <c r="Z52" i="4"/>
  <c r="E79" i="11"/>
  <c r="U52" i="4"/>
  <c r="E61" i="11"/>
  <c r="E80" i="8"/>
  <c r="G80" i="11"/>
  <c r="G80" i="8" s="1"/>
  <c r="U53" i="4"/>
  <c r="E62" i="11"/>
  <c r="P53" i="4"/>
  <c r="E44" i="11"/>
  <c r="K93" i="4"/>
  <c r="E104" i="11"/>
  <c r="E104" i="8" s="1"/>
  <c r="P90" i="4"/>
  <c r="E123" i="11"/>
  <c r="G121" i="11"/>
  <c r="G121" i="8" s="1"/>
  <c r="E121" i="8"/>
  <c r="P104" i="4"/>
  <c r="E132" i="11"/>
  <c r="P101" i="4"/>
  <c r="E129" i="11"/>
  <c r="P98" i="4"/>
  <c r="E126" i="11"/>
  <c r="G92" i="11"/>
  <c r="G92" i="8" s="1"/>
  <c r="E92" i="8"/>
  <c r="G139" i="11"/>
  <c r="G139" i="8" s="1"/>
  <c r="E139" i="8"/>
  <c r="U99" i="4"/>
  <c r="E145" i="11"/>
  <c r="E96" i="11"/>
  <c r="E97" i="11"/>
  <c r="E57" i="8"/>
  <c r="G57" i="11"/>
  <c r="G57" i="8" s="1"/>
  <c r="G32" i="11"/>
  <c r="G32" i="8" s="1"/>
  <c r="E32" i="8"/>
  <c r="K105" i="4"/>
  <c r="E115" i="11"/>
  <c r="K102" i="4"/>
  <c r="E112" i="11"/>
  <c r="E112" i="8" s="1"/>
  <c r="K99" i="4"/>
  <c r="E109" i="11"/>
  <c r="G43" i="11"/>
  <c r="E43" i="8"/>
  <c r="E25" i="8"/>
  <c r="G25" i="11"/>
  <c r="G49" i="11"/>
  <c r="G49" i="8" s="1"/>
  <c r="E49" i="8"/>
  <c r="U105" i="4"/>
  <c r="E151" i="11"/>
  <c r="U100" i="4"/>
  <c r="E146" i="11"/>
  <c r="E75" i="8"/>
  <c r="G75" i="11"/>
  <c r="G75" i="8" s="1"/>
  <c r="E42" i="8"/>
  <c r="G42" i="11"/>
  <c r="G42" i="8" s="1"/>
  <c r="K98" i="4"/>
  <c r="U98" i="4"/>
  <c r="X11" i="11"/>
  <c r="X47" i="11" s="1"/>
  <c r="T101" i="11"/>
  <c r="T137" i="11"/>
  <c r="T47" i="11"/>
  <c r="T83" i="11"/>
  <c r="T119" i="11"/>
  <c r="T29" i="11"/>
  <c r="Z53" i="4"/>
  <c r="U13" i="4"/>
  <c r="Z46" i="4"/>
  <c r="Z47" i="4"/>
  <c r="Z49" i="4"/>
  <c r="Z50" i="4"/>
  <c r="I12" i="8"/>
  <c r="G4" i="8"/>
  <c r="M12" i="8" s="1"/>
  <c r="J12" i="8"/>
  <c r="L12" i="8"/>
  <c r="X83" i="11"/>
  <c r="K30" i="11"/>
  <c r="AE15" i="4"/>
  <c r="AE13" i="4"/>
  <c r="N199" i="6"/>
  <c r="N195" i="6"/>
  <c r="N188" i="6"/>
  <c r="N184" i="6"/>
  <c r="N177" i="6"/>
  <c r="N173" i="6"/>
  <c r="N164" i="6"/>
  <c r="N160" i="6"/>
  <c r="L263" i="6"/>
  <c r="L260" i="6"/>
  <c r="L256" i="6"/>
  <c r="L253" i="6"/>
  <c r="L250" i="6"/>
  <c r="L239" i="6"/>
  <c r="L238" i="6"/>
  <c r="L237" i="6"/>
  <c r="L236" i="6"/>
  <c r="L235" i="6"/>
  <c r="L234" i="6"/>
  <c r="L233" i="6"/>
  <c r="L232" i="6"/>
  <c r="L231" i="6"/>
  <c r="L226" i="6"/>
  <c r="L225" i="6"/>
  <c r="L221" i="6"/>
  <c r="L220" i="6"/>
  <c r="L216" i="6"/>
  <c r="L215" i="6"/>
  <c r="L210" i="6"/>
  <c r="L206" i="6"/>
  <c r="L151" i="6"/>
  <c r="L147" i="6"/>
  <c r="L143" i="6"/>
  <c r="L139" i="6"/>
  <c r="L135" i="6"/>
  <c r="L131" i="6"/>
  <c r="L127" i="6"/>
  <c r="L123" i="6"/>
  <c r="L119" i="6"/>
  <c r="L115" i="6"/>
  <c r="L111" i="6"/>
  <c r="L107" i="6"/>
  <c r="L103" i="6"/>
  <c r="L97" i="6"/>
  <c r="L95" i="6"/>
  <c r="L89" i="6"/>
  <c r="L85" i="6"/>
  <c r="L81" i="6"/>
  <c r="L77" i="6"/>
  <c r="L73" i="6"/>
  <c r="L69" i="6"/>
  <c r="L65" i="6"/>
  <c r="L61" i="6"/>
  <c r="L57" i="6"/>
  <c r="L53" i="6"/>
  <c r="L49" i="6"/>
  <c r="L45" i="6"/>
  <c r="L41" i="6"/>
  <c r="L37" i="6"/>
  <c r="L31" i="6"/>
  <c r="L29" i="6"/>
  <c r="L21" i="6"/>
  <c r="L19" i="6"/>
  <c r="I90" i="11" l="1"/>
  <c r="AL86" i="11"/>
  <c r="J86" i="11"/>
  <c r="G86" i="8"/>
  <c r="S86" i="11"/>
  <c r="AF86" i="11"/>
  <c r="AJ86" i="11"/>
  <c r="N86" i="11"/>
  <c r="AE86" i="11"/>
  <c r="AG86" i="11"/>
  <c r="AK86" i="11"/>
  <c r="I86" i="11"/>
  <c r="Q86" i="11"/>
  <c r="L86" i="11"/>
  <c r="V86" i="11"/>
  <c r="Z86" i="11"/>
  <c r="AA86" i="11"/>
  <c r="AB86" i="11"/>
  <c r="W86" i="11"/>
  <c r="O86" i="11"/>
  <c r="M86" i="11"/>
  <c r="H86" i="11"/>
  <c r="AD86" i="11"/>
  <c r="AM86" i="11"/>
  <c r="AH86" i="11"/>
  <c r="AC86" i="11"/>
  <c r="X86" i="11"/>
  <c r="P86" i="11"/>
  <c r="K86" i="11"/>
  <c r="R86" i="11"/>
  <c r="Y86" i="11"/>
  <c r="T86" i="11"/>
  <c r="U86" i="11"/>
  <c r="N90" i="11"/>
  <c r="T90" i="11"/>
  <c r="O90" i="11"/>
  <c r="K93" i="11"/>
  <c r="N93" i="11"/>
  <c r="R93" i="11"/>
  <c r="W93" i="11"/>
  <c r="AM93" i="11"/>
  <c r="AG93" i="11"/>
  <c r="Z93" i="11"/>
  <c r="O93" i="11"/>
  <c r="AK93" i="11"/>
  <c r="U107" i="4"/>
  <c r="T107" i="4" s="1"/>
  <c r="AB90" i="11"/>
  <c r="AD90" i="11"/>
  <c r="K107" i="4"/>
  <c r="J107" i="4" s="1"/>
  <c r="P107" i="4"/>
  <c r="O107" i="4" s="1"/>
  <c r="AL93" i="11"/>
  <c r="P90" i="11"/>
  <c r="AE93" i="11"/>
  <c r="V90" i="11"/>
  <c r="AI90" i="11"/>
  <c r="M90" i="11"/>
  <c r="E146" i="8"/>
  <c r="G146" i="11"/>
  <c r="G146" i="8" s="1"/>
  <c r="AL25" i="11"/>
  <c r="P25" i="11"/>
  <c r="Y25" i="11"/>
  <c r="AH25" i="11"/>
  <c r="I25" i="11"/>
  <c r="R25" i="11"/>
  <c r="AA25" i="11"/>
  <c r="AJ25" i="11"/>
  <c r="N25" i="11"/>
  <c r="W25" i="11"/>
  <c r="AF25" i="11"/>
  <c r="V25" i="11"/>
  <c r="X25" i="11"/>
  <c r="G25" i="8"/>
  <c r="J25" i="8" s="1"/>
  <c r="T25" i="11"/>
  <c r="J25" i="11"/>
  <c r="S25" i="11"/>
  <c r="AB25" i="11"/>
  <c r="AK25" i="11"/>
  <c r="L25" i="11"/>
  <c r="U25" i="11"/>
  <c r="AD25" i="11"/>
  <c r="AM25" i="11"/>
  <c r="H25" i="11"/>
  <c r="Q25" i="11"/>
  <c r="Z25" i="11"/>
  <c r="AI25" i="11"/>
  <c r="M25" i="11"/>
  <c r="AE25" i="11"/>
  <c r="O25" i="11"/>
  <c r="AG25" i="11"/>
  <c r="K25" i="11"/>
  <c r="AC25" i="11"/>
  <c r="G96" i="11"/>
  <c r="E96" i="8"/>
  <c r="G129" i="11"/>
  <c r="G129" i="8" s="1"/>
  <c r="E129" i="8"/>
  <c r="E41" i="8"/>
  <c r="G41" i="11"/>
  <c r="G41" i="8" s="1"/>
  <c r="E148" i="8"/>
  <c r="G148" i="11"/>
  <c r="G148" i="8" s="1"/>
  <c r="G59" i="11"/>
  <c r="G59" i="8" s="1"/>
  <c r="E59" i="8"/>
  <c r="G93" i="8"/>
  <c r="AH93" i="11"/>
  <c r="G150" i="11"/>
  <c r="G150" i="8" s="1"/>
  <c r="E150" i="8"/>
  <c r="E128" i="8"/>
  <c r="G128" i="11"/>
  <c r="G128" i="8" s="1"/>
  <c r="E38" i="8"/>
  <c r="G38" i="11"/>
  <c r="G38" i="8" s="1"/>
  <c r="G55" i="11"/>
  <c r="G55" i="8" s="1"/>
  <c r="E55" i="8"/>
  <c r="G151" i="11"/>
  <c r="E151" i="8"/>
  <c r="G115" i="11"/>
  <c r="E115" i="8"/>
  <c r="G97" i="11"/>
  <c r="E97" i="8"/>
  <c r="G132" i="11"/>
  <c r="G132" i="8" s="1"/>
  <c r="E132" i="8"/>
  <c r="G123" i="11"/>
  <c r="G123" i="8" s="1"/>
  <c r="E123" i="8"/>
  <c r="E62" i="8"/>
  <c r="G62" i="11"/>
  <c r="G62" i="8" s="1"/>
  <c r="E79" i="8"/>
  <c r="G79" i="11"/>
  <c r="G58" i="11"/>
  <c r="G58" i="8" s="1"/>
  <c r="E58" i="8"/>
  <c r="E152" i="8"/>
  <c r="G152" i="11"/>
  <c r="G152" i="8" s="1"/>
  <c r="G116" i="11"/>
  <c r="G116" i="8" s="1"/>
  <c r="E116" i="8"/>
  <c r="E130" i="8"/>
  <c r="G130" i="11"/>
  <c r="G130" i="8" s="1"/>
  <c r="G105" i="11"/>
  <c r="G105" i="8" s="1"/>
  <c r="E105" i="8"/>
  <c r="G131" i="11"/>
  <c r="G131" i="8" s="1"/>
  <c r="E131" i="8"/>
  <c r="G141" i="11"/>
  <c r="G141" i="8" s="1"/>
  <c r="E141" i="8"/>
  <c r="E56" i="8"/>
  <c r="G56" i="11"/>
  <c r="G56" i="8" s="1"/>
  <c r="AI93" i="11"/>
  <c r="AD93" i="11"/>
  <c r="M93" i="11"/>
  <c r="V93" i="11"/>
  <c r="J93" i="11"/>
  <c r="AK90" i="11"/>
  <c r="Z90" i="11"/>
  <c r="X90" i="11"/>
  <c r="S90" i="11"/>
  <c r="H90" i="11"/>
  <c r="L90" i="11"/>
  <c r="R90" i="11"/>
  <c r="L93" i="11"/>
  <c r="AK43" i="11"/>
  <c r="G43" i="8"/>
  <c r="M43" i="8" s="1"/>
  <c r="L43" i="11"/>
  <c r="U43" i="11"/>
  <c r="AD43" i="11"/>
  <c r="AM43" i="11"/>
  <c r="N43" i="11"/>
  <c r="W43" i="11"/>
  <c r="AF43" i="11"/>
  <c r="P43" i="11"/>
  <c r="Y43" i="11"/>
  <c r="AH43" i="11"/>
  <c r="R43" i="11"/>
  <c r="AJ43" i="11"/>
  <c r="T43" i="11"/>
  <c r="AL43" i="11"/>
  <c r="AE43" i="11"/>
  <c r="O43" i="11"/>
  <c r="X43" i="11"/>
  <c r="AG43" i="11"/>
  <c r="H43" i="11"/>
  <c r="Q43" i="11"/>
  <c r="Z43" i="11"/>
  <c r="AI43" i="11"/>
  <c r="J43" i="11"/>
  <c r="S43" i="11"/>
  <c r="AB43" i="11"/>
  <c r="I43" i="11"/>
  <c r="AA43" i="11"/>
  <c r="K43" i="11"/>
  <c r="AC43" i="11"/>
  <c r="M43" i="11"/>
  <c r="V43" i="11"/>
  <c r="E44" i="8"/>
  <c r="G44" i="11"/>
  <c r="G44" i="8" s="1"/>
  <c r="G61" i="11"/>
  <c r="E61" i="8"/>
  <c r="G90" i="8"/>
  <c r="AM90" i="11"/>
  <c r="AH90" i="11"/>
  <c r="G147" i="11"/>
  <c r="G147" i="8" s="1"/>
  <c r="E147" i="8"/>
  <c r="G127" i="11"/>
  <c r="G127" i="8" s="1"/>
  <c r="E127" i="8"/>
  <c r="G109" i="11"/>
  <c r="G109" i="8" s="1"/>
  <c r="E109" i="8"/>
  <c r="G145" i="11"/>
  <c r="G145" i="8" s="1"/>
  <c r="E145" i="8"/>
  <c r="G126" i="11"/>
  <c r="G126" i="8" s="1"/>
  <c r="E126" i="8"/>
  <c r="G70" i="8"/>
  <c r="E70" i="8"/>
  <c r="G110" i="11"/>
  <c r="G110" i="8" s="1"/>
  <c r="E110" i="8"/>
  <c r="G133" i="11"/>
  <c r="E133" i="8"/>
  <c r="E149" i="8"/>
  <c r="G149" i="11"/>
  <c r="G149" i="8" s="1"/>
  <c r="G114" i="11"/>
  <c r="G114" i="8" s="1"/>
  <c r="E114" i="8"/>
  <c r="G134" i="11"/>
  <c r="G134" i="8" s="1"/>
  <c r="E134" i="8"/>
  <c r="P93" i="11"/>
  <c r="T93" i="11"/>
  <c r="AA93" i="11"/>
  <c r="Y90" i="11"/>
  <c r="AC90" i="11"/>
  <c r="AJ90" i="11"/>
  <c r="Y93" i="11"/>
  <c r="AC93" i="11"/>
  <c r="AJ93" i="11"/>
  <c r="I93" i="11"/>
  <c r="AL90" i="11"/>
  <c r="K90" i="11"/>
  <c r="S93" i="11"/>
  <c r="H93" i="11"/>
  <c r="AB93" i="11"/>
  <c r="Q93" i="11"/>
  <c r="X93" i="11"/>
  <c r="U93" i="11"/>
  <c r="J90" i="11"/>
  <c r="AG90" i="11"/>
  <c r="AE90" i="11"/>
  <c r="W90" i="11"/>
  <c r="U90" i="11"/>
  <c r="Q90" i="11"/>
  <c r="AA90" i="11"/>
  <c r="X119" i="11"/>
  <c r="X29" i="11"/>
  <c r="X65" i="11"/>
  <c r="AB11" i="11"/>
  <c r="AB47" i="11" s="1"/>
  <c r="X101" i="11"/>
  <c r="X137" i="11"/>
  <c r="AM95" i="11"/>
  <c r="K95" i="11"/>
  <c r="T95" i="11"/>
  <c r="AC95" i="11"/>
  <c r="AL95" i="11"/>
  <c r="M95" i="11"/>
  <c r="V95" i="11"/>
  <c r="AE95" i="11"/>
  <c r="H95" i="11"/>
  <c r="Q95" i="11"/>
  <c r="Z95" i="11"/>
  <c r="AI95" i="11"/>
  <c r="J95" i="11"/>
  <c r="S95" i="11"/>
  <c r="AB95" i="11"/>
  <c r="AK95" i="11"/>
  <c r="L95" i="11"/>
  <c r="U95" i="11"/>
  <c r="AD95" i="11"/>
  <c r="N95" i="11"/>
  <c r="W95" i="11"/>
  <c r="AF95" i="11"/>
  <c r="P95" i="11"/>
  <c r="Y95" i="11"/>
  <c r="AH95" i="11"/>
  <c r="I95" i="11"/>
  <c r="R95" i="11"/>
  <c r="AA95" i="11"/>
  <c r="AJ95" i="11"/>
  <c r="O95" i="11"/>
  <c r="X95" i="11"/>
  <c r="AG95" i="11"/>
  <c r="AI94" i="11"/>
  <c r="Z94" i="11"/>
  <c r="Q94" i="11"/>
  <c r="H94" i="11"/>
  <c r="AG94" i="11"/>
  <c r="X94" i="11"/>
  <c r="O94" i="11"/>
  <c r="AK94" i="11"/>
  <c r="AB94" i="11"/>
  <c r="S94" i="11"/>
  <c r="J94" i="11"/>
  <c r="AL94" i="11"/>
  <c r="AC94" i="11"/>
  <c r="T94" i="11"/>
  <c r="K94" i="11"/>
  <c r="AJ94" i="11"/>
  <c r="AA94" i="11"/>
  <c r="R94" i="11"/>
  <c r="I94" i="11"/>
  <c r="AE94" i="11"/>
  <c r="V94" i="11"/>
  <c r="M94" i="11"/>
  <c r="AF94" i="11"/>
  <c r="W94" i="11"/>
  <c r="N94" i="11"/>
  <c r="AM94" i="11"/>
  <c r="AD94" i="11"/>
  <c r="U94" i="11"/>
  <c r="L94" i="11"/>
  <c r="AH94" i="11"/>
  <c r="Y94" i="11"/>
  <c r="P94" i="11"/>
  <c r="AI98" i="11"/>
  <c r="Z98" i="11"/>
  <c r="Q98" i="11"/>
  <c r="H98" i="11"/>
  <c r="AG98" i="11"/>
  <c r="X98" i="11"/>
  <c r="O98" i="11"/>
  <c r="AK98" i="11"/>
  <c r="AB98" i="11"/>
  <c r="S98" i="11"/>
  <c r="J98" i="11"/>
  <c r="AL98" i="11"/>
  <c r="AC98" i="11"/>
  <c r="T98" i="11"/>
  <c r="K98" i="11"/>
  <c r="AJ98" i="11"/>
  <c r="AA98" i="11"/>
  <c r="R98" i="11"/>
  <c r="I98" i="11"/>
  <c r="AE98" i="11"/>
  <c r="V98" i="11"/>
  <c r="M98" i="11"/>
  <c r="AF98" i="11"/>
  <c r="W98" i="11"/>
  <c r="N98" i="11"/>
  <c r="AM98" i="11"/>
  <c r="AD98" i="11"/>
  <c r="U98" i="11"/>
  <c r="L98" i="11"/>
  <c r="AH98" i="11"/>
  <c r="Y98" i="11"/>
  <c r="P98" i="11"/>
  <c r="AM92" i="11"/>
  <c r="H92" i="11"/>
  <c r="Q92" i="11"/>
  <c r="Z92" i="11"/>
  <c r="AI92" i="11"/>
  <c r="P92" i="11"/>
  <c r="Y92" i="11"/>
  <c r="AA92" i="11"/>
  <c r="N92" i="11"/>
  <c r="W92" i="11"/>
  <c r="AF92" i="11"/>
  <c r="M92" i="11"/>
  <c r="V92" i="11"/>
  <c r="AE92" i="11"/>
  <c r="O92" i="11"/>
  <c r="X92" i="11"/>
  <c r="AG92" i="11"/>
  <c r="K92" i="11"/>
  <c r="T92" i="11"/>
  <c r="AC92" i="11"/>
  <c r="AL92" i="11"/>
  <c r="J92" i="11"/>
  <c r="S92" i="11"/>
  <c r="AB92" i="11"/>
  <c r="AK92" i="11"/>
  <c r="L92" i="11"/>
  <c r="U92" i="11"/>
  <c r="AD92" i="11"/>
  <c r="AH92" i="11"/>
  <c r="I92" i="11"/>
  <c r="R92" i="11"/>
  <c r="AJ92" i="11"/>
  <c r="AL91" i="11"/>
  <c r="AC91" i="11"/>
  <c r="T91" i="11"/>
  <c r="K91" i="11"/>
  <c r="AJ91" i="11"/>
  <c r="AA91" i="11"/>
  <c r="R91" i="11"/>
  <c r="I91" i="11"/>
  <c r="AE91" i="11"/>
  <c r="V91" i="11"/>
  <c r="M91" i="11"/>
  <c r="AF91" i="11"/>
  <c r="W91" i="11"/>
  <c r="N91" i="11"/>
  <c r="AM91" i="11"/>
  <c r="AD91" i="11"/>
  <c r="U91" i="11"/>
  <c r="L91" i="11"/>
  <c r="AH91" i="11"/>
  <c r="Y91" i="11"/>
  <c r="P91" i="11"/>
  <c r="AI91" i="11"/>
  <c r="Z91" i="11"/>
  <c r="Q91" i="11"/>
  <c r="H91" i="11"/>
  <c r="AG91" i="11"/>
  <c r="X91" i="11"/>
  <c r="O91" i="11"/>
  <c r="AK91" i="11"/>
  <c r="AB91" i="11"/>
  <c r="S91" i="11"/>
  <c r="J91" i="11"/>
  <c r="P12" i="8"/>
  <c r="O12" i="8"/>
  <c r="N12" i="8"/>
  <c r="H4" i="8"/>
  <c r="S12" i="8" s="1"/>
  <c r="AB29" i="11"/>
  <c r="AB83" i="11"/>
  <c r="N12" i="6"/>
  <c r="B6" i="6" s="1"/>
  <c r="L12" i="6"/>
  <c r="B5" i="6" s="1"/>
  <c r="G37" i="5"/>
  <c r="G20" i="5"/>
  <c r="G19" i="5"/>
  <c r="G18" i="5"/>
  <c r="G17" i="5"/>
  <c r="G16" i="5"/>
  <c r="G15" i="5"/>
  <c r="AB101" i="11" l="1"/>
  <c r="AB119" i="11"/>
  <c r="AB65" i="11"/>
  <c r="AF11" i="11"/>
  <c r="AF83" i="11" s="1"/>
  <c r="J43" i="8"/>
  <c r="I43" i="8"/>
  <c r="L43" i="8"/>
  <c r="AL133" i="11"/>
  <c r="G133" i="8"/>
  <c r="S133" i="8" s="1"/>
  <c r="M133" i="11"/>
  <c r="V133" i="11"/>
  <c r="AE133" i="11"/>
  <c r="O133" i="11"/>
  <c r="X133" i="11"/>
  <c r="AG133" i="11"/>
  <c r="H133" i="11"/>
  <c r="Q133" i="11"/>
  <c r="Z133" i="11"/>
  <c r="AI133" i="11"/>
  <c r="L133" i="11"/>
  <c r="AD133" i="11"/>
  <c r="N133" i="11"/>
  <c r="AF133" i="11"/>
  <c r="P133" i="11"/>
  <c r="Y133" i="11"/>
  <c r="AH133" i="11"/>
  <c r="I133" i="11"/>
  <c r="R133" i="11"/>
  <c r="AA133" i="11"/>
  <c r="AJ133" i="11"/>
  <c r="K133" i="11"/>
  <c r="T133" i="11"/>
  <c r="AC133" i="11"/>
  <c r="J133" i="11"/>
  <c r="S133" i="11"/>
  <c r="AB133" i="11"/>
  <c r="AK133" i="11"/>
  <c r="U133" i="11"/>
  <c r="AM133" i="11"/>
  <c r="W133" i="11"/>
  <c r="AM115" i="11"/>
  <c r="G115" i="8"/>
  <c r="S115" i="8" s="1"/>
  <c r="H115" i="11"/>
  <c r="Q115" i="11"/>
  <c r="Z115" i="11"/>
  <c r="AI115" i="11"/>
  <c r="J115" i="11"/>
  <c r="S115" i="11"/>
  <c r="AB115" i="11"/>
  <c r="AK115" i="11"/>
  <c r="O115" i="11"/>
  <c r="X115" i="11"/>
  <c r="AG115" i="11"/>
  <c r="AF115" i="11"/>
  <c r="P115" i="11"/>
  <c r="U115" i="11"/>
  <c r="K115" i="11"/>
  <c r="T115" i="11"/>
  <c r="AC115" i="11"/>
  <c r="AL115" i="11"/>
  <c r="M115" i="11"/>
  <c r="V115" i="11"/>
  <c r="AE115" i="11"/>
  <c r="I115" i="11"/>
  <c r="R115" i="11"/>
  <c r="AA115" i="11"/>
  <c r="AJ115" i="11"/>
  <c r="N115" i="11"/>
  <c r="W115" i="11"/>
  <c r="Y115" i="11"/>
  <c r="AH115" i="11"/>
  <c r="L115" i="11"/>
  <c r="AD115" i="11"/>
  <c r="H25" i="8"/>
  <c r="K25" i="8"/>
  <c r="H43" i="8"/>
  <c r="K43" i="8"/>
  <c r="AK151" i="11"/>
  <c r="G151" i="8"/>
  <c r="S151" i="8" s="1"/>
  <c r="I151" i="11"/>
  <c r="R151" i="11"/>
  <c r="AA151" i="11"/>
  <c r="AJ151" i="11"/>
  <c r="K151" i="11"/>
  <c r="T151" i="11"/>
  <c r="AC151" i="11"/>
  <c r="AL151" i="11"/>
  <c r="J151" i="11"/>
  <c r="S151" i="11"/>
  <c r="AB151" i="11"/>
  <c r="H151" i="11"/>
  <c r="Z151" i="11"/>
  <c r="Y151" i="11"/>
  <c r="L151" i="11"/>
  <c r="U151" i="11"/>
  <c r="AD151" i="11"/>
  <c r="AM151" i="11"/>
  <c r="N151" i="11"/>
  <c r="W151" i="11"/>
  <c r="AF151" i="11"/>
  <c r="M151" i="11"/>
  <c r="V151" i="11"/>
  <c r="AE151" i="11"/>
  <c r="O151" i="11"/>
  <c r="X151" i="11"/>
  <c r="AG151" i="11"/>
  <c r="Q151" i="11"/>
  <c r="AI151" i="11"/>
  <c r="P151" i="11"/>
  <c r="AH151" i="11"/>
  <c r="M25" i="8"/>
  <c r="AM61" i="11"/>
  <c r="G61" i="8"/>
  <c r="P61" i="8" s="1"/>
  <c r="H61" i="11"/>
  <c r="Q61" i="11"/>
  <c r="Z61" i="11"/>
  <c r="AI61" i="11"/>
  <c r="J61" i="11"/>
  <c r="S61" i="11"/>
  <c r="AB61" i="11"/>
  <c r="AK61" i="11"/>
  <c r="I61" i="11"/>
  <c r="R61" i="11"/>
  <c r="AA61" i="11"/>
  <c r="AJ61" i="11"/>
  <c r="N61" i="11"/>
  <c r="AF61" i="11"/>
  <c r="P61" i="11"/>
  <c r="AH61" i="11"/>
  <c r="O61" i="11"/>
  <c r="AG61" i="11"/>
  <c r="K61" i="11"/>
  <c r="T61" i="11"/>
  <c r="AC61" i="11"/>
  <c r="AL61" i="11"/>
  <c r="M61" i="11"/>
  <c r="V61" i="11"/>
  <c r="AE61" i="11"/>
  <c r="L61" i="11"/>
  <c r="U61" i="11"/>
  <c r="AD61" i="11"/>
  <c r="W61" i="11"/>
  <c r="Y61" i="11"/>
  <c r="X61" i="11"/>
  <c r="AL79" i="11"/>
  <c r="G79" i="8"/>
  <c r="P79" i="8" s="1"/>
  <c r="M79" i="11"/>
  <c r="V79" i="11"/>
  <c r="AE79" i="11"/>
  <c r="O79" i="11"/>
  <c r="X79" i="11"/>
  <c r="AG79" i="11"/>
  <c r="K79" i="11"/>
  <c r="T79" i="11"/>
  <c r="AC79" i="11"/>
  <c r="AB79" i="11"/>
  <c r="L79" i="11"/>
  <c r="AD79" i="11"/>
  <c r="H79" i="11"/>
  <c r="Z79" i="11"/>
  <c r="P79" i="11"/>
  <c r="Y79" i="11"/>
  <c r="AH79" i="11"/>
  <c r="I79" i="11"/>
  <c r="R79" i="11"/>
  <c r="AA79" i="11"/>
  <c r="AJ79" i="11"/>
  <c r="N79" i="11"/>
  <c r="W79" i="11"/>
  <c r="AF79" i="11"/>
  <c r="J79" i="11"/>
  <c r="S79" i="11"/>
  <c r="AK79" i="11"/>
  <c r="U79" i="11"/>
  <c r="AM79" i="11"/>
  <c r="Q79" i="11"/>
  <c r="AI79" i="11"/>
  <c r="G97" i="8"/>
  <c r="S97" i="8" s="1"/>
  <c r="AE97" i="11"/>
  <c r="V97" i="11"/>
  <c r="M97" i="11"/>
  <c r="AI97" i="11"/>
  <c r="Z97" i="11"/>
  <c r="Q97" i="11"/>
  <c r="H97" i="11"/>
  <c r="AG97" i="11"/>
  <c r="X97" i="11"/>
  <c r="O97" i="11"/>
  <c r="AK97" i="11"/>
  <c r="AB97" i="11"/>
  <c r="S97" i="11"/>
  <c r="J97" i="11"/>
  <c r="AF97" i="11"/>
  <c r="W97" i="11"/>
  <c r="N97" i="11"/>
  <c r="AM97" i="11"/>
  <c r="AD97" i="11"/>
  <c r="U97" i="11"/>
  <c r="L97" i="11"/>
  <c r="AH97" i="11"/>
  <c r="Y97" i="11"/>
  <c r="P97" i="11"/>
  <c r="AL97" i="11"/>
  <c r="AC97" i="11"/>
  <c r="T97" i="11"/>
  <c r="K97" i="11"/>
  <c r="AJ97" i="11"/>
  <c r="AA97" i="11"/>
  <c r="R97" i="11"/>
  <c r="I97" i="11"/>
  <c r="G96" i="8"/>
  <c r="AH96" i="11"/>
  <c r="AK96" i="11"/>
  <c r="AM96" i="11"/>
  <c r="J96" i="11"/>
  <c r="AB96" i="11"/>
  <c r="W96" i="11"/>
  <c r="X96" i="11"/>
  <c r="Q96" i="11"/>
  <c r="M96" i="11"/>
  <c r="I96" i="11"/>
  <c r="AJ96" i="11"/>
  <c r="AC96" i="11"/>
  <c r="Y96" i="11"/>
  <c r="AF96" i="11"/>
  <c r="L96" i="11"/>
  <c r="S96" i="11"/>
  <c r="Z96" i="11"/>
  <c r="R96" i="11"/>
  <c r="AL96" i="11"/>
  <c r="U96" i="11"/>
  <c r="N96" i="11"/>
  <c r="AD96" i="11"/>
  <c r="O96" i="11"/>
  <c r="H96" i="11"/>
  <c r="AI96" i="11"/>
  <c r="AE96" i="11"/>
  <c r="AA96" i="11"/>
  <c r="T96" i="11"/>
  <c r="P96" i="11"/>
  <c r="AG96" i="11"/>
  <c r="V96" i="11"/>
  <c r="K96" i="11"/>
  <c r="I25" i="8"/>
  <c r="L25" i="8"/>
  <c r="P25" i="8"/>
  <c r="P151" i="8"/>
  <c r="P43" i="8"/>
  <c r="S25" i="8"/>
  <c r="S43" i="8"/>
  <c r="O43" i="8"/>
  <c r="O25" i="8"/>
  <c r="N151" i="8"/>
  <c r="N43" i="8"/>
  <c r="N25" i="8"/>
  <c r="AB137" i="11"/>
  <c r="T12" i="8"/>
  <c r="Q12" i="8"/>
  <c r="R12" i="8"/>
  <c r="I4" i="8"/>
  <c r="V12" i="8" s="1"/>
  <c r="AF101" i="11"/>
  <c r="AF119" i="11"/>
  <c r="P12" i="6"/>
  <c r="AF29" i="11" l="1"/>
  <c r="AF137" i="11"/>
  <c r="O151" i="8"/>
  <c r="AF65" i="11"/>
  <c r="AF47" i="11"/>
  <c r="AJ11" i="11"/>
  <c r="AJ65" i="11" s="1"/>
  <c r="O97" i="8"/>
  <c r="AH8" i="13"/>
  <c r="J8" i="13"/>
  <c r="Z8" i="13"/>
  <c r="R8" i="13"/>
  <c r="V8" i="13"/>
  <c r="N8" i="13"/>
  <c r="AD8" i="13"/>
  <c r="N61" i="8"/>
  <c r="O61" i="8"/>
  <c r="S61" i="8"/>
  <c r="P97" i="8"/>
  <c r="O79" i="8"/>
  <c r="N97" i="8"/>
  <c r="F8" i="13"/>
  <c r="AO98" i="11"/>
  <c r="N79" i="8"/>
  <c r="S79" i="8"/>
  <c r="O115" i="8"/>
  <c r="H79" i="8"/>
  <c r="K79" i="8"/>
  <c r="J79" i="8"/>
  <c r="L79" i="8"/>
  <c r="I79" i="8"/>
  <c r="M79" i="8"/>
  <c r="H61" i="8"/>
  <c r="K61" i="8"/>
  <c r="L61" i="8"/>
  <c r="J61" i="8"/>
  <c r="M61" i="8"/>
  <c r="I61" i="8"/>
  <c r="H115" i="8"/>
  <c r="K115" i="8"/>
  <c r="M115" i="8"/>
  <c r="I115" i="8"/>
  <c r="L115" i="8"/>
  <c r="J115" i="8"/>
  <c r="H133" i="8"/>
  <c r="K133" i="8"/>
  <c r="M133" i="8"/>
  <c r="I133" i="8"/>
  <c r="J133" i="8"/>
  <c r="L133" i="8"/>
  <c r="H97" i="8"/>
  <c r="K97" i="8"/>
  <c r="M97" i="8"/>
  <c r="L97" i="8"/>
  <c r="J97" i="8"/>
  <c r="I97" i="8"/>
  <c r="H151" i="8"/>
  <c r="K151" i="8"/>
  <c r="I151" i="8"/>
  <c r="L151" i="8"/>
  <c r="J151" i="8"/>
  <c r="M151" i="8"/>
  <c r="N115" i="8"/>
  <c r="N133" i="8"/>
  <c r="O133" i="8"/>
  <c r="P115" i="8"/>
  <c r="P133" i="8"/>
  <c r="T151" i="8"/>
  <c r="T97" i="8"/>
  <c r="T43" i="8"/>
  <c r="T133" i="8"/>
  <c r="T79" i="8"/>
  <c r="T25" i="8"/>
  <c r="T115" i="8"/>
  <c r="T61" i="8"/>
  <c r="R115" i="8"/>
  <c r="R61" i="8"/>
  <c r="R151" i="8"/>
  <c r="R97" i="8"/>
  <c r="R43" i="8"/>
  <c r="R133" i="8"/>
  <c r="R79" i="8"/>
  <c r="R25" i="8"/>
  <c r="V133" i="8"/>
  <c r="V79" i="8"/>
  <c r="V25" i="8"/>
  <c r="V115" i="8"/>
  <c r="V61" i="8"/>
  <c r="V151" i="8"/>
  <c r="V97" i="8"/>
  <c r="V43" i="8"/>
  <c r="Q151" i="8"/>
  <c r="Q97" i="8"/>
  <c r="Q43" i="8"/>
  <c r="Q133" i="8"/>
  <c r="Q79" i="8"/>
  <c r="Q25" i="8"/>
  <c r="Q115" i="8"/>
  <c r="Q61" i="8"/>
  <c r="U12" i="8"/>
  <c r="W12" i="8"/>
  <c r="J4" i="8"/>
  <c r="AA12" i="8" s="1"/>
  <c r="X12" i="8"/>
  <c r="AB12" i="8"/>
  <c r="AJ119" i="11"/>
  <c r="AJ101" i="11"/>
  <c r="AJ32" i="11"/>
  <c r="I50" i="4"/>
  <c r="I49" i="4"/>
  <c r="I29" i="4"/>
  <c r="C33" i="12"/>
  <c r="F7" i="12" s="1"/>
  <c r="B34" i="12"/>
  <c r="AJ29" i="11" l="1"/>
  <c r="AJ137" i="11"/>
  <c r="AJ47" i="11"/>
  <c r="AJ83" i="11"/>
  <c r="D23" i="11"/>
  <c r="D23" i="8" s="1"/>
  <c r="D22" i="11"/>
  <c r="D22" i="8" s="1"/>
  <c r="W151" i="8"/>
  <c r="W97" i="8"/>
  <c r="W43" i="8"/>
  <c r="W133" i="8"/>
  <c r="W79" i="8"/>
  <c r="W25" i="8"/>
  <c r="W115" i="8"/>
  <c r="W61" i="8"/>
  <c r="AA115" i="8"/>
  <c r="AA61" i="8"/>
  <c r="AA151" i="8"/>
  <c r="AA97" i="8"/>
  <c r="AA43" i="8"/>
  <c r="AA133" i="8"/>
  <c r="AA79" i="8"/>
  <c r="AA25" i="8"/>
  <c r="AB133" i="8"/>
  <c r="AB79" i="8"/>
  <c r="AB25" i="8"/>
  <c r="AB115" i="8"/>
  <c r="AB61" i="8"/>
  <c r="AB151" i="8"/>
  <c r="AB97" i="8"/>
  <c r="AB43" i="8"/>
  <c r="X115" i="8"/>
  <c r="X61" i="8"/>
  <c r="X151" i="8"/>
  <c r="X97" i="8"/>
  <c r="X43" i="8"/>
  <c r="X133" i="8"/>
  <c r="X79" i="8"/>
  <c r="X25" i="8"/>
  <c r="U115" i="8"/>
  <c r="U61" i="8"/>
  <c r="U151" i="8"/>
  <c r="U97" i="8"/>
  <c r="U43" i="8"/>
  <c r="U133" i="8"/>
  <c r="U79" i="8"/>
  <c r="U25" i="8"/>
  <c r="Y12" i="8"/>
  <c r="Z12" i="8"/>
  <c r="K4" i="8"/>
  <c r="AC12" i="8" s="1"/>
  <c r="H84" i="8"/>
  <c r="H93" i="8"/>
  <c r="H96" i="8"/>
  <c r="H95" i="8"/>
  <c r="H92" i="8"/>
  <c r="H91" i="8"/>
  <c r="H98" i="8"/>
  <c r="H85" i="8"/>
  <c r="H90" i="8"/>
  <c r="H86" i="8"/>
  <c r="H94" i="8"/>
  <c r="J29" i="4"/>
  <c r="K29" i="4" s="1"/>
  <c r="K49" i="4"/>
  <c r="AE49" i="4"/>
  <c r="Y32" i="11"/>
  <c r="AA32" i="11"/>
  <c r="S32" i="11"/>
  <c r="P32" i="11"/>
  <c r="V32" i="11"/>
  <c r="AK32" i="11"/>
  <c r="AH32" i="11"/>
  <c r="AB32" i="11"/>
  <c r="M32" i="11"/>
  <c r="J32" i="11"/>
  <c r="B35" i="12"/>
  <c r="C34" i="12"/>
  <c r="G7" i="12" s="1"/>
  <c r="X32" i="11"/>
  <c r="L32" i="11"/>
  <c r="AG32" i="11"/>
  <c r="U32" i="11"/>
  <c r="I32" i="11"/>
  <c r="K32" i="11"/>
  <c r="AD32" i="11"/>
  <c r="R32" i="11"/>
  <c r="AM32" i="11"/>
  <c r="W32" i="11"/>
  <c r="AF32" i="11"/>
  <c r="T32" i="11"/>
  <c r="H32" i="11"/>
  <c r="AC32" i="11"/>
  <c r="Q32" i="11"/>
  <c r="AE32" i="11"/>
  <c r="AL32" i="11"/>
  <c r="Z32" i="11"/>
  <c r="N32" i="11"/>
  <c r="AI32" i="11"/>
  <c r="O32" i="11"/>
  <c r="E14" i="11"/>
  <c r="E22" i="11"/>
  <c r="G113" i="11"/>
  <c r="AM148" i="11"/>
  <c r="H41" i="8"/>
  <c r="AM76" i="11"/>
  <c r="AK59" i="11"/>
  <c r="AE41" i="11"/>
  <c r="J59" i="8"/>
  <c r="J138" i="8"/>
  <c r="J102" i="8"/>
  <c r="J66" i="8"/>
  <c r="J48" i="8"/>
  <c r="H30" i="8"/>
  <c r="H48" i="8"/>
  <c r="H66" i="8"/>
  <c r="H102" i="8"/>
  <c r="H120" i="8"/>
  <c r="H138" i="8"/>
  <c r="AH113" i="11" l="1"/>
  <c r="G113" i="8"/>
  <c r="L113" i="8" s="1"/>
  <c r="AC151" i="8"/>
  <c r="AC97" i="8"/>
  <c r="AC43" i="8"/>
  <c r="AC133" i="8"/>
  <c r="AC79" i="8"/>
  <c r="AC25" i="8"/>
  <c r="AC115" i="8"/>
  <c r="AC61" i="8"/>
  <c r="Y133" i="8"/>
  <c r="Y79" i="8"/>
  <c r="Y25" i="8"/>
  <c r="Y115" i="8"/>
  <c r="Y61" i="8"/>
  <c r="Y151" i="8"/>
  <c r="Y97" i="8"/>
  <c r="Y43" i="8"/>
  <c r="Z151" i="8"/>
  <c r="Z97" i="8"/>
  <c r="Z43" i="8"/>
  <c r="Z133" i="8"/>
  <c r="Z79" i="8"/>
  <c r="Z25" i="8"/>
  <c r="Z115" i="8"/>
  <c r="Z61" i="8"/>
  <c r="E14" i="8"/>
  <c r="G14" i="11"/>
  <c r="G14" i="8" s="1"/>
  <c r="G22" i="11"/>
  <c r="N22" i="11" s="1"/>
  <c r="E22" i="8"/>
  <c r="AF12" i="8"/>
  <c r="L4" i="8"/>
  <c r="AJ12" i="8" s="1"/>
  <c r="AE12" i="8"/>
  <c r="AD12" i="8"/>
  <c r="L84" i="8"/>
  <c r="L96" i="8"/>
  <c r="L92" i="8"/>
  <c r="L85" i="8"/>
  <c r="L90" i="8"/>
  <c r="L91" i="8"/>
  <c r="L95" i="8"/>
  <c r="L98" i="8"/>
  <c r="L93" i="8"/>
  <c r="L86" i="8"/>
  <c r="L94" i="8"/>
  <c r="I84" i="8"/>
  <c r="I85" i="8"/>
  <c r="I93" i="8"/>
  <c r="I95" i="8"/>
  <c r="I86" i="8"/>
  <c r="I98" i="8"/>
  <c r="I96" i="8"/>
  <c r="I92" i="8"/>
  <c r="I91" i="8"/>
  <c r="I90" i="8"/>
  <c r="I94" i="8"/>
  <c r="K84" i="8"/>
  <c r="K85" i="8"/>
  <c r="K93" i="8"/>
  <c r="K86" i="8"/>
  <c r="K91" i="8"/>
  <c r="K90" i="8"/>
  <c r="K98" i="8"/>
  <c r="K96" i="8"/>
  <c r="K95" i="8"/>
  <c r="K94" i="8"/>
  <c r="K92" i="8"/>
  <c r="J120" i="8"/>
  <c r="J84" i="8"/>
  <c r="J96" i="8"/>
  <c r="J92" i="8"/>
  <c r="J90" i="8"/>
  <c r="J98" i="8"/>
  <c r="J86" i="8"/>
  <c r="J85" i="8"/>
  <c r="J94" i="8"/>
  <c r="J93" i="8"/>
  <c r="J95" i="8"/>
  <c r="J91" i="8"/>
  <c r="AE50" i="4"/>
  <c r="J30" i="8"/>
  <c r="AI41" i="11"/>
  <c r="AA113" i="11"/>
  <c r="AB113" i="11"/>
  <c r="AG148" i="11"/>
  <c r="Z113" i="11"/>
  <c r="AJ113" i="11"/>
  <c r="AC113" i="11"/>
  <c r="L113" i="11"/>
  <c r="AM113" i="11"/>
  <c r="J113" i="11"/>
  <c r="Q148" i="11"/>
  <c r="O113" i="11"/>
  <c r="Q113" i="11"/>
  <c r="S113" i="11"/>
  <c r="X113" i="11"/>
  <c r="N113" i="11"/>
  <c r="AL113" i="11"/>
  <c r="X148" i="11"/>
  <c r="AM59" i="11"/>
  <c r="AH148" i="11"/>
  <c r="AE148" i="11"/>
  <c r="M148" i="11"/>
  <c r="Z76" i="11"/>
  <c r="L59" i="8"/>
  <c r="K41" i="11"/>
  <c r="H40" i="8"/>
  <c r="J59" i="11"/>
  <c r="U41" i="11"/>
  <c r="Y59" i="11"/>
  <c r="O59" i="11"/>
  <c r="AE76" i="11"/>
  <c r="H41" i="11"/>
  <c r="AB41" i="11"/>
  <c r="T59" i="11"/>
  <c r="I148" i="11"/>
  <c r="Z148" i="11"/>
  <c r="P148" i="11"/>
  <c r="H59" i="8"/>
  <c r="R41" i="11"/>
  <c r="AF41" i="11"/>
  <c r="Y41" i="11"/>
  <c r="AH59" i="11"/>
  <c r="M59" i="11"/>
  <c r="AC59" i="11"/>
  <c r="H59" i="11"/>
  <c r="AA59" i="11"/>
  <c r="AD41" i="11"/>
  <c r="T41" i="11"/>
  <c r="M41" i="11"/>
  <c r="AK41" i="11"/>
  <c r="V59" i="11"/>
  <c r="AF59" i="11"/>
  <c r="Q59" i="11"/>
  <c r="AD59" i="11"/>
  <c r="U76" i="11"/>
  <c r="H76" i="11"/>
  <c r="R59" i="11"/>
  <c r="M76" i="11"/>
  <c r="AA76" i="11"/>
  <c r="I76" i="11"/>
  <c r="S76" i="11"/>
  <c r="AF76" i="11"/>
  <c r="N76" i="11"/>
  <c r="J76" i="11"/>
  <c r="AJ76" i="11"/>
  <c r="R76" i="11"/>
  <c r="AB76" i="11"/>
  <c r="W76" i="11"/>
  <c r="AK76" i="11"/>
  <c r="I41" i="11"/>
  <c r="AG41" i="11"/>
  <c r="W41" i="11"/>
  <c r="P41" i="11"/>
  <c r="AD76" i="11"/>
  <c r="L76" i="11"/>
  <c r="V76" i="11"/>
  <c r="AI76" i="11"/>
  <c r="Q76" i="11"/>
  <c r="I59" i="8"/>
  <c r="K59" i="8"/>
  <c r="B36" i="12"/>
  <c r="C35" i="12"/>
  <c r="H7" i="12" s="1"/>
  <c r="J41" i="8"/>
  <c r="I41" i="8"/>
  <c r="K41" i="8"/>
  <c r="AG76" i="11"/>
  <c r="X76" i="11"/>
  <c r="O76" i="11"/>
  <c r="AH76" i="11"/>
  <c r="Y76" i="11"/>
  <c r="P76" i="11"/>
  <c r="AL76" i="11"/>
  <c r="AC76" i="11"/>
  <c r="T76" i="11"/>
  <c r="K76" i="11"/>
  <c r="L41" i="8"/>
  <c r="N40" i="11"/>
  <c r="E23" i="11"/>
  <c r="AM130" i="11"/>
  <c r="Q130" i="11"/>
  <c r="T130" i="11"/>
  <c r="AF130" i="11"/>
  <c r="P130" i="11"/>
  <c r="Y130" i="11"/>
  <c r="AH130" i="11"/>
  <c r="L130" i="11"/>
  <c r="U130" i="11"/>
  <c r="AD130" i="11"/>
  <c r="Z130" i="11"/>
  <c r="AI130" i="11"/>
  <c r="K130" i="11"/>
  <c r="AL130" i="11"/>
  <c r="W130" i="11"/>
  <c r="M130" i="11"/>
  <c r="V130" i="11"/>
  <c r="AE130" i="11"/>
  <c r="I130" i="11"/>
  <c r="R130" i="11"/>
  <c r="AA130" i="11"/>
  <c r="AJ130" i="11"/>
  <c r="H130" i="11"/>
  <c r="AC130" i="11"/>
  <c r="N130" i="11"/>
  <c r="J130" i="11"/>
  <c r="S130" i="11"/>
  <c r="AB130" i="11"/>
  <c r="AK130" i="11"/>
  <c r="O130" i="11"/>
  <c r="X130" i="11"/>
  <c r="AG130" i="11"/>
  <c r="I148" i="8"/>
  <c r="H148" i="8"/>
  <c r="L148" i="8"/>
  <c r="K148" i="8"/>
  <c r="O41" i="11"/>
  <c r="AA41" i="11"/>
  <c r="AM41" i="11"/>
  <c r="Q41" i="11"/>
  <c r="AC41" i="11"/>
  <c r="J41" i="11"/>
  <c r="V41" i="11"/>
  <c r="AH41" i="11"/>
  <c r="AB59" i="11"/>
  <c r="P59" i="11"/>
  <c r="AI59" i="11"/>
  <c r="W59" i="11"/>
  <c r="K59" i="11"/>
  <c r="AG59" i="11"/>
  <c r="U59" i="11"/>
  <c r="I59" i="11"/>
  <c r="I113" i="11"/>
  <c r="U113" i="11"/>
  <c r="AG113" i="11"/>
  <c r="K113" i="11"/>
  <c r="W113" i="11"/>
  <c r="AI113" i="11"/>
  <c r="P113" i="11"/>
  <c r="AJ148" i="11"/>
  <c r="L148" i="11"/>
  <c r="AC148" i="11"/>
  <c r="AK148" i="11"/>
  <c r="L41" i="11"/>
  <c r="X41" i="11"/>
  <c r="AJ41" i="11"/>
  <c r="N41" i="11"/>
  <c r="Z41" i="11"/>
  <c r="AL41" i="11"/>
  <c r="S41" i="11"/>
  <c r="AE59" i="11"/>
  <c r="S59" i="11"/>
  <c r="AL59" i="11"/>
  <c r="Z59" i="11"/>
  <c r="N59" i="11"/>
  <c r="AJ59" i="11"/>
  <c r="X59" i="11"/>
  <c r="L59" i="11"/>
  <c r="R113" i="11"/>
  <c r="AD113" i="11"/>
  <c r="H113" i="11"/>
  <c r="T113" i="11"/>
  <c r="AF113" i="11"/>
  <c r="M113" i="11"/>
  <c r="AE113" i="11"/>
  <c r="U148" i="11"/>
  <c r="AL148" i="11"/>
  <c r="N148" i="11"/>
  <c r="J148" i="11"/>
  <c r="Y113" i="11"/>
  <c r="AK113" i="11"/>
  <c r="AA148" i="11"/>
  <c r="O148" i="11"/>
  <c r="S148" i="11"/>
  <c r="AF148" i="11"/>
  <c r="T148" i="11"/>
  <c r="H148" i="11"/>
  <c r="V148" i="11"/>
  <c r="V113" i="11"/>
  <c r="AD148" i="11"/>
  <c r="R148" i="11"/>
  <c r="Y148" i="11"/>
  <c r="AI148" i="11"/>
  <c r="W148" i="11"/>
  <c r="K148" i="11"/>
  <c r="AB148" i="11"/>
  <c r="J148" i="8"/>
  <c r="K50" i="4"/>
  <c r="G112" i="11"/>
  <c r="G112" i="8" s="1"/>
  <c r="I138" i="8"/>
  <c r="I120" i="8"/>
  <c r="I102" i="8"/>
  <c r="I66" i="8"/>
  <c r="I48" i="8"/>
  <c r="I30" i="8"/>
  <c r="L138" i="8"/>
  <c r="L120" i="8"/>
  <c r="L102" i="8"/>
  <c r="L66" i="8"/>
  <c r="L48" i="8"/>
  <c r="L30" i="8"/>
  <c r="K138" i="8"/>
  <c r="K120" i="8"/>
  <c r="K102" i="8"/>
  <c r="K66" i="8"/>
  <c r="K48" i="8"/>
  <c r="K30" i="8"/>
  <c r="P22" i="11" l="1"/>
  <c r="M4" i="8"/>
  <c r="AM12" i="8" s="1"/>
  <c r="P14" i="11"/>
  <c r="H113" i="8"/>
  <c r="K113" i="8"/>
  <c r="M22" i="11"/>
  <c r="AF22" i="11"/>
  <c r="J113" i="8"/>
  <c r="M14" i="11"/>
  <c r="I22" i="11"/>
  <c r="O22" i="11"/>
  <c r="S22" i="11"/>
  <c r="L22" i="11"/>
  <c r="Q22" i="11"/>
  <c r="T22" i="11"/>
  <c r="AK22" i="11"/>
  <c r="I113" i="8"/>
  <c r="AD22" i="11"/>
  <c r="AJ22" i="11"/>
  <c r="AE22" i="11"/>
  <c r="AI22" i="11"/>
  <c r="H22" i="11"/>
  <c r="AH22" i="11"/>
  <c r="AL22" i="11"/>
  <c r="K22" i="11"/>
  <c r="W22" i="11"/>
  <c r="AG22" i="11"/>
  <c r="U22" i="11"/>
  <c r="X22" i="11"/>
  <c r="V22" i="11"/>
  <c r="Z22" i="11"/>
  <c r="AA22" i="11"/>
  <c r="Y22" i="11"/>
  <c r="AC22" i="11"/>
  <c r="R22" i="11"/>
  <c r="AB22" i="11"/>
  <c r="J22" i="11"/>
  <c r="O14" i="11"/>
  <c r="AE14" i="11"/>
  <c r="AL14" i="11"/>
  <c r="Y14" i="11"/>
  <c r="S14" i="11"/>
  <c r="AK14" i="11"/>
  <c r="L14" i="11"/>
  <c r="AG14" i="11"/>
  <c r="AA14" i="11"/>
  <c r="X14" i="11"/>
  <c r="N14" i="11"/>
  <c r="AI14" i="11"/>
  <c r="T14" i="11"/>
  <c r="Z14" i="11"/>
  <c r="AM14" i="11"/>
  <c r="I14" i="11"/>
  <c r="AB14" i="11"/>
  <c r="AH14" i="11"/>
  <c r="AJ14" i="11"/>
  <c r="AD115" i="8"/>
  <c r="AD61" i="8"/>
  <c r="AD151" i="8"/>
  <c r="AD97" i="8"/>
  <c r="AD43" i="8"/>
  <c r="AD133" i="8"/>
  <c r="AD79" i="8"/>
  <c r="AD25" i="8"/>
  <c r="AF151" i="8"/>
  <c r="AF97" i="8"/>
  <c r="AF43" i="8"/>
  <c r="AF133" i="8"/>
  <c r="AF79" i="8"/>
  <c r="AF25" i="8"/>
  <c r="AF115" i="8"/>
  <c r="AF61" i="8"/>
  <c r="G8" i="13"/>
  <c r="AJ115" i="8"/>
  <c r="AJ61" i="8"/>
  <c r="AJ151" i="8"/>
  <c r="AJ97" i="8"/>
  <c r="AJ43" i="8"/>
  <c r="AJ133" i="8"/>
  <c r="AJ79" i="8"/>
  <c r="AJ25" i="8"/>
  <c r="AE133" i="8"/>
  <c r="AE79" i="8"/>
  <c r="AE25" i="8"/>
  <c r="AE115" i="8"/>
  <c r="AE61" i="8"/>
  <c r="AE151" i="8"/>
  <c r="AE97" i="8"/>
  <c r="AE43" i="8"/>
  <c r="AF14" i="11"/>
  <c r="W14" i="11"/>
  <c r="U14" i="11"/>
  <c r="J14" i="11"/>
  <c r="Q14" i="11"/>
  <c r="H14" i="11"/>
  <c r="AD14" i="11"/>
  <c r="K14" i="11"/>
  <c r="AC14" i="11"/>
  <c r="R14" i="11"/>
  <c r="V14" i="11"/>
  <c r="G23" i="11"/>
  <c r="J23" i="11" s="1"/>
  <c r="E23" i="8"/>
  <c r="AM22" i="11"/>
  <c r="G22" i="8"/>
  <c r="N22" i="8" s="1"/>
  <c r="AG12" i="8"/>
  <c r="AI12" i="8"/>
  <c r="AH12" i="8"/>
  <c r="N4" i="8"/>
  <c r="AK12" i="8"/>
  <c r="N84" i="8"/>
  <c r="N85" i="8"/>
  <c r="N96" i="8"/>
  <c r="N92" i="8"/>
  <c r="N90" i="8"/>
  <c r="N91" i="8"/>
  <c r="N94" i="8"/>
  <c r="N86" i="8"/>
  <c r="N93" i="8"/>
  <c r="N95" i="8"/>
  <c r="N98" i="8"/>
  <c r="M41" i="8"/>
  <c r="M84" i="8"/>
  <c r="M93" i="8"/>
  <c r="M96" i="8"/>
  <c r="M95" i="8"/>
  <c r="M94" i="8"/>
  <c r="M92" i="8"/>
  <c r="M98" i="8"/>
  <c r="M90" i="8"/>
  <c r="M91" i="8"/>
  <c r="M86" i="8"/>
  <c r="M85" i="8"/>
  <c r="P59" i="8"/>
  <c r="P84" i="8"/>
  <c r="P92" i="8"/>
  <c r="P93" i="8"/>
  <c r="P86" i="8"/>
  <c r="P91" i="8"/>
  <c r="P85" i="8"/>
  <c r="P95" i="8"/>
  <c r="P94" i="8"/>
  <c r="P96" i="8"/>
  <c r="P90" i="8"/>
  <c r="P98" i="8"/>
  <c r="O113" i="8"/>
  <c r="O84" i="8"/>
  <c r="O93" i="8"/>
  <c r="O96" i="8"/>
  <c r="O92" i="8"/>
  <c r="O94" i="8"/>
  <c r="O86" i="8"/>
  <c r="O85" i="8"/>
  <c r="O95" i="8"/>
  <c r="O90" i="8"/>
  <c r="O91" i="8"/>
  <c r="O98" i="8"/>
  <c r="O148" i="8"/>
  <c r="I40" i="8"/>
  <c r="L40" i="8"/>
  <c r="M40" i="8"/>
  <c r="J40" i="8"/>
  <c r="K40" i="8"/>
  <c r="AI40" i="11"/>
  <c r="L40" i="11"/>
  <c r="P40" i="11"/>
  <c r="AL40" i="11"/>
  <c r="U40" i="11"/>
  <c r="X40" i="11"/>
  <c r="Z40" i="11"/>
  <c r="AB40" i="11"/>
  <c r="K40" i="11"/>
  <c r="AJ40" i="11"/>
  <c r="S40" i="11"/>
  <c r="I40" i="11"/>
  <c r="W40" i="11"/>
  <c r="AE40" i="11"/>
  <c r="N59" i="8"/>
  <c r="M148" i="8"/>
  <c r="P40" i="8"/>
  <c r="P148" i="8"/>
  <c r="B37" i="12"/>
  <c r="C36" i="12"/>
  <c r="I7" i="12" s="1"/>
  <c r="N148" i="8"/>
  <c r="N40" i="8"/>
  <c r="P41" i="8"/>
  <c r="M59" i="8"/>
  <c r="O41" i="8"/>
  <c r="O59" i="8"/>
  <c r="O40" i="8"/>
  <c r="M113" i="8"/>
  <c r="P113" i="8"/>
  <c r="N41" i="8"/>
  <c r="N113" i="8"/>
  <c r="O130" i="8"/>
  <c r="H130" i="8"/>
  <c r="M130" i="8"/>
  <c r="I130" i="8"/>
  <c r="K130" i="8"/>
  <c r="J130" i="8"/>
  <c r="AG40" i="11"/>
  <c r="AM40" i="11"/>
  <c r="R40" i="11"/>
  <c r="AH40" i="11"/>
  <c r="M40" i="11"/>
  <c r="AC40" i="11"/>
  <c r="H40" i="11"/>
  <c r="AA40" i="11"/>
  <c r="V40" i="11"/>
  <c r="AF40" i="11"/>
  <c r="O40" i="11"/>
  <c r="Y40" i="11"/>
  <c r="T40" i="11"/>
  <c r="AK40" i="11"/>
  <c r="Q40" i="11"/>
  <c r="AD40" i="11"/>
  <c r="J40" i="11"/>
  <c r="N130" i="8"/>
  <c r="P130" i="8"/>
  <c r="L130" i="8"/>
  <c r="R131" i="11"/>
  <c r="AE131" i="11"/>
  <c r="X131" i="11"/>
  <c r="U131" i="11"/>
  <c r="AH131" i="11"/>
  <c r="Y131" i="11"/>
  <c r="P131" i="11"/>
  <c r="AM131" i="11"/>
  <c r="AA131" i="11"/>
  <c r="L131" i="11"/>
  <c r="AF131" i="11"/>
  <c r="W131" i="11"/>
  <c r="N131" i="11"/>
  <c r="AJ131" i="11"/>
  <c r="I131" i="11"/>
  <c r="AK131" i="11"/>
  <c r="AB131" i="11"/>
  <c r="S131" i="11"/>
  <c r="J131" i="11"/>
  <c r="AD131" i="11"/>
  <c r="AI131" i="11"/>
  <c r="Z131" i="11"/>
  <c r="Q131" i="11"/>
  <c r="H131" i="11"/>
  <c r="O131" i="11"/>
  <c r="V131" i="11"/>
  <c r="M131" i="11"/>
  <c r="AG131" i="11"/>
  <c r="AL131" i="11"/>
  <c r="AC131" i="11"/>
  <c r="T131" i="11"/>
  <c r="K131" i="11"/>
  <c r="P149" i="8"/>
  <c r="L149" i="8"/>
  <c r="K149" i="8"/>
  <c r="J149" i="8"/>
  <c r="H149" i="8"/>
  <c r="O149" i="8"/>
  <c r="M149" i="8"/>
  <c r="N149" i="8"/>
  <c r="I149" i="8"/>
  <c r="AG149" i="11"/>
  <c r="AK149" i="11"/>
  <c r="AB149" i="11"/>
  <c r="S149" i="11"/>
  <c r="J149" i="11"/>
  <c r="Q149" i="11"/>
  <c r="AJ149" i="11"/>
  <c r="AA149" i="11"/>
  <c r="R149" i="11"/>
  <c r="I149" i="11"/>
  <c r="AC149" i="11"/>
  <c r="N149" i="11"/>
  <c r="AE149" i="11"/>
  <c r="V149" i="11"/>
  <c r="M149" i="11"/>
  <c r="Z149" i="11"/>
  <c r="AM149" i="11"/>
  <c r="AD149" i="11"/>
  <c r="U149" i="11"/>
  <c r="L149" i="11"/>
  <c r="AF149" i="11"/>
  <c r="T149" i="11"/>
  <c r="AH149" i="11"/>
  <c r="Y149" i="11"/>
  <c r="P149" i="11"/>
  <c r="AI149" i="11"/>
  <c r="K149" i="11"/>
  <c r="X149" i="11"/>
  <c r="O149" i="11"/>
  <c r="AL149" i="11"/>
  <c r="W149" i="11"/>
  <c r="H149" i="11"/>
  <c r="P131" i="8"/>
  <c r="K131" i="8"/>
  <c r="L131" i="8"/>
  <c r="J131" i="8"/>
  <c r="I131" i="8"/>
  <c r="N131" i="8"/>
  <c r="M131" i="8"/>
  <c r="O131" i="8"/>
  <c r="H131" i="8"/>
  <c r="K112" i="8"/>
  <c r="P112" i="8"/>
  <c r="L112" i="8"/>
  <c r="H112" i="8"/>
  <c r="M112" i="8"/>
  <c r="I112" i="8"/>
  <c r="N112" i="8"/>
  <c r="J112" i="8"/>
  <c r="O112" i="8"/>
  <c r="J77" i="8"/>
  <c r="N77" i="8"/>
  <c r="L77" i="8"/>
  <c r="M77" i="8"/>
  <c r="H77" i="8"/>
  <c r="O77" i="8"/>
  <c r="P77" i="8"/>
  <c r="K77" i="8"/>
  <c r="I77" i="8"/>
  <c r="AK58" i="11"/>
  <c r="R58" i="11"/>
  <c r="V58" i="11"/>
  <c r="Z58" i="11"/>
  <c r="AJ58" i="11"/>
  <c r="AM58" i="11"/>
  <c r="AD58" i="11"/>
  <c r="U58" i="11"/>
  <c r="L58" i="11"/>
  <c r="AH58" i="11"/>
  <c r="Y58" i="11"/>
  <c r="P58" i="11"/>
  <c r="AL58" i="11"/>
  <c r="AC58" i="11"/>
  <c r="T58" i="11"/>
  <c r="K58" i="11"/>
  <c r="AG58" i="11"/>
  <c r="X58" i="11"/>
  <c r="O58" i="11"/>
  <c r="AB58" i="11"/>
  <c r="S58" i="11"/>
  <c r="J58" i="11"/>
  <c r="AF58" i="11"/>
  <c r="W58" i="11"/>
  <c r="N58" i="11"/>
  <c r="AA58" i="11"/>
  <c r="I58" i="11"/>
  <c r="AE58" i="11"/>
  <c r="M58" i="11"/>
  <c r="AI58" i="11"/>
  <c r="Q58" i="11"/>
  <c r="H58" i="11"/>
  <c r="AG77" i="11"/>
  <c r="Y77" i="11"/>
  <c r="AC77" i="11"/>
  <c r="AJ77" i="11"/>
  <c r="I77" i="11"/>
  <c r="AK77" i="11"/>
  <c r="AB77" i="11"/>
  <c r="S77" i="11"/>
  <c r="J77" i="11"/>
  <c r="AF77" i="11"/>
  <c r="W77" i="11"/>
  <c r="N77" i="11"/>
  <c r="AM77" i="11"/>
  <c r="AD77" i="11"/>
  <c r="U77" i="11"/>
  <c r="L77" i="11"/>
  <c r="AE77" i="11"/>
  <c r="V77" i="11"/>
  <c r="M77" i="11"/>
  <c r="AI77" i="11"/>
  <c r="Z77" i="11"/>
  <c r="Q77" i="11"/>
  <c r="H77" i="11"/>
  <c r="X77" i="11"/>
  <c r="O77" i="11"/>
  <c r="AH77" i="11"/>
  <c r="P77" i="11"/>
  <c r="AL77" i="11"/>
  <c r="T77" i="11"/>
  <c r="K77" i="11"/>
  <c r="AA77" i="11"/>
  <c r="R77" i="11"/>
  <c r="H58" i="8"/>
  <c r="M58" i="8"/>
  <c r="L58" i="8"/>
  <c r="P58" i="8"/>
  <c r="N58" i="8"/>
  <c r="J58" i="8"/>
  <c r="I58" i="8"/>
  <c r="K58" i="8"/>
  <c r="O58" i="8"/>
  <c r="R112" i="11"/>
  <c r="AF112" i="11"/>
  <c r="O112" i="11"/>
  <c r="AB112" i="11"/>
  <c r="AM112" i="11"/>
  <c r="K112" i="11"/>
  <c r="T112" i="11"/>
  <c r="AC112" i="11"/>
  <c r="AL112" i="11"/>
  <c r="P112" i="11"/>
  <c r="Y112" i="11"/>
  <c r="AH112" i="11"/>
  <c r="L112" i="11"/>
  <c r="U112" i="11"/>
  <c r="AD112" i="11"/>
  <c r="H112" i="11"/>
  <c r="Q112" i="11"/>
  <c r="Z112" i="11"/>
  <c r="AI112" i="11"/>
  <c r="M112" i="11"/>
  <c r="V112" i="11"/>
  <c r="AE112" i="11"/>
  <c r="I112" i="11"/>
  <c r="AA112" i="11"/>
  <c r="AJ112" i="11"/>
  <c r="N112" i="11"/>
  <c r="W112" i="11"/>
  <c r="J112" i="11"/>
  <c r="S112" i="11"/>
  <c r="AK112" i="11"/>
  <c r="X112" i="11"/>
  <c r="AG112" i="11"/>
  <c r="M138" i="8"/>
  <c r="M120" i="8"/>
  <c r="M102" i="8"/>
  <c r="M66" i="8"/>
  <c r="M48" i="8"/>
  <c r="M30" i="8"/>
  <c r="N138" i="8"/>
  <c r="N120" i="8"/>
  <c r="N102" i="8"/>
  <c r="N66" i="8"/>
  <c r="N48" i="8"/>
  <c r="N30" i="8"/>
  <c r="P138" i="8"/>
  <c r="P120" i="8"/>
  <c r="P102" i="8"/>
  <c r="P66" i="8"/>
  <c r="P48" i="8"/>
  <c r="P30" i="8"/>
  <c r="O138" i="8"/>
  <c r="O120" i="8"/>
  <c r="O102" i="8"/>
  <c r="O66" i="8"/>
  <c r="O48" i="8"/>
  <c r="O30" i="8"/>
  <c r="AL12" i="8" l="1"/>
  <c r="AM23" i="11"/>
  <c r="R23" i="11"/>
  <c r="K8" i="13"/>
  <c r="AM115" i="8"/>
  <c r="AM61" i="8"/>
  <c r="AM151" i="8"/>
  <c r="AM97" i="8"/>
  <c r="AM43" i="8"/>
  <c r="AM133" i="8"/>
  <c r="AM79" i="8"/>
  <c r="AM25" i="8"/>
  <c r="AI151" i="8"/>
  <c r="AI97" i="8"/>
  <c r="AI43" i="8"/>
  <c r="AI133" i="8"/>
  <c r="AI79" i="8"/>
  <c r="AI25" i="8"/>
  <c r="AI115" i="8"/>
  <c r="AI61" i="8"/>
  <c r="AK133" i="8"/>
  <c r="AK79" i="8"/>
  <c r="AK25" i="8"/>
  <c r="AK115" i="8"/>
  <c r="AK61" i="8"/>
  <c r="AK151" i="8"/>
  <c r="AK97" i="8"/>
  <c r="AK43" i="8"/>
  <c r="AH133" i="8"/>
  <c r="AH79" i="8"/>
  <c r="AH25" i="8"/>
  <c r="AH115" i="8"/>
  <c r="AH61" i="8"/>
  <c r="AH151" i="8"/>
  <c r="AH97" i="8"/>
  <c r="AH43" i="8"/>
  <c r="AL151" i="8"/>
  <c r="AL97" i="8"/>
  <c r="AL43" i="8"/>
  <c r="AL133" i="8"/>
  <c r="AL79" i="8"/>
  <c r="AL25" i="8"/>
  <c r="AL115" i="8"/>
  <c r="AL61" i="8"/>
  <c r="AG115" i="8"/>
  <c r="AG61" i="8"/>
  <c r="AG151" i="8"/>
  <c r="AG97" i="8"/>
  <c r="AG43" i="8"/>
  <c r="AG133" i="8"/>
  <c r="AG79" i="8"/>
  <c r="AG25" i="8"/>
  <c r="AG23" i="11"/>
  <c r="N23" i="11"/>
  <c r="Y23" i="11"/>
  <c r="AK23" i="11"/>
  <c r="AC23" i="11"/>
  <c r="K23" i="11"/>
  <c r="Z23" i="11"/>
  <c r="S23" i="11"/>
  <c r="H22" i="8"/>
  <c r="K22" i="8"/>
  <c r="J22" i="8"/>
  <c r="L22" i="8"/>
  <c r="I22" i="8"/>
  <c r="U23" i="11"/>
  <c r="AB23" i="11"/>
  <c r="AD23" i="11"/>
  <c r="I23" i="11"/>
  <c r="AJ23" i="11"/>
  <c r="AL23" i="11"/>
  <c r="X23" i="11"/>
  <c r="Q23" i="11"/>
  <c r="P23" i="11"/>
  <c r="P22" i="8"/>
  <c r="V23" i="11"/>
  <c r="G23" i="8"/>
  <c r="R23" i="8" s="1"/>
  <c r="AF23" i="11"/>
  <c r="W23" i="11"/>
  <c r="L23" i="11"/>
  <c r="M23" i="11"/>
  <c r="AA23" i="11"/>
  <c r="T23" i="11"/>
  <c r="O23" i="11"/>
  <c r="H23" i="11"/>
  <c r="AI23" i="11"/>
  <c r="AE23" i="11"/>
  <c r="AH23" i="11"/>
  <c r="O22" i="8"/>
  <c r="M22" i="8"/>
  <c r="S130" i="8"/>
  <c r="S84" i="8"/>
  <c r="S96" i="8"/>
  <c r="S92" i="8"/>
  <c r="S90" i="8"/>
  <c r="S98" i="8"/>
  <c r="S93" i="8"/>
  <c r="S91" i="8"/>
  <c r="S95" i="8"/>
  <c r="S86" i="8"/>
  <c r="S85" i="8"/>
  <c r="S94" i="8"/>
  <c r="R84" i="8"/>
  <c r="R93" i="8"/>
  <c r="R95" i="8"/>
  <c r="R86" i="8"/>
  <c r="R98" i="8"/>
  <c r="R85" i="8"/>
  <c r="R90" i="8"/>
  <c r="R94" i="8"/>
  <c r="R96" i="8"/>
  <c r="R92" i="8"/>
  <c r="R91" i="8"/>
  <c r="Q130" i="8"/>
  <c r="Q84" i="8"/>
  <c r="Q85" i="8"/>
  <c r="Q93" i="8"/>
  <c r="Q96" i="8"/>
  <c r="Q95" i="8"/>
  <c r="Q92" i="8"/>
  <c r="Q86" i="8"/>
  <c r="Q90" i="8"/>
  <c r="Q98" i="8"/>
  <c r="Q91" i="8"/>
  <c r="Q94" i="8"/>
  <c r="T58" i="8"/>
  <c r="T84" i="8"/>
  <c r="T92" i="8"/>
  <c r="T85" i="8"/>
  <c r="T93" i="8"/>
  <c r="T86" i="8"/>
  <c r="T91" i="8"/>
  <c r="T95" i="8"/>
  <c r="T98" i="8"/>
  <c r="T94" i="8"/>
  <c r="T96" i="8"/>
  <c r="T90" i="8"/>
  <c r="T149" i="8"/>
  <c r="Q77" i="8"/>
  <c r="Q112" i="8"/>
  <c r="R59" i="8"/>
  <c r="R41" i="8"/>
  <c r="R22" i="8"/>
  <c r="R113" i="8"/>
  <c r="R148" i="8"/>
  <c r="R40" i="8"/>
  <c r="S59" i="8"/>
  <c r="S22" i="8"/>
  <c r="S41" i="8"/>
  <c r="S113" i="8"/>
  <c r="S148" i="8"/>
  <c r="S40" i="8"/>
  <c r="T59" i="8"/>
  <c r="T41" i="8"/>
  <c r="T22" i="8"/>
  <c r="T40" i="8"/>
  <c r="T113" i="8"/>
  <c r="T148" i="8"/>
  <c r="S58" i="8"/>
  <c r="Q58" i="8"/>
  <c r="T77" i="8"/>
  <c r="S77" i="8"/>
  <c r="S112" i="8"/>
  <c r="T112" i="8"/>
  <c r="Q131" i="8"/>
  <c r="R131" i="8"/>
  <c r="S131" i="8"/>
  <c r="S149" i="8"/>
  <c r="Q149" i="8"/>
  <c r="C37" i="12"/>
  <c r="J7" i="12" s="1"/>
  <c r="B38" i="12"/>
  <c r="R112" i="8"/>
  <c r="T131" i="8"/>
  <c r="T130" i="8"/>
  <c r="Q59" i="8"/>
  <c r="Q41" i="8"/>
  <c r="Q113" i="8"/>
  <c r="Q40" i="8"/>
  <c r="Q148" i="8"/>
  <c r="Q22" i="8"/>
  <c r="R58" i="8"/>
  <c r="R77" i="8"/>
  <c r="R149" i="8"/>
  <c r="R130" i="8"/>
  <c r="R138" i="8"/>
  <c r="R120" i="8"/>
  <c r="R102" i="8"/>
  <c r="R66" i="8"/>
  <c r="R48" i="8"/>
  <c r="R30" i="8"/>
  <c r="S138" i="8"/>
  <c r="S120" i="8"/>
  <c r="S102" i="8"/>
  <c r="S66" i="8"/>
  <c r="S48" i="8"/>
  <c r="S30" i="8"/>
  <c r="T138" i="8"/>
  <c r="T120" i="8"/>
  <c r="T102" i="8"/>
  <c r="T66" i="8"/>
  <c r="T48" i="8"/>
  <c r="T30" i="8"/>
  <c r="Q138" i="8"/>
  <c r="Q120" i="8"/>
  <c r="Q102" i="8"/>
  <c r="Q66" i="8"/>
  <c r="Q48" i="8"/>
  <c r="Q30" i="8"/>
  <c r="O8" i="13" l="1"/>
  <c r="Q23" i="8"/>
  <c r="T23" i="8"/>
  <c r="S23" i="8"/>
  <c r="I23" i="8"/>
  <c r="K23" i="8"/>
  <c r="J23" i="8"/>
  <c r="P23" i="8"/>
  <c r="O23" i="8"/>
  <c r="N23" i="8"/>
  <c r="L23" i="8"/>
  <c r="M23" i="8"/>
  <c r="H23" i="8"/>
  <c r="X84" i="8"/>
  <c r="X85" i="8"/>
  <c r="X93" i="8"/>
  <c r="X96" i="8"/>
  <c r="X92" i="8"/>
  <c r="X94" i="8"/>
  <c r="X95" i="8"/>
  <c r="X91" i="8"/>
  <c r="X98" i="8"/>
  <c r="X90" i="8"/>
  <c r="X86" i="8"/>
  <c r="W84" i="8"/>
  <c r="W96" i="8"/>
  <c r="W85" i="8"/>
  <c r="W92" i="8"/>
  <c r="W90" i="8"/>
  <c r="W93" i="8"/>
  <c r="W94" i="8"/>
  <c r="W95" i="8"/>
  <c r="W91" i="8"/>
  <c r="W86" i="8"/>
  <c r="W98" i="8"/>
  <c r="U84" i="8"/>
  <c r="U96" i="8"/>
  <c r="U92" i="8"/>
  <c r="U90" i="8"/>
  <c r="U91" i="8"/>
  <c r="U85" i="8"/>
  <c r="U98" i="8"/>
  <c r="U93" i="8"/>
  <c r="U95" i="8"/>
  <c r="U86" i="8"/>
  <c r="U94" i="8"/>
  <c r="V84" i="8"/>
  <c r="V93" i="8"/>
  <c r="V96" i="8"/>
  <c r="V95" i="8"/>
  <c r="V94" i="8"/>
  <c r="V90" i="8"/>
  <c r="V86" i="8"/>
  <c r="V85" i="8"/>
  <c r="V92" i="8"/>
  <c r="V98" i="8"/>
  <c r="V91" i="8"/>
  <c r="W148" i="8"/>
  <c r="W23" i="8"/>
  <c r="W41" i="8"/>
  <c r="W113" i="8"/>
  <c r="W59" i="8"/>
  <c r="W22" i="8"/>
  <c r="W40" i="8"/>
  <c r="W149" i="8"/>
  <c r="W131" i="8"/>
  <c r="W112" i="8"/>
  <c r="W130" i="8"/>
  <c r="W77" i="8"/>
  <c r="W58" i="8"/>
  <c r="X41" i="8"/>
  <c r="X59" i="8"/>
  <c r="X148" i="8"/>
  <c r="X40" i="8"/>
  <c r="X22" i="8"/>
  <c r="X23" i="8"/>
  <c r="X113" i="8"/>
  <c r="X130" i="8"/>
  <c r="X149" i="8"/>
  <c r="X131" i="8"/>
  <c r="X77" i="8"/>
  <c r="X112" i="8"/>
  <c r="X58" i="8"/>
  <c r="B39" i="12"/>
  <c r="C38" i="12"/>
  <c r="K7" i="12" s="1"/>
  <c r="U59" i="8"/>
  <c r="U41" i="8"/>
  <c r="U40" i="8"/>
  <c r="U148" i="8"/>
  <c r="U23" i="8"/>
  <c r="U113" i="8"/>
  <c r="U22" i="8"/>
  <c r="U130" i="8"/>
  <c r="U131" i="8"/>
  <c r="U112" i="8"/>
  <c r="U77" i="8"/>
  <c r="U58" i="8"/>
  <c r="U149" i="8"/>
  <c r="V59" i="8"/>
  <c r="V41" i="8"/>
  <c r="V23" i="8"/>
  <c r="V113" i="8"/>
  <c r="V22" i="8"/>
  <c r="V148" i="8"/>
  <c r="V40" i="8"/>
  <c r="V130" i="8"/>
  <c r="V77" i="8"/>
  <c r="V149" i="8"/>
  <c r="V131" i="8"/>
  <c r="V112" i="8"/>
  <c r="V58" i="8"/>
  <c r="U138" i="8"/>
  <c r="U120" i="8"/>
  <c r="U102" i="8"/>
  <c r="U66" i="8"/>
  <c r="U48" i="8"/>
  <c r="U30" i="8"/>
  <c r="X138" i="8"/>
  <c r="X120" i="8"/>
  <c r="X102" i="8"/>
  <c r="X66" i="8"/>
  <c r="X48" i="8"/>
  <c r="X30" i="8"/>
  <c r="V138" i="8"/>
  <c r="V120" i="8"/>
  <c r="V102" i="8"/>
  <c r="V66" i="8"/>
  <c r="V48" i="8"/>
  <c r="V30" i="8"/>
  <c r="W138" i="8"/>
  <c r="W120" i="8"/>
  <c r="W102" i="8"/>
  <c r="W66" i="8"/>
  <c r="W48" i="8"/>
  <c r="W30" i="8"/>
  <c r="S8" i="13" l="1"/>
  <c r="Z84" i="8"/>
  <c r="Z93" i="8"/>
  <c r="Z85" i="8"/>
  <c r="Z96" i="8"/>
  <c r="Z95" i="8"/>
  <c r="Z90" i="8"/>
  <c r="Z91" i="8"/>
  <c r="Z92" i="8"/>
  <c r="Z86" i="8"/>
  <c r="Z98" i="8"/>
  <c r="Z94" i="8"/>
  <c r="Y84" i="8"/>
  <c r="Y92" i="8"/>
  <c r="Y93" i="8"/>
  <c r="Y86" i="8"/>
  <c r="Y91" i="8"/>
  <c r="Y85" i="8"/>
  <c r="Y96" i="8"/>
  <c r="Y98" i="8"/>
  <c r="Y90" i="8"/>
  <c r="Y94" i="8"/>
  <c r="Y95" i="8"/>
  <c r="AB84" i="8"/>
  <c r="AB96" i="8"/>
  <c r="AB92" i="8"/>
  <c r="AB90" i="8"/>
  <c r="AB98" i="8"/>
  <c r="AB95" i="8"/>
  <c r="AB94" i="8"/>
  <c r="AB93" i="8"/>
  <c r="AB91" i="8"/>
  <c r="AB86" i="8"/>
  <c r="AB85" i="8"/>
  <c r="AA84" i="8"/>
  <c r="AA85" i="8"/>
  <c r="AA93" i="8"/>
  <c r="AA95" i="8"/>
  <c r="AA86" i="8"/>
  <c r="AA98" i="8"/>
  <c r="AA94" i="8"/>
  <c r="AA96" i="8"/>
  <c r="AA92" i="8"/>
  <c r="AA90" i="8"/>
  <c r="AA91" i="8"/>
  <c r="AB59" i="8"/>
  <c r="AB113" i="8"/>
  <c r="AB148" i="8"/>
  <c r="AB22" i="8"/>
  <c r="AB41" i="8"/>
  <c r="AB40" i="8"/>
  <c r="AB23" i="8"/>
  <c r="AB131" i="8"/>
  <c r="AB112" i="8"/>
  <c r="AB58" i="8"/>
  <c r="AB130" i="8"/>
  <c r="AB77" i="8"/>
  <c r="AB149" i="8"/>
  <c r="B40" i="12"/>
  <c r="C39" i="12"/>
  <c r="L7" i="12" s="1"/>
  <c r="Y41" i="8"/>
  <c r="Y59" i="8"/>
  <c r="Y40" i="8"/>
  <c r="Y23" i="8"/>
  <c r="Y130" i="8"/>
  <c r="Y22" i="8"/>
  <c r="Y148" i="8"/>
  <c r="Y113" i="8"/>
  <c r="Y112" i="8"/>
  <c r="Y149" i="8"/>
  <c r="Y131" i="8"/>
  <c r="Y77" i="8"/>
  <c r="Y58" i="8"/>
  <c r="Z59" i="8"/>
  <c r="Z40" i="8"/>
  <c r="Z148" i="8"/>
  <c r="Z22" i="8"/>
  <c r="Z23" i="8"/>
  <c r="Z113" i="8"/>
  <c r="Z41" i="8"/>
  <c r="Z77" i="8"/>
  <c r="Z58" i="8"/>
  <c r="Z149" i="8"/>
  <c r="Z130" i="8"/>
  <c r="Z112" i="8"/>
  <c r="Z131" i="8"/>
  <c r="AA59" i="8"/>
  <c r="AA148" i="8"/>
  <c r="AA23" i="8"/>
  <c r="AA40" i="8"/>
  <c r="AA41" i="8"/>
  <c r="AA22" i="8"/>
  <c r="AA113" i="8"/>
  <c r="AA130" i="8"/>
  <c r="AA131" i="8"/>
  <c r="AA112" i="8"/>
  <c r="AA149" i="8"/>
  <c r="AA77" i="8"/>
  <c r="AA58" i="8"/>
  <c r="Y138" i="8"/>
  <c r="Y120" i="8"/>
  <c r="Y102" i="8"/>
  <c r="Y66" i="8"/>
  <c r="Y48" i="8"/>
  <c r="Y30" i="8"/>
  <c r="AA138" i="8"/>
  <c r="AA120" i="8"/>
  <c r="AA102" i="8"/>
  <c r="AA66" i="8"/>
  <c r="AA48" i="8"/>
  <c r="AA30" i="8"/>
  <c r="AB138" i="8"/>
  <c r="AB120" i="8"/>
  <c r="AB102" i="8"/>
  <c r="AB66" i="8"/>
  <c r="AB48" i="8"/>
  <c r="AB30" i="8"/>
  <c r="Z138" i="8"/>
  <c r="Z120" i="8"/>
  <c r="Z102" i="8"/>
  <c r="Z66" i="8"/>
  <c r="Z48" i="8"/>
  <c r="Z30" i="8"/>
  <c r="W8" i="13" l="1"/>
  <c r="AC84" i="8"/>
  <c r="AC92" i="8"/>
  <c r="AC93" i="8"/>
  <c r="AC86" i="8"/>
  <c r="AC85" i="8"/>
  <c r="AC96" i="8"/>
  <c r="AC98" i="8"/>
  <c r="AC90" i="8"/>
  <c r="AC94" i="8"/>
  <c r="AC95" i="8"/>
  <c r="AC91" i="8"/>
  <c r="AE84" i="8"/>
  <c r="AE93" i="8"/>
  <c r="AE96" i="8"/>
  <c r="AE95" i="8"/>
  <c r="AE94" i="8"/>
  <c r="AE91" i="8"/>
  <c r="AE86" i="8"/>
  <c r="AE85" i="8"/>
  <c r="AE92" i="8"/>
  <c r="AE90" i="8"/>
  <c r="AE98" i="8"/>
  <c r="AD84" i="8"/>
  <c r="AD85" i="8"/>
  <c r="AD96" i="8"/>
  <c r="AD92" i="8"/>
  <c r="AD90" i="8"/>
  <c r="AD91" i="8"/>
  <c r="AD93" i="8"/>
  <c r="AD86" i="8"/>
  <c r="AD94" i="8"/>
  <c r="AD95" i="8"/>
  <c r="AD98" i="8"/>
  <c r="AF84" i="8"/>
  <c r="AF96" i="8"/>
  <c r="AF92" i="8"/>
  <c r="AF90" i="8"/>
  <c r="AF95" i="8"/>
  <c r="AF86" i="8"/>
  <c r="AF94" i="8"/>
  <c r="AF93" i="8"/>
  <c r="AF91" i="8"/>
  <c r="AF85" i="8"/>
  <c r="AF98" i="8"/>
  <c r="AF113" i="8"/>
  <c r="AF59" i="8"/>
  <c r="AF41" i="8"/>
  <c r="AF148" i="8"/>
  <c r="AF40" i="8"/>
  <c r="AF23" i="8"/>
  <c r="AF22" i="8"/>
  <c r="AF77" i="8"/>
  <c r="AF149" i="8"/>
  <c r="AF131" i="8"/>
  <c r="AF58" i="8"/>
  <c r="AF130" i="8"/>
  <c r="AF112" i="8"/>
  <c r="AC59" i="8"/>
  <c r="AC40" i="8"/>
  <c r="AC148" i="8"/>
  <c r="AC23" i="8"/>
  <c r="AC113" i="8"/>
  <c r="AC22" i="8"/>
  <c r="AC41" i="8"/>
  <c r="AC131" i="8"/>
  <c r="AC58" i="8"/>
  <c r="AC130" i="8"/>
  <c r="AC149" i="8"/>
  <c r="AC112" i="8"/>
  <c r="AC77" i="8"/>
  <c r="B41" i="12"/>
  <c r="C40" i="12"/>
  <c r="M7" i="12" s="1"/>
  <c r="AE59" i="8"/>
  <c r="AE22" i="8"/>
  <c r="AE23" i="8"/>
  <c r="AE113" i="8"/>
  <c r="AE148" i="8"/>
  <c r="AE41" i="8"/>
  <c r="AE40" i="8"/>
  <c r="AE149" i="8"/>
  <c r="AE131" i="8"/>
  <c r="AE77" i="8"/>
  <c r="AE130" i="8"/>
  <c r="AE112" i="8"/>
  <c r="AE58" i="8"/>
  <c r="AD59" i="8"/>
  <c r="AD113" i="8"/>
  <c r="AD148" i="8"/>
  <c r="AD23" i="8"/>
  <c r="AD22" i="8"/>
  <c r="AD41" i="8"/>
  <c r="AD40" i="8"/>
  <c r="AD130" i="8"/>
  <c r="AD149" i="8"/>
  <c r="AD131" i="8"/>
  <c r="AD112" i="8"/>
  <c r="AD58" i="8"/>
  <c r="AD77" i="8"/>
  <c r="AC138" i="8"/>
  <c r="AC120" i="8"/>
  <c r="AC102" i="8"/>
  <c r="AC66" i="8"/>
  <c r="AC48" i="8"/>
  <c r="AC30" i="8"/>
  <c r="AD138" i="8"/>
  <c r="AD120" i="8"/>
  <c r="AD102" i="8"/>
  <c r="AD66" i="8"/>
  <c r="AD48" i="8"/>
  <c r="AD30" i="8"/>
  <c r="AF138" i="8"/>
  <c r="AF120" i="8"/>
  <c r="AF102" i="8"/>
  <c r="AF66" i="8"/>
  <c r="AF48" i="8"/>
  <c r="AF30" i="8"/>
  <c r="AE138" i="8"/>
  <c r="AE120" i="8"/>
  <c r="AE102" i="8"/>
  <c r="AE66" i="8"/>
  <c r="AE48" i="8"/>
  <c r="AE30" i="8"/>
  <c r="AA8" i="13" l="1"/>
  <c r="AJ84" i="8"/>
  <c r="AJ85" i="8"/>
  <c r="AJ93" i="8"/>
  <c r="AJ95" i="8"/>
  <c r="AJ86" i="8"/>
  <c r="AJ98" i="8"/>
  <c r="AJ96" i="8"/>
  <c r="AJ92" i="8"/>
  <c r="AJ91" i="8"/>
  <c r="AJ90" i="8"/>
  <c r="AJ94" i="8"/>
  <c r="AI84" i="8"/>
  <c r="AI93" i="8"/>
  <c r="AI96" i="8"/>
  <c r="AI95" i="8"/>
  <c r="AI85" i="8"/>
  <c r="AI91" i="8"/>
  <c r="AI98" i="8"/>
  <c r="AI92" i="8"/>
  <c r="AI90" i="8"/>
  <c r="AI86" i="8"/>
  <c r="AI94" i="8"/>
  <c r="AG84" i="8"/>
  <c r="AG93" i="8"/>
  <c r="AG85" i="8"/>
  <c r="AG96" i="8"/>
  <c r="AG92" i="8"/>
  <c r="AG94" i="8"/>
  <c r="AG90" i="8"/>
  <c r="AG91" i="8"/>
  <c r="AG98" i="8"/>
  <c r="AG95" i="8"/>
  <c r="AG86" i="8"/>
  <c r="AH84" i="8"/>
  <c r="AH92" i="8"/>
  <c r="AH93" i="8"/>
  <c r="AH86" i="8"/>
  <c r="AH91" i="8"/>
  <c r="AH85" i="8"/>
  <c r="AH90" i="8"/>
  <c r="AH96" i="8"/>
  <c r="AH95" i="8"/>
  <c r="AH98" i="8"/>
  <c r="AH94" i="8"/>
  <c r="AH59" i="8"/>
  <c r="AH41" i="8"/>
  <c r="AH113" i="8"/>
  <c r="AH22" i="8"/>
  <c r="AH148" i="8"/>
  <c r="AH23" i="8"/>
  <c r="AH40" i="8"/>
  <c r="AH58" i="8"/>
  <c r="AH149" i="8"/>
  <c r="AH112" i="8"/>
  <c r="AH130" i="8"/>
  <c r="AH77" i="8"/>
  <c r="AH131" i="8"/>
  <c r="C41" i="12"/>
  <c r="N7" i="12" s="1"/>
  <c r="B42" i="12"/>
  <c r="AG41" i="8"/>
  <c r="AG148" i="8"/>
  <c r="AG23" i="8"/>
  <c r="AG59" i="8"/>
  <c r="AG113" i="8"/>
  <c r="AG40" i="8"/>
  <c r="AG22" i="8"/>
  <c r="AG149" i="8"/>
  <c r="AG58" i="8"/>
  <c r="AG130" i="8"/>
  <c r="AG112" i="8"/>
  <c r="AG131" i="8"/>
  <c r="AG77" i="8"/>
  <c r="AI41" i="8"/>
  <c r="AI59" i="8"/>
  <c r="AI22" i="8"/>
  <c r="AI23" i="8"/>
  <c r="AI40" i="8"/>
  <c r="AI148" i="8"/>
  <c r="AI113" i="8"/>
  <c r="AI130" i="8"/>
  <c r="AI58" i="8"/>
  <c r="AI131" i="8"/>
  <c r="AI149" i="8"/>
  <c r="AI112" i="8"/>
  <c r="AI77" i="8"/>
  <c r="AJ59" i="8"/>
  <c r="AJ41" i="8"/>
  <c r="AJ22" i="8"/>
  <c r="AJ23" i="8"/>
  <c r="AJ40" i="8"/>
  <c r="AJ113" i="8"/>
  <c r="AJ148" i="8"/>
  <c r="AJ130" i="8"/>
  <c r="AJ112" i="8"/>
  <c r="AJ58" i="8"/>
  <c r="AJ149" i="8"/>
  <c r="AJ131" i="8"/>
  <c r="AJ77" i="8"/>
  <c r="AH138" i="8"/>
  <c r="AH120" i="8"/>
  <c r="AH102" i="8"/>
  <c r="AH66" i="8"/>
  <c r="AH48" i="8"/>
  <c r="AH30" i="8"/>
  <c r="AG138" i="8"/>
  <c r="AG120" i="8"/>
  <c r="AG102" i="8"/>
  <c r="AG66" i="8"/>
  <c r="AG48" i="8"/>
  <c r="AG30" i="8"/>
  <c r="AJ138" i="8"/>
  <c r="AJ120" i="8"/>
  <c r="AJ102" i="8"/>
  <c r="AJ66" i="8"/>
  <c r="AJ48" i="8"/>
  <c r="AJ30" i="8"/>
  <c r="AI138" i="8"/>
  <c r="AI120" i="8"/>
  <c r="AI102" i="8"/>
  <c r="AI66" i="8"/>
  <c r="AI48" i="8"/>
  <c r="AI30" i="8"/>
  <c r="AE8" i="13" l="1"/>
  <c r="AM84" i="8"/>
  <c r="AM96" i="8"/>
  <c r="AM92" i="8"/>
  <c r="AM85" i="8"/>
  <c r="AM90" i="8"/>
  <c r="AM91" i="8"/>
  <c r="AM95" i="8"/>
  <c r="AM98" i="8"/>
  <c r="AM93" i="8"/>
  <c r="AM86" i="8"/>
  <c r="AM94" i="8"/>
  <c r="AL84" i="8"/>
  <c r="AL94" i="8"/>
  <c r="AL85" i="8"/>
  <c r="AL92" i="8"/>
  <c r="AL98" i="8"/>
  <c r="AL91" i="8"/>
  <c r="AL86" i="8"/>
  <c r="AL93" i="8"/>
  <c r="AL90" i="8"/>
  <c r="AL96" i="8"/>
  <c r="AL95" i="8"/>
  <c r="AK84" i="8"/>
  <c r="AK96" i="8"/>
  <c r="AK92" i="8"/>
  <c r="AK90" i="8"/>
  <c r="AK98" i="8"/>
  <c r="AK85" i="8"/>
  <c r="AK86" i="8"/>
  <c r="AK94" i="8"/>
  <c r="AK93" i="8"/>
  <c r="AK95" i="8"/>
  <c r="AK91" i="8"/>
  <c r="AK113" i="8"/>
  <c r="AK59" i="8"/>
  <c r="AK23" i="8"/>
  <c r="AK148" i="8"/>
  <c r="AK22" i="8"/>
  <c r="AK40" i="8"/>
  <c r="AK41" i="8"/>
  <c r="AK112" i="8"/>
  <c r="AK149" i="8"/>
  <c r="AK131" i="8"/>
  <c r="AK130" i="8"/>
  <c r="AK77" i="8"/>
  <c r="AK58" i="8"/>
  <c r="AL59" i="8"/>
  <c r="AL22" i="8"/>
  <c r="AL23" i="8"/>
  <c r="AL113" i="8"/>
  <c r="AL40" i="8"/>
  <c r="AL148" i="8"/>
  <c r="AL41" i="8"/>
  <c r="AL149" i="8"/>
  <c r="AL112" i="8"/>
  <c r="AL77" i="8"/>
  <c r="AL130" i="8"/>
  <c r="AL131" i="8"/>
  <c r="AL58" i="8"/>
  <c r="AM59" i="8"/>
  <c r="AM113" i="8"/>
  <c r="AM22" i="8"/>
  <c r="AM148" i="8"/>
  <c r="AM40" i="8"/>
  <c r="AM41" i="8"/>
  <c r="AM23" i="8"/>
  <c r="AM149" i="8"/>
  <c r="AM131" i="8"/>
  <c r="AM77" i="8"/>
  <c r="AM130" i="8"/>
  <c r="AM112" i="8"/>
  <c r="AM58" i="8"/>
  <c r="B43" i="12"/>
  <c r="C42" i="12"/>
  <c r="O7" i="12" s="1"/>
  <c r="AK138" i="8"/>
  <c r="AK120" i="8"/>
  <c r="AK102" i="8"/>
  <c r="AK66" i="8"/>
  <c r="AK48" i="8"/>
  <c r="AK30" i="8"/>
  <c r="AL138" i="8"/>
  <c r="AL120" i="8"/>
  <c r="AL102" i="8"/>
  <c r="AL66" i="8"/>
  <c r="AL48" i="8"/>
  <c r="AL30" i="8"/>
  <c r="AM138" i="8"/>
  <c r="AM120" i="8"/>
  <c r="AM102" i="8"/>
  <c r="AM66" i="8"/>
  <c r="AM48" i="8"/>
  <c r="AM30" i="8"/>
  <c r="AI8" i="13" l="1"/>
  <c r="AO98" i="8"/>
  <c r="B44" i="12"/>
  <c r="C43" i="12"/>
  <c r="P7" i="12" s="1"/>
  <c r="G10" i="5"/>
  <c r="G11" i="5"/>
  <c r="G12" i="5"/>
  <c r="G13" i="5"/>
  <c r="G14" i="5"/>
  <c r="G21" i="5"/>
  <c r="G22" i="5"/>
  <c r="G23" i="5"/>
  <c r="G24" i="5"/>
  <c r="G25" i="5"/>
  <c r="G26" i="5"/>
  <c r="G27" i="5"/>
  <c r="G28" i="5"/>
  <c r="C29" i="5"/>
  <c r="X15" i="4"/>
  <c r="Y15" i="4" s="1"/>
  <c r="I27" i="4"/>
  <c r="J27" i="4" s="1"/>
  <c r="I28" i="4"/>
  <c r="J28" i="4" s="1"/>
  <c r="I41" i="4"/>
  <c r="J41" i="4" s="1"/>
  <c r="N41" i="4"/>
  <c r="O41" i="4" s="1"/>
  <c r="S41" i="4"/>
  <c r="T41" i="4" s="1"/>
  <c r="I42" i="4"/>
  <c r="J42" i="4" s="1"/>
  <c r="N42" i="4"/>
  <c r="O42" i="4" s="1"/>
  <c r="S42" i="4"/>
  <c r="T42" i="4" s="1"/>
  <c r="I43" i="4"/>
  <c r="J43" i="4" s="1"/>
  <c r="N43" i="4"/>
  <c r="O43" i="4" s="1"/>
  <c r="S43" i="4"/>
  <c r="T43" i="4" s="1"/>
  <c r="I44" i="4"/>
  <c r="J44" i="4" s="1"/>
  <c r="N44" i="4"/>
  <c r="O44" i="4" s="1"/>
  <c r="S44" i="4"/>
  <c r="T44" i="4" s="1"/>
  <c r="I47" i="4"/>
  <c r="I48" i="4"/>
  <c r="AE55" i="4" l="1"/>
  <c r="D21" i="11"/>
  <c r="D21" i="8" s="1"/>
  <c r="D20" i="11"/>
  <c r="D20" i="8" s="1"/>
  <c r="E16" i="11"/>
  <c r="D16" i="11"/>
  <c r="D16" i="8" s="1"/>
  <c r="D34" i="11"/>
  <c r="D34" i="8" s="1"/>
  <c r="D52" i="11"/>
  <c r="D52" i="8" s="1"/>
  <c r="Z15" i="4"/>
  <c r="Z54" i="4" s="1"/>
  <c r="K13" i="4"/>
  <c r="B45" i="12"/>
  <c r="C44" i="12"/>
  <c r="Q7" i="12" s="1"/>
  <c r="C7" i="12" s="1"/>
  <c r="AM76" i="8"/>
  <c r="H76" i="8"/>
  <c r="Q76" i="8"/>
  <c r="Z76" i="8"/>
  <c r="AI76" i="8"/>
  <c r="M76" i="8"/>
  <c r="V76" i="8"/>
  <c r="AE76" i="8"/>
  <c r="I76" i="8"/>
  <c r="R76" i="8"/>
  <c r="AA76" i="8"/>
  <c r="AJ76" i="8"/>
  <c r="N76" i="8"/>
  <c r="W76" i="8"/>
  <c r="AF76" i="8"/>
  <c r="J76" i="8"/>
  <c r="S76" i="8"/>
  <c r="AB76" i="8"/>
  <c r="AK76" i="8"/>
  <c r="O76" i="8"/>
  <c r="X76" i="8"/>
  <c r="AG76" i="8"/>
  <c r="K76" i="8"/>
  <c r="T76" i="8"/>
  <c r="AC76" i="8"/>
  <c r="AL76" i="8"/>
  <c r="P76" i="8"/>
  <c r="Y76" i="8"/>
  <c r="AH76" i="8"/>
  <c r="L76" i="8"/>
  <c r="U76" i="8"/>
  <c r="AD76" i="8"/>
  <c r="AE53" i="4"/>
  <c r="AE51" i="4"/>
  <c r="AE46" i="4"/>
  <c r="U43" i="4"/>
  <c r="U44" i="4"/>
  <c r="G106" i="11"/>
  <c r="AM124" i="11"/>
  <c r="U42" i="4"/>
  <c r="P43" i="4"/>
  <c r="P44" i="4"/>
  <c r="K28" i="4"/>
  <c r="P42" i="4"/>
  <c r="K27" i="4"/>
  <c r="G29" i="5"/>
  <c r="D29" i="5"/>
  <c r="P41" i="4" l="1"/>
  <c r="P54" i="4" s="1"/>
  <c r="E34" i="11"/>
  <c r="AM106" i="11"/>
  <c r="G106" i="8"/>
  <c r="AM106" i="8" s="1"/>
  <c r="E16" i="8"/>
  <c r="G16" i="11"/>
  <c r="U41" i="4"/>
  <c r="U54" i="4" s="1"/>
  <c r="E52" i="11"/>
  <c r="AE48" i="4"/>
  <c r="E15" i="11"/>
  <c r="K44" i="4"/>
  <c r="AE47" i="4"/>
  <c r="K42" i="4"/>
  <c r="K43" i="4"/>
  <c r="K45" i="4"/>
  <c r="AE45" i="4"/>
  <c r="G34" i="5"/>
  <c r="D34" i="5" s="1"/>
  <c r="C45" i="12"/>
  <c r="F8" i="12" s="1"/>
  <c r="B46" i="12"/>
  <c r="AM124" i="8"/>
  <c r="H152" i="8"/>
  <c r="J123" i="8"/>
  <c r="H32" i="8"/>
  <c r="P147" i="11"/>
  <c r="E13" i="11"/>
  <c r="K47" i="4"/>
  <c r="E20" i="11"/>
  <c r="K48" i="4"/>
  <c r="E21" i="11"/>
  <c r="I67" i="11"/>
  <c r="K67" i="11"/>
  <c r="M67" i="11"/>
  <c r="O67" i="11"/>
  <c r="Q67" i="11"/>
  <c r="S67" i="11"/>
  <c r="U67" i="11"/>
  <c r="W67" i="11"/>
  <c r="Y67" i="11"/>
  <c r="AA67" i="11"/>
  <c r="AC67" i="11"/>
  <c r="AE67" i="11"/>
  <c r="AG67" i="11"/>
  <c r="H67" i="11"/>
  <c r="J67" i="11"/>
  <c r="L67" i="11"/>
  <c r="N67" i="11"/>
  <c r="P67" i="11"/>
  <c r="R67" i="11"/>
  <c r="T67" i="11"/>
  <c r="V67" i="11"/>
  <c r="X67" i="11"/>
  <c r="Z67" i="11"/>
  <c r="AB67" i="11"/>
  <c r="AD67" i="11"/>
  <c r="AF67" i="11"/>
  <c r="AH67" i="11"/>
  <c r="AJ67" i="11"/>
  <c r="AL67" i="11"/>
  <c r="AK67" i="11"/>
  <c r="AI67" i="11"/>
  <c r="AM67" i="11"/>
  <c r="I31" i="11"/>
  <c r="M31" i="11"/>
  <c r="Q31" i="11"/>
  <c r="U31" i="11"/>
  <c r="Y31" i="11"/>
  <c r="AC31" i="11"/>
  <c r="AG31" i="11"/>
  <c r="AK31" i="11"/>
  <c r="H31" i="11"/>
  <c r="L31" i="11"/>
  <c r="P31" i="11"/>
  <c r="T31" i="11"/>
  <c r="X31" i="11"/>
  <c r="AB31" i="11"/>
  <c r="AF31" i="11"/>
  <c r="AJ31" i="11"/>
  <c r="K31" i="11"/>
  <c r="O31" i="11"/>
  <c r="S31" i="11"/>
  <c r="W31" i="11"/>
  <c r="AA31" i="11"/>
  <c r="AE31" i="11"/>
  <c r="AI31" i="11"/>
  <c r="AM31" i="11"/>
  <c r="J31" i="11"/>
  <c r="N31" i="11"/>
  <c r="R31" i="11"/>
  <c r="V31" i="11"/>
  <c r="Z31" i="11"/>
  <c r="AD31" i="11"/>
  <c r="AH31" i="11"/>
  <c r="AL31" i="11"/>
  <c r="K139" i="8"/>
  <c r="K105" i="11"/>
  <c r="S105" i="11"/>
  <c r="Y105" i="11"/>
  <c r="AC105" i="11"/>
  <c r="AG105" i="11"/>
  <c r="AK105" i="11"/>
  <c r="I105" i="11"/>
  <c r="Q105" i="11"/>
  <c r="X105" i="11"/>
  <c r="AB105" i="11"/>
  <c r="AF105" i="11"/>
  <c r="AJ105" i="11"/>
  <c r="H105" i="11"/>
  <c r="O105" i="11"/>
  <c r="W105" i="11"/>
  <c r="AA105" i="11"/>
  <c r="AE105" i="11"/>
  <c r="AI105" i="11"/>
  <c r="AM105" i="11"/>
  <c r="M105" i="11"/>
  <c r="U105" i="11"/>
  <c r="Z105" i="11"/>
  <c r="AD105" i="11"/>
  <c r="AH105" i="11"/>
  <c r="AL105" i="11"/>
  <c r="T105" i="11"/>
  <c r="P105" i="11"/>
  <c r="L105" i="11"/>
  <c r="V105" i="11"/>
  <c r="R105" i="11"/>
  <c r="N105" i="11"/>
  <c r="J105" i="11"/>
  <c r="H123" i="11"/>
  <c r="L123" i="11"/>
  <c r="P123" i="11"/>
  <c r="T123" i="11"/>
  <c r="X123" i="11"/>
  <c r="AB123" i="11"/>
  <c r="AF123" i="11"/>
  <c r="AJ123" i="11"/>
  <c r="I123" i="11"/>
  <c r="M123" i="11"/>
  <c r="Q123" i="11"/>
  <c r="U123" i="11"/>
  <c r="Y123" i="11"/>
  <c r="AC123" i="11"/>
  <c r="AG123" i="11"/>
  <c r="AK123" i="11"/>
  <c r="J123" i="11"/>
  <c r="N123" i="11"/>
  <c r="R123" i="11"/>
  <c r="V123" i="11"/>
  <c r="Z123" i="11"/>
  <c r="AD123" i="11"/>
  <c r="AH123" i="11"/>
  <c r="AL123" i="11"/>
  <c r="K123" i="11"/>
  <c r="O123" i="11"/>
  <c r="S123" i="11"/>
  <c r="W123" i="11"/>
  <c r="AA123" i="11"/>
  <c r="AE123" i="11"/>
  <c r="AI123" i="11"/>
  <c r="AM123" i="11"/>
  <c r="G111" i="11"/>
  <c r="G111" i="8" s="1"/>
  <c r="J152" i="11"/>
  <c r="N152" i="11"/>
  <c r="R152" i="11"/>
  <c r="V152" i="11"/>
  <c r="Z152" i="11"/>
  <c r="AB152" i="11"/>
  <c r="AD152" i="11"/>
  <c r="AF152" i="11"/>
  <c r="AH152" i="11"/>
  <c r="AJ152" i="11"/>
  <c r="AL152" i="11"/>
  <c r="H152" i="11"/>
  <c r="L152" i="11"/>
  <c r="P152" i="11"/>
  <c r="T152" i="11"/>
  <c r="X152" i="11"/>
  <c r="AA152" i="11"/>
  <c r="AC152" i="11"/>
  <c r="AE152" i="11"/>
  <c r="AG152" i="11"/>
  <c r="AI152" i="11"/>
  <c r="AK152" i="11"/>
  <c r="AM152" i="11"/>
  <c r="Y152" i="11"/>
  <c r="U152" i="11"/>
  <c r="Q152" i="11"/>
  <c r="M152" i="11"/>
  <c r="I152" i="11"/>
  <c r="W152" i="11"/>
  <c r="S152" i="11"/>
  <c r="O152" i="11"/>
  <c r="K152" i="11"/>
  <c r="E18" i="11"/>
  <c r="K51" i="4"/>
  <c r="E24" i="11"/>
  <c r="K53" i="4"/>
  <c r="E26" i="11"/>
  <c r="K46" i="4"/>
  <c r="E19" i="11"/>
  <c r="I51" i="11"/>
  <c r="M51" i="11"/>
  <c r="Q51" i="11"/>
  <c r="U51" i="11"/>
  <c r="Y51" i="11"/>
  <c r="H51" i="11"/>
  <c r="L51" i="11"/>
  <c r="P51" i="11"/>
  <c r="T51" i="11"/>
  <c r="X51" i="11"/>
  <c r="K51" i="11"/>
  <c r="O51" i="11"/>
  <c r="S51" i="11"/>
  <c r="W51" i="11"/>
  <c r="AA51" i="11"/>
  <c r="J51" i="11"/>
  <c r="N51" i="11"/>
  <c r="R51" i="11"/>
  <c r="V51" i="11"/>
  <c r="Z51" i="11"/>
  <c r="H69" i="11"/>
  <c r="J69" i="11"/>
  <c r="I69" i="11"/>
  <c r="L69" i="11"/>
  <c r="N69" i="11"/>
  <c r="P69" i="11"/>
  <c r="R69" i="11"/>
  <c r="T69" i="11"/>
  <c r="V69" i="11"/>
  <c r="X69" i="11"/>
  <c r="Z69" i="11"/>
  <c r="K69" i="11"/>
  <c r="M69" i="11"/>
  <c r="O69" i="11"/>
  <c r="Q69" i="11"/>
  <c r="S69" i="11"/>
  <c r="U69" i="11"/>
  <c r="W69" i="11"/>
  <c r="Y69" i="11"/>
  <c r="AA69" i="11"/>
  <c r="H33" i="11"/>
  <c r="L33" i="11"/>
  <c r="P33" i="11"/>
  <c r="T33" i="11"/>
  <c r="X33" i="11"/>
  <c r="I33" i="11"/>
  <c r="M33" i="11"/>
  <c r="Q33" i="11"/>
  <c r="U33" i="11"/>
  <c r="Y33" i="11"/>
  <c r="J33" i="11"/>
  <c r="N33" i="11"/>
  <c r="R33" i="11"/>
  <c r="V33" i="11"/>
  <c r="Z33" i="11"/>
  <c r="K33" i="11"/>
  <c r="O33" i="11"/>
  <c r="S33" i="11"/>
  <c r="W33" i="11"/>
  <c r="AA33" i="11"/>
  <c r="H50" i="11"/>
  <c r="M50" i="11"/>
  <c r="Q50" i="11"/>
  <c r="U50" i="11"/>
  <c r="Y50" i="11"/>
  <c r="AC50" i="11"/>
  <c r="AG50" i="11"/>
  <c r="AK50" i="11"/>
  <c r="I50" i="11"/>
  <c r="N50" i="11"/>
  <c r="R50" i="11"/>
  <c r="V50" i="11"/>
  <c r="Z50" i="11"/>
  <c r="AD50" i="11"/>
  <c r="AH50" i="11"/>
  <c r="AL50" i="11"/>
  <c r="K50" i="11"/>
  <c r="O50" i="11"/>
  <c r="S50" i="11"/>
  <c r="W50" i="11"/>
  <c r="AA50" i="11"/>
  <c r="AE50" i="11"/>
  <c r="AI50" i="11"/>
  <c r="AM50" i="11"/>
  <c r="L50" i="11"/>
  <c r="P50" i="11"/>
  <c r="T50" i="11"/>
  <c r="X50" i="11"/>
  <c r="AB50" i="11"/>
  <c r="AF50" i="11"/>
  <c r="AJ50" i="11"/>
  <c r="J50" i="11"/>
  <c r="I68" i="11"/>
  <c r="M68" i="11"/>
  <c r="Q68" i="11"/>
  <c r="U68" i="11"/>
  <c r="Y68" i="11"/>
  <c r="AC68" i="11"/>
  <c r="AG68" i="11"/>
  <c r="AK68" i="11"/>
  <c r="H68" i="11"/>
  <c r="L68" i="11"/>
  <c r="P68" i="11"/>
  <c r="T68" i="11"/>
  <c r="X68" i="11"/>
  <c r="AB68" i="11"/>
  <c r="AF68" i="11"/>
  <c r="AJ68" i="11"/>
  <c r="K68" i="11"/>
  <c r="O68" i="11"/>
  <c r="S68" i="11"/>
  <c r="W68" i="11"/>
  <c r="AA68" i="11"/>
  <c r="AE68" i="11"/>
  <c r="AI68" i="11"/>
  <c r="AM68" i="11"/>
  <c r="J68" i="11"/>
  <c r="N68" i="11"/>
  <c r="R68" i="11"/>
  <c r="V68" i="11"/>
  <c r="Z68" i="11"/>
  <c r="AD68" i="11"/>
  <c r="AH68" i="11"/>
  <c r="AL68" i="11"/>
  <c r="H49" i="11"/>
  <c r="L49" i="11"/>
  <c r="P49" i="11"/>
  <c r="T49" i="11"/>
  <c r="X49" i="11"/>
  <c r="AB49" i="11"/>
  <c r="AF49" i="11"/>
  <c r="AJ49" i="11"/>
  <c r="I49" i="11"/>
  <c r="M49" i="11"/>
  <c r="Q49" i="11"/>
  <c r="U49" i="11"/>
  <c r="Y49" i="11"/>
  <c r="AC49" i="11"/>
  <c r="AG49" i="11"/>
  <c r="AK49" i="11"/>
  <c r="J49" i="11"/>
  <c r="N49" i="11"/>
  <c r="R49" i="11"/>
  <c r="V49" i="11"/>
  <c r="Z49" i="11"/>
  <c r="AD49" i="11"/>
  <c r="AH49" i="11"/>
  <c r="AL49" i="11"/>
  <c r="K49" i="11"/>
  <c r="O49" i="11"/>
  <c r="S49" i="11"/>
  <c r="W49" i="11"/>
  <c r="AA49" i="11"/>
  <c r="AE49" i="11"/>
  <c r="AI49" i="11"/>
  <c r="AM49" i="11"/>
  <c r="AM142" i="8"/>
  <c r="AM142" i="11"/>
  <c r="K121" i="8"/>
  <c r="J141" i="8"/>
  <c r="H147" i="8"/>
  <c r="J147" i="8"/>
  <c r="L147" i="8"/>
  <c r="I147" i="8"/>
  <c r="K147" i="8"/>
  <c r="P147" i="8"/>
  <c r="N147" i="8"/>
  <c r="O147" i="8"/>
  <c r="M147" i="8"/>
  <c r="R147" i="8"/>
  <c r="S147" i="8"/>
  <c r="Q147" i="8"/>
  <c r="T147" i="8"/>
  <c r="W147" i="8"/>
  <c r="V147" i="8"/>
  <c r="U147" i="8"/>
  <c r="X147" i="8"/>
  <c r="Y147" i="8"/>
  <c r="AA147" i="8"/>
  <c r="Z147" i="8"/>
  <c r="AB147" i="8"/>
  <c r="AC147" i="8"/>
  <c r="AD147" i="8"/>
  <c r="AE147" i="8"/>
  <c r="AF147" i="8"/>
  <c r="AI147" i="8"/>
  <c r="AG147" i="8"/>
  <c r="AH147" i="8"/>
  <c r="AJ147" i="8"/>
  <c r="AM147" i="8"/>
  <c r="AL147" i="8"/>
  <c r="AK147" i="8"/>
  <c r="G104" i="11"/>
  <c r="G104" i="8" s="1"/>
  <c r="K41" i="4"/>
  <c r="K54" i="4" l="1"/>
  <c r="G52" i="11"/>
  <c r="E52" i="8"/>
  <c r="G34" i="11"/>
  <c r="E34" i="8"/>
  <c r="G16" i="8"/>
  <c r="AM16" i="8" s="1"/>
  <c r="AM16" i="11"/>
  <c r="AE54" i="4"/>
  <c r="AD54" i="4" s="1"/>
  <c r="E26" i="8"/>
  <c r="G26" i="11"/>
  <c r="G26" i="8" s="1"/>
  <c r="K26" i="8" s="1"/>
  <c r="G24" i="11"/>
  <c r="G24" i="8" s="1"/>
  <c r="H24" i="8" s="1"/>
  <c r="E24" i="8"/>
  <c r="G20" i="11"/>
  <c r="G20" i="8" s="1"/>
  <c r="J20" i="8" s="1"/>
  <c r="E20" i="8"/>
  <c r="G13" i="11"/>
  <c r="G13" i="8" s="1"/>
  <c r="J13" i="8" s="1"/>
  <c r="E13" i="8"/>
  <c r="G21" i="11"/>
  <c r="G21" i="8" s="1"/>
  <c r="H21" i="8" s="1"/>
  <c r="E21" i="8"/>
  <c r="G15" i="11"/>
  <c r="K15" i="11" s="1"/>
  <c r="E15" i="8"/>
  <c r="E19" i="8"/>
  <c r="G19" i="11"/>
  <c r="G19" i="8" s="1"/>
  <c r="K19" i="8" s="1"/>
  <c r="E18" i="8"/>
  <c r="G18" i="11"/>
  <c r="G18" i="8" s="1"/>
  <c r="J18" i="8" s="1"/>
  <c r="Z15" i="11"/>
  <c r="M123" i="8"/>
  <c r="AI123" i="8"/>
  <c r="Y123" i="8"/>
  <c r="X152" i="8"/>
  <c r="L152" i="8"/>
  <c r="H140" i="8"/>
  <c r="R32" i="8"/>
  <c r="AM152" i="8"/>
  <c r="S139" i="8"/>
  <c r="AB152" i="8"/>
  <c r="O152" i="8"/>
  <c r="AI152" i="8"/>
  <c r="Q152" i="8"/>
  <c r="AF139" i="8"/>
  <c r="AM139" i="8"/>
  <c r="L139" i="8"/>
  <c r="AK152" i="8"/>
  <c r="AG152" i="8"/>
  <c r="AD152" i="8"/>
  <c r="Y152" i="8"/>
  <c r="W152" i="8"/>
  <c r="M152" i="8"/>
  <c r="K152" i="8"/>
  <c r="AJ152" i="8"/>
  <c r="AE152" i="8"/>
  <c r="Z152" i="8"/>
  <c r="V152" i="8"/>
  <c r="S152" i="8"/>
  <c r="P152" i="8"/>
  <c r="J152" i="8"/>
  <c r="AM147" i="11"/>
  <c r="V121" i="8"/>
  <c r="AA32" i="8"/>
  <c r="X147" i="11"/>
  <c r="B47" i="12"/>
  <c r="C46" i="12"/>
  <c r="G8" i="12" s="1"/>
  <c r="J32" i="8"/>
  <c r="AH147" i="11"/>
  <c r="AH32" i="8"/>
  <c r="AC147" i="11"/>
  <c r="AG141" i="8"/>
  <c r="AA147" i="11"/>
  <c r="V147" i="11"/>
  <c r="Q147" i="11"/>
  <c r="L147" i="11"/>
  <c r="AC121" i="8"/>
  <c r="AL152" i="8"/>
  <c r="AH152" i="8"/>
  <c r="AF152" i="8"/>
  <c r="AC152" i="8"/>
  <c r="AA152" i="8"/>
  <c r="U152" i="8"/>
  <c r="T152" i="8"/>
  <c r="R152" i="8"/>
  <c r="N152" i="8"/>
  <c r="I152" i="8"/>
  <c r="O147" i="11"/>
  <c r="J147" i="11"/>
  <c r="AJ147" i="11"/>
  <c r="AD139" i="8"/>
  <c r="X139" i="8"/>
  <c r="P139" i="8"/>
  <c r="AI139" i="8"/>
  <c r="Y139" i="8"/>
  <c r="T139" i="8"/>
  <c r="H139" i="8"/>
  <c r="P141" i="8"/>
  <c r="AL141" i="8"/>
  <c r="U141" i="8"/>
  <c r="Z141" i="8"/>
  <c r="I141" i="8"/>
  <c r="AC141" i="8"/>
  <c r="S141" i="8"/>
  <c r="AH141" i="8"/>
  <c r="V141" i="8"/>
  <c r="H141" i="8"/>
  <c r="AL121" i="8"/>
  <c r="I121" i="8"/>
  <c r="AE141" i="8"/>
  <c r="T141" i="8"/>
  <c r="AL139" i="8"/>
  <c r="AG139" i="8"/>
  <c r="AH139" i="8"/>
  <c r="AC139" i="8"/>
  <c r="Z139" i="8"/>
  <c r="U139" i="8"/>
  <c r="V139" i="8"/>
  <c r="R139" i="8"/>
  <c r="M139" i="8"/>
  <c r="I139" i="8"/>
  <c r="J139" i="8"/>
  <c r="AK141" i="8"/>
  <c r="AJ141" i="8"/>
  <c r="AA141" i="8"/>
  <c r="Y141" i="8"/>
  <c r="W141" i="8"/>
  <c r="M141" i="8"/>
  <c r="N141" i="8"/>
  <c r="K141" i="8"/>
  <c r="AM141" i="8"/>
  <c r="AI141" i="8"/>
  <c r="AD141" i="8"/>
  <c r="AF141" i="8"/>
  <c r="AB141" i="8"/>
  <c r="X141" i="8"/>
  <c r="R141" i="8"/>
  <c r="Q141" i="8"/>
  <c r="O141" i="8"/>
  <c r="L141" i="8"/>
  <c r="AK139" i="8"/>
  <c r="AJ139" i="8"/>
  <c r="AE139" i="8"/>
  <c r="AA139" i="8"/>
  <c r="AB139" i="8"/>
  <c r="W139" i="8"/>
  <c r="Q139" i="8"/>
  <c r="N139" i="8"/>
  <c r="O139" i="8"/>
  <c r="AE123" i="8"/>
  <c r="W123" i="8"/>
  <c r="N123" i="8"/>
  <c r="AF32" i="8"/>
  <c r="X32" i="8"/>
  <c r="N32" i="8"/>
  <c r="AK123" i="8"/>
  <c r="AB123" i="8"/>
  <c r="T123" i="8"/>
  <c r="K123" i="8"/>
  <c r="AM32" i="8"/>
  <c r="AD32" i="8"/>
  <c r="Q32" i="8"/>
  <c r="K32" i="8"/>
  <c r="AL123" i="8"/>
  <c r="AH123" i="8"/>
  <c r="AJ123" i="8"/>
  <c r="AC123" i="8"/>
  <c r="AA123" i="8"/>
  <c r="U123" i="8"/>
  <c r="V123" i="8"/>
  <c r="S123" i="8"/>
  <c r="P123" i="8"/>
  <c r="I123" i="8"/>
  <c r="H123" i="8"/>
  <c r="AL32" i="8"/>
  <c r="AI32" i="8"/>
  <c r="AC32" i="8"/>
  <c r="AB32" i="8"/>
  <c r="Y32" i="8"/>
  <c r="V32" i="8"/>
  <c r="S32" i="8"/>
  <c r="O32" i="8"/>
  <c r="M32" i="8"/>
  <c r="I32" i="8"/>
  <c r="AM123" i="8"/>
  <c r="AG123" i="8"/>
  <c r="AD123" i="8"/>
  <c r="AF123" i="8"/>
  <c r="Z123" i="8"/>
  <c r="X123" i="8"/>
  <c r="R123" i="8"/>
  <c r="Q123" i="8"/>
  <c r="O123" i="8"/>
  <c r="L123" i="8"/>
  <c r="AK32" i="8"/>
  <c r="AJ32" i="8"/>
  <c r="AG32" i="8"/>
  <c r="AE32" i="8"/>
  <c r="Z32" i="8"/>
  <c r="W32" i="8"/>
  <c r="U32" i="8"/>
  <c r="T32" i="8"/>
  <c r="P32" i="8"/>
  <c r="L32" i="8"/>
  <c r="AJ121" i="8"/>
  <c r="U121" i="8"/>
  <c r="M121" i="8"/>
  <c r="AH121" i="8"/>
  <c r="Y121" i="8"/>
  <c r="R121" i="8"/>
  <c r="J121" i="8"/>
  <c r="AM121" i="8"/>
  <c r="AG121" i="8"/>
  <c r="AD121" i="8"/>
  <c r="AF121" i="8"/>
  <c r="AA121" i="8"/>
  <c r="X121" i="8"/>
  <c r="S121" i="8"/>
  <c r="T121" i="8"/>
  <c r="P121" i="8"/>
  <c r="L121" i="8"/>
  <c r="H121" i="8"/>
  <c r="AI147" i="11"/>
  <c r="W147" i="11"/>
  <c r="K147" i="11"/>
  <c r="AD147" i="11"/>
  <c r="R147" i="11"/>
  <c r="AK147" i="11"/>
  <c r="Y147" i="11"/>
  <c r="M147" i="11"/>
  <c r="AF147" i="11"/>
  <c r="T147" i="11"/>
  <c r="H147" i="11"/>
  <c r="AK121" i="8"/>
  <c r="AI121" i="8"/>
  <c r="AE121" i="8"/>
  <c r="AB121" i="8"/>
  <c r="Z121" i="8"/>
  <c r="W121" i="8"/>
  <c r="Q121" i="8"/>
  <c r="N121" i="8"/>
  <c r="O121" i="8"/>
  <c r="AE147" i="11"/>
  <c r="S147" i="11"/>
  <c r="AL147" i="11"/>
  <c r="Z147" i="11"/>
  <c r="N147" i="11"/>
  <c r="AG147" i="11"/>
  <c r="U147" i="11"/>
  <c r="I147" i="11"/>
  <c r="AB147" i="11"/>
  <c r="G103" i="11"/>
  <c r="G103" i="8" s="1"/>
  <c r="H122" i="11"/>
  <c r="L122" i="11"/>
  <c r="P122" i="11"/>
  <c r="T122" i="11"/>
  <c r="X122" i="11"/>
  <c r="I122" i="11"/>
  <c r="M122" i="11"/>
  <c r="Q122" i="11"/>
  <c r="U122" i="11"/>
  <c r="Y122" i="11"/>
  <c r="J122" i="11"/>
  <c r="N122" i="11"/>
  <c r="R122" i="11"/>
  <c r="V122" i="11"/>
  <c r="Z122" i="11"/>
  <c r="K122" i="11"/>
  <c r="O122" i="11"/>
  <c r="S122" i="11"/>
  <c r="W122" i="11"/>
  <c r="AA122" i="11"/>
  <c r="I121" i="11"/>
  <c r="K121" i="11"/>
  <c r="M121" i="11"/>
  <c r="O121" i="11"/>
  <c r="Q121" i="11"/>
  <c r="S121" i="11"/>
  <c r="U121" i="11"/>
  <c r="W121" i="11"/>
  <c r="Y121" i="11"/>
  <c r="AA121" i="11"/>
  <c r="AC121" i="11"/>
  <c r="AE121" i="11"/>
  <c r="AG121" i="11"/>
  <c r="AI121" i="11"/>
  <c r="AK121" i="11"/>
  <c r="AM121" i="11"/>
  <c r="H121" i="11"/>
  <c r="J121" i="11"/>
  <c r="L121" i="11"/>
  <c r="N121" i="11"/>
  <c r="P121" i="11"/>
  <c r="R121" i="11"/>
  <c r="T121" i="11"/>
  <c r="V121" i="11"/>
  <c r="X121" i="11"/>
  <c r="Z121" i="11"/>
  <c r="AB121" i="11"/>
  <c r="AD121" i="11"/>
  <c r="AF121" i="11"/>
  <c r="AH121" i="11"/>
  <c r="AJ121" i="11"/>
  <c r="AL121" i="11"/>
  <c r="J75" i="8"/>
  <c r="H75" i="8"/>
  <c r="L75" i="8"/>
  <c r="I75" i="8"/>
  <c r="K75" i="8"/>
  <c r="N75" i="8"/>
  <c r="P75" i="8"/>
  <c r="O75" i="8"/>
  <c r="M75" i="8"/>
  <c r="S75" i="8"/>
  <c r="Q75" i="8"/>
  <c r="R75" i="8"/>
  <c r="T75" i="8"/>
  <c r="W75" i="8"/>
  <c r="U75" i="8"/>
  <c r="X75" i="8"/>
  <c r="V75" i="8"/>
  <c r="Y75" i="8"/>
  <c r="AA75" i="8"/>
  <c r="AB75" i="8"/>
  <c r="Z75" i="8"/>
  <c r="AC75" i="8"/>
  <c r="AE75" i="8"/>
  <c r="AD75" i="8"/>
  <c r="AF75" i="8"/>
  <c r="AI75" i="8"/>
  <c r="AG75" i="8"/>
  <c r="AJ75" i="8"/>
  <c r="AH75" i="8"/>
  <c r="AM75" i="8"/>
  <c r="AL75" i="8"/>
  <c r="AK75" i="8"/>
  <c r="H57" i="11"/>
  <c r="J57" i="11"/>
  <c r="L57" i="11"/>
  <c r="N57" i="11"/>
  <c r="P57" i="11"/>
  <c r="R57" i="11"/>
  <c r="T57" i="11"/>
  <c r="V57" i="11"/>
  <c r="X57" i="11"/>
  <c r="Z57" i="11"/>
  <c r="AB57" i="11"/>
  <c r="AD57" i="11"/>
  <c r="AF57" i="11"/>
  <c r="AH57" i="11"/>
  <c r="AJ57" i="11"/>
  <c r="AL57" i="11"/>
  <c r="I57" i="11"/>
  <c r="K57" i="11"/>
  <c r="M57" i="11"/>
  <c r="O57" i="11"/>
  <c r="Q57" i="11"/>
  <c r="S57" i="11"/>
  <c r="U57" i="11"/>
  <c r="W57" i="11"/>
  <c r="Y57" i="11"/>
  <c r="AA57" i="11"/>
  <c r="AC57" i="11"/>
  <c r="AE57" i="11"/>
  <c r="AG57" i="11"/>
  <c r="AI57" i="11"/>
  <c r="AK57" i="11"/>
  <c r="AM57" i="11"/>
  <c r="H38" i="11"/>
  <c r="J38" i="11"/>
  <c r="L38" i="11"/>
  <c r="N38" i="11"/>
  <c r="P38" i="11"/>
  <c r="R38" i="11"/>
  <c r="T38" i="11"/>
  <c r="V38" i="11"/>
  <c r="X38" i="11"/>
  <c r="Z38" i="11"/>
  <c r="AB38" i="11"/>
  <c r="AD38" i="11"/>
  <c r="AF38" i="11"/>
  <c r="AH38" i="11"/>
  <c r="AJ38" i="11"/>
  <c r="AL38" i="11"/>
  <c r="I38" i="11"/>
  <c r="K38" i="11"/>
  <c r="M38" i="11"/>
  <c r="O38" i="11"/>
  <c r="Q38" i="11"/>
  <c r="S38" i="11"/>
  <c r="U38" i="11"/>
  <c r="W38" i="11"/>
  <c r="Y38" i="11"/>
  <c r="AA38" i="11"/>
  <c r="AC38" i="11"/>
  <c r="AE38" i="11"/>
  <c r="AG38" i="11"/>
  <c r="AI38" i="11"/>
  <c r="AK38" i="11"/>
  <c r="AM38" i="11"/>
  <c r="H60" i="8"/>
  <c r="J60" i="8"/>
  <c r="L60" i="8"/>
  <c r="I60" i="8"/>
  <c r="K60" i="8"/>
  <c r="N60" i="8"/>
  <c r="O60" i="8"/>
  <c r="P60" i="8"/>
  <c r="M60" i="8"/>
  <c r="R60" i="8"/>
  <c r="T60" i="8"/>
  <c r="Q60" i="8"/>
  <c r="S60" i="8"/>
  <c r="X60" i="8"/>
  <c r="U60" i="8"/>
  <c r="W60" i="8"/>
  <c r="V60" i="8"/>
  <c r="AB60" i="8"/>
  <c r="Y60" i="8"/>
  <c r="Z60" i="8"/>
  <c r="AA60" i="8"/>
  <c r="AC60" i="8"/>
  <c r="AF60" i="8"/>
  <c r="AD60" i="8"/>
  <c r="AE60" i="8"/>
  <c r="AG60" i="8"/>
  <c r="AJ60" i="8"/>
  <c r="AH60" i="8"/>
  <c r="AI60" i="8"/>
  <c r="AL60" i="8"/>
  <c r="AK60" i="8"/>
  <c r="AM60" i="8"/>
  <c r="I140" i="11"/>
  <c r="K140" i="11"/>
  <c r="M140" i="11"/>
  <c r="O140" i="11"/>
  <c r="Q140" i="11"/>
  <c r="S140" i="11"/>
  <c r="U140" i="11"/>
  <c r="W140" i="11"/>
  <c r="Y140" i="11"/>
  <c r="AA140" i="11"/>
  <c r="H140" i="11"/>
  <c r="J140" i="11"/>
  <c r="L140" i="11"/>
  <c r="N140" i="11"/>
  <c r="P140" i="11"/>
  <c r="R140" i="11"/>
  <c r="T140" i="11"/>
  <c r="V140" i="11"/>
  <c r="X140" i="11"/>
  <c r="Z140" i="11"/>
  <c r="H134" i="11"/>
  <c r="J134" i="11"/>
  <c r="L134" i="11"/>
  <c r="N134" i="11"/>
  <c r="P134" i="11"/>
  <c r="R134" i="11"/>
  <c r="T134" i="11"/>
  <c r="V134" i="11"/>
  <c r="X134" i="11"/>
  <c r="Z134" i="11"/>
  <c r="AB134" i="11"/>
  <c r="AD134" i="11"/>
  <c r="AF134" i="11"/>
  <c r="AH134" i="11"/>
  <c r="AJ134" i="11"/>
  <c r="AL134" i="11"/>
  <c r="I134" i="11"/>
  <c r="K134" i="11"/>
  <c r="M134" i="11"/>
  <c r="O134" i="11"/>
  <c r="Q134" i="11"/>
  <c r="S134" i="11"/>
  <c r="U134" i="11"/>
  <c r="W134" i="11"/>
  <c r="Y134" i="11"/>
  <c r="AA134" i="11"/>
  <c r="AC134" i="11"/>
  <c r="AE134" i="11"/>
  <c r="AG134" i="11"/>
  <c r="AI134" i="11"/>
  <c r="AK134" i="11"/>
  <c r="AM134" i="11"/>
  <c r="H132" i="11"/>
  <c r="J132" i="11"/>
  <c r="L132" i="11"/>
  <c r="N132" i="11"/>
  <c r="P132" i="11"/>
  <c r="R132" i="11"/>
  <c r="T132" i="11"/>
  <c r="V132" i="11"/>
  <c r="X132" i="11"/>
  <c r="Z132" i="11"/>
  <c r="AB132" i="11"/>
  <c r="AD132" i="11"/>
  <c r="AF132" i="11"/>
  <c r="AH132" i="11"/>
  <c r="AJ132" i="11"/>
  <c r="AL132" i="11"/>
  <c r="I132" i="11"/>
  <c r="K132" i="11"/>
  <c r="M132" i="11"/>
  <c r="O132" i="11"/>
  <c r="Q132" i="11"/>
  <c r="S132" i="11"/>
  <c r="U132" i="11"/>
  <c r="W132" i="11"/>
  <c r="Y132" i="11"/>
  <c r="AA132" i="11"/>
  <c r="AC132" i="11"/>
  <c r="AE132" i="11"/>
  <c r="AG132" i="11"/>
  <c r="AI132" i="11"/>
  <c r="AK132" i="11"/>
  <c r="AM132" i="11"/>
  <c r="H129" i="11"/>
  <c r="J129" i="11"/>
  <c r="L129" i="11"/>
  <c r="N129" i="11"/>
  <c r="P129" i="11"/>
  <c r="R129" i="11"/>
  <c r="T129" i="11"/>
  <c r="V129" i="11"/>
  <c r="X129" i="11"/>
  <c r="Z129" i="11"/>
  <c r="AB129" i="11"/>
  <c r="AD129" i="11"/>
  <c r="AF129" i="11"/>
  <c r="AH129" i="11"/>
  <c r="AJ129" i="11"/>
  <c r="AL129" i="11"/>
  <c r="I129" i="11"/>
  <c r="K129" i="11"/>
  <c r="M129" i="11"/>
  <c r="O129" i="11"/>
  <c r="Q129" i="11"/>
  <c r="S129" i="11"/>
  <c r="U129" i="11"/>
  <c r="W129" i="11"/>
  <c r="Y129" i="11"/>
  <c r="AA129" i="11"/>
  <c r="AC129" i="11"/>
  <c r="AE129" i="11"/>
  <c r="AG129" i="11"/>
  <c r="AI129" i="11"/>
  <c r="AK129" i="11"/>
  <c r="AM129" i="11"/>
  <c r="K128" i="11"/>
  <c r="O128" i="11"/>
  <c r="S128" i="11"/>
  <c r="W128" i="11"/>
  <c r="AA128" i="11"/>
  <c r="AE128" i="11"/>
  <c r="AI128" i="11"/>
  <c r="AM128" i="11"/>
  <c r="J128" i="11"/>
  <c r="N128" i="11"/>
  <c r="R128" i="11"/>
  <c r="V128" i="11"/>
  <c r="Z128" i="11"/>
  <c r="AD128" i="11"/>
  <c r="AH128" i="11"/>
  <c r="AL128" i="11"/>
  <c r="I128" i="11"/>
  <c r="M128" i="11"/>
  <c r="Q128" i="11"/>
  <c r="U128" i="11"/>
  <c r="Y128" i="11"/>
  <c r="AC128" i="11"/>
  <c r="AG128" i="11"/>
  <c r="AK128" i="11"/>
  <c r="H128" i="11"/>
  <c r="L128" i="11"/>
  <c r="P128" i="11"/>
  <c r="T128" i="11"/>
  <c r="X128" i="11"/>
  <c r="AB128" i="11"/>
  <c r="AF128" i="11"/>
  <c r="AJ128" i="11"/>
  <c r="H127" i="11"/>
  <c r="J127" i="11"/>
  <c r="L127" i="11"/>
  <c r="N127" i="11"/>
  <c r="P127" i="11"/>
  <c r="R127" i="11"/>
  <c r="T127" i="11"/>
  <c r="V127" i="11"/>
  <c r="X127" i="11"/>
  <c r="Z127" i="11"/>
  <c r="AB127" i="11"/>
  <c r="AD127" i="11"/>
  <c r="AF127" i="11"/>
  <c r="AH127" i="11"/>
  <c r="AJ127" i="11"/>
  <c r="AL127" i="11"/>
  <c r="I127" i="11"/>
  <c r="K127" i="11"/>
  <c r="M127" i="11"/>
  <c r="O127" i="11"/>
  <c r="Q127" i="11"/>
  <c r="S127" i="11"/>
  <c r="U127" i="11"/>
  <c r="W127" i="11"/>
  <c r="Y127" i="11"/>
  <c r="AA127" i="11"/>
  <c r="AC127" i="11"/>
  <c r="AE127" i="11"/>
  <c r="AG127" i="11"/>
  <c r="AI127" i="11"/>
  <c r="AK127" i="11"/>
  <c r="AM127" i="11"/>
  <c r="H126" i="11"/>
  <c r="J126" i="11"/>
  <c r="L126" i="11"/>
  <c r="N126" i="11"/>
  <c r="P126" i="11"/>
  <c r="R126" i="11"/>
  <c r="T126" i="11"/>
  <c r="V126" i="11"/>
  <c r="X126" i="11"/>
  <c r="Z126" i="11"/>
  <c r="AB126" i="11"/>
  <c r="AD126" i="11"/>
  <c r="AF126" i="11"/>
  <c r="AH126" i="11"/>
  <c r="AJ126" i="11"/>
  <c r="AL126" i="11"/>
  <c r="I126" i="11"/>
  <c r="K126" i="11"/>
  <c r="M126" i="11"/>
  <c r="O126" i="11"/>
  <c r="Q126" i="11"/>
  <c r="S126" i="11"/>
  <c r="U126" i="11"/>
  <c r="W126" i="11"/>
  <c r="Y126" i="11"/>
  <c r="AA126" i="11"/>
  <c r="AC126" i="11"/>
  <c r="AE126" i="11"/>
  <c r="AG126" i="11"/>
  <c r="AI126" i="11"/>
  <c r="AK126" i="11"/>
  <c r="AM126" i="11"/>
  <c r="AM54" i="11"/>
  <c r="AK54" i="11"/>
  <c r="J54" i="11"/>
  <c r="N54" i="11"/>
  <c r="R54" i="11"/>
  <c r="V54" i="11"/>
  <c r="Z54" i="11"/>
  <c r="AD54" i="11"/>
  <c r="AH54" i="11"/>
  <c r="AL54" i="11"/>
  <c r="K54" i="11"/>
  <c r="O54" i="11"/>
  <c r="S54" i="11"/>
  <c r="W54" i="11"/>
  <c r="AA54" i="11"/>
  <c r="AE54" i="11"/>
  <c r="AI54" i="11"/>
  <c r="H54" i="11"/>
  <c r="L54" i="11"/>
  <c r="P54" i="11"/>
  <c r="T54" i="11"/>
  <c r="X54" i="11"/>
  <c r="AB54" i="11"/>
  <c r="AF54" i="11"/>
  <c r="AJ54" i="11"/>
  <c r="I54" i="11"/>
  <c r="M54" i="11"/>
  <c r="Q54" i="11"/>
  <c r="U54" i="11"/>
  <c r="Y54" i="11"/>
  <c r="AC54" i="11"/>
  <c r="AG54" i="11"/>
  <c r="Q18" i="11"/>
  <c r="H144" i="11"/>
  <c r="J144" i="11"/>
  <c r="I144" i="11"/>
  <c r="K144" i="11"/>
  <c r="M144" i="11"/>
  <c r="O144" i="11"/>
  <c r="Q144" i="11"/>
  <c r="S144" i="11"/>
  <c r="U144" i="11"/>
  <c r="W144" i="11"/>
  <c r="Y144" i="11"/>
  <c r="AA144" i="11"/>
  <c r="AC144" i="11"/>
  <c r="AE144" i="11"/>
  <c r="AG144" i="11"/>
  <c r="AI144" i="11"/>
  <c r="AK144" i="11"/>
  <c r="AM144" i="11"/>
  <c r="L144" i="11"/>
  <c r="N144" i="11"/>
  <c r="P144" i="11"/>
  <c r="R144" i="11"/>
  <c r="T144" i="11"/>
  <c r="V144" i="11"/>
  <c r="X144" i="11"/>
  <c r="Z144" i="11"/>
  <c r="AB144" i="11"/>
  <c r="AD144" i="11"/>
  <c r="AF144" i="11"/>
  <c r="AH144" i="11"/>
  <c r="AJ144" i="11"/>
  <c r="AL144" i="11"/>
  <c r="I146" i="11"/>
  <c r="M146" i="11"/>
  <c r="Q146" i="11"/>
  <c r="U146" i="11"/>
  <c r="Y146" i="11"/>
  <c r="AC146" i="11"/>
  <c r="AG146" i="11"/>
  <c r="AK146" i="11"/>
  <c r="H146" i="11"/>
  <c r="L146" i="11"/>
  <c r="P146" i="11"/>
  <c r="T146" i="11"/>
  <c r="X146" i="11"/>
  <c r="AB146" i="11"/>
  <c r="AF146" i="11"/>
  <c r="AJ146" i="11"/>
  <c r="K146" i="11"/>
  <c r="O146" i="11"/>
  <c r="S146" i="11"/>
  <c r="W146" i="11"/>
  <c r="AA146" i="11"/>
  <c r="AE146" i="11"/>
  <c r="AI146" i="11"/>
  <c r="AM146" i="11"/>
  <c r="J146" i="11"/>
  <c r="N146" i="11"/>
  <c r="R146" i="11"/>
  <c r="V146" i="11"/>
  <c r="Z146" i="11"/>
  <c r="AD146" i="11"/>
  <c r="AH146" i="11"/>
  <c r="AL146" i="11"/>
  <c r="I150" i="11"/>
  <c r="K150" i="11"/>
  <c r="M150" i="11"/>
  <c r="O150" i="11"/>
  <c r="Q150" i="11"/>
  <c r="S150" i="11"/>
  <c r="U150" i="11"/>
  <c r="W150" i="11"/>
  <c r="Y150" i="11"/>
  <c r="AA150" i="11"/>
  <c r="AC150" i="11"/>
  <c r="AE150" i="11"/>
  <c r="AG150" i="11"/>
  <c r="AI150" i="11"/>
  <c r="AK150" i="11"/>
  <c r="AM150" i="11"/>
  <c r="H150" i="11"/>
  <c r="J150" i="11"/>
  <c r="L150" i="11"/>
  <c r="N150" i="11"/>
  <c r="P150" i="11"/>
  <c r="R150" i="11"/>
  <c r="T150" i="11"/>
  <c r="V150" i="11"/>
  <c r="X150" i="11"/>
  <c r="Z150" i="11"/>
  <c r="AB150" i="11"/>
  <c r="AD150" i="11"/>
  <c r="AF150" i="11"/>
  <c r="AH150" i="11"/>
  <c r="AJ150" i="11"/>
  <c r="AL150" i="11"/>
  <c r="I116" i="11"/>
  <c r="K116" i="11"/>
  <c r="M116" i="11"/>
  <c r="O116" i="11"/>
  <c r="Q116" i="11"/>
  <c r="S116" i="11"/>
  <c r="U116" i="11"/>
  <c r="W116" i="11"/>
  <c r="Y116" i="11"/>
  <c r="AA116" i="11"/>
  <c r="AC116" i="11"/>
  <c r="AE116" i="11"/>
  <c r="AG116" i="11"/>
  <c r="AI116" i="11"/>
  <c r="AK116" i="11"/>
  <c r="AM116" i="11"/>
  <c r="H116" i="11"/>
  <c r="J116" i="11"/>
  <c r="L116" i="11"/>
  <c r="N116" i="11"/>
  <c r="P116" i="11"/>
  <c r="R116" i="11"/>
  <c r="T116" i="11"/>
  <c r="V116" i="11"/>
  <c r="X116" i="11"/>
  <c r="Z116" i="11"/>
  <c r="AB116" i="11"/>
  <c r="AD116" i="11"/>
  <c r="AF116" i="11"/>
  <c r="AH116" i="11"/>
  <c r="AJ116" i="11"/>
  <c r="AL116" i="11"/>
  <c r="K114" i="11"/>
  <c r="O114" i="11"/>
  <c r="S114" i="11"/>
  <c r="W114" i="11"/>
  <c r="AA114" i="11"/>
  <c r="AE114" i="11"/>
  <c r="AI114" i="11"/>
  <c r="AM114" i="11"/>
  <c r="J114" i="11"/>
  <c r="N114" i="11"/>
  <c r="R114" i="11"/>
  <c r="V114" i="11"/>
  <c r="Z114" i="11"/>
  <c r="AD114" i="11"/>
  <c r="AH114" i="11"/>
  <c r="AL114" i="11"/>
  <c r="I114" i="11"/>
  <c r="M114" i="11"/>
  <c r="Q114" i="11"/>
  <c r="U114" i="11"/>
  <c r="Y114" i="11"/>
  <c r="AC114" i="11"/>
  <c r="AG114" i="11"/>
  <c r="AK114" i="11"/>
  <c r="H114" i="11"/>
  <c r="L114" i="11"/>
  <c r="P114" i="11"/>
  <c r="T114" i="11"/>
  <c r="X114" i="11"/>
  <c r="AB114" i="11"/>
  <c r="AF114" i="11"/>
  <c r="AJ114" i="11"/>
  <c r="I111" i="11"/>
  <c r="K111" i="11"/>
  <c r="M111" i="11"/>
  <c r="O111" i="11"/>
  <c r="Q111" i="11"/>
  <c r="S111" i="11"/>
  <c r="U111" i="11"/>
  <c r="W111" i="11"/>
  <c r="Y111" i="11"/>
  <c r="AA111" i="11"/>
  <c r="AC111" i="11"/>
  <c r="AE111" i="11"/>
  <c r="AG111" i="11"/>
  <c r="AI111" i="11"/>
  <c r="AK111" i="11"/>
  <c r="AM111" i="11"/>
  <c r="H111" i="11"/>
  <c r="J111" i="11"/>
  <c r="L111" i="11"/>
  <c r="N111" i="11"/>
  <c r="P111" i="11"/>
  <c r="R111" i="11"/>
  <c r="T111" i="11"/>
  <c r="V111" i="11"/>
  <c r="X111" i="11"/>
  <c r="Z111" i="11"/>
  <c r="AB111" i="11"/>
  <c r="AD111" i="11"/>
  <c r="AF111" i="11"/>
  <c r="AH111" i="11"/>
  <c r="AJ111" i="11"/>
  <c r="AL111" i="11"/>
  <c r="K110" i="11"/>
  <c r="O110" i="11"/>
  <c r="S110" i="11"/>
  <c r="W110" i="11"/>
  <c r="AA110" i="11"/>
  <c r="AE110" i="11"/>
  <c r="AI110" i="11"/>
  <c r="AM110" i="11"/>
  <c r="J110" i="11"/>
  <c r="N110" i="11"/>
  <c r="R110" i="11"/>
  <c r="V110" i="11"/>
  <c r="Z110" i="11"/>
  <c r="AD110" i="11"/>
  <c r="AH110" i="11"/>
  <c r="AL110" i="11"/>
  <c r="I110" i="11"/>
  <c r="M110" i="11"/>
  <c r="Q110" i="11"/>
  <c r="U110" i="11"/>
  <c r="Y110" i="11"/>
  <c r="AC110" i="11"/>
  <c r="AG110" i="11"/>
  <c r="AK110" i="11"/>
  <c r="H110" i="11"/>
  <c r="L110" i="11"/>
  <c r="P110" i="11"/>
  <c r="T110" i="11"/>
  <c r="X110" i="11"/>
  <c r="AB110" i="11"/>
  <c r="AF110" i="11"/>
  <c r="AJ110" i="11"/>
  <c r="I109" i="11"/>
  <c r="K109" i="11"/>
  <c r="M109" i="11"/>
  <c r="O109" i="11"/>
  <c r="Q109" i="11"/>
  <c r="S109" i="11"/>
  <c r="U109" i="11"/>
  <c r="W109" i="11"/>
  <c r="Y109" i="11"/>
  <c r="AA109" i="11"/>
  <c r="AC109" i="11"/>
  <c r="AE109" i="11"/>
  <c r="AG109" i="11"/>
  <c r="AI109" i="11"/>
  <c r="AK109" i="11"/>
  <c r="AM109" i="11"/>
  <c r="H109" i="11"/>
  <c r="J109" i="11"/>
  <c r="L109" i="11"/>
  <c r="N109" i="11"/>
  <c r="P109" i="11"/>
  <c r="R109" i="11"/>
  <c r="T109" i="11"/>
  <c r="V109" i="11"/>
  <c r="X109" i="11"/>
  <c r="Z109" i="11"/>
  <c r="AB109" i="11"/>
  <c r="AD109" i="11"/>
  <c r="AF109" i="11"/>
  <c r="AH109" i="11"/>
  <c r="AJ109" i="11"/>
  <c r="AL109" i="11"/>
  <c r="K108" i="11"/>
  <c r="O108" i="11"/>
  <c r="S108" i="11"/>
  <c r="W108" i="11"/>
  <c r="AA108" i="11"/>
  <c r="AE108" i="11"/>
  <c r="AI108" i="11"/>
  <c r="AM108" i="11"/>
  <c r="J108" i="11"/>
  <c r="N108" i="11"/>
  <c r="R108" i="11"/>
  <c r="V108" i="11"/>
  <c r="Z108" i="11"/>
  <c r="AD108" i="11"/>
  <c r="AH108" i="11"/>
  <c r="AL108" i="11"/>
  <c r="I108" i="11"/>
  <c r="M108" i="11"/>
  <c r="Q108" i="11"/>
  <c r="U108" i="11"/>
  <c r="Y108" i="11"/>
  <c r="AC108" i="11"/>
  <c r="AG108" i="11"/>
  <c r="AK108" i="11"/>
  <c r="H108" i="11"/>
  <c r="L108" i="11"/>
  <c r="P108" i="11"/>
  <c r="T108" i="11"/>
  <c r="X108" i="11"/>
  <c r="AB108" i="11"/>
  <c r="AF108" i="11"/>
  <c r="AJ108" i="11"/>
  <c r="I80" i="11"/>
  <c r="M80" i="11"/>
  <c r="Q80" i="11"/>
  <c r="U80" i="11"/>
  <c r="Y80" i="11"/>
  <c r="AC80" i="11"/>
  <c r="AG80" i="11"/>
  <c r="AK80" i="11"/>
  <c r="H80" i="11"/>
  <c r="K80" i="11"/>
  <c r="O80" i="11"/>
  <c r="S80" i="11"/>
  <c r="W80" i="11"/>
  <c r="AA80" i="11"/>
  <c r="AE80" i="11"/>
  <c r="AI80" i="11"/>
  <c r="AM80" i="11"/>
  <c r="AL80" i="11"/>
  <c r="AH80" i="11"/>
  <c r="AD80" i="11"/>
  <c r="Z80" i="11"/>
  <c r="V80" i="11"/>
  <c r="R80" i="11"/>
  <c r="N80" i="11"/>
  <c r="J80" i="11"/>
  <c r="AJ80" i="11"/>
  <c r="AF80" i="11"/>
  <c r="AB80" i="11"/>
  <c r="X80" i="11"/>
  <c r="T80" i="11"/>
  <c r="P80" i="11"/>
  <c r="L80" i="11"/>
  <c r="H44" i="11"/>
  <c r="L44" i="11"/>
  <c r="P44" i="11"/>
  <c r="T44" i="11"/>
  <c r="X44" i="11"/>
  <c r="AB44" i="11"/>
  <c r="AF44" i="11"/>
  <c r="AJ44" i="11"/>
  <c r="I44" i="11"/>
  <c r="M44" i="11"/>
  <c r="Q44" i="11"/>
  <c r="U44" i="11"/>
  <c r="Y44" i="11"/>
  <c r="AC44" i="11"/>
  <c r="AG44" i="11"/>
  <c r="AK44" i="11"/>
  <c r="J44" i="11"/>
  <c r="N44" i="11"/>
  <c r="R44" i="11"/>
  <c r="V44" i="11"/>
  <c r="Z44" i="11"/>
  <c r="AD44" i="11"/>
  <c r="AH44" i="11"/>
  <c r="AL44" i="11"/>
  <c r="K44" i="11"/>
  <c r="O44" i="11"/>
  <c r="S44" i="11"/>
  <c r="W44" i="11"/>
  <c r="AA44" i="11"/>
  <c r="AE44" i="11"/>
  <c r="AI44" i="11"/>
  <c r="AM44" i="11"/>
  <c r="I78" i="11"/>
  <c r="M78" i="11"/>
  <c r="Q78" i="11"/>
  <c r="U78" i="11"/>
  <c r="Y78" i="11"/>
  <c r="AC78" i="11"/>
  <c r="AG78" i="11"/>
  <c r="AK78" i="11"/>
  <c r="H78" i="11"/>
  <c r="L78" i="11"/>
  <c r="P78" i="11"/>
  <c r="T78" i="11"/>
  <c r="X78" i="11"/>
  <c r="AB78" i="11"/>
  <c r="AF78" i="11"/>
  <c r="AJ78" i="11"/>
  <c r="K78" i="11"/>
  <c r="O78" i="11"/>
  <c r="S78" i="11"/>
  <c r="W78" i="11"/>
  <c r="AA78" i="11"/>
  <c r="AE78" i="11"/>
  <c r="AI78" i="11"/>
  <c r="AM78" i="11"/>
  <c r="J78" i="11"/>
  <c r="N78" i="11"/>
  <c r="R78" i="11"/>
  <c r="V78" i="11"/>
  <c r="Z78" i="11"/>
  <c r="AD78" i="11"/>
  <c r="AH78" i="11"/>
  <c r="AL78" i="11"/>
  <c r="H39" i="11"/>
  <c r="L39" i="11"/>
  <c r="P39" i="11"/>
  <c r="T39" i="11"/>
  <c r="X39" i="11"/>
  <c r="AB39" i="11"/>
  <c r="AF39" i="11"/>
  <c r="AJ39" i="11"/>
  <c r="I39" i="11"/>
  <c r="M39" i="11"/>
  <c r="Q39" i="11"/>
  <c r="U39" i="11"/>
  <c r="Y39" i="11"/>
  <c r="AC39" i="11"/>
  <c r="AG39" i="11"/>
  <c r="AK39" i="11"/>
  <c r="J39" i="11"/>
  <c r="N39" i="11"/>
  <c r="R39" i="11"/>
  <c r="V39" i="11"/>
  <c r="Z39" i="11"/>
  <c r="AD39" i="11"/>
  <c r="AH39" i="11"/>
  <c r="AL39" i="11"/>
  <c r="K39" i="11"/>
  <c r="O39" i="11"/>
  <c r="S39" i="11"/>
  <c r="W39" i="11"/>
  <c r="AA39" i="11"/>
  <c r="AE39" i="11"/>
  <c r="AI39" i="11"/>
  <c r="AM39" i="11"/>
  <c r="K74" i="11"/>
  <c r="O74" i="11"/>
  <c r="S74" i="11"/>
  <c r="W74" i="11"/>
  <c r="AA74" i="11"/>
  <c r="AE74" i="11"/>
  <c r="AI74" i="11"/>
  <c r="AM74" i="11"/>
  <c r="J74" i="11"/>
  <c r="N74" i="11"/>
  <c r="R74" i="11"/>
  <c r="V74" i="11"/>
  <c r="Z74" i="11"/>
  <c r="AD74" i="11"/>
  <c r="AH74" i="11"/>
  <c r="AL74" i="11"/>
  <c r="I74" i="11"/>
  <c r="M74" i="11"/>
  <c r="Q74" i="11"/>
  <c r="U74" i="11"/>
  <c r="Y74" i="11"/>
  <c r="AC74" i="11"/>
  <c r="AG74" i="11"/>
  <c r="AK74" i="11"/>
  <c r="H74" i="11"/>
  <c r="L74" i="11"/>
  <c r="P74" i="11"/>
  <c r="T74" i="11"/>
  <c r="X74" i="11"/>
  <c r="AB74" i="11"/>
  <c r="AF74" i="11"/>
  <c r="AJ74" i="11"/>
  <c r="AC73" i="11"/>
  <c r="AG73" i="11"/>
  <c r="AK73" i="11"/>
  <c r="AA73" i="11"/>
  <c r="AE73" i="11"/>
  <c r="AI73" i="11"/>
  <c r="AM73" i="11"/>
  <c r="H73" i="11"/>
  <c r="L73" i="11"/>
  <c r="P73" i="11"/>
  <c r="T73" i="11"/>
  <c r="X73" i="11"/>
  <c r="K73" i="11"/>
  <c r="O73" i="11"/>
  <c r="S73" i="11"/>
  <c r="W73" i="11"/>
  <c r="AL73" i="11"/>
  <c r="AH73" i="11"/>
  <c r="AD73" i="11"/>
  <c r="Z73" i="11"/>
  <c r="J73" i="11"/>
  <c r="N73" i="11"/>
  <c r="R73" i="11"/>
  <c r="V73" i="11"/>
  <c r="I73" i="11"/>
  <c r="M73" i="11"/>
  <c r="Q73" i="11"/>
  <c r="U73" i="11"/>
  <c r="Y73" i="11"/>
  <c r="AJ73" i="11"/>
  <c r="AF73" i="11"/>
  <c r="AB73" i="11"/>
  <c r="H37" i="11"/>
  <c r="L37" i="11"/>
  <c r="P37" i="11"/>
  <c r="T37" i="11"/>
  <c r="X37" i="11"/>
  <c r="AB37" i="11"/>
  <c r="AF37" i="11"/>
  <c r="AJ37" i="11"/>
  <c r="I37" i="11"/>
  <c r="M37" i="11"/>
  <c r="Q37" i="11"/>
  <c r="U37" i="11"/>
  <c r="Y37" i="11"/>
  <c r="AC37" i="11"/>
  <c r="AG37" i="11"/>
  <c r="AK37" i="11"/>
  <c r="J37" i="11"/>
  <c r="N37" i="11"/>
  <c r="R37" i="11"/>
  <c r="V37" i="11"/>
  <c r="Z37" i="11"/>
  <c r="AD37" i="11"/>
  <c r="AH37" i="11"/>
  <c r="AL37" i="11"/>
  <c r="K37" i="11"/>
  <c r="O37" i="11"/>
  <c r="S37" i="11"/>
  <c r="W37" i="11"/>
  <c r="AA37" i="11"/>
  <c r="AE37" i="11"/>
  <c r="AI37" i="11"/>
  <c r="AM37" i="11"/>
  <c r="H36" i="11"/>
  <c r="L36" i="11"/>
  <c r="P36" i="11"/>
  <c r="T36" i="11"/>
  <c r="X36" i="11"/>
  <c r="AB36" i="11"/>
  <c r="AF36" i="11"/>
  <c r="AJ36" i="11"/>
  <c r="I36" i="11"/>
  <c r="M36" i="11"/>
  <c r="Q36" i="11"/>
  <c r="U36" i="11"/>
  <c r="Y36" i="11"/>
  <c r="AC36" i="11"/>
  <c r="AG36" i="11"/>
  <c r="AK36" i="11"/>
  <c r="J36" i="11"/>
  <c r="N36" i="11"/>
  <c r="R36" i="11"/>
  <c r="V36" i="11"/>
  <c r="Z36" i="11"/>
  <c r="AD36" i="11"/>
  <c r="AH36" i="11"/>
  <c r="AL36" i="11"/>
  <c r="K36" i="11"/>
  <c r="O36" i="11"/>
  <c r="S36" i="11"/>
  <c r="W36" i="11"/>
  <c r="AA36" i="11"/>
  <c r="AE36" i="11"/>
  <c r="AI36" i="11"/>
  <c r="AM36" i="11"/>
  <c r="I145" i="11"/>
  <c r="K145" i="11"/>
  <c r="M145" i="11"/>
  <c r="O145" i="11"/>
  <c r="Q145" i="11"/>
  <c r="S145" i="11"/>
  <c r="U145" i="11"/>
  <c r="W145" i="11"/>
  <c r="Y145" i="11"/>
  <c r="AA145" i="11"/>
  <c r="AC145" i="11"/>
  <c r="AE145" i="11"/>
  <c r="AG145" i="11"/>
  <c r="AI145" i="11"/>
  <c r="AK145" i="11"/>
  <c r="AM145" i="11"/>
  <c r="H145" i="11"/>
  <c r="J145" i="11"/>
  <c r="L145" i="11"/>
  <c r="N145" i="11"/>
  <c r="P145" i="11"/>
  <c r="R145" i="11"/>
  <c r="T145" i="11"/>
  <c r="V145" i="11"/>
  <c r="X145" i="11"/>
  <c r="Z145" i="11"/>
  <c r="AB145" i="11"/>
  <c r="AD145" i="11"/>
  <c r="AF145" i="11"/>
  <c r="AH145" i="11"/>
  <c r="AJ145" i="11"/>
  <c r="AL145" i="11"/>
  <c r="I139" i="11"/>
  <c r="K139" i="11"/>
  <c r="M139" i="11"/>
  <c r="O139" i="11"/>
  <c r="Q139" i="11"/>
  <c r="S139" i="11"/>
  <c r="U139" i="11"/>
  <c r="W139" i="11"/>
  <c r="Y139" i="11"/>
  <c r="AA139" i="11"/>
  <c r="AC139" i="11"/>
  <c r="AE139" i="11"/>
  <c r="AG139" i="11"/>
  <c r="AI139" i="11"/>
  <c r="AK139" i="11"/>
  <c r="AM139" i="11"/>
  <c r="H139" i="11"/>
  <c r="J139" i="11"/>
  <c r="L139" i="11"/>
  <c r="N139" i="11"/>
  <c r="P139" i="11"/>
  <c r="R139" i="11"/>
  <c r="T139" i="11"/>
  <c r="V139" i="11"/>
  <c r="X139" i="11"/>
  <c r="Z139" i="11"/>
  <c r="AB139" i="11"/>
  <c r="AD139" i="11"/>
  <c r="AF139" i="11"/>
  <c r="AH139" i="11"/>
  <c r="AJ139" i="11"/>
  <c r="AL139" i="11"/>
  <c r="H72" i="8"/>
  <c r="J72" i="8"/>
  <c r="L72" i="8"/>
  <c r="I72" i="8"/>
  <c r="K72" i="8"/>
  <c r="N72" i="8"/>
  <c r="P72" i="8"/>
  <c r="O72" i="8"/>
  <c r="M72" i="8"/>
  <c r="S72" i="8"/>
  <c r="Q72" i="8"/>
  <c r="R72" i="8"/>
  <c r="T72" i="8"/>
  <c r="U72" i="8"/>
  <c r="W72" i="8"/>
  <c r="X72" i="8"/>
  <c r="V72" i="8"/>
  <c r="Y72" i="8"/>
  <c r="AA72" i="8"/>
  <c r="AB72" i="8"/>
  <c r="Z72" i="8"/>
  <c r="AC72" i="8"/>
  <c r="AD72" i="8"/>
  <c r="AF72" i="8"/>
  <c r="AE72" i="8"/>
  <c r="AI72" i="8"/>
  <c r="AG72" i="8"/>
  <c r="AJ72" i="8"/>
  <c r="AH72" i="8"/>
  <c r="AM72" i="8"/>
  <c r="AK72" i="8"/>
  <c r="AL72" i="8"/>
  <c r="H55" i="8"/>
  <c r="J55" i="8"/>
  <c r="L55" i="8"/>
  <c r="I55" i="8"/>
  <c r="K55" i="8"/>
  <c r="O55" i="8"/>
  <c r="N55" i="8"/>
  <c r="P55" i="8"/>
  <c r="M55" i="8"/>
  <c r="R55" i="8"/>
  <c r="S55" i="8"/>
  <c r="T55" i="8"/>
  <c r="Q55" i="8"/>
  <c r="X55" i="8"/>
  <c r="V55" i="8"/>
  <c r="U55" i="8"/>
  <c r="W55" i="8"/>
  <c r="AB55" i="8"/>
  <c r="Y55" i="8"/>
  <c r="AA55" i="8"/>
  <c r="Z55" i="8"/>
  <c r="AC55" i="8"/>
  <c r="AD55" i="8"/>
  <c r="AF55" i="8"/>
  <c r="AE55" i="8"/>
  <c r="AI55" i="8"/>
  <c r="AG55" i="8"/>
  <c r="AJ55" i="8"/>
  <c r="AH55" i="8"/>
  <c r="AM55" i="8"/>
  <c r="AK55" i="8"/>
  <c r="AL55" i="8"/>
  <c r="I62" i="11"/>
  <c r="M62" i="11"/>
  <c r="Q62" i="11"/>
  <c r="U62" i="11"/>
  <c r="Y62" i="11"/>
  <c r="AC62" i="11"/>
  <c r="AG62" i="11"/>
  <c r="AK62" i="11"/>
  <c r="H62" i="11"/>
  <c r="L62" i="11"/>
  <c r="P62" i="11"/>
  <c r="T62" i="11"/>
  <c r="X62" i="11"/>
  <c r="AB62" i="11"/>
  <c r="AF62" i="11"/>
  <c r="AJ62" i="11"/>
  <c r="K62" i="11"/>
  <c r="O62" i="11"/>
  <c r="S62" i="11"/>
  <c r="W62" i="11"/>
  <c r="AA62" i="11"/>
  <c r="AE62" i="11"/>
  <c r="AI62" i="11"/>
  <c r="AM62" i="11"/>
  <c r="J62" i="11"/>
  <c r="N62" i="11"/>
  <c r="R62" i="11"/>
  <c r="V62" i="11"/>
  <c r="Z62" i="11"/>
  <c r="AD62" i="11"/>
  <c r="AH62" i="11"/>
  <c r="AL62" i="11"/>
  <c r="I42" i="11"/>
  <c r="M42" i="11"/>
  <c r="Q42" i="11"/>
  <c r="U42" i="11"/>
  <c r="Y42" i="11"/>
  <c r="AC42" i="11"/>
  <c r="AG42" i="11"/>
  <c r="AK42" i="11"/>
  <c r="H42" i="11"/>
  <c r="L42" i="11"/>
  <c r="P42" i="11"/>
  <c r="T42" i="11"/>
  <c r="X42" i="11"/>
  <c r="AB42" i="11"/>
  <c r="AF42" i="11"/>
  <c r="AJ42" i="11"/>
  <c r="K42" i="11"/>
  <c r="O42" i="11"/>
  <c r="S42" i="11"/>
  <c r="W42" i="11"/>
  <c r="AA42" i="11"/>
  <c r="AE42" i="11"/>
  <c r="AI42" i="11"/>
  <c r="AM42" i="11"/>
  <c r="J42" i="11"/>
  <c r="N42" i="11"/>
  <c r="R42" i="11"/>
  <c r="V42" i="11"/>
  <c r="Z42" i="11"/>
  <c r="AD42" i="11"/>
  <c r="AH42" i="11"/>
  <c r="AL42" i="11"/>
  <c r="H56" i="8"/>
  <c r="J56" i="8"/>
  <c r="L56" i="8"/>
  <c r="I56" i="8"/>
  <c r="K56" i="8"/>
  <c r="N56" i="8"/>
  <c r="P56" i="8"/>
  <c r="M56" i="8"/>
  <c r="O56" i="8"/>
  <c r="R56" i="8"/>
  <c r="S56" i="8"/>
  <c r="T56" i="8"/>
  <c r="Q56" i="8"/>
  <c r="W56" i="8"/>
  <c r="X56" i="8"/>
  <c r="V56" i="8"/>
  <c r="U56" i="8"/>
  <c r="AB56" i="8"/>
  <c r="Y56" i="8"/>
  <c r="AA56" i="8"/>
  <c r="Z56" i="8"/>
  <c r="AE56" i="8"/>
  <c r="AC56" i="8"/>
  <c r="AD56" i="8"/>
  <c r="AF56" i="8"/>
  <c r="AI56" i="8"/>
  <c r="AG56" i="8"/>
  <c r="AJ56" i="8"/>
  <c r="AH56" i="8"/>
  <c r="AL56" i="8"/>
  <c r="AM56" i="8"/>
  <c r="AK56" i="8"/>
  <c r="I104" i="11"/>
  <c r="M104" i="11"/>
  <c r="Q104" i="11"/>
  <c r="U104" i="11"/>
  <c r="Y104" i="11"/>
  <c r="H104" i="11"/>
  <c r="K104" i="11"/>
  <c r="O104" i="11"/>
  <c r="S104" i="11"/>
  <c r="W104" i="11"/>
  <c r="AA104" i="11"/>
  <c r="Z104" i="11"/>
  <c r="V104" i="11"/>
  <c r="R104" i="11"/>
  <c r="N104" i="11"/>
  <c r="J104" i="11"/>
  <c r="X104" i="11"/>
  <c r="T104" i="11"/>
  <c r="P104" i="11"/>
  <c r="L104" i="11"/>
  <c r="H75" i="11"/>
  <c r="K75" i="11"/>
  <c r="O75" i="11"/>
  <c r="S75" i="11"/>
  <c r="W75" i="11"/>
  <c r="AA75" i="11"/>
  <c r="AE75" i="11"/>
  <c r="AI75" i="11"/>
  <c r="AM75" i="11"/>
  <c r="I75" i="11"/>
  <c r="M75" i="11"/>
  <c r="Q75" i="11"/>
  <c r="U75" i="11"/>
  <c r="Y75" i="11"/>
  <c r="AC75" i="11"/>
  <c r="AG75" i="11"/>
  <c r="AK75" i="11"/>
  <c r="AJ75" i="11"/>
  <c r="AF75" i="11"/>
  <c r="AB75" i="11"/>
  <c r="X75" i="11"/>
  <c r="T75" i="11"/>
  <c r="P75" i="11"/>
  <c r="L75" i="11"/>
  <c r="AL75" i="11"/>
  <c r="AH75" i="11"/>
  <c r="AD75" i="11"/>
  <c r="Z75" i="11"/>
  <c r="V75" i="11"/>
  <c r="R75" i="11"/>
  <c r="N75" i="11"/>
  <c r="J75" i="11"/>
  <c r="AJ19" i="8"/>
  <c r="J57" i="8"/>
  <c r="H57" i="8"/>
  <c r="L57" i="8"/>
  <c r="I57" i="8"/>
  <c r="K57" i="8"/>
  <c r="P57" i="8"/>
  <c r="N57" i="8"/>
  <c r="O57" i="8"/>
  <c r="M57" i="8"/>
  <c r="R57" i="8"/>
  <c r="S57" i="8"/>
  <c r="T57" i="8"/>
  <c r="Q57" i="8"/>
  <c r="W57" i="8"/>
  <c r="V57" i="8"/>
  <c r="U57" i="8"/>
  <c r="X57" i="8"/>
  <c r="AA57" i="8"/>
  <c r="Z57" i="8"/>
  <c r="AB57" i="8"/>
  <c r="Y57" i="8"/>
  <c r="AC57" i="8"/>
  <c r="AD57" i="8"/>
  <c r="AE57" i="8"/>
  <c r="AF57" i="8"/>
  <c r="AI57" i="8"/>
  <c r="AH57" i="8"/>
  <c r="AG57" i="8"/>
  <c r="AJ57" i="8"/>
  <c r="AM57" i="8"/>
  <c r="AK57" i="8"/>
  <c r="AL57" i="8"/>
  <c r="H38" i="8"/>
  <c r="J38" i="8"/>
  <c r="L38" i="8"/>
  <c r="K38" i="8"/>
  <c r="I38" i="8"/>
  <c r="N38" i="8"/>
  <c r="P38" i="8"/>
  <c r="O38" i="8"/>
  <c r="M38" i="8"/>
  <c r="T38" i="8"/>
  <c r="Q38" i="8"/>
  <c r="R38" i="8"/>
  <c r="S38" i="8"/>
  <c r="W38" i="8"/>
  <c r="X38" i="8"/>
  <c r="V38" i="8"/>
  <c r="U38" i="8"/>
  <c r="AB38" i="8"/>
  <c r="Y38" i="8"/>
  <c r="AA38" i="8"/>
  <c r="Z38" i="8"/>
  <c r="AC38" i="8"/>
  <c r="AD38" i="8"/>
  <c r="AF38" i="8"/>
  <c r="AE38" i="8"/>
  <c r="AG38" i="8"/>
  <c r="AJ38" i="8"/>
  <c r="AI38" i="8"/>
  <c r="AH38" i="8"/>
  <c r="AM38" i="8"/>
  <c r="AK38" i="8"/>
  <c r="AL38" i="8"/>
  <c r="J60" i="11"/>
  <c r="N60" i="11"/>
  <c r="R60" i="11"/>
  <c r="V60" i="11"/>
  <c r="Z60" i="11"/>
  <c r="AD60" i="11"/>
  <c r="AH60" i="11"/>
  <c r="AL60" i="11"/>
  <c r="K60" i="11"/>
  <c r="O60" i="11"/>
  <c r="S60" i="11"/>
  <c r="W60" i="11"/>
  <c r="AA60" i="11"/>
  <c r="AE60" i="11"/>
  <c r="AI60" i="11"/>
  <c r="AM60" i="11"/>
  <c r="H60" i="11"/>
  <c r="L60" i="11"/>
  <c r="P60" i="11"/>
  <c r="T60" i="11"/>
  <c r="X60" i="11"/>
  <c r="AB60" i="11"/>
  <c r="AF60" i="11"/>
  <c r="AJ60" i="11"/>
  <c r="I60" i="11"/>
  <c r="M60" i="11"/>
  <c r="Q60" i="11"/>
  <c r="U60" i="11"/>
  <c r="Y60" i="11"/>
  <c r="AC60" i="11"/>
  <c r="AG60" i="11"/>
  <c r="AK60" i="11"/>
  <c r="H134" i="8"/>
  <c r="J134" i="8"/>
  <c r="L134" i="8"/>
  <c r="I134" i="8"/>
  <c r="K134" i="8"/>
  <c r="N134" i="8"/>
  <c r="P134" i="8"/>
  <c r="O134" i="8"/>
  <c r="M134" i="8"/>
  <c r="T134" i="8"/>
  <c r="R134" i="8"/>
  <c r="S134" i="8"/>
  <c r="Q134" i="8"/>
  <c r="X134" i="8"/>
  <c r="W134" i="8"/>
  <c r="V134" i="8"/>
  <c r="U134" i="8"/>
  <c r="AB134" i="8"/>
  <c r="Y134" i="8"/>
  <c r="AA134" i="8"/>
  <c r="Z134" i="8"/>
  <c r="AF134" i="8"/>
  <c r="AC134" i="8"/>
  <c r="AD134" i="8"/>
  <c r="AE134" i="8"/>
  <c r="AJ134" i="8"/>
  <c r="AI134" i="8"/>
  <c r="AG134" i="8"/>
  <c r="AH134" i="8"/>
  <c r="AM134" i="8"/>
  <c r="AL134" i="8"/>
  <c r="AK134" i="8"/>
  <c r="J132" i="8"/>
  <c r="H132" i="8"/>
  <c r="L132" i="8"/>
  <c r="I132" i="8"/>
  <c r="K132" i="8"/>
  <c r="N132" i="8"/>
  <c r="P132" i="8"/>
  <c r="O132" i="8"/>
  <c r="M132" i="8"/>
  <c r="S132" i="8"/>
  <c r="Q132" i="8"/>
  <c r="R132" i="8"/>
  <c r="T132" i="8"/>
  <c r="W132" i="8"/>
  <c r="U132" i="8"/>
  <c r="X132" i="8"/>
  <c r="V132" i="8"/>
  <c r="Y132" i="8"/>
  <c r="AA132" i="8"/>
  <c r="AB132" i="8"/>
  <c r="Z132" i="8"/>
  <c r="AC132" i="8"/>
  <c r="AE132" i="8"/>
  <c r="AD132" i="8"/>
  <c r="AF132" i="8"/>
  <c r="AI132" i="8"/>
  <c r="AG132" i="8"/>
  <c r="AJ132" i="8"/>
  <c r="AH132" i="8"/>
  <c r="AM132" i="8"/>
  <c r="AK132" i="8"/>
  <c r="AL132" i="8"/>
  <c r="H129" i="8"/>
  <c r="J129" i="8"/>
  <c r="I129" i="8"/>
  <c r="K129" i="8"/>
  <c r="L129" i="8"/>
  <c r="N129" i="8"/>
  <c r="O129" i="8"/>
  <c r="M129" i="8"/>
  <c r="P129" i="8"/>
  <c r="T129" i="8"/>
  <c r="R129" i="8"/>
  <c r="S129" i="8"/>
  <c r="Q129" i="8"/>
  <c r="X129" i="8"/>
  <c r="W129" i="8"/>
  <c r="V129" i="8"/>
  <c r="U129" i="8"/>
  <c r="AB129" i="8"/>
  <c r="Y129" i="8"/>
  <c r="AA129" i="8"/>
  <c r="Z129" i="8"/>
  <c r="AF129" i="8"/>
  <c r="AC129" i="8"/>
  <c r="AD129" i="8"/>
  <c r="AE129" i="8"/>
  <c r="AJ129" i="8"/>
  <c r="AI129" i="8"/>
  <c r="AG129" i="8"/>
  <c r="AH129" i="8"/>
  <c r="AM129" i="8"/>
  <c r="AL129" i="8"/>
  <c r="AK129" i="8"/>
  <c r="J128" i="8"/>
  <c r="H128" i="8"/>
  <c r="I128" i="8"/>
  <c r="K128" i="8"/>
  <c r="L128" i="8"/>
  <c r="O128" i="8"/>
  <c r="M128" i="8"/>
  <c r="N128" i="8"/>
  <c r="P128" i="8"/>
  <c r="R128" i="8"/>
  <c r="T128" i="8"/>
  <c r="S128" i="8"/>
  <c r="Q128" i="8"/>
  <c r="X128" i="8"/>
  <c r="V128" i="8"/>
  <c r="W128" i="8"/>
  <c r="U128" i="8"/>
  <c r="AB128" i="8"/>
  <c r="Z128" i="8"/>
  <c r="Y128" i="8"/>
  <c r="AA128" i="8"/>
  <c r="AD128" i="8"/>
  <c r="AF128" i="8"/>
  <c r="AC128" i="8"/>
  <c r="AE128" i="8"/>
  <c r="AJ128" i="8"/>
  <c r="AH128" i="8"/>
  <c r="AI128" i="8"/>
  <c r="AG128" i="8"/>
  <c r="AM128" i="8"/>
  <c r="AL128" i="8"/>
  <c r="AK128" i="8"/>
  <c r="H127" i="8"/>
  <c r="J127" i="8"/>
  <c r="L127" i="8"/>
  <c r="I127" i="8"/>
  <c r="K127" i="8"/>
  <c r="P127" i="8"/>
  <c r="N127" i="8"/>
  <c r="O127" i="8"/>
  <c r="M127" i="8"/>
  <c r="R127" i="8"/>
  <c r="S127" i="8"/>
  <c r="Q127" i="8"/>
  <c r="T127" i="8"/>
  <c r="W127" i="8"/>
  <c r="V127" i="8"/>
  <c r="U127" i="8"/>
  <c r="X127" i="8"/>
  <c r="Y127" i="8"/>
  <c r="AA127" i="8"/>
  <c r="Z127" i="8"/>
  <c r="AB127" i="8"/>
  <c r="AC127" i="8"/>
  <c r="AD127" i="8"/>
  <c r="AE127" i="8"/>
  <c r="AF127" i="8"/>
  <c r="AI127" i="8"/>
  <c r="AG127" i="8"/>
  <c r="AH127" i="8"/>
  <c r="AJ127" i="8"/>
  <c r="AM127" i="8"/>
  <c r="AL127" i="8"/>
  <c r="AK127" i="8"/>
  <c r="J126" i="8"/>
  <c r="H126" i="8"/>
  <c r="L126" i="8"/>
  <c r="I126" i="8"/>
  <c r="K126" i="8"/>
  <c r="P126" i="8"/>
  <c r="N126" i="8"/>
  <c r="O126" i="8"/>
  <c r="M126" i="8"/>
  <c r="R126" i="8"/>
  <c r="S126" i="8"/>
  <c r="T126" i="8"/>
  <c r="Q126" i="8"/>
  <c r="W126" i="8"/>
  <c r="X126" i="8"/>
  <c r="V126" i="8"/>
  <c r="U126" i="8"/>
  <c r="AB126" i="8"/>
  <c r="Y126" i="8"/>
  <c r="AA126" i="8"/>
  <c r="Z126" i="8"/>
  <c r="AC126" i="8"/>
  <c r="AD126" i="8"/>
  <c r="AF126" i="8"/>
  <c r="AE126" i="8"/>
  <c r="AI126" i="8"/>
  <c r="AG126" i="8"/>
  <c r="AJ126" i="8"/>
  <c r="AH126" i="8"/>
  <c r="AM126" i="8"/>
  <c r="AL126" i="8"/>
  <c r="AK126" i="8"/>
  <c r="H54" i="8"/>
  <c r="J54" i="8"/>
  <c r="L54" i="8"/>
  <c r="I54" i="8"/>
  <c r="K54" i="8"/>
  <c r="N54" i="8"/>
  <c r="P54" i="8"/>
  <c r="M54" i="8"/>
  <c r="O54" i="8"/>
  <c r="R54" i="8"/>
  <c r="S54" i="8"/>
  <c r="T54" i="8"/>
  <c r="Q54" i="8"/>
  <c r="W54" i="8"/>
  <c r="X54" i="8"/>
  <c r="V54" i="8"/>
  <c r="U54" i="8"/>
  <c r="AB54" i="8"/>
  <c r="Y54" i="8"/>
  <c r="AA54" i="8"/>
  <c r="Z54" i="8"/>
  <c r="AE54" i="8"/>
  <c r="AC54" i="8"/>
  <c r="AD54" i="8"/>
  <c r="AF54" i="8"/>
  <c r="AI54" i="8"/>
  <c r="AG54" i="8"/>
  <c r="AJ54" i="8"/>
  <c r="AH54" i="8"/>
  <c r="AL54" i="8"/>
  <c r="AM54" i="8"/>
  <c r="AK54" i="8"/>
  <c r="P18" i="8"/>
  <c r="H144" i="8"/>
  <c r="J144" i="8"/>
  <c r="I144" i="8"/>
  <c r="K144" i="8"/>
  <c r="L144" i="8"/>
  <c r="N144" i="8"/>
  <c r="O144" i="8"/>
  <c r="M144" i="8"/>
  <c r="P144" i="8"/>
  <c r="T144" i="8"/>
  <c r="R144" i="8"/>
  <c r="S144" i="8"/>
  <c r="Q144" i="8"/>
  <c r="X144" i="8"/>
  <c r="W144" i="8"/>
  <c r="V144" i="8"/>
  <c r="U144" i="8"/>
  <c r="AB144" i="8"/>
  <c r="Y144" i="8"/>
  <c r="AA144" i="8"/>
  <c r="Z144" i="8"/>
  <c r="AF144" i="8"/>
  <c r="AC144" i="8"/>
  <c r="AD144" i="8"/>
  <c r="AE144" i="8"/>
  <c r="AJ144" i="8"/>
  <c r="AI144" i="8"/>
  <c r="AG144" i="8"/>
  <c r="AH144" i="8"/>
  <c r="AM144" i="8"/>
  <c r="AL144" i="8"/>
  <c r="AK144" i="8"/>
  <c r="H146" i="8"/>
  <c r="J146" i="8"/>
  <c r="I146" i="8"/>
  <c r="K146" i="8"/>
  <c r="L146" i="8"/>
  <c r="N146" i="8"/>
  <c r="O146" i="8"/>
  <c r="M146" i="8"/>
  <c r="P146" i="8"/>
  <c r="T146" i="8"/>
  <c r="R146" i="8"/>
  <c r="S146" i="8"/>
  <c r="Q146" i="8"/>
  <c r="X146" i="8"/>
  <c r="W146" i="8"/>
  <c r="V146" i="8"/>
  <c r="U146" i="8"/>
  <c r="AB146" i="8"/>
  <c r="Y146" i="8"/>
  <c r="AA146" i="8"/>
  <c r="Z146" i="8"/>
  <c r="AF146" i="8"/>
  <c r="AC146" i="8"/>
  <c r="AD146" i="8"/>
  <c r="AE146" i="8"/>
  <c r="AJ146" i="8"/>
  <c r="AI146" i="8"/>
  <c r="AG146" i="8"/>
  <c r="AH146" i="8"/>
  <c r="AM146" i="8"/>
  <c r="AL146" i="8"/>
  <c r="AK146" i="8"/>
  <c r="H150" i="8"/>
  <c r="J150" i="8"/>
  <c r="I150" i="8"/>
  <c r="K150" i="8"/>
  <c r="L150" i="8"/>
  <c r="N150" i="8"/>
  <c r="O150" i="8"/>
  <c r="M150" i="8"/>
  <c r="P150" i="8"/>
  <c r="T150" i="8"/>
  <c r="R150" i="8"/>
  <c r="S150" i="8"/>
  <c r="Q150" i="8"/>
  <c r="X150" i="8"/>
  <c r="W150" i="8"/>
  <c r="V150" i="8"/>
  <c r="U150" i="8"/>
  <c r="AB150" i="8"/>
  <c r="Y150" i="8"/>
  <c r="AA150" i="8"/>
  <c r="Z150" i="8"/>
  <c r="AF150" i="8"/>
  <c r="AC150" i="8"/>
  <c r="AD150" i="8"/>
  <c r="AE150" i="8"/>
  <c r="AJ150" i="8"/>
  <c r="AI150" i="8"/>
  <c r="AG150" i="8"/>
  <c r="AH150" i="8"/>
  <c r="AM150" i="8"/>
  <c r="AL150" i="8"/>
  <c r="AK150" i="8"/>
  <c r="J116" i="8"/>
  <c r="H116" i="8"/>
  <c r="L116" i="8"/>
  <c r="I116" i="8"/>
  <c r="K116" i="8"/>
  <c r="N116" i="8"/>
  <c r="P116" i="8"/>
  <c r="O116" i="8"/>
  <c r="M116" i="8"/>
  <c r="S116" i="8"/>
  <c r="Q116" i="8"/>
  <c r="R116" i="8"/>
  <c r="T116" i="8"/>
  <c r="U116" i="8"/>
  <c r="W116" i="8"/>
  <c r="X116" i="8"/>
  <c r="V116" i="8"/>
  <c r="Y116" i="8"/>
  <c r="AA116" i="8"/>
  <c r="AB116" i="8"/>
  <c r="Z116" i="8"/>
  <c r="AC116" i="8"/>
  <c r="AD116" i="8"/>
  <c r="AF116" i="8"/>
  <c r="AE116" i="8"/>
  <c r="AI116" i="8"/>
  <c r="AG116" i="8"/>
  <c r="AJ116" i="8"/>
  <c r="AH116" i="8"/>
  <c r="AM116" i="8"/>
  <c r="AK116" i="8"/>
  <c r="AL116" i="8"/>
  <c r="H114" i="8"/>
  <c r="J114" i="8"/>
  <c r="I114" i="8"/>
  <c r="K114" i="8"/>
  <c r="L114" i="8"/>
  <c r="P114" i="8"/>
  <c r="O114" i="8"/>
  <c r="M114" i="8"/>
  <c r="N114" i="8"/>
  <c r="R114" i="8"/>
  <c r="T114" i="8"/>
  <c r="S114" i="8"/>
  <c r="Q114" i="8"/>
  <c r="X114" i="8"/>
  <c r="V114" i="8"/>
  <c r="W114" i="8"/>
  <c r="U114" i="8"/>
  <c r="AB114" i="8"/>
  <c r="Z114" i="8"/>
  <c r="Y114" i="8"/>
  <c r="AA114" i="8"/>
  <c r="AD114" i="8"/>
  <c r="AF114" i="8"/>
  <c r="AC114" i="8"/>
  <c r="AE114" i="8"/>
  <c r="AJ114" i="8"/>
  <c r="AH114" i="8"/>
  <c r="AI114" i="8"/>
  <c r="AG114" i="8"/>
  <c r="AM114" i="8"/>
  <c r="AL114" i="8"/>
  <c r="AK114" i="8"/>
  <c r="H111" i="8"/>
  <c r="J111" i="8"/>
  <c r="L111" i="8"/>
  <c r="I111" i="8"/>
  <c r="K111" i="8"/>
  <c r="N111" i="8"/>
  <c r="P111" i="8"/>
  <c r="O111" i="8"/>
  <c r="M111" i="8"/>
  <c r="S111" i="8"/>
  <c r="Q111" i="8"/>
  <c r="R111" i="8"/>
  <c r="T111" i="8"/>
  <c r="W111" i="8"/>
  <c r="U111" i="8"/>
  <c r="X111" i="8"/>
  <c r="V111" i="8"/>
  <c r="Y111" i="8"/>
  <c r="AA111" i="8"/>
  <c r="AB111" i="8"/>
  <c r="Z111" i="8"/>
  <c r="AC111" i="8"/>
  <c r="AE111" i="8"/>
  <c r="AD111" i="8"/>
  <c r="AF111" i="8"/>
  <c r="AI111" i="8"/>
  <c r="AG111" i="8"/>
  <c r="AJ111" i="8"/>
  <c r="AH111" i="8"/>
  <c r="AM111" i="8"/>
  <c r="AL111" i="8"/>
  <c r="AK111" i="8"/>
  <c r="H110" i="8"/>
  <c r="J110" i="8"/>
  <c r="I110" i="8"/>
  <c r="K110" i="8"/>
  <c r="L110" i="8"/>
  <c r="P110" i="8"/>
  <c r="O110" i="8"/>
  <c r="M110" i="8"/>
  <c r="N110" i="8"/>
  <c r="R110" i="8"/>
  <c r="T110" i="8"/>
  <c r="S110" i="8"/>
  <c r="Q110" i="8"/>
  <c r="X110" i="8"/>
  <c r="V110" i="8"/>
  <c r="W110" i="8"/>
  <c r="U110" i="8"/>
  <c r="AB110" i="8"/>
  <c r="Z110" i="8"/>
  <c r="Y110" i="8"/>
  <c r="AA110" i="8"/>
  <c r="AD110" i="8"/>
  <c r="AF110" i="8"/>
  <c r="AC110" i="8"/>
  <c r="AE110" i="8"/>
  <c r="AJ110" i="8"/>
  <c r="AH110" i="8"/>
  <c r="AI110" i="8"/>
  <c r="AG110" i="8"/>
  <c r="AM110" i="8"/>
  <c r="AL110" i="8"/>
  <c r="AK110" i="8"/>
  <c r="H109" i="8"/>
  <c r="J109" i="8"/>
  <c r="L109" i="8"/>
  <c r="I109" i="8"/>
  <c r="K109" i="8"/>
  <c r="N109" i="8"/>
  <c r="P109" i="8"/>
  <c r="O109" i="8"/>
  <c r="M109" i="8"/>
  <c r="S109" i="8"/>
  <c r="Q109" i="8"/>
  <c r="R109" i="8"/>
  <c r="T109" i="8"/>
  <c r="W109" i="8"/>
  <c r="U109" i="8"/>
  <c r="X109" i="8"/>
  <c r="V109" i="8"/>
  <c r="Y109" i="8"/>
  <c r="AA109" i="8"/>
  <c r="AB109" i="8"/>
  <c r="Z109" i="8"/>
  <c r="AC109" i="8"/>
  <c r="AE109" i="8"/>
  <c r="AD109" i="8"/>
  <c r="AF109" i="8"/>
  <c r="AI109" i="8"/>
  <c r="AG109" i="8"/>
  <c r="AJ109" i="8"/>
  <c r="AH109" i="8"/>
  <c r="AM109" i="8"/>
  <c r="AL109" i="8"/>
  <c r="AK109" i="8"/>
  <c r="H108" i="8"/>
  <c r="J108" i="8"/>
  <c r="I108" i="8"/>
  <c r="K108" i="8"/>
  <c r="L108" i="8"/>
  <c r="P108" i="8"/>
  <c r="O108" i="8"/>
  <c r="M108" i="8"/>
  <c r="N108" i="8"/>
  <c r="R108" i="8"/>
  <c r="T108" i="8"/>
  <c r="S108" i="8"/>
  <c r="Q108" i="8"/>
  <c r="X108" i="8"/>
  <c r="V108" i="8"/>
  <c r="W108" i="8"/>
  <c r="U108" i="8"/>
  <c r="AB108" i="8"/>
  <c r="Z108" i="8"/>
  <c r="Y108" i="8"/>
  <c r="AA108" i="8"/>
  <c r="AD108" i="8"/>
  <c r="AF108" i="8"/>
  <c r="AC108" i="8"/>
  <c r="AE108" i="8"/>
  <c r="AJ108" i="8"/>
  <c r="AH108" i="8"/>
  <c r="AI108" i="8"/>
  <c r="AG108" i="8"/>
  <c r="AM108" i="8"/>
  <c r="AL108" i="8"/>
  <c r="AK108" i="8"/>
  <c r="J80" i="8"/>
  <c r="H80" i="8"/>
  <c r="I80" i="8"/>
  <c r="K80" i="8"/>
  <c r="L80" i="8"/>
  <c r="O80" i="8"/>
  <c r="M80" i="8"/>
  <c r="N80" i="8"/>
  <c r="P80" i="8"/>
  <c r="R80" i="8"/>
  <c r="T80" i="8"/>
  <c r="S80" i="8"/>
  <c r="Q80" i="8"/>
  <c r="X80" i="8"/>
  <c r="V80" i="8"/>
  <c r="W80" i="8"/>
  <c r="U80" i="8"/>
  <c r="AB80" i="8"/>
  <c r="Z80" i="8"/>
  <c r="Y80" i="8"/>
  <c r="AA80" i="8"/>
  <c r="AD80" i="8"/>
  <c r="AF80" i="8"/>
  <c r="AC80" i="8"/>
  <c r="AE80" i="8"/>
  <c r="AJ80" i="8"/>
  <c r="AH80" i="8"/>
  <c r="AI80" i="8"/>
  <c r="AG80" i="8"/>
  <c r="AL80" i="8"/>
  <c r="AM80" i="8"/>
  <c r="AK80" i="8"/>
  <c r="H44" i="8"/>
  <c r="J44" i="8"/>
  <c r="I44" i="8"/>
  <c r="L44" i="8"/>
  <c r="K44" i="8"/>
  <c r="N44" i="8"/>
  <c r="P44" i="8"/>
  <c r="O44" i="8"/>
  <c r="M44" i="8"/>
  <c r="R44" i="8"/>
  <c r="S44" i="8"/>
  <c r="T44" i="8"/>
  <c r="Q44" i="8"/>
  <c r="W44" i="8"/>
  <c r="X44" i="8"/>
  <c r="V44" i="8"/>
  <c r="U44" i="8"/>
  <c r="AA44" i="8"/>
  <c r="Z44" i="8"/>
  <c r="AB44" i="8"/>
  <c r="Y44" i="8"/>
  <c r="AC44" i="8"/>
  <c r="AD44" i="8"/>
  <c r="AF44" i="8"/>
  <c r="AE44" i="8"/>
  <c r="AI44" i="8"/>
  <c r="AH44" i="8"/>
  <c r="AG44" i="8"/>
  <c r="AJ44" i="8"/>
  <c r="AL44" i="8"/>
  <c r="AM44" i="8"/>
  <c r="AK44" i="8"/>
  <c r="H78" i="8"/>
  <c r="J78" i="8"/>
  <c r="I78" i="8"/>
  <c r="K78" i="8"/>
  <c r="L78" i="8"/>
  <c r="M78" i="8"/>
  <c r="N78" i="8"/>
  <c r="P78" i="8"/>
  <c r="O78" i="8"/>
  <c r="R78" i="8"/>
  <c r="T78" i="8"/>
  <c r="S78" i="8"/>
  <c r="Q78" i="8"/>
  <c r="W78" i="8"/>
  <c r="X78" i="8"/>
  <c r="V78" i="8"/>
  <c r="U78" i="8"/>
  <c r="AB78" i="8"/>
  <c r="Z78" i="8"/>
  <c r="Y78" i="8"/>
  <c r="AA78" i="8"/>
  <c r="AD78" i="8"/>
  <c r="AF78" i="8"/>
  <c r="AE78" i="8"/>
  <c r="AC78" i="8"/>
  <c r="AJ78" i="8"/>
  <c r="AH78" i="8"/>
  <c r="AI78" i="8"/>
  <c r="AG78" i="8"/>
  <c r="AL78" i="8"/>
  <c r="AM78" i="8"/>
  <c r="AK78" i="8"/>
  <c r="J39" i="8"/>
  <c r="H39" i="8"/>
  <c r="L39" i="8"/>
  <c r="K39" i="8"/>
  <c r="I39" i="8"/>
  <c r="M39" i="8"/>
  <c r="N39" i="8"/>
  <c r="P39" i="8"/>
  <c r="O39" i="8"/>
  <c r="S39" i="8"/>
  <c r="T39" i="8"/>
  <c r="Q39" i="8"/>
  <c r="R39" i="8"/>
  <c r="W39" i="8"/>
  <c r="X39" i="8"/>
  <c r="V39" i="8"/>
  <c r="U39" i="8"/>
  <c r="AB39" i="8"/>
  <c r="Y39" i="8"/>
  <c r="AA39" i="8"/>
  <c r="Z39" i="8"/>
  <c r="AD39" i="8"/>
  <c r="AF39" i="8"/>
  <c r="AE39" i="8"/>
  <c r="AC39" i="8"/>
  <c r="AI39" i="8"/>
  <c r="AG39" i="8"/>
  <c r="AJ39" i="8"/>
  <c r="AH39" i="8"/>
  <c r="AM39" i="8"/>
  <c r="AL39" i="8"/>
  <c r="AK39" i="8"/>
  <c r="H74" i="8"/>
  <c r="J74" i="8"/>
  <c r="L74" i="8"/>
  <c r="I74" i="8"/>
  <c r="K74" i="8"/>
  <c r="N74" i="8"/>
  <c r="P74" i="8"/>
  <c r="O74" i="8"/>
  <c r="M74" i="8"/>
  <c r="S74" i="8"/>
  <c r="Q74" i="8"/>
  <c r="R74" i="8"/>
  <c r="T74" i="8"/>
  <c r="U74" i="8"/>
  <c r="W74" i="8"/>
  <c r="X74" i="8"/>
  <c r="V74" i="8"/>
  <c r="Y74" i="8"/>
  <c r="AA74" i="8"/>
  <c r="AB74" i="8"/>
  <c r="Z74" i="8"/>
  <c r="AC74" i="8"/>
  <c r="AD74" i="8"/>
  <c r="AF74" i="8"/>
  <c r="AE74" i="8"/>
  <c r="AI74" i="8"/>
  <c r="AG74" i="8"/>
  <c r="AJ74" i="8"/>
  <c r="AH74" i="8"/>
  <c r="AM74" i="8"/>
  <c r="AK74" i="8"/>
  <c r="AL74" i="8"/>
  <c r="H73" i="8"/>
  <c r="J73" i="8"/>
  <c r="I73" i="8"/>
  <c r="K73" i="8"/>
  <c r="L73" i="8"/>
  <c r="M73" i="8"/>
  <c r="N73" i="8"/>
  <c r="P73" i="8"/>
  <c r="O73" i="8"/>
  <c r="R73" i="8"/>
  <c r="T73" i="8"/>
  <c r="S73" i="8"/>
  <c r="Q73" i="8"/>
  <c r="W73" i="8"/>
  <c r="X73" i="8"/>
  <c r="V73" i="8"/>
  <c r="U73" i="8"/>
  <c r="AB73" i="8"/>
  <c r="Z73" i="8"/>
  <c r="Y73" i="8"/>
  <c r="AA73" i="8"/>
  <c r="AD73" i="8"/>
  <c r="AF73" i="8"/>
  <c r="AE73" i="8"/>
  <c r="AC73" i="8"/>
  <c r="AJ73" i="8"/>
  <c r="AH73" i="8"/>
  <c r="AI73" i="8"/>
  <c r="AG73" i="8"/>
  <c r="AL73" i="8"/>
  <c r="AM73" i="8"/>
  <c r="AK73" i="8"/>
  <c r="J37" i="8"/>
  <c r="H37" i="8"/>
  <c r="L37" i="8"/>
  <c r="K37" i="8"/>
  <c r="I37" i="8"/>
  <c r="P37" i="8"/>
  <c r="O37" i="8"/>
  <c r="N37" i="8"/>
  <c r="M37" i="8"/>
  <c r="R37" i="8"/>
  <c r="S37" i="8"/>
  <c r="T37" i="8"/>
  <c r="Q37" i="8"/>
  <c r="V37" i="8"/>
  <c r="U37" i="8"/>
  <c r="W37" i="8"/>
  <c r="X37" i="8"/>
  <c r="Z37" i="8"/>
  <c r="AB37" i="8"/>
  <c r="Y37" i="8"/>
  <c r="AA37" i="8"/>
  <c r="AC37" i="8"/>
  <c r="AD37" i="8"/>
  <c r="AF37" i="8"/>
  <c r="AE37" i="8"/>
  <c r="AH37" i="8"/>
  <c r="AI37" i="8"/>
  <c r="AG37" i="8"/>
  <c r="AJ37" i="8"/>
  <c r="AL37" i="8"/>
  <c r="AK37" i="8"/>
  <c r="AM37" i="8"/>
  <c r="H36" i="8"/>
  <c r="J36" i="8"/>
  <c r="L36" i="8"/>
  <c r="I36" i="8"/>
  <c r="K36" i="8"/>
  <c r="N36" i="8"/>
  <c r="P36" i="8"/>
  <c r="O36" i="8"/>
  <c r="M36" i="8"/>
  <c r="R36" i="8"/>
  <c r="S36" i="8"/>
  <c r="T36" i="8"/>
  <c r="Q36" i="8"/>
  <c r="W36" i="8"/>
  <c r="X36" i="8"/>
  <c r="V36" i="8"/>
  <c r="U36" i="8"/>
  <c r="AA36" i="8"/>
  <c r="Z36" i="8"/>
  <c r="AB36" i="8"/>
  <c r="Y36" i="8"/>
  <c r="AC36" i="8"/>
  <c r="AD36" i="8"/>
  <c r="AF36" i="8"/>
  <c r="AE36" i="8"/>
  <c r="AI36" i="8"/>
  <c r="AH36" i="8"/>
  <c r="AG36" i="8"/>
  <c r="AJ36" i="8"/>
  <c r="AL36" i="8"/>
  <c r="AM36" i="8"/>
  <c r="AK36" i="8"/>
  <c r="H145" i="8"/>
  <c r="J145" i="8"/>
  <c r="L145" i="8"/>
  <c r="I145" i="8"/>
  <c r="K145" i="8"/>
  <c r="P145" i="8"/>
  <c r="N145" i="8"/>
  <c r="O145" i="8"/>
  <c r="M145" i="8"/>
  <c r="R145" i="8"/>
  <c r="S145" i="8"/>
  <c r="Q145" i="8"/>
  <c r="T145" i="8"/>
  <c r="W145" i="8"/>
  <c r="V145" i="8"/>
  <c r="U145" i="8"/>
  <c r="X145" i="8"/>
  <c r="Y145" i="8"/>
  <c r="AA145" i="8"/>
  <c r="Z145" i="8"/>
  <c r="AB145" i="8"/>
  <c r="AC145" i="8"/>
  <c r="AD145" i="8"/>
  <c r="AE145" i="8"/>
  <c r="AF145" i="8"/>
  <c r="AI145" i="8"/>
  <c r="AG145" i="8"/>
  <c r="AH145" i="8"/>
  <c r="AJ145" i="8"/>
  <c r="AM145" i="8"/>
  <c r="AL145" i="8"/>
  <c r="AK145" i="8"/>
  <c r="I72" i="11"/>
  <c r="M72" i="11"/>
  <c r="Q72" i="11"/>
  <c r="U72" i="11"/>
  <c r="Y72" i="11"/>
  <c r="AC72" i="11"/>
  <c r="AG72" i="11"/>
  <c r="AK72" i="11"/>
  <c r="H72" i="11"/>
  <c r="L72" i="11"/>
  <c r="P72" i="11"/>
  <c r="T72" i="11"/>
  <c r="X72" i="11"/>
  <c r="AB72" i="11"/>
  <c r="AF72" i="11"/>
  <c r="AJ72" i="11"/>
  <c r="K72" i="11"/>
  <c r="O72" i="11"/>
  <c r="S72" i="11"/>
  <c r="W72" i="11"/>
  <c r="AA72" i="11"/>
  <c r="AE72" i="11"/>
  <c r="AI72" i="11"/>
  <c r="AM72" i="11"/>
  <c r="J72" i="11"/>
  <c r="N72" i="11"/>
  <c r="R72" i="11"/>
  <c r="V72" i="11"/>
  <c r="Z72" i="11"/>
  <c r="AD72" i="11"/>
  <c r="AH72" i="11"/>
  <c r="AL72" i="11"/>
  <c r="K55" i="11"/>
  <c r="O55" i="11"/>
  <c r="S55" i="11"/>
  <c r="W55" i="11"/>
  <c r="Z55" i="11"/>
  <c r="AB55" i="11"/>
  <c r="AD55" i="11"/>
  <c r="AF55" i="11"/>
  <c r="AH55" i="11"/>
  <c r="AJ55" i="11"/>
  <c r="AL55" i="11"/>
  <c r="I55" i="11"/>
  <c r="M55" i="11"/>
  <c r="Q55" i="11"/>
  <c r="U55" i="11"/>
  <c r="Y55" i="11"/>
  <c r="AA55" i="11"/>
  <c r="AC55" i="11"/>
  <c r="AE55" i="11"/>
  <c r="AG55" i="11"/>
  <c r="AI55" i="11"/>
  <c r="AK55" i="11"/>
  <c r="AM55" i="11"/>
  <c r="J55" i="11"/>
  <c r="N55" i="11"/>
  <c r="R55" i="11"/>
  <c r="V55" i="11"/>
  <c r="H55" i="11"/>
  <c r="L55" i="11"/>
  <c r="P55" i="11"/>
  <c r="T55" i="11"/>
  <c r="X55" i="11"/>
  <c r="J62" i="8"/>
  <c r="H62" i="8"/>
  <c r="K62" i="8"/>
  <c r="L62" i="8"/>
  <c r="I62" i="8"/>
  <c r="M62" i="8"/>
  <c r="N62" i="8"/>
  <c r="P62" i="8"/>
  <c r="O62" i="8"/>
  <c r="S62" i="8"/>
  <c r="T62" i="8"/>
  <c r="Q62" i="8"/>
  <c r="R62" i="8"/>
  <c r="W62" i="8"/>
  <c r="X62" i="8"/>
  <c r="V62" i="8"/>
  <c r="U62" i="8"/>
  <c r="AB62" i="8"/>
  <c r="Y62" i="8"/>
  <c r="AA62" i="8"/>
  <c r="Z62" i="8"/>
  <c r="AD62" i="8"/>
  <c r="AF62" i="8"/>
  <c r="AE62" i="8"/>
  <c r="AC62" i="8"/>
  <c r="AI62" i="8"/>
  <c r="AG62" i="8"/>
  <c r="AJ62" i="8"/>
  <c r="AH62" i="8"/>
  <c r="AM62" i="8"/>
  <c r="AL62" i="8"/>
  <c r="AK62" i="8"/>
  <c r="H42" i="8"/>
  <c r="J42" i="8"/>
  <c r="L42" i="8"/>
  <c r="K42" i="8"/>
  <c r="I42" i="8"/>
  <c r="N42" i="8"/>
  <c r="P42" i="8"/>
  <c r="O42" i="8"/>
  <c r="M42" i="8"/>
  <c r="T42" i="8"/>
  <c r="Q42" i="8"/>
  <c r="R42" i="8"/>
  <c r="S42" i="8"/>
  <c r="W42" i="8"/>
  <c r="X42" i="8"/>
  <c r="V42" i="8"/>
  <c r="U42" i="8"/>
  <c r="AB42" i="8"/>
  <c r="Y42" i="8"/>
  <c r="AA42" i="8"/>
  <c r="Z42" i="8"/>
  <c r="AC42" i="8"/>
  <c r="AD42" i="8"/>
  <c r="AF42" i="8"/>
  <c r="AE42" i="8"/>
  <c r="AG42" i="8"/>
  <c r="AJ42" i="8"/>
  <c r="AI42" i="8"/>
  <c r="AH42" i="8"/>
  <c r="AM42" i="8"/>
  <c r="AK42" i="8"/>
  <c r="AL42" i="8"/>
  <c r="H56" i="11"/>
  <c r="J56" i="11"/>
  <c r="L56" i="11"/>
  <c r="N56" i="11"/>
  <c r="P56" i="11"/>
  <c r="R56" i="11"/>
  <c r="T56" i="11"/>
  <c r="V56" i="11"/>
  <c r="X56" i="11"/>
  <c r="Z56" i="11"/>
  <c r="AB56" i="11"/>
  <c r="AD56" i="11"/>
  <c r="AF56" i="11"/>
  <c r="AH56" i="11"/>
  <c r="AJ56" i="11"/>
  <c r="AL56" i="11"/>
  <c r="I56" i="11"/>
  <c r="K56" i="11"/>
  <c r="M56" i="11"/>
  <c r="O56" i="11"/>
  <c r="Q56" i="11"/>
  <c r="S56" i="11"/>
  <c r="U56" i="11"/>
  <c r="W56" i="11"/>
  <c r="Y56" i="11"/>
  <c r="AA56" i="11"/>
  <c r="AC56" i="11"/>
  <c r="AE56" i="11"/>
  <c r="AG56" i="11"/>
  <c r="AI56" i="11"/>
  <c r="AK56" i="11"/>
  <c r="AM56" i="11"/>
  <c r="Z69" i="8"/>
  <c r="AA69" i="8"/>
  <c r="Z33" i="8"/>
  <c r="AA33" i="8"/>
  <c r="Z51" i="8"/>
  <c r="AA51" i="8"/>
  <c r="J33" i="8"/>
  <c r="H33" i="8"/>
  <c r="L33" i="8"/>
  <c r="I33" i="8"/>
  <c r="K33" i="8"/>
  <c r="N33" i="8"/>
  <c r="P33" i="8"/>
  <c r="O33" i="8"/>
  <c r="M33" i="8"/>
  <c r="S33" i="8"/>
  <c r="Q33" i="8"/>
  <c r="R33" i="8"/>
  <c r="T33" i="8"/>
  <c r="X33" i="8"/>
  <c r="W33" i="8"/>
  <c r="U33" i="8"/>
  <c r="V33" i="8"/>
  <c r="Y33" i="8"/>
  <c r="J67" i="8"/>
  <c r="H67" i="8"/>
  <c r="L67" i="8"/>
  <c r="I67" i="8"/>
  <c r="K67" i="8"/>
  <c r="N67" i="8"/>
  <c r="P67" i="8"/>
  <c r="O67" i="8"/>
  <c r="M67" i="8"/>
  <c r="S67" i="8"/>
  <c r="Q67" i="8"/>
  <c r="R67" i="8"/>
  <c r="T67" i="8"/>
  <c r="X67" i="8"/>
  <c r="W67" i="8"/>
  <c r="U67" i="8"/>
  <c r="V67" i="8"/>
  <c r="AB67" i="8"/>
  <c r="Y67" i="8"/>
  <c r="AA67" i="8"/>
  <c r="Z67" i="8"/>
  <c r="AC67" i="8"/>
  <c r="AF67" i="8"/>
  <c r="AD67" i="8"/>
  <c r="AE67" i="8"/>
  <c r="AH67" i="8"/>
  <c r="AJ67" i="8"/>
  <c r="AG67" i="8"/>
  <c r="AI67" i="8"/>
  <c r="AK67" i="8"/>
  <c r="AL67" i="8"/>
  <c r="AM67" i="8"/>
  <c r="J49" i="8"/>
  <c r="H49" i="8"/>
  <c r="I49" i="8"/>
  <c r="K49" i="8"/>
  <c r="L49" i="8"/>
  <c r="M49" i="8"/>
  <c r="N49" i="8"/>
  <c r="P49" i="8"/>
  <c r="O49" i="8"/>
  <c r="R49" i="8"/>
  <c r="T49" i="8"/>
  <c r="S49" i="8"/>
  <c r="Q49" i="8"/>
  <c r="U49" i="8"/>
  <c r="V49" i="8"/>
  <c r="X49" i="8"/>
  <c r="W49" i="8"/>
  <c r="Y49" i="8"/>
  <c r="AB49" i="8"/>
  <c r="AA49" i="8"/>
  <c r="Z49" i="8"/>
  <c r="AC49" i="8"/>
  <c r="AF49" i="8"/>
  <c r="AD49" i="8"/>
  <c r="AE49" i="8"/>
  <c r="AH49" i="8"/>
  <c r="AJ49" i="8"/>
  <c r="AG49" i="8"/>
  <c r="AI49" i="8"/>
  <c r="AK49" i="8"/>
  <c r="AL49" i="8"/>
  <c r="AM49" i="8"/>
  <c r="J105" i="8"/>
  <c r="H105" i="8"/>
  <c r="K105" i="8"/>
  <c r="L105" i="8"/>
  <c r="I105" i="8"/>
  <c r="N105" i="8"/>
  <c r="O105" i="8"/>
  <c r="P105" i="8"/>
  <c r="M105" i="8"/>
  <c r="Q105" i="8"/>
  <c r="S105" i="8"/>
  <c r="T105" i="8"/>
  <c r="R105" i="8"/>
  <c r="V105" i="8"/>
  <c r="W105" i="8"/>
  <c r="X105" i="8"/>
  <c r="U105" i="8"/>
  <c r="Y105" i="8"/>
  <c r="AB105" i="8"/>
  <c r="Z105" i="8"/>
  <c r="AA105" i="8"/>
  <c r="AF105" i="8"/>
  <c r="AC105" i="8"/>
  <c r="AE105" i="8"/>
  <c r="AD105" i="8"/>
  <c r="AH105" i="8"/>
  <c r="AJ105" i="8"/>
  <c r="AI105" i="8"/>
  <c r="AG105" i="8"/>
  <c r="AK105" i="8"/>
  <c r="AM105" i="8"/>
  <c r="AL105" i="8"/>
  <c r="J69" i="8"/>
  <c r="H69" i="8"/>
  <c r="L69" i="8"/>
  <c r="I69" i="8"/>
  <c r="K69" i="8"/>
  <c r="N69" i="8"/>
  <c r="P69" i="8"/>
  <c r="O69" i="8"/>
  <c r="M69" i="8"/>
  <c r="S69" i="8"/>
  <c r="Q69" i="8"/>
  <c r="R69" i="8"/>
  <c r="T69" i="8"/>
  <c r="X69" i="8"/>
  <c r="W69" i="8"/>
  <c r="U69" i="8"/>
  <c r="V69" i="8"/>
  <c r="Y69" i="8"/>
  <c r="J51" i="8"/>
  <c r="H51" i="8"/>
  <c r="I51" i="8"/>
  <c r="K51" i="8"/>
  <c r="L51" i="8"/>
  <c r="M51" i="8"/>
  <c r="N51" i="8"/>
  <c r="P51" i="8"/>
  <c r="O51" i="8"/>
  <c r="R51" i="8"/>
  <c r="T51" i="8"/>
  <c r="S51" i="8"/>
  <c r="Q51" i="8"/>
  <c r="U51" i="8"/>
  <c r="V51" i="8"/>
  <c r="X51" i="8"/>
  <c r="W51" i="8"/>
  <c r="Y51" i="8"/>
  <c r="J68" i="8"/>
  <c r="H68" i="8"/>
  <c r="I68" i="8"/>
  <c r="K68" i="8"/>
  <c r="L68" i="8"/>
  <c r="M68" i="8"/>
  <c r="N68" i="8"/>
  <c r="P68" i="8"/>
  <c r="O68" i="8"/>
  <c r="R68" i="8"/>
  <c r="T68" i="8"/>
  <c r="S68" i="8"/>
  <c r="Q68" i="8"/>
  <c r="U68" i="8"/>
  <c r="V68" i="8"/>
  <c r="X68" i="8"/>
  <c r="W68" i="8"/>
  <c r="Y68" i="8"/>
  <c r="AA68" i="8"/>
  <c r="Z68" i="8"/>
  <c r="AB68" i="8"/>
  <c r="AD68" i="8"/>
  <c r="AE68" i="8"/>
  <c r="AC68" i="8"/>
  <c r="AF68" i="8"/>
  <c r="AG68" i="8"/>
  <c r="AI68" i="8"/>
  <c r="AH68" i="8"/>
  <c r="AJ68" i="8"/>
  <c r="AL68" i="8"/>
  <c r="AM68" i="8"/>
  <c r="AK68" i="8"/>
  <c r="J31" i="8"/>
  <c r="H31" i="8"/>
  <c r="L31" i="8"/>
  <c r="I31" i="8"/>
  <c r="K31" i="8"/>
  <c r="N31" i="8"/>
  <c r="P31" i="8"/>
  <c r="O31" i="8"/>
  <c r="M31" i="8"/>
  <c r="S31" i="8"/>
  <c r="Q31" i="8"/>
  <c r="R31" i="8"/>
  <c r="T31" i="8"/>
  <c r="X31" i="8"/>
  <c r="W31" i="8"/>
  <c r="U31" i="8"/>
  <c r="V31" i="8"/>
  <c r="AB31" i="8"/>
  <c r="Y31" i="8"/>
  <c r="AA31" i="8"/>
  <c r="Z31" i="8"/>
  <c r="AC31" i="8"/>
  <c r="AF31" i="8"/>
  <c r="AD31" i="8"/>
  <c r="AE31" i="8"/>
  <c r="AH31" i="8"/>
  <c r="AJ31" i="8"/>
  <c r="AG31" i="8"/>
  <c r="AI31" i="8"/>
  <c r="AK31" i="8"/>
  <c r="AL31" i="8"/>
  <c r="AM31" i="8"/>
  <c r="J50" i="8"/>
  <c r="H50" i="8"/>
  <c r="L50" i="8"/>
  <c r="I50" i="8"/>
  <c r="K50" i="8"/>
  <c r="N50" i="8"/>
  <c r="P50" i="8"/>
  <c r="O50" i="8"/>
  <c r="M50" i="8"/>
  <c r="S50" i="8"/>
  <c r="Q50" i="8"/>
  <c r="R50" i="8"/>
  <c r="T50" i="8"/>
  <c r="X50" i="8"/>
  <c r="W50" i="8"/>
  <c r="U50" i="8"/>
  <c r="V50" i="8"/>
  <c r="AA50" i="8"/>
  <c r="Z50" i="8"/>
  <c r="Y50" i="8"/>
  <c r="AB50" i="8"/>
  <c r="AD50" i="8"/>
  <c r="AE50" i="8"/>
  <c r="AC50" i="8"/>
  <c r="AF50" i="8"/>
  <c r="AG50" i="8"/>
  <c r="AI50" i="8"/>
  <c r="AH50" i="8"/>
  <c r="AJ50" i="8"/>
  <c r="AL50" i="8"/>
  <c r="AM50" i="8"/>
  <c r="AK50" i="8"/>
  <c r="S21" i="11" l="1"/>
  <c r="AI24" i="8"/>
  <c r="L24" i="11"/>
  <c r="J13" i="11"/>
  <c r="R13" i="11"/>
  <c r="W13" i="11"/>
  <c r="I13" i="11"/>
  <c r="AM13" i="11"/>
  <c r="AH13" i="11"/>
  <c r="AC13" i="11"/>
  <c r="X13" i="11"/>
  <c r="AL18" i="8"/>
  <c r="T20" i="11"/>
  <c r="L13" i="11"/>
  <c r="AE13" i="11"/>
  <c r="M13" i="11"/>
  <c r="Z13" i="11"/>
  <c r="AK13" i="11"/>
  <c r="U13" i="11"/>
  <c r="AF13" i="11"/>
  <c r="O13" i="11"/>
  <c r="AA18" i="8"/>
  <c r="AL20" i="11"/>
  <c r="N13" i="11"/>
  <c r="P13" i="11"/>
  <c r="AI13" i="11"/>
  <c r="AA13" i="11"/>
  <c r="S13" i="11"/>
  <c r="AL13" i="11"/>
  <c r="AD13" i="11"/>
  <c r="V13" i="11"/>
  <c r="K13" i="11"/>
  <c r="AG13" i="11"/>
  <c r="Y13" i="11"/>
  <c r="Q13" i="11"/>
  <c r="AJ13" i="11"/>
  <c r="AB13" i="11"/>
  <c r="T13" i="11"/>
  <c r="H13" i="11"/>
  <c r="AJ18" i="8"/>
  <c r="X18" i="8"/>
  <c r="H18" i="8"/>
  <c r="AF26" i="11"/>
  <c r="H19" i="8"/>
  <c r="V18" i="11"/>
  <c r="L18" i="11"/>
  <c r="Z26" i="8"/>
  <c r="AK18" i="8"/>
  <c r="AD18" i="8"/>
  <c r="AB18" i="8"/>
  <c r="S18" i="8"/>
  <c r="N18" i="8"/>
  <c r="R18" i="11"/>
  <c r="M18" i="11"/>
  <c r="AM18" i="11"/>
  <c r="AH18" i="8"/>
  <c r="AF18" i="8"/>
  <c r="V18" i="8"/>
  <c r="R18" i="8"/>
  <c r="I18" i="8"/>
  <c r="J18" i="11"/>
  <c r="AK18" i="11"/>
  <c r="AF18" i="11"/>
  <c r="AA18" i="11"/>
  <c r="AI18" i="8"/>
  <c r="Z18" i="8"/>
  <c r="U18" i="8"/>
  <c r="M18" i="8"/>
  <c r="K18" i="8"/>
  <c r="AH18" i="11"/>
  <c r="AC18" i="11"/>
  <c r="X18" i="11"/>
  <c r="S18" i="11"/>
  <c r="S24" i="11"/>
  <c r="M24" i="8"/>
  <c r="Y21" i="8"/>
  <c r="V24" i="11"/>
  <c r="I24" i="11"/>
  <c r="AB24" i="8"/>
  <c r="S21" i="8"/>
  <c r="J24" i="11"/>
  <c r="AJ24" i="11"/>
  <c r="AG24" i="11"/>
  <c r="L21" i="11"/>
  <c r="AD24" i="8"/>
  <c r="U24" i="8"/>
  <c r="N24" i="8"/>
  <c r="AJ21" i="8"/>
  <c r="J21" i="8"/>
  <c r="AH24" i="11"/>
  <c r="AE24" i="11"/>
  <c r="X24" i="11"/>
  <c r="U24" i="11"/>
  <c r="V21" i="11"/>
  <c r="I21" i="11"/>
  <c r="AL24" i="8"/>
  <c r="Z24" i="8"/>
  <c r="S24" i="8"/>
  <c r="K24" i="8"/>
  <c r="AL21" i="8"/>
  <c r="AD21" i="8"/>
  <c r="R21" i="8"/>
  <c r="K21" i="8"/>
  <c r="AL24" i="11"/>
  <c r="Z24" i="11"/>
  <c r="N24" i="11"/>
  <c r="AI24" i="11"/>
  <c r="W24" i="11"/>
  <c r="K24" i="11"/>
  <c r="AB24" i="11"/>
  <c r="P24" i="11"/>
  <c r="AK24" i="11"/>
  <c r="Y24" i="11"/>
  <c r="M24" i="11"/>
  <c r="AH21" i="11"/>
  <c r="AE21" i="11"/>
  <c r="X21" i="11"/>
  <c r="U21" i="11"/>
  <c r="AK24" i="8"/>
  <c r="AG24" i="8"/>
  <c r="AE24" i="8"/>
  <c r="AC24" i="8"/>
  <c r="Y24" i="8"/>
  <c r="W24" i="8"/>
  <c r="Q24" i="8"/>
  <c r="T24" i="8"/>
  <c r="O24" i="8"/>
  <c r="L24" i="8"/>
  <c r="J24" i="8"/>
  <c r="AC21" i="8"/>
  <c r="V21" i="8"/>
  <c r="N21" i="8"/>
  <c r="AM18" i="8"/>
  <c r="AG18" i="8"/>
  <c r="AE18" i="8"/>
  <c r="AC18" i="8"/>
  <c r="Y18" i="8"/>
  <c r="W18" i="8"/>
  <c r="Q18" i="8"/>
  <c r="T18" i="8"/>
  <c r="O18" i="8"/>
  <c r="L18" i="8"/>
  <c r="AD24" i="11"/>
  <c r="R24" i="11"/>
  <c r="AM24" i="11"/>
  <c r="AA24" i="11"/>
  <c r="O24" i="11"/>
  <c r="AF24" i="11"/>
  <c r="T24" i="11"/>
  <c r="H24" i="11"/>
  <c r="AC24" i="11"/>
  <c r="Q24" i="11"/>
  <c r="J21" i="11"/>
  <c r="AJ21" i="11"/>
  <c r="AG21" i="11"/>
  <c r="AD18" i="11"/>
  <c r="I18" i="11"/>
  <c r="Y18" i="11"/>
  <c r="AJ18" i="11"/>
  <c r="T18" i="11"/>
  <c r="AE18" i="11"/>
  <c r="O18" i="11"/>
  <c r="AM24" i="8"/>
  <c r="AH24" i="8"/>
  <c r="AJ24" i="8"/>
  <c r="AF24" i="8"/>
  <c r="AA24" i="8"/>
  <c r="V24" i="8"/>
  <c r="X24" i="8"/>
  <c r="R24" i="8"/>
  <c r="P24" i="8"/>
  <c r="I24" i="8"/>
  <c r="AM21" i="8"/>
  <c r="AG21" i="8"/>
  <c r="AE21" i="8"/>
  <c r="Z21" i="8"/>
  <c r="AB21" i="8"/>
  <c r="X21" i="8"/>
  <c r="Q21" i="8"/>
  <c r="O21" i="8"/>
  <c r="M21" i="8"/>
  <c r="L21" i="8"/>
  <c r="AD21" i="11"/>
  <c r="R21" i="11"/>
  <c r="AM21" i="11"/>
  <c r="AA21" i="11"/>
  <c r="O21" i="11"/>
  <c r="AF21" i="11"/>
  <c r="T21" i="11"/>
  <c r="H21" i="11"/>
  <c r="AC21" i="11"/>
  <c r="Q21" i="11"/>
  <c r="AK21" i="8"/>
  <c r="AH21" i="8"/>
  <c r="AI21" i="8"/>
  <c r="AF21" i="8"/>
  <c r="AA21" i="8"/>
  <c r="U21" i="8"/>
  <c r="W21" i="8"/>
  <c r="T21" i="8"/>
  <c r="P21" i="8"/>
  <c r="I21" i="8"/>
  <c r="AL21" i="11"/>
  <c r="Z21" i="11"/>
  <c r="N21" i="11"/>
  <c r="AI21" i="11"/>
  <c r="W21" i="11"/>
  <c r="K21" i="11"/>
  <c r="AB21" i="11"/>
  <c r="P21" i="11"/>
  <c r="AK21" i="11"/>
  <c r="Y21" i="11"/>
  <c r="M21" i="11"/>
  <c r="Q20" i="11"/>
  <c r="AM26" i="11"/>
  <c r="Z19" i="8"/>
  <c r="AA20" i="8"/>
  <c r="AI20" i="11"/>
  <c r="AC26" i="11"/>
  <c r="S19" i="8"/>
  <c r="AK20" i="8"/>
  <c r="L20" i="8"/>
  <c r="AL18" i="11"/>
  <c r="Z18" i="11"/>
  <c r="N18" i="11"/>
  <c r="AG18" i="11"/>
  <c r="U18" i="11"/>
  <c r="H18" i="11"/>
  <c r="AB18" i="11"/>
  <c r="P18" i="11"/>
  <c r="AI18" i="11"/>
  <c r="W18" i="11"/>
  <c r="K18" i="11"/>
  <c r="T20" i="8"/>
  <c r="J19" i="11"/>
  <c r="G52" i="8"/>
  <c r="AM52" i="8" s="1"/>
  <c r="AO62" i="8" s="1"/>
  <c r="AM52" i="11"/>
  <c r="AO62" i="11" s="1"/>
  <c r="G34" i="8"/>
  <c r="AM34" i="8" s="1"/>
  <c r="AO44" i="8" s="1"/>
  <c r="AM34" i="11"/>
  <c r="AH5" i="13" s="1"/>
  <c r="AO80" i="8"/>
  <c r="AF20" i="11"/>
  <c r="N20" i="11"/>
  <c r="AC20" i="11"/>
  <c r="K20" i="11"/>
  <c r="AD26" i="11"/>
  <c r="AA26" i="11"/>
  <c r="T26" i="11"/>
  <c r="Q26" i="11"/>
  <c r="AI19" i="8"/>
  <c r="U19" i="8"/>
  <c r="M19" i="8"/>
  <c r="AI20" i="8"/>
  <c r="Z20" i="8"/>
  <c r="M20" i="8"/>
  <c r="S26" i="8"/>
  <c r="AJ19" i="11"/>
  <c r="Z20" i="11"/>
  <c r="H20" i="11"/>
  <c r="W20" i="11"/>
  <c r="R26" i="11"/>
  <c r="O26" i="11"/>
  <c r="H26" i="11"/>
  <c r="AK19" i="8"/>
  <c r="AC19" i="8"/>
  <c r="W19" i="8"/>
  <c r="L19" i="8"/>
  <c r="AF20" i="8"/>
  <c r="U20" i="8"/>
  <c r="P20" i="8"/>
  <c r="AJ26" i="8"/>
  <c r="H26" i="8"/>
  <c r="AG19" i="11"/>
  <c r="U15" i="11"/>
  <c r="Q15" i="11"/>
  <c r="AJ20" i="11"/>
  <c r="AD20" i="11"/>
  <c r="X20" i="11"/>
  <c r="R20" i="11"/>
  <c r="L20" i="11"/>
  <c r="AM20" i="11"/>
  <c r="AG20" i="11"/>
  <c r="AA20" i="11"/>
  <c r="U20" i="11"/>
  <c r="O20" i="11"/>
  <c r="I20" i="11"/>
  <c r="AL26" i="11"/>
  <c r="Z26" i="11"/>
  <c r="N26" i="11"/>
  <c r="AI26" i="11"/>
  <c r="W26" i="11"/>
  <c r="K26" i="11"/>
  <c r="AB26" i="11"/>
  <c r="P26" i="11"/>
  <c r="AK26" i="11"/>
  <c r="Y26" i="11"/>
  <c r="M26" i="11"/>
  <c r="AL19" i="8"/>
  <c r="AH19" i="8"/>
  <c r="AF19" i="8"/>
  <c r="AE19" i="8"/>
  <c r="AA19" i="8"/>
  <c r="V19" i="8"/>
  <c r="T19" i="8"/>
  <c r="R19" i="8"/>
  <c r="P19" i="8"/>
  <c r="I19" i="8"/>
  <c r="J19" i="8"/>
  <c r="AL20" i="8"/>
  <c r="AJ20" i="8"/>
  <c r="AH20" i="8"/>
  <c r="AD20" i="8"/>
  <c r="Y20" i="8"/>
  <c r="X20" i="8"/>
  <c r="V20" i="8"/>
  <c r="S20" i="8"/>
  <c r="N20" i="8"/>
  <c r="I20" i="8"/>
  <c r="H20" i="8"/>
  <c r="AK26" i="8"/>
  <c r="AI26" i="8"/>
  <c r="U26" i="8"/>
  <c r="M26" i="8"/>
  <c r="AH19" i="11"/>
  <c r="AE19" i="11"/>
  <c r="X19" i="11"/>
  <c r="U19" i="11"/>
  <c r="S15" i="11"/>
  <c r="Y15" i="11"/>
  <c r="T15" i="11"/>
  <c r="AH20" i="11"/>
  <c r="AB20" i="11"/>
  <c r="V20" i="11"/>
  <c r="P20" i="11"/>
  <c r="J20" i="11"/>
  <c r="AK20" i="11"/>
  <c r="AE20" i="11"/>
  <c r="Y20" i="11"/>
  <c r="S20" i="11"/>
  <c r="M20" i="11"/>
  <c r="AH26" i="11"/>
  <c r="V26" i="11"/>
  <c r="J26" i="11"/>
  <c r="AE26" i="11"/>
  <c r="S26" i="11"/>
  <c r="AJ26" i="11"/>
  <c r="X26" i="11"/>
  <c r="L26" i="11"/>
  <c r="AG26" i="11"/>
  <c r="U26" i="11"/>
  <c r="I26" i="11"/>
  <c r="AM19" i="8"/>
  <c r="AG19" i="8"/>
  <c r="AD19" i="8"/>
  <c r="AB19" i="8"/>
  <c r="Y19" i="8"/>
  <c r="X19" i="8"/>
  <c r="Q19" i="8"/>
  <c r="O19" i="8"/>
  <c r="N19" i="8"/>
  <c r="AM20" i="8"/>
  <c r="AG20" i="8"/>
  <c r="AE20" i="8"/>
  <c r="AC20" i="8"/>
  <c r="AB20" i="8"/>
  <c r="W20" i="8"/>
  <c r="Q20" i="8"/>
  <c r="R20" i="8"/>
  <c r="O20" i="8"/>
  <c r="K20" i="8"/>
  <c r="AL26" i="8"/>
  <c r="AC26" i="8"/>
  <c r="W26" i="8"/>
  <c r="L26" i="8"/>
  <c r="V19" i="11"/>
  <c r="S19" i="11"/>
  <c r="L19" i="11"/>
  <c r="I19" i="11"/>
  <c r="AA15" i="11"/>
  <c r="H15" i="11"/>
  <c r="AH26" i="8"/>
  <c r="AF26" i="8"/>
  <c r="AE26" i="8"/>
  <c r="AA26" i="8"/>
  <c r="V26" i="8"/>
  <c r="T26" i="8"/>
  <c r="R26" i="8"/>
  <c r="P26" i="8"/>
  <c r="I26" i="8"/>
  <c r="J26" i="8"/>
  <c r="AD19" i="11"/>
  <c r="R19" i="11"/>
  <c r="AM19" i="11"/>
  <c r="AA19" i="11"/>
  <c r="O19" i="11"/>
  <c r="AF19" i="11"/>
  <c r="T19" i="11"/>
  <c r="H19" i="11"/>
  <c r="AC19" i="11"/>
  <c r="Q19" i="11"/>
  <c r="R15" i="11"/>
  <c r="L15" i="11"/>
  <c r="N15" i="11"/>
  <c r="W15" i="11"/>
  <c r="P15" i="11"/>
  <c r="AO80" i="11"/>
  <c r="AM26" i="8"/>
  <c r="AG26" i="8"/>
  <c r="AD26" i="8"/>
  <c r="AB26" i="8"/>
  <c r="Y26" i="8"/>
  <c r="X26" i="8"/>
  <c r="Q26" i="8"/>
  <c r="O26" i="8"/>
  <c r="N26" i="8"/>
  <c r="AL19" i="11"/>
  <c r="Z19" i="11"/>
  <c r="N19" i="11"/>
  <c r="AI19" i="11"/>
  <c r="W19" i="11"/>
  <c r="K19" i="11"/>
  <c r="AB19" i="11"/>
  <c r="P19" i="11"/>
  <c r="AK19" i="11"/>
  <c r="Y19" i="11"/>
  <c r="M19" i="11"/>
  <c r="I15" i="11"/>
  <c r="X15" i="11"/>
  <c r="M15" i="11"/>
  <c r="V15" i="11"/>
  <c r="J15" i="11"/>
  <c r="O15" i="11"/>
  <c r="G15" i="8"/>
  <c r="AO134" i="11"/>
  <c r="T8" i="13"/>
  <c r="AF8" i="13"/>
  <c r="X8" i="13"/>
  <c r="K140" i="8"/>
  <c r="V13" i="8"/>
  <c r="S140" i="8"/>
  <c r="W140" i="8"/>
  <c r="I13" i="8"/>
  <c r="O140" i="8"/>
  <c r="AJ13" i="8"/>
  <c r="R140" i="8"/>
  <c r="I140" i="8"/>
  <c r="O13" i="8"/>
  <c r="Z140" i="8"/>
  <c r="U140" i="8"/>
  <c r="M140" i="8"/>
  <c r="J140" i="8"/>
  <c r="Z13" i="8"/>
  <c r="X140" i="8"/>
  <c r="T140" i="8"/>
  <c r="P140" i="8"/>
  <c r="L140" i="8"/>
  <c r="AD13" i="8"/>
  <c r="S13" i="8"/>
  <c r="AA140" i="8"/>
  <c r="Y140" i="8"/>
  <c r="V140" i="8"/>
  <c r="Q140" i="8"/>
  <c r="N140" i="8"/>
  <c r="AK13" i="8"/>
  <c r="Y13" i="8"/>
  <c r="M13" i="8"/>
  <c r="AM13" i="8"/>
  <c r="AI13" i="8"/>
  <c r="AH13" i="8"/>
  <c r="AF13" i="8"/>
  <c r="AA13" i="8"/>
  <c r="W13" i="8"/>
  <c r="U13" i="8"/>
  <c r="T13" i="8"/>
  <c r="P13" i="8"/>
  <c r="L13" i="8"/>
  <c r="H13" i="8"/>
  <c r="AL13" i="8"/>
  <c r="AG13" i="8"/>
  <c r="AE13" i="8"/>
  <c r="AC13" i="8"/>
  <c r="AB13" i="8"/>
  <c r="X13" i="8"/>
  <c r="Q13" i="8"/>
  <c r="R13" i="8"/>
  <c r="N13" i="8"/>
  <c r="K13" i="8"/>
  <c r="B48" i="12"/>
  <c r="C47" i="12"/>
  <c r="H8" i="12" s="1"/>
  <c r="AD5" i="13"/>
  <c r="H103" i="8"/>
  <c r="Z5" i="13"/>
  <c r="N5" i="13"/>
  <c r="V5" i="13"/>
  <c r="R5" i="13"/>
  <c r="F5" i="13"/>
  <c r="AI25" i="13"/>
  <c r="J5" i="13"/>
  <c r="F6" i="13"/>
  <c r="V6" i="13"/>
  <c r="Z6" i="13"/>
  <c r="AH7" i="13"/>
  <c r="Z7" i="13"/>
  <c r="R7" i="13"/>
  <c r="J7" i="13"/>
  <c r="AE25" i="13"/>
  <c r="AA25" i="13"/>
  <c r="N6" i="13"/>
  <c r="R6" i="13"/>
  <c r="J6" i="13"/>
  <c r="AD6" i="13"/>
  <c r="AD7" i="13"/>
  <c r="V7" i="13"/>
  <c r="N7" i="13"/>
  <c r="AE24" i="13"/>
  <c r="AA24" i="13"/>
  <c r="AI24" i="13"/>
  <c r="F24" i="13"/>
  <c r="I103" i="11"/>
  <c r="M103" i="11"/>
  <c r="Q103" i="11"/>
  <c r="U103" i="11"/>
  <c r="Y103" i="11"/>
  <c r="AC103" i="11"/>
  <c r="AG103" i="11"/>
  <c r="AK103" i="11"/>
  <c r="H103" i="11"/>
  <c r="L103" i="11"/>
  <c r="P103" i="11"/>
  <c r="T103" i="11"/>
  <c r="X103" i="11"/>
  <c r="AB103" i="11"/>
  <c r="AF103" i="11"/>
  <c r="AJ103" i="11"/>
  <c r="K103" i="11"/>
  <c r="O103" i="11"/>
  <c r="S103" i="11"/>
  <c r="W103" i="11"/>
  <c r="AA103" i="11"/>
  <c r="AE103" i="11"/>
  <c r="AI103" i="11"/>
  <c r="AM103" i="11"/>
  <c r="J103" i="11"/>
  <c r="N103" i="11"/>
  <c r="R103" i="11"/>
  <c r="V103" i="11"/>
  <c r="Z103" i="11"/>
  <c r="AD103" i="11"/>
  <c r="AH103" i="11"/>
  <c r="AL103" i="11"/>
  <c r="AI5" i="13"/>
  <c r="AE5" i="13"/>
  <c r="AE6" i="13"/>
  <c r="AA6" i="13"/>
  <c r="AI7" i="13"/>
  <c r="AE7" i="13"/>
  <c r="F7" i="13"/>
  <c r="AH24" i="13"/>
  <c r="AD24" i="13"/>
  <c r="Z24" i="13"/>
  <c r="V24" i="13"/>
  <c r="R24" i="13"/>
  <c r="N24" i="13"/>
  <c r="J24" i="13"/>
  <c r="AA5" i="13"/>
  <c r="W5" i="13"/>
  <c r="W6" i="13"/>
  <c r="AA7" i="13"/>
  <c r="W7" i="13"/>
  <c r="G5" i="13"/>
  <c r="G6" i="13"/>
  <c r="G7" i="13"/>
  <c r="O6" i="13"/>
  <c r="S5" i="13"/>
  <c r="O5" i="13"/>
  <c r="K5" i="13"/>
  <c r="S6" i="13"/>
  <c r="K6" i="13"/>
  <c r="S7" i="13"/>
  <c r="O7" i="13"/>
  <c r="K7" i="13"/>
  <c r="Z104" i="8"/>
  <c r="AA104" i="8"/>
  <c r="AA122" i="8"/>
  <c r="Z122" i="8"/>
  <c r="J122" i="8"/>
  <c r="H122" i="8"/>
  <c r="K122" i="8"/>
  <c r="L122" i="8"/>
  <c r="I122" i="8"/>
  <c r="N122" i="8"/>
  <c r="O122" i="8"/>
  <c r="P122" i="8"/>
  <c r="M122" i="8"/>
  <c r="Q122" i="8"/>
  <c r="S122" i="8"/>
  <c r="T122" i="8"/>
  <c r="R122" i="8"/>
  <c r="V122" i="8"/>
  <c r="W122" i="8"/>
  <c r="X122" i="8"/>
  <c r="U122" i="8"/>
  <c r="Y122" i="8"/>
  <c r="J104" i="8"/>
  <c r="H104" i="8"/>
  <c r="K104" i="8"/>
  <c r="L104" i="8"/>
  <c r="I104" i="8"/>
  <c r="N104" i="8"/>
  <c r="O104" i="8"/>
  <c r="P104" i="8"/>
  <c r="M104" i="8"/>
  <c r="Q104" i="8"/>
  <c r="S104" i="8"/>
  <c r="T104" i="8"/>
  <c r="R104" i="8"/>
  <c r="V104" i="8"/>
  <c r="W104" i="8"/>
  <c r="X104" i="8"/>
  <c r="U104" i="8"/>
  <c r="Y104" i="8"/>
  <c r="T54" i="4"/>
  <c r="O54" i="4"/>
  <c r="Y54" i="4"/>
  <c r="AH6" i="13" l="1"/>
  <c r="F15" i="13" s="1"/>
  <c r="Z55" i="4"/>
  <c r="P55" i="4"/>
  <c r="U55" i="4"/>
  <c r="AI6" i="13"/>
  <c r="AJ6" i="13" s="1"/>
  <c r="AO44" i="11"/>
  <c r="AO152" i="8"/>
  <c r="AO134" i="8"/>
  <c r="AO26" i="11"/>
  <c r="I15" i="8"/>
  <c r="M15" i="8"/>
  <c r="P15" i="8"/>
  <c r="T15" i="8"/>
  <c r="V15" i="8"/>
  <c r="Y15" i="8"/>
  <c r="AA15" i="8"/>
  <c r="H15" i="8"/>
  <c r="K15" i="8"/>
  <c r="N15" i="8"/>
  <c r="S15" i="8"/>
  <c r="U15" i="8"/>
  <c r="W15" i="8"/>
  <c r="J15" i="8"/>
  <c r="L15" i="8"/>
  <c r="O15" i="8"/>
  <c r="Q15" i="8"/>
  <c r="X15" i="8"/>
  <c r="Z15" i="8"/>
  <c r="R15" i="8"/>
  <c r="AO116" i="11"/>
  <c r="AJ8" i="13"/>
  <c r="AB8" i="13"/>
  <c r="L8" i="13"/>
  <c r="P8" i="13"/>
  <c r="H8" i="13"/>
  <c r="G17" i="13"/>
  <c r="F17" i="13"/>
  <c r="AD55" i="4"/>
  <c r="J103" i="8"/>
  <c r="W25" i="13"/>
  <c r="AB103" i="8"/>
  <c r="AH103" i="8"/>
  <c r="T103" i="8"/>
  <c r="P103" i="8"/>
  <c r="AM103" i="8"/>
  <c r="AF103" i="8"/>
  <c r="AC103" i="8"/>
  <c r="W103" i="8"/>
  <c r="AK103" i="8"/>
  <c r="V103" i="8"/>
  <c r="O103" i="8"/>
  <c r="AJ103" i="8"/>
  <c r="Y103" i="8"/>
  <c r="R103" i="8"/>
  <c r="K103" i="8"/>
  <c r="AB7" i="13"/>
  <c r="X5" i="13"/>
  <c r="G25" i="13"/>
  <c r="B49" i="12"/>
  <c r="C48" i="12"/>
  <c r="I8" i="12" s="1"/>
  <c r="F4" i="13"/>
  <c r="T5" i="13"/>
  <c r="AL103" i="8"/>
  <c r="AI103" i="8"/>
  <c r="AE103" i="8"/>
  <c r="Z103" i="8"/>
  <c r="X103" i="8"/>
  <c r="Q103" i="8"/>
  <c r="M103" i="8"/>
  <c r="L103" i="8"/>
  <c r="AG103" i="8"/>
  <c r="AD103" i="8"/>
  <c r="AA103" i="8"/>
  <c r="U103" i="8"/>
  <c r="S103" i="8"/>
  <c r="N103" i="8"/>
  <c r="I103" i="8"/>
  <c r="AF5" i="13"/>
  <c r="K25" i="13"/>
  <c r="P7" i="13"/>
  <c r="O25" i="13"/>
  <c r="S25" i="13"/>
  <c r="AJ24" i="13"/>
  <c r="AB24" i="13"/>
  <c r="AF24" i="13"/>
  <c r="P6" i="13"/>
  <c r="H5" i="13"/>
  <c r="P5" i="13"/>
  <c r="L7" i="13"/>
  <c r="L6" i="13"/>
  <c r="AD4" i="13"/>
  <c r="AB5" i="13"/>
  <c r="L5" i="13"/>
  <c r="X7" i="13"/>
  <c r="AJ7" i="13"/>
  <c r="AH4" i="13"/>
  <c r="V4" i="13"/>
  <c r="J4" i="13"/>
  <c r="R4" i="13"/>
  <c r="Z4" i="13"/>
  <c r="N4" i="13"/>
  <c r="AJ5" i="13"/>
  <c r="T6" i="13"/>
  <c r="X6" i="13"/>
  <c r="AB6" i="13"/>
  <c r="F14" i="13"/>
  <c r="T7" i="13"/>
  <c r="AF7" i="13"/>
  <c r="AF6" i="13"/>
  <c r="F16" i="13"/>
  <c r="H7" i="13"/>
  <c r="AH23" i="13"/>
  <c r="Z23" i="13"/>
  <c r="R23" i="13"/>
  <c r="J23" i="13"/>
  <c r="F23" i="13"/>
  <c r="F31" i="13"/>
  <c r="W24" i="13"/>
  <c r="X24" i="13" s="1"/>
  <c r="G16" i="13"/>
  <c r="G14" i="13"/>
  <c r="AD23" i="13"/>
  <c r="V23" i="13"/>
  <c r="N23" i="13"/>
  <c r="H6" i="13"/>
  <c r="S24" i="13"/>
  <c r="T24" i="13" s="1"/>
  <c r="O24" i="13"/>
  <c r="P24" i="13" s="1"/>
  <c r="K24" i="13"/>
  <c r="L24" i="13" s="1"/>
  <c r="G24" i="13"/>
  <c r="H24" i="13" s="1"/>
  <c r="J14" i="8"/>
  <c r="H14" i="8"/>
  <c r="L14" i="8"/>
  <c r="I14" i="8"/>
  <c r="K14" i="8"/>
  <c r="N14" i="8"/>
  <c r="P14" i="8"/>
  <c r="O14" i="8"/>
  <c r="M14" i="8"/>
  <c r="S14" i="8"/>
  <c r="Q14" i="8"/>
  <c r="R14" i="8"/>
  <c r="T14" i="8"/>
  <c r="X14" i="8"/>
  <c r="W14" i="8"/>
  <c r="U14" i="8"/>
  <c r="V14" i="8"/>
  <c r="AA14" i="8"/>
  <c r="Z14" i="8"/>
  <c r="Y14" i="8"/>
  <c r="AB14" i="8"/>
  <c r="AD14" i="8"/>
  <c r="AE14" i="8"/>
  <c r="AC14" i="8"/>
  <c r="AF14" i="8"/>
  <c r="AG14" i="8"/>
  <c r="AI14" i="8"/>
  <c r="AH14" i="8"/>
  <c r="AJ14" i="8"/>
  <c r="AL14" i="8"/>
  <c r="AM14" i="8"/>
  <c r="AK14" i="8"/>
  <c r="J54" i="4"/>
  <c r="G15" i="13" l="1"/>
  <c r="F13" i="13"/>
  <c r="F18" i="13" s="1"/>
  <c r="P108" i="4"/>
  <c r="U108" i="4"/>
  <c r="AO26" i="8"/>
  <c r="AO116" i="8"/>
  <c r="H17" i="13"/>
  <c r="G23" i="13"/>
  <c r="H23" i="13" s="1"/>
  <c r="S23" i="13"/>
  <c r="T23" i="13" s="1"/>
  <c r="AI23" i="13"/>
  <c r="AJ23" i="13" s="1"/>
  <c r="AA23" i="13"/>
  <c r="AB23" i="13" s="1"/>
  <c r="W23" i="13"/>
  <c r="X23" i="13" s="1"/>
  <c r="AE23" i="13"/>
  <c r="AF23" i="13" s="1"/>
  <c r="K23" i="13"/>
  <c r="L23" i="13" s="1"/>
  <c r="O23" i="13"/>
  <c r="C49" i="12"/>
  <c r="J8" i="12" s="1"/>
  <c r="B50" i="12"/>
  <c r="G32" i="13"/>
  <c r="H14" i="13"/>
  <c r="AE4" i="13"/>
  <c r="AF4" i="13" s="1"/>
  <c r="H31" i="13"/>
  <c r="H16" i="13"/>
  <c r="AI4" i="13"/>
  <c r="AJ4" i="13" s="1"/>
  <c r="W4" i="13"/>
  <c r="X4" i="13" s="1"/>
  <c r="H15" i="13"/>
  <c r="F30" i="13"/>
  <c r="AA4" i="13"/>
  <c r="AB4" i="13" s="1"/>
  <c r="G31" i="13"/>
  <c r="G4" i="13"/>
  <c r="S4" i="13"/>
  <c r="T4" i="13" s="1"/>
  <c r="O4" i="13"/>
  <c r="P4" i="13" s="1"/>
  <c r="K4" i="13"/>
  <c r="L4" i="13" s="1"/>
  <c r="G13" i="13" l="1"/>
  <c r="G18" i="13" s="1"/>
  <c r="K108" i="4"/>
  <c r="AJ9" i="13"/>
  <c r="T9" i="13"/>
  <c r="AB9" i="13"/>
  <c r="X9" i="13"/>
  <c r="L9" i="13"/>
  <c r="AF9" i="13"/>
  <c r="P9" i="13"/>
  <c r="G30" i="13"/>
  <c r="G33" i="13" s="1"/>
  <c r="P23" i="13"/>
  <c r="B51" i="12"/>
  <c r="C50" i="12"/>
  <c r="K8" i="12" s="1"/>
  <c r="H4" i="13"/>
  <c r="H13" i="13" s="1"/>
  <c r="H30" i="13" l="1"/>
  <c r="H9" i="13"/>
  <c r="G36" i="13"/>
  <c r="H18" i="13"/>
  <c r="T108" i="4"/>
  <c r="O108" i="4"/>
  <c r="J108" i="4"/>
  <c r="B52" i="12"/>
  <c r="C51" i="12"/>
  <c r="L8" i="12" s="1"/>
  <c r="B53" i="12" l="1"/>
  <c r="C52" i="12"/>
  <c r="M8" i="12" s="1"/>
  <c r="C53" i="12" l="1"/>
  <c r="N8" i="12" s="1"/>
  <c r="B54" i="12"/>
  <c r="B55" i="12" l="1"/>
  <c r="C54" i="12"/>
  <c r="O8" i="12" s="1"/>
  <c r="B56" i="12" l="1"/>
  <c r="C55" i="12"/>
  <c r="P8" i="12" s="1"/>
  <c r="B57" i="12" l="1"/>
  <c r="C56" i="12"/>
  <c r="Q8" i="12" s="1"/>
  <c r="C8" i="12" s="1"/>
  <c r="C57" i="12" l="1"/>
  <c r="F9" i="12" s="1"/>
  <c r="B58" i="12"/>
  <c r="B59" i="12" l="1"/>
  <c r="C58" i="12"/>
  <c r="G9" i="12" s="1"/>
  <c r="B60" i="12" l="1"/>
  <c r="C59" i="12"/>
  <c r="H9" i="12" s="1"/>
  <c r="B61" i="12" l="1"/>
  <c r="C60" i="12"/>
  <c r="I9" i="12" s="1"/>
  <c r="C61" i="12" l="1"/>
  <c r="J9" i="12" s="1"/>
  <c r="B62" i="12"/>
  <c r="B63" i="12" l="1"/>
  <c r="C62" i="12"/>
  <c r="K9" i="12" s="1"/>
  <c r="B64" i="12" l="1"/>
  <c r="C63" i="12"/>
  <c r="L9" i="12" s="1"/>
  <c r="B65" i="12" l="1"/>
  <c r="C64" i="12"/>
  <c r="M9" i="12" s="1"/>
  <c r="C65" i="12" l="1"/>
  <c r="N9" i="12" s="1"/>
  <c r="B66" i="12"/>
  <c r="B67" i="12" l="1"/>
  <c r="C66" i="12"/>
  <c r="O9" i="12" s="1"/>
  <c r="B68" i="12" l="1"/>
  <c r="C67" i="12"/>
  <c r="P9" i="12" s="1"/>
  <c r="B69" i="12" l="1"/>
  <c r="C68" i="12"/>
  <c r="Q9" i="12" s="1"/>
  <c r="C9" i="12" s="1"/>
  <c r="I24" i="13" l="1"/>
  <c r="I7" i="13"/>
  <c r="I6" i="13"/>
  <c r="I5" i="13"/>
  <c r="I8" i="13"/>
  <c r="I23" i="13"/>
  <c r="I4" i="13"/>
  <c r="C69" i="12"/>
  <c r="F10" i="12" s="1"/>
  <c r="B70" i="12"/>
  <c r="K55" i="4"/>
  <c r="I9" i="13" l="1"/>
  <c r="B71" i="12"/>
  <c r="C70" i="12"/>
  <c r="G10" i="12" s="1"/>
  <c r="O55" i="4"/>
  <c r="T55" i="4"/>
  <c r="Y55" i="4"/>
  <c r="J55" i="4"/>
  <c r="B72" i="12" l="1"/>
  <c r="C71" i="12"/>
  <c r="H10" i="12" s="1"/>
  <c r="B73" i="12" l="1"/>
  <c r="C72" i="12"/>
  <c r="I10" i="12" s="1"/>
  <c r="C73" i="12" l="1"/>
  <c r="J10" i="12" s="1"/>
  <c r="B74" i="12"/>
  <c r="B75" i="12" l="1"/>
  <c r="C74" i="12"/>
  <c r="K10" i="12" s="1"/>
  <c r="B76" i="12" l="1"/>
  <c r="C75" i="12"/>
  <c r="L10" i="12" s="1"/>
  <c r="B77" i="12" l="1"/>
  <c r="C76" i="12"/>
  <c r="M10" i="12" s="1"/>
  <c r="C77" i="12" l="1"/>
  <c r="N10" i="12" s="1"/>
  <c r="B78" i="12"/>
  <c r="B79" i="12" l="1"/>
  <c r="C78" i="12"/>
  <c r="O10" i="12" s="1"/>
  <c r="B80" i="12" l="1"/>
  <c r="C79" i="12"/>
  <c r="P10" i="12" s="1"/>
  <c r="B81" i="12" l="1"/>
  <c r="C80" i="12"/>
  <c r="Q10" i="12" s="1"/>
  <c r="C10" i="12" s="1"/>
  <c r="M5" i="13" l="1"/>
  <c r="M8" i="13"/>
  <c r="M24" i="13"/>
  <c r="M7" i="13"/>
  <c r="M6" i="13"/>
  <c r="M23" i="13"/>
  <c r="M4" i="13"/>
  <c r="C81" i="12"/>
  <c r="F11" i="12" s="1"/>
  <c r="B82" i="12"/>
  <c r="M9" i="13" l="1"/>
  <c r="B83" i="12"/>
  <c r="C82" i="12"/>
  <c r="G11" i="12" s="1"/>
  <c r="B84" i="12" l="1"/>
  <c r="C83" i="12"/>
  <c r="H11" i="12" s="1"/>
  <c r="B85" i="12" l="1"/>
  <c r="C84" i="12"/>
  <c r="I11" i="12" s="1"/>
  <c r="C85" i="12" l="1"/>
  <c r="J11" i="12" s="1"/>
  <c r="B86" i="12"/>
  <c r="B87" i="12" l="1"/>
  <c r="C86" i="12"/>
  <c r="K11" i="12" s="1"/>
  <c r="B88" i="12" l="1"/>
  <c r="C87" i="12"/>
  <c r="L11" i="12" s="1"/>
  <c r="B89" i="12" l="1"/>
  <c r="C88" i="12"/>
  <c r="M11" i="12" s="1"/>
  <c r="C89" i="12" l="1"/>
  <c r="N11" i="12" s="1"/>
  <c r="B90" i="12"/>
  <c r="B91" i="12" l="1"/>
  <c r="C90" i="12"/>
  <c r="O11" i="12" s="1"/>
  <c r="B92" i="12" l="1"/>
  <c r="C91" i="12"/>
  <c r="P11" i="12" s="1"/>
  <c r="B93" i="12" l="1"/>
  <c r="C92" i="12"/>
  <c r="Q11" i="12" s="1"/>
  <c r="C11" i="12" s="1"/>
  <c r="Q5" i="13" l="1"/>
  <c r="Q6" i="13"/>
  <c r="Q24" i="13"/>
  <c r="Q8" i="13"/>
  <c r="Q7" i="13"/>
  <c r="Q4" i="13"/>
  <c r="Q23" i="13"/>
  <c r="C93" i="12"/>
  <c r="F12" i="12" s="1"/>
  <c r="B94" i="12"/>
  <c r="Q9" i="13" l="1"/>
  <c r="B95" i="12"/>
  <c r="C94" i="12"/>
  <c r="G12" i="12" s="1"/>
  <c r="B96" i="12" l="1"/>
  <c r="C95" i="12"/>
  <c r="H12" i="12" s="1"/>
  <c r="B97" i="12" l="1"/>
  <c r="C96" i="12"/>
  <c r="I12" i="12" s="1"/>
  <c r="C97" i="12" l="1"/>
  <c r="J12" i="12" s="1"/>
  <c r="B98" i="12"/>
  <c r="B99" i="12" l="1"/>
  <c r="C98" i="12"/>
  <c r="K12" i="12" s="1"/>
  <c r="B100" i="12" l="1"/>
  <c r="C99" i="12"/>
  <c r="L12" i="12" s="1"/>
  <c r="B101" i="12" l="1"/>
  <c r="C100" i="12"/>
  <c r="M12" i="12" s="1"/>
  <c r="C101" i="12" l="1"/>
  <c r="N12" i="12" s="1"/>
  <c r="B102" i="12"/>
  <c r="B103" i="12" l="1"/>
  <c r="C102" i="12"/>
  <c r="O12" i="12" s="1"/>
  <c r="B104" i="12" l="1"/>
  <c r="C103" i="12"/>
  <c r="P12" i="12" s="1"/>
  <c r="B105" i="12" l="1"/>
  <c r="C104" i="12"/>
  <c r="Q12" i="12" s="1"/>
  <c r="C12" i="12" s="1"/>
  <c r="U8" i="13" l="1"/>
  <c r="U7" i="13"/>
  <c r="U6" i="13"/>
  <c r="U5" i="13"/>
  <c r="U24" i="13"/>
  <c r="U4" i="13"/>
  <c r="U23" i="13"/>
  <c r="C105" i="12"/>
  <c r="F13" i="12" s="1"/>
  <c r="B106" i="12"/>
  <c r="U9" i="13" l="1"/>
  <c r="B107" i="12"/>
  <c r="C106" i="12"/>
  <c r="G13" i="12" s="1"/>
  <c r="B108" i="12" l="1"/>
  <c r="C107" i="12"/>
  <c r="H13" i="12" s="1"/>
  <c r="B109" i="12" l="1"/>
  <c r="C108" i="12"/>
  <c r="I13" i="12" s="1"/>
  <c r="C109" i="12" l="1"/>
  <c r="J13" i="12" s="1"/>
  <c r="B110" i="12"/>
  <c r="B111" i="12" l="1"/>
  <c r="C110" i="12"/>
  <c r="K13" i="12" s="1"/>
  <c r="B112" i="12" l="1"/>
  <c r="C111" i="12"/>
  <c r="L13" i="12" s="1"/>
  <c r="B113" i="12" l="1"/>
  <c r="C112" i="12"/>
  <c r="M13" i="12" s="1"/>
  <c r="C113" i="12" l="1"/>
  <c r="N13" i="12" s="1"/>
  <c r="B114" i="12"/>
  <c r="B115" i="12" l="1"/>
  <c r="C114" i="12"/>
  <c r="O13" i="12" s="1"/>
  <c r="B116" i="12" l="1"/>
  <c r="C115" i="12"/>
  <c r="P13" i="12" s="1"/>
  <c r="B117" i="12" l="1"/>
  <c r="C116" i="12"/>
  <c r="Q13" i="12" s="1"/>
  <c r="C13" i="12" s="1"/>
  <c r="Y8" i="13" l="1"/>
  <c r="Y24" i="13"/>
  <c r="Y5" i="13"/>
  <c r="Y6" i="13"/>
  <c r="Y7" i="13"/>
  <c r="Y23" i="13"/>
  <c r="Y4" i="13"/>
  <c r="C117" i="12"/>
  <c r="F14" i="12" s="1"/>
  <c r="B118" i="12"/>
  <c r="Y9" i="13" l="1"/>
  <c r="B119" i="12"/>
  <c r="C118" i="12"/>
  <c r="G14" i="12" s="1"/>
  <c r="B120" i="12" l="1"/>
  <c r="C119" i="12"/>
  <c r="H14" i="12" s="1"/>
  <c r="B121" i="12" l="1"/>
  <c r="C120" i="12"/>
  <c r="I14" i="12" s="1"/>
  <c r="C121" i="12" l="1"/>
  <c r="J14" i="12" s="1"/>
  <c r="B122" i="12"/>
  <c r="B123" i="12" l="1"/>
  <c r="C122" i="12"/>
  <c r="K14" i="12" s="1"/>
  <c r="B124" i="12" l="1"/>
  <c r="C123" i="12"/>
  <c r="L14" i="12" s="1"/>
  <c r="B125" i="12" l="1"/>
  <c r="C124" i="12"/>
  <c r="M14" i="12" s="1"/>
  <c r="C125" i="12" l="1"/>
  <c r="N14" i="12" s="1"/>
  <c r="B126" i="12"/>
  <c r="B127" i="12" l="1"/>
  <c r="C126" i="12"/>
  <c r="O14" i="12" s="1"/>
  <c r="B128" i="12" l="1"/>
  <c r="C127" i="12"/>
  <c r="P14" i="12" s="1"/>
  <c r="B129" i="12" l="1"/>
  <c r="C128" i="12"/>
  <c r="Q14" i="12" s="1"/>
  <c r="C14" i="12" s="1"/>
  <c r="AC8" i="13" l="1"/>
  <c r="AC7" i="13"/>
  <c r="AC24" i="13"/>
  <c r="AC6" i="13"/>
  <c r="AC5" i="13"/>
  <c r="AC23" i="13"/>
  <c r="AC4" i="13"/>
  <c r="C129" i="12"/>
  <c r="F15" i="12" s="1"/>
  <c r="B130" i="12"/>
  <c r="AC9" i="13" l="1"/>
  <c r="B131" i="12"/>
  <c r="C130" i="12"/>
  <c r="G15" i="12" s="1"/>
  <c r="B132" i="12" l="1"/>
  <c r="C131" i="12"/>
  <c r="H15" i="12" s="1"/>
  <c r="B133" i="12" l="1"/>
  <c r="C132" i="12"/>
  <c r="I15" i="12" s="1"/>
  <c r="C133" i="12" l="1"/>
  <c r="J15" i="12" s="1"/>
  <c r="B134" i="12"/>
  <c r="B135" i="12" l="1"/>
  <c r="C134" i="12"/>
  <c r="K15" i="12" s="1"/>
  <c r="B136" i="12" l="1"/>
  <c r="C135" i="12"/>
  <c r="L15" i="12" s="1"/>
  <c r="B137" i="12" l="1"/>
  <c r="C136" i="12"/>
  <c r="M15" i="12" s="1"/>
  <c r="B138" i="12" l="1"/>
  <c r="C137" i="12"/>
  <c r="N15" i="12" s="1"/>
  <c r="B139" i="12" l="1"/>
  <c r="C138" i="12"/>
  <c r="O15" i="12" s="1"/>
  <c r="C139" i="12" l="1"/>
  <c r="P15" i="12" s="1"/>
  <c r="B140" i="12"/>
  <c r="B141" i="12" l="1"/>
  <c r="C140" i="12"/>
  <c r="Q15" i="12" s="1"/>
  <c r="C15" i="12" s="1"/>
  <c r="AG8" i="13" l="1"/>
  <c r="AG5" i="13"/>
  <c r="AG7" i="13"/>
  <c r="AG24" i="13"/>
  <c r="AG6" i="13"/>
  <c r="AG23" i="13"/>
  <c r="AG4" i="13"/>
  <c r="C141" i="12"/>
  <c r="F16" i="12" s="1"/>
  <c r="B142" i="12"/>
  <c r="AG9" i="13" l="1"/>
  <c r="B143" i="12"/>
  <c r="C142" i="12"/>
  <c r="G16" i="12" s="1"/>
  <c r="B144" i="12" l="1"/>
  <c r="C143" i="12"/>
  <c r="H16" i="12" s="1"/>
  <c r="B145" i="12" l="1"/>
  <c r="C144" i="12"/>
  <c r="I16" i="12" s="1"/>
  <c r="B146" i="12" l="1"/>
  <c r="C145" i="12"/>
  <c r="J16" i="12" s="1"/>
  <c r="B147" i="12" l="1"/>
  <c r="C146" i="12"/>
  <c r="K16" i="12" s="1"/>
  <c r="D38" i="5" l="1"/>
  <c r="C147" i="12"/>
  <c r="L16" i="12" s="1"/>
  <c r="B148" i="12"/>
  <c r="B149" i="12" l="1"/>
  <c r="C148" i="12"/>
  <c r="M16" i="12" s="1"/>
  <c r="C149" i="12" l="1"/>
  <c r="N16" i="12" s="1"/>
  <c r="B150" i="12"/>
  <c r="B151" i="12" l="1"/>
  <c r="C150" i="12"/>
  <c r="O16" i="12" s="1"/>
  <c r="B152" i="12" l="1"/>
  <c r="C151" i="12"/>
  <c r="P16" i="12" s="1"/>
  <c r="B153" i="12" l="1"/>
  <c r="C152" i="12"/>
  <c r="Q16" i="12" s="1"/>
  <c r="C16" i="12" s="1"/>
  <c r="AK7" i="13" l="1"/>
  <c r="I16" i="13" s="1"/>
  <c r="Z56" i="4" s="1"/>
  <c r="AK8" i="13"/>
  <c r="I17" i="13" s="1"/>
  <c r="AE56" i="4" s="1"/>
  <c r="AK6" i="13"/>
  <c r="I15" i="13" s="1"/>
  <c r="U56" i="4" s="1"/>
  <c r="AK5" i="13"/>
  <c r="I14" i="13" s="1"/>
  <c r="P56" i="4" s="1"/>
  <c r="AK24" i="13"/>
  <c r="I31" i="13" s="1"/>
  <c r="P109" i="4" s="1"/>
  <c r="AK23" i="13"/>
  <c r="I30" i="13" s="1"/>
  <c r="K109" i="4" s="1"/>
  <c r="AK4" i="13"/>
  <c r="B154" i="12"/>
  <c r="C153" i="12"/>
  <c r="F17" i="12" s="1"/>
  <c r="O56" i="4" l="1"/>
  <c r="P57" i="4"/>
  <c r="O57" i="4" s="1"/>
  <c r="T56" i="4"/>
  <c r="U57" i="4"/>
  <c r="T57" i="4" s="1"/>
  <c r="J109" i="4"/>
  <c r="K110" i="4"/>
  <c r="J110" i="4" s="1"/>
  <c r="AD56" i="4"/>
  <c r="AE57" i="4"/>
  <c r="AD57" i="4" s="1"/>
  <c r="AK9" i="13"/>
  <c r="I13" i="13"/>
  <c r="O109" i="4"/>
  <c r="P110" i="4"/>
  <c r="O110" i="4" s="1"/>
  <c r="Y56" i="4"/>
  <c r="Z57" i="4"/>
  <c r="Y57" i="4" s="1"/>
  <c r="B155" i="12"/>
  <c r="C154" i="12"/>
  <c r="G17" i="12" s="1"/>
  <c r="I18" i="13" l="1"/>
  <c r="K56" i="4"/>
  <c r="C155" i="12"/>
  <c r="H17" i="12" s="1"/>
  <c r="B156" i="12"/>
  <c r="J56" i="4" l="1"/>
  <c r="K57" i="4"/>
  <c r="B157" i="12"/>
  <c r="C156" i="12"/>
  <c r="I17" i="12" s="1"/>
  <c r="J57" i="4" l="1"/>
  <c r="AE59" i="4"/>
  <c r="AD59" i="4" s="1"/>
  <c r="C157" i="12"/>
  <c r="J17" i="12" s="1"/>
  <c r="B158" i="12"/>
  <c r="B159" i="12" l="1"/>
  <c r="C158" i="12"/>
  <c r="K17" i="12" s="1"/>
  <c r="B160" i="12" l="1"/>
  <c r="C159" i="12"/>
  <c r="L17" i="12" s="1"/>
  <c r="B161" i="12" l="1"/>
  <c r="C160" i="12"/>
  <c r="M17" i="12" s="1"/>
  <c r="B162" i="12" l="1"/>
  <c r="C161" i="12"/>
  <c r="N17" i="12" s="1"/>
  <c r="B163" i="12" l="1"/>
  <c r="C162" i="12"/>
  <c r="O17" i="12" s="1"/>
  <c r="C163" i="12" l="1"/>
  <c r="P17" i="12" s="1"/>
  <c r="B164" i="12"/>
  <c r="B165" i="12" l="1"/>
  <c r="C164" i="12"/>
  <c r="Q17" i="12" s="1"/>
  <c r="C17" i="12" s="1"/>
  <c r="C165" i="12" l="1"/>
  <c r="F18" i="12" s="1"/>
  <c r="B166" i="12"/>
  <c r="B167" i="12" l="1"/>
  <c r="C166" i="12"/>
  <c r="G18" i="12" s="1"/>
  <c r="B168" i="12" l="1"/>
  <c r="C167" i="12"/>
  <c r="H18" i="12" s="1"/>
  <c r="B169" i="12" l="1"/>
  <c r="C168" i="12"/>
  <c r="I18" i="12" s="1"/>
  <c r="B170" i="12" l="1"/>
  <c r="C169" i="12"/>
  <c r="J18" i="12" s="1"/>
  <c r="B171" i="12" l="1"/>
  <c r="C170" i="12"/>
  <c r="K18" i="12" s="1"/>
  <c r="C171" i="12" l="1"/>
  <c r="L18" i="12" s="1"/>
  <c r="B172" i="12"/>
  <c r="B173" i="12" l="1"/>
  <c r="C172" i="12"/>
  <c r="M18" i="12" s="1"/>
  <c r="C173" i="12" l="1"/>
  <c r="N18" i="12" s="1"/>
  <c r="B174" i="12"/>
  <c r="B175" i="12" l="1"/>
  <c r="C174" i="12"/>
  <c r="O18" i="12" s="1"/>
  <c r="B176" i="12" l="1"/>
  <c r="C175" i="12"/>
  <c r="P18" i="12" s="1"/>
  <c r="B177" i="12" l="1"/>
  <c r="C176" i="12"/>
  <c r="Q18" i="12" s="1"/>
  <c r="C18" i="12" s="1"/>
  <c r="B178" i="12" l="1"/>
  <c r="C177" i="12"/>
  <c r="F19" i="12" s="1"/>
  <c r="B179" i="12" l="1"/>
  <c r="C178" i="12"/>
  <c r="G19" i="12" s="1"/>
  <c r="C179" i="12" l="1"/>
  <c r="H19" i="12" s="1"/>
  <c r="B180" i="12"/>
  <c r="B181" i="12" l="1"/>
  <c r="C180" i="12"/>
  <c r="I19" i="12" s="1"/>
  <c r="C181" i="12" l="1"/>
  <c r="J19" i="12" s="1"/>
  <c r="B182" i="12"/>
  <c r="B183" i="12" l="1"/>
  <c r="C182" i="12"/>
  <c r="K19" i="12" s="1"/>
  <c r="B184" i="12" l="1"/>
  <c r="C183" i="12"/>
  <c r="L19" i="12" s="1"/>
  <c r="B185" i="12" l="1"/>
  <c r="C184" i="12"/>
  <c r="M19" i="12" s="1"/>
  <c r="B186" i="12" l="1"/>
  <c r="C185" i="12"/>
  <c r="N19" i="12" s="1"/>
  <c r="B187" i="12" l="1"/>
  <c r="C186" i="12"/>
  <c r="O19" i="12" s="1"/>
  <c r="C187" i="12" l="1"/>
  <c r="P19" i="12" s="1"/>
  <c r="B188" i="12"/>
  <c r="B189" i="12" l="1"/>
  <c r="C188" i="12"/>
  <c r="Q19" i="12" s="1"/>
  <c r="C19" i="12" s="1"/>
  <c r="C189" i="12" l="1"/>
  <c r="F20" i="12" s="1"/>
  <c r="B190" i="12"/>
  <c r="B191" i="12" l="1"/>
  <c r="C190" i="12"/>
  <c r="G20" i="12" s="1"/>
  <c r="B192" i="12" l="1"/>
  <c r="C191" i="12"/>
  <c r="H20" i="12" s="1"/>
  <c r="B193" i="12" l="1"/>
  <c r="C192" i="12"/>
  <c r="I20" i="12" s="1"/>
  <c r="B194" i="12" l="1"/>
  <c r="C193" i="12"/>
  <c r="J20" i="12" s="1"/>
  <c r="B195" i="12" l="1"/>
  <c r="C194" i="12"/>
  <c r="K20" i="12" s="1"/>
  <c r="C195" i="12" l="1"/>
  <c r="L20" i="12" s="1"/>
  <c r="B196" i="12"/>
  <c r="B197" i="12" l="1"/>
  <c r="C196" i="12"/>
  <c r="M20" i="12" s="1"/>
  <c r="C197" i="12" l="1"/>
  <c r="N20" i="12" s="1"/>
  <c r="B198" i="12"/>
  <c r="B199" i="12" l="1"/>
  <c r="C198" i="12"/>
  <c r="O20" i="12" s="1"/>
  <c r="C199" i="12" l="1"/>
  <c r="P20" i="12" s="1"/>
  <c r="B200" i="12"/>
  <c r="B201" i="12" l="1"/>
  <c r="C200" i="12"/>
  <c r="Q20" i="12" s="1"/>
  <c r="C20" i="12" s="1"/>
  <c r="C201" i="12" l="1"/>
  <c r="F21" i="12" s="1"/>
  <c r="B202" i="12"/>
  <c r="B203" i="12" l="1"/>
  <c r="C202" i="12"/>
  <c r="G21" i="12" s="1"/>
  <c r="C203" i="12" l="1"/>
  <c r="H21" i="12" s="1"/>
  <c r="B204" i="12"/>
  <c r="B205" i="12" l="1"/>
  <c r="C204" i="12"/>
  <c r="I21" i="12" s="1"/>
  <c r="C205" i="12" l="1"/>
  <c r="J21" i="12" s="1"/>
  <c r="B206" i="12"/>
  <c r="B207" i="12" l="1"/>
  <c r="C206" i="12"/>
  <c r="K21" i="12" s="1"/>
  <c r="C207" i="12" l="1"/>
  <c r="L21" i="12" s="1"/>
  <c r="B208" i="12"/>
  <c r="B209" i="12" l="1"/>
  <c r="C208" i="12"/>
  <c r="M21" i="12" s="1"/>
  <c r="C209" i="12" l="1"/>
  <c r="N21" i="12" s="1"/>
  <c r="B210" i="12"/>
  <c r="B211" i="12" l="1"/>
  <c r="C210" i="12"/>
  <c r="O21" i="12" s="1"/>
  <c r="C211" i="12" l="1"/>
  <c r="P21" i="12" s="1"/>
  <c r="B212" i="12"/>
  <c r="B213" i="12" l="1"/>
  <c r="C212" i="12"/>
  <c r="Q21" i="12" s="1"/>
  <c r="C21" i="12" s="1"/>
  <c r="C213" i="12" l="1"/>
  <c r="F22" i="12" s="1"/>
  <c r="B214" i="12"/>
  <c r="B215" i="12" l="1"/>
  <c r="C214" i="12"/>
  <c r="G22" i="12" s="1"/>
  <c r="C215" i="12" l="1"/>
  <c r="H22" i="12" s="1"/>
  <c r="B216" i="12"/>
  <c r="B217" i="12" l="1"/>
  <c r="C216" i="12"/>
  <c r="I22" i="12" s="1"/>
  <c r="C217" i="12" l="1"/>
  <c r="J22" i="12" s="1"/>
  <c r="B218" i="12"/>
  <c r="B219" i="12" l="1"/>
  <c r="C218" i="12"/>
  <c r="K22" i="12" s="1"/>
  <c r="C219" i="12" l="1"/>
  <c r="L22" i="12" s="1"/>
  <c r="B220" i="12"/>
  <c r="B221" i="12" l="1"/>
  <c r="C220" i="12"/>
  <c r="M22" i="12" s="1"/>
  <c r="C221" i="12" l="1"/>
  <c r="N22" i="12" s="1"/>
  <c r="B222" i="12"/>
  <c r="B223" i="12" l="1"/>
  <c r="C222" i="12"/>
  <c r="O22" i="12" s="1"/>
  <c r="C223" i="12" l="1"/>
  <c r="P22" i="12" s="1"/>
  <c r="B224" i="12"/>
  <c r="B225" i="12" l="1"/>
  <c r="C224" i="12"/>
  <c r="Q22" i="12" s="1"/>
  <c r="C22" i="12" s="1"/>
  <c r="C225" i="12" l="1"/>
  <c r="F23" i="12" s="1"/>
  <c r="B226" i="12"/>
  <c r="B227" i="12" l="1"/>
  <c r="C226" i="12"/>
  <c r="G23" i="12" s="1"/>
  <c r="B228" i="12" l="1"/>
  <c r="C227" i="12"/>
  <c r="H23" i="12" s="1"/>
  <c r="B229" i="12" l="1"/>
  <c r="C228" i="12"/>
  <c r="I23" i="12" s="1"/>
  <c r="B230" i="12" l="1"/>
  <c r="C229" i="12"/>
  <c r="J23" i="12" s="1"/>
  <c r="B231" i="12" l="1"/>
  <c r="C230" i="12"/>
  <c r="K23" i="12" s="1"/>
  <c r="C231" i="12" l="1"/>
  <c r="L23" i="12" s="1"/>
  <c r="B232" i="12"/>
  <c r="B233" i="12" l="1"/>
  <c r="C232" i="12"/>
  <c r="M23" i="12" s="1"/>
  <c r="B234" i="12" l="1"/>
  <c r="C233" i="12"/>
  <c r="N23" i="12" s="1"/>
  <c r="B235" i="12" l="1"/>
  <c r="C234" i="12"/>
  <c r="O23" i="12" s="1"/>
  <c r="C235" i="12" l="1"/>
  <c r="P23" i="12" s="1"/>
  <c r="B236" i="12"/>
  <c r="B237" i="12" l="1"/>
  <c r="C236" i="12"/>
  <c r="Q23" i="12" s="1"/>
  <c r="C23" i="12" s="1"/>
  <c r="C237" i="12" l="1"/>
  <c r="F24" i="12" s="1"/>
  <c r="B238" i="12"/>
  <c r="B239" i="12" l="1"/>
  <c r="C238" i="12"/>
  <c r="G24" i="12" s="1"/>
  <c r="C239" i="12" l="1"/>
  <c r="H24" i="12" s="1"/>
  <c r="B240" i="12"/>
  <c r="B241" i="12" l="1"/>
  <c r="C240" i="12"/>
  <c r="I24" i="12" s="1"/>
  <c r="B242" i="12" l="1"/>
  <c r="C241" i="12"/>
  <c r="J24" i="12" s="1"/>
  <c r="B243" i="12" l="1"/>
  <c r="C242" i="12"/>
  <c r="K24" i="12" s="1"/>
  <c r="C243" i="12" l="1"/>
  <c r="L24" i="12" s="1"/>
  <c r="B244" i="12"/>
  <c r="B245" i="12" l="1"/>
  <c r="C244" i="12"/>
  <c r="M24" i="12" s="1"/>
  <c r="B246" i="12" l="1"/>
  <c r="C245" i="12"/>
  <c r="N24" i="12" s="1"/>
  <c r="B247" i="12" l="1"/>
  <c r="C246" i="12"/>
  <c r="O24" i="12" s="1"/>
  <c r="C247" i="12" l="1"/>
  <c r="P24" i="12" s="1"/>
  <c r="B248" i="12"/>
  <c r="B249" i="12" l="1"/>
  <c r="C248" i="12"/>
  <c r="Q24" i="12" s="1"/>
  <c r="C24" i="12" s="1"/>
  <c r="B250" i="12" l="1"/>
  <c r="C249" i="12"/>
  <c r="F25" i="12" s="1"/>
  <c r="B251" i="12" l="1"/>
  <c r="C250" i="12"/>
  <c r="G25" i="12" s="1"/>
  <c r="C251" i="12" l="1"/>
  <c r="H25" i="12" s="1"/>
  <c r="B252" i="12"/>
  <c r="B253" i="12" l="1"/>
  <c r="C252" i="12"/>
  <c r="I25" i="12" s="1"/>
  <c r="C253" i="12" l="1"/>
  <c r="J25" i="12" s="1"/>
  <c r="B254" i="12"/>
  <c r="B255" i="12" l="1"/>
  <c r="C254" i="12"/>
  <c r="K25" i="12" s="1"/>
  <c r="C255" i="12" l="1"/>
  <c r="L25" i="12" s="1"/>
  <c r="B256" i="12"/>
  <c r="B257" i="12" l="1"/>
  <c r="C256" i="12"/>
  <c r="M25" i="12" s="1"/>
  <c r="B258" i="12" l="1"/>
  <c r="C257" i="12"/>
  <c r="N25" i="12" s="1"/>
  <c r="B259" i="12" l="1"/>
  <c r="C258" i="12"/>
  <c r="O25" i="12" s="1"/>
  <c r="B260" i="12" l="1"/>
  <c r="C259" i="12"/>
  <c r="P25" i="12" s="1"/>
  <c r="B261" i="12" l="1"/>
  <c r="C260" i="12"/>
  <c r="Q25" i="12" s="1"/>
  <c r="C25" i="12" s="1"/>
  <c r="C261" i="12" l="1"/>
  <c r="F26" i="12" s="1"/>
  <c r="B262" i="12"/>
  <c r="B263" i="12" l="1"/>
  <c r="C262" i="12"/>
  <c r="G26" i="12" s="1"/>
  <c r="C263" i="12" l="1"/>
  <c r="H26" i="12" s="1"/>
  <c r="B264" i="12"/>
  <c r="B265" i="12" l="1"/>
  <c r="C264" i="12"/>
  <c r="I26" i="12" s="1"/>
  <c r="B266" i="12" l="1"/>
  <c r="C265" i="12"/>
  <c r="J26" i="12" s="1"/>
  <c r="B267" i="12" l="1"/>
  <c r="C266" i="12"/>
  <c r="K26" i="12" s="1"/>
  <c r="C267" i="12" l="1"/>
  <c r="L26" i="12" s="1"/>
  <c r="B268" i="12"/>
  <c r="C268" i="12" l="1"/>
  <c r="M26" i="12" s="1"/>
  <c r="B269" i="12"/>
  <c r="B270" i="12" l="1"/>
  <c r="C269" i="12"/>
  <c r="N26" i="12" s="1"/>
  <c r="C270" i="12" l="1"/>
  <c r="O26" i="12" s="1"/>
  <c r="B271" i="12"/>
  <c r="C271" i="12" l="1"/>
  <c r="P26" i="12" s="1"/>
  <c r="B272" i="12"/>
  <c r="C272" i="12" s="1"/>
  <c r="Q26" i="12" s="1"/>
  <c r="C26" i="12" s="1"/>
  <c r="V141" i="11"/>
  <c r="U141" i="11"/>
  <c r="AM141" i="11"/>
  <c r="AL141" i="11"/>
  <c r="Y141" i="11"/>
  <c r="R141" i="11"/>
  <c r="Q141" i="11"/>
  <c r="AI141" i="11"/>
  <c r="AA141" i="11"/>
  <c r="M141" i="11"/>
  <c r="AD141" i="11"/>
  <c r="J141" i="11"/>
  <c r="I141" i="11"/>
  <c r="O141" i="11"/>
  <c r="AG141" i="11"/>
  <c r="Z141" i="11"/>
  <c r="S141" i="11"/>
  <c r="AK141" i="11"/>
  <c r="K141" i="11"/>
  <c r="AC141" i="11"/>
  <c r="AH141" i="11"/>
  <c r="N141" i="11"/>
  <c r="AE141" i="11"/>
  <c r="W141" i="11"/>
  <c r="L141" i="11"/>
  <c r="P141" i="11"/>
  <c r="X141" i="11"/>
  <c r="AB141" i="11"/>
  <c r="T141" i="11"/>
  <c r="AF141" i="11"/>
  <c r="H141" i="11"/>
  <c r="AJ141" i="11"/>
  <c r="Z25" i="13" l="1"/>
  <c r="AB25" i="13" s="1"/>
  <c r="AC25" i="13" s="1"/>
  <c r="AC26" i="13" s="1"/>
  <c r="J25" i="13"/>
  <c r="L25" i="13" s="1"/>
  <c r="M25" i="13" s="1"/>
  <c r="M26" i="13" s="1"/>
  <c r="AH25" i="13"/>
  <c r="AJ25" i="13" s="1"/>
  <c r="AK25" i="13" s="1"/>
  <c r="AK26" i="13" s="1"/>
  <c r="N25" i="13"/>
  <c r="P25" i="13" s="1"/>
  <c r="Q25" i="13" s="1"/>
  <c r="R25" i="13"/>
  <c r="T25" i="13" s="1"/>
  <c r="U25" i="13" s="1"/>
  <c r="AD25" i="13"/>
  <c r="AF25" i="13" s="1"/>
  <c r="AG25" i="13" s="1"/>
  <c r="V25" i="13"/>
  <c r="X25" i="13" s="1"/>
  <c r="Y25" i="13" s="1"/>
  <c r="AO152" i="11"/>
  <c r="F25" i="13"/>
  <c r="AB26" i="13" l="1"/>
  <c r="L26" i="13"/>
  <c r="AJ26" i="13"/>
  <c r="Y26" i="13"/>
  <c r="X26" i="13"/>
  <c r="Q26" i="13"/>
  <c r="P26" i="13"/>
  <c r="U26" i="13"/>
  <c r="T26" i="13"/>
  <c r="AG26" i="13"/>
  <c r="AF26" i="13"/>
  <c r="H25" i="13"/>
  <c r="I25" i="13" s="1"/>
  <c r="F32" i="13"/>
  <c r="F33" i="13" s="1"/>
  <c r="F36" i="13" s="1"/>
  <c r="H26" i="13" l="1"/>
  <c r="H32" i="13"/>
  <c r="H33" i="13" s="1"/>
  <c r="H36" i="13" s="1"/>
  <c r="I32" i="13" l="1"/>
  <c r="I26" i="13"/>
  <c r="I33" i="13" l="1"/>
  <c r="I36" i="13" s="1"/>
  <c r="U109" i="4"/>
  <c r="U110" i="4" l="1"/>
  <c r="T109" i="4"/>
  <c r="T110" i="4" l="1"/>
  <c r="AE112" i="4"/>
  <c r="AC112" i="4" s="1"/>
  <c r="AE114" i="4" l="1"/>
  <c r="AC114" i="4" s="1"/>
  <c r="G33" i="5" l="1"/>
  <c r="H33" i="5" s="1"/>
  <c r="H37" i="5" l="1"/>
  <c r="I37" i="5" s="1"/>
  <c r="D37" i="5" s="1"/>
  <c r="H38" i="5"/>
  <c r="I38" i="5" s="1"/>
  <c r="D33" i="5"/>
  <c r="H41" i="5" s="1"/>
  <c r="I39" i="5" l="1"/>
  <c r="D39" i="5"/>
</calcChain>
</file>

<file path=xl/sharedStrings.xml><?xml version="1.0" encoding="utf-8"?>
<sst xmlns="http://schemas.openxmlformats.org/spreadsheetml/2006/main" count="1826" uniqueCount="398">
  <si>
    <t>5.1</t>
  </si>
  <si>
    <t>Leverantörens</t>
  </si>
  <si>
    <t>Kravområde</t>
  </si>
  <si>
    <t>Maxpoäng</t>
  </si>
  <si>
    <t>Totalt:</t>
  </si>
  <si>
    <t>Bör-krav</t>
  </si>
  <si>
    <t>Utvärderingskriterium - Pris</t>
  </si>
  <si>
    <t>Vikt</t>
  </si>
  <si>
    <t>Utvärderingsresultat:</t>
  </si>
  <si>
    <t>Börkrav</t>
  </si>
  <si>
    <t>Utvärderingspris</t>
  </si>
  <si>
    <t>anbud</t>
  </si>
  <si>
    <t xml:space="preserve"> (hämtas från flik "Anbudspris"</t>
  </si>
  <si>
    <t>Offererat pris</t>
  </si>
  <si>
    <t>Antal</t>
  </si>
  <si>
    <t xml:space="preserve">Antal utbildningsdagar per deltagare. </t>
  </si>
  <si>
    <t>1.1</t>
  </si>
  <si>
    <t>2.1</t>
  </si>
  <si>
    <t>2.2</t>
  </si>
  <si>
    <t>2.3</t>
  </si>
  <si>
    <t>3.1</t>
  </si>
  <si>
    <t>3.2</t>
  </si>
  <si>
    <t>4.1</t>
  </si>
  <si>
    <t>4.2</t>
  </si>
  <si>
    <t>2.4</t>
  </si>
  <si>
    <t>Utbildning (option)</t>
  </si>
  <si>
    <t>2.5</t>
  </si>
  <si>
    <t>Standardsystemets namn, versionsnummer och tillverkare</t>
  </si>
  <si>
    <t>Anbudspris</t>
  </si>
  <si>
    <t>Enhet</t>
  </si>
  <si>
    <t>Kvartal</t>
  </si>
  <si>
    <t>Deltagare</t>
  </si>
  <si>
    <t>2.6</t>
  </si>
  <si>
    <t>Timmar</t>
  </si>
  <si>
    <t>Driftservice</t>
  </si>
  <si>
    <t>Egen drift</t>
  </si>
  <si>
    <t>3.3</t>
  </si>
  <si>
    <t>3.4</t>
  </si>
  <si>
    <t>3.5</t>
  </si>
  <si>
    <t>3.6</t>
  </si>
  <si>
    <t>5.2</t>
  </si>
  <si>
    <t>5.3</t>
  </si>
  <si>
    <t>6.1</t>
  </si>
  <si>
    <t>Standardsystem (option)</t>
  </si>
  <si>
    <t>Bör-kravspoäng</t>
  </si>
  <si>
    <t>Utvärderingspriset beräknas på faktiska belopp och poäng. Samtliga belopp och poäng visas dock avrundade enligt ovan.</t>
  </si>
  <si>
    <t>Dagar</t>
  </si>
  <si>
    <t>per kvartal</t>
  </si>
  <si>
    <t>Kostnad</t>
  </si>
  <si>
    <t>kvartal</t>
  </si>
  <si>
    <t>Prishöjning, totalt</t>
  </si>
  <si>
    <t>Prisjusteringar enligt förutsättningarna i förfrågningsunderlagets avsnitt 7.4.1, Utvärderingskriterium - Pris</t>
  </si>
  <si>
    <t>(ifylls av Leverantör)</t>
  </si>
  <si>
    <t>Totalt</t>
  </si>
  <si>
    <t>åtta år</t>
  </si>
  <si>
    <t>Utvärderingskriterier</t>
  </si>
  <si>
    <t>resultat som redovisas i ESV:s upphandlingsprotokoll.</t>
  </si>
  <si>
    <t>ESV kan inte lämna några utfästelser om att av Leverantör presenterat resultat kommer att överensstämma med det</t>
  </si>
  <si>
    <r>
      <rPr>
        <b/>
        <sz val="10"/>
        <rFont val="Arial"/>
        <family val="2"/>
      </rPr>
      <t xml:space="preserve">Kommentar: </t>
    </r>
    <r>
      <rPr>
        <sz val="10"/>
        <rFont val="Arial"/>
        <family val="2"/>
      </rPr>
      <t>Ovanstående sammanställning av utvärderingsresultatet baseras på av Leverantörens lämnade uppgifter.</t>
    </r>
  </si>
  <si>
    <t>Leverantörens namn:</t>
  </si>
  <si>
    <t>Priskategori</t>
  </si>
  <si>
    <t>Per kvartal</t>
  </si>
  <si>
    <t>Per timme</t>
  </si>
  <si>
    <t>Totalpris</t>
  </si>
  <si>
    <t>Per dag</t>
  </si>
  <si>
    <t>Utvärderingsvolym under 8 år</t>
  </si>
  <si>
    <t>Person</t>
  </si>
  <si>
    <t>Nedanstående sammanställningar redovisar tillkommande kostnader kronor hänförlig till förväntade prisjusteringar. Utvärderingen av väntade prisförändringar baseras på den tidsperiod som markeras med blå färg nedan.</t>
  </si>
  <si>
    <t xml:space="preserve">Utvärderingspriset baseras på av Leverantör angivna priser i flik "Anbudspris". Kalkylen hämtar det sammanräknade utvärderingspriset </t>
  </si>
  <si>
    <t>från flik "Anbudspris". Ifyllande av utvärderingskalkylen förutsätter därmed att samtliga priser under flik "Prislista" är ifyllda.</t>
  </si>
  <si>
    <t xml:space="preserve"> (hämtas från sammanställningen ovan)</t>
  </si>
  <si>
    <t>1.1.1</t>
  </si>
  <si>
    <t>1.1.2</t>
  </si>
  <si>
    <t>Priskategori 1</t>
  </si>
  <si>
    <t>Priskategori 2</t>
  </si>
  <si>
    <t>Priskategori 3</t>
  </si>
  <si>
    <t>Priskategori 4</t>
  </si>
  <si>
    <t xml:space="preserve">Summa: </t>
  </si>
  <si>
    <t xml:space="preserve">Nuvärdeberäkning: </t>
  </si>
  <si>
    <t xml:space="preserve">Prisjustering under åtta år: </t>
  </si>
  <si>
    <t>Prisjustering i procent per år efter fastprisperiodens slut</t>
  </si>
  <si>
    <t>Datum anger tidpunkt för fakturering.</t>
  </si>
  <si>
    <t>Konsultinsatser hos Myndighet:</t>
  </si>
  <si>
    <t>Driftkostnader under avtalsperioden</t>
  </si>
  <si>
    <t>Formelutrymme:</t>
  </si>
  <si>
    <t>Faktor</t>
  </si>
  <si>
    <t>Månad</t>
  </si>
  <si>
    <t>År</t>
  </si>
  <si>
    <t>Betalningstillfälle: Nuvärdefaktorn avser betalningar som görs den sista dagen i aktuellt år.</t>
  </si>
  <si>
    <t>Kommentarer:</t>
  </si>
  <si>
    <t>År 20</t>
  </si>
  <si>
    <t>År 19</t>
  </si>
  <si>
    <t>År 18</t>
  </si>
  <si>
    <t>År 17</t>
  </si>
  <si>
    <t>År 16</t>
  </si>
  <si>
    <t>År 15</t>
  </si>
  <si>
    <t>År 14</t>
  </si>
  <si>
    <t>År 13</t>
  </si>
  <si>
    <t>År 12</t>
  </si>
  <si>
    <t>År 11</t>
  </si>
  <si>
    <t>År 10</t>
  </si>
  <si>
    <t>År 9</t>
  </si>
  <si>
    <t>År 8</t>
  </si>
  <si>
    <t>År 7</t>
  </si>
  <si>
    <t>År 6</t>
  </si>
  <si>
    <t>År 5</t>
  </si>
  <si>
    <t>År 4</t>
  </si>
  <si>
    <t>År 3</t>
  </si>
  <si>
    <t>År 2</t>
  </si>
  <si>
    <t>År 1</t>
  </si>
  <si>
    <r>
      <t>Betalning per månad</t>
    </r>
    <r>
      <rPr>
        <sz val="8"/>
        <rFont val="Arial"/>
        <family val="2"/>
      </rPr>
      <t xml:space="preserve"> (den sista i månaden)</t>
    </r>
  </si>
  <si>
    <r>
      <t>Betalning per år</t>
    </r>
    <r>
      <rPr>
        <sz val="8"/>
        <rFont val="Arial"/>
        <family val="2"/>
      </rPr>
      <t xml:space="preserve"> (n)</t>
    </r>
  </si>
  <si>
    <t>Räntesats:</t>
  </si>
  <si>
    <r>
      <t xml:space="preserve">Nuvärdekalkyl </t>
    </r>
    <r>
      <rPr>
        <sz val="12"/>
        <rFont val="Arial"/>
        <family val="2"/>
      </rPr>
      <t>Nuvärdet av 1 kr som utfaller i slutet av året.</t>
    </r>
  </si>
  <si>
    <t>- Dito, Priskategori 4</t>
  </si>
  <si>
    <t>- Dito, Priskategori 3</t>
  </si>
  <si>
    <t>- Dito, Priskategori 2</t>
  </si>
  <si>
    <t>Nuvärdefaktor</t>
  </si>
  <si>
    <t>Summa</t>
  </si>
  <si>
    <t>Prisjustering</t>
  </si>
  <si>
    <t>Driftkostn</t>
  </si>
  <si>
    <t>Driftkostnader, totalt</t>
  </si>
  <si>
    <t>Option</t>
  </si>
  <si>
    <t>Ant Ifyllda rutor:</t>
  </si>
  <si>
    <r>
      <t xml:space="preserve"> (</t>
    </r>
    <r>
      <rPr>
        <sz val="10"/>
        <color rgb="FF0000FF"/>
        <rFont val="Arial"/>
        <family val="2"/>
      </rPr>
      <t>ifylls av leverantören</t>
    </r>
    <r>
      <rPr>
        <sz val="10"/>
        <rFont val="Arial"/>
        <family val="2"/>
      </rPr>
      <t>)</t>
    </r>
  </si>
  <si>
    <t>börkravspoäng</t>
  </si>
  <si>
    <t>Per Anställd</t>
  </si>
  <si>
    <r>
      <rPr>
        <b/>
        <sz val="8"/>
        <rFont val="Arial"/>
        <family val="2"/>
      </rPr>
      <t>Pris i SEK för antal Anställda</t>
    </r>
    <r>
      <rPr>
        <sz val="8"/>
        <rFont val="Arial"/>
        <family val="2"/>
      </rPr>
      <t xml:space="preserve"> (gäller där annat inte anges)</t>
    </r>
  </si>
  <si>
    <t>1 001 - 5 000</t>
  </si>
  <si>
    <t>5 001 - 15 000</t>
  </si>
  <si>
    <t>Priser enligt förutsättningarna i detta avsnitt 2.3.</t>
  </si>
  <si>
    <t>Priser enligt förutsättningarna i detta avsnitt 2.4.</t>
  </si>
  <si>
    <t>Priser enligt förutsättningarna i detta avsnitt 2.5.</t>
  </si>
  <si>
    <t>Per kvartal och Anställd</t>
  </si>
  <si>
    <t/>
  </si>
  <si>
    <t>Priser enligt förutsättningarna i detta avsnitt 3.3.</t>
  </si>
  <si>
    <t>Priser enligt förutsättningarna i detta avsnitt 3.4.</t>
  </si>
  <si>
    <r>
      <t>Tillägg för extra person som får kontakta Support</t>
    </r>
    <r>
      <rPr>
        <sz val="10"/>
        <rFont val="Arial"/>
        <family val="2"/>
      </rPr>
      <t>. Pris per extra person ska lämnas.</t>
    </r>
  </si>
  <si>
    <r>
      <rPr>
        <b/>
        <sz val="10"/>
        <rFont val="Arial"/>
        <family val="2"/>
      </rPr>
      <t>Underhåll av Standardsystem A</t>
    </r>
    <r>
      <rPr>
        <sz val="10"/>
        <rFont val="Arial"/>
        <family val="2"/>
      </rPr>
      <t xml:space="preserve"> inklusive felrättning, versionsuppgraderingar och nya versioner. Pris ska lämnas för respektive priskategori enligt tabellen.</t>
    </r>
  </si>
  <si>
    <r>
      <rPr>
        <b/>
        <sz val="10"/>
        <rFont val="Arial"/>
        <family val="2"/>
      </rPr>
      <t xml:space="preserve">Underhåll av Standardsystem B </t>
    </r>
    <r>
      <rPr>
        <sz val="10"/>
        <rFont val="Arial"/>
        <family val="2"/>
      </rPr>
      <t>inklusive felrättning, versionsuppgraderingar och nya versioner. Pris ska lämnas för respektive priskategori enligt tabellen.</t>
    </r>
  </si>
  <si>
    <r>
      <rPr>
        <b/>
        <sz val="10"/>
        <rFont val="Arial"/>
        <family val="2"/>
      </rPr>
      <t>Underhåll av Standardsystem C</t>
    </r>
    <r>
      <rPr>
        <sz val="10"/>
        <rFont val="Arial"/>
        <family val="2"/>
      </rPr>
      <t xml:space="preserve"> inklusive felrättning, versionsuppgraderingar och nya versioner. Pris ska lämnas för respektive priskategori enligt tabellen.</t>
    </r>
  </si>
  <si>
    <r>
      <rPr>
        <b/>
        <sz val="10"/>
        <rFont val="Arial"/>
        <family val="2"/>
      </rPr>
      <t>Underhåll av Standardsystem D</t>
    </r>
    <r>
      <rPr>
        <sz val="10"/>
        <rFont val="Arial"/>
        <family val="2"/>
      </rPr>
      <t xml:space="preserve"> inklusive felrättning, versionsuppgraderingar och nya versioner. Pris ska lämnas för respektive priskategori enligt tabellen.</t>
    </r>
  </si>
  <si>
    <t>Priser enligt förutsättningarna i detta avsnitt 4.1.</t>
  </si>
  <si>
    <t>Priser enligt förutsättningarna i detta avsnitt 4.2.</t>
  </si>
  <si>
    <t>Pris per deltagare och dag inklusive Leverantörens förberedelsearbete och dokumentation.</t>
  </si>
  <si>
    <t xml:space="preserve">Pris per deltagare och dag inklusive Leverantörens förberedelsearbete och dokumentation. </t>
  </si>
  <si>
    <t>Löpande konsultstöd (option)</t>
  </si>
  <si>
    <t>6.2</t>
  </si>
  <si>
    <t>6.3</t>
  </si>
  <si>
    <t>6.4</t>
  </si>
  <si>
    <t>6.5</t>
  </si>
  <si>
    <t>6.6</t>
  </si>
  <si>
    <t>6.7</t>
  </si>
  <si>
    <t>6.8</t>
  </si>
  <si>
    <t>7.1</t>
  </si>
  <si>
    <t>7.2</t>
  </si>
  <si>
    <t>7.3</t>
  </si>
  <si>
    <t>7.4</t>
  </si>
  <si>
    <t>7.5</t>
  </si>
  <si>
    <t>Personalsystem</t>
  </si>
  <si>
    <t>6.9</t>
  </si>
  <si>
    <r>
      <rPr>
        <b/>
        <sz val="10"/>
        <rFont val="Arial"/>
        <family val="2"/>
      </rPr>
      <t>Standardsystem A</t>
    </r>
    <r>
      <rPr>
        <sz val="10"/>
        <rFont val="Arial"/>
        <family val="2"/>
      </rPr>
      <t xml:space="preserve"> enligt redovisning nedan. Pris ska omfatta nyttjanderätt för respektive priskategori enligt tabellen.</t>
    </r>
  </si>
  <si>
    <r>
      <rPr>
        <b/>
        <sz val="10"/>
        <rFont val="Arial"/>
        <family val="2"/>
      </rPr>
      <t>Standardsystem B</t>
    </r>
    <r>
      <rPr>
        <sz val="10"/>
        <rFont val="Arial"/>
        <family val="2"/>
      </rPr>
      <t xml:space="preserve"> enligt redovisning nedan. Pris ska omfatta nyttjanderätt för respektive priskategori enligt tabellen.</t>
    </r>
  </si>
  <si>
    <r>
      <rPr>
        <b/>
        <sz val="10"/>
        <rFont val="Arial"/>
        <family val="2"/>
      </rPr>
      <t xml:space="preserve">Standardsystem C </t>
    </r>
    <r>
      <rPr>
        <sz val="10"/>
        <rFont val="Arial"/>
        <family val="2"/>
      </rPr>
      <t>enligt redovisning nedan. Pris ska omfatta nyttjanderätt för respektive priskategori enligt tabellen.</t>
    </r>
  </si>
  <si>
    <r>
      <rPr>
        <b/>
        <sz val="10"/>
        <rFont val="Arial"/>
        <family val="2"/>
      </rPr>
      <t>Standardsystem D</t>
    </r>
    <r>
      <rPr>
        <sz val="10"/>
        <rFont val="Arial"/>
        <family val="2"/>
      </rPr>
      <t xml:space="preserve"> enligt redovisning nedan. Pris ska omfatta nyttjanderätt för respektive priskategori enligt tabellen.</t>
    </r>
  </si>
  <si>
    <t>1 -1 000</t>
  </si>
  <si>
    <t>15 001 - 35 000</t>
  </si>
  <si>
    <t>35 001 -</t>
  </si>
  <si>
    <r>
      <rPr>
        <b/>
        <sz val="10"/>
        <rFont val="Arial"/>
        <family val="2"/>
      </rPr>
      <t>Pris per Anställd</t>
    </r>
    <r>
      <rPr>
        <sz val="10"/>
        <rFont val="Arial"/>
        <family val="2"/>
      </rPr>
      <t xml:space="preserve"> enligt förutsättningarna i detta avsnitt 1.1.</t>
    </r>
  </si>
  <si>
    <t>2.1.1</t>
  </si>
  <si>
    <t>3.1.1</t>
  </si>
  <si>
    <t>3.1.2</t>
  </si>
  <si>
    <t>Totalpris per Anställd</t>
  </si>
  <si>
    <t>Övergång mellan Egen drift och Driftservice (option)</t>
  </si>
  <si>
    <t>Integrationer (option)</t>
  </si>
  <si>
    <t>3.2.1</t>
  </si>
  <si>
    <t>3.2.2</t>
  </si>
  <si>
    <t>3.2.4</t>
  </si>
  <si>
    <t>3.2.5</t>
  </si>
  <si>
    <t>3.2.6</t>
  </si>
  <si>
    <t>3.2.7</t>
  </si>
  <si>
    <t>3.2.9</t>
  </si>
  <si>
    <t>3.2.8</t>
  </si>
  <si>
    <t>3.2.10</t>
  </si>
  <si>
    <t>Pris enligt förutsättningarna i detta avsnitt 3.5.</t>
  </si>
  <si>
    <t>3.6.1</t>
  </si>
  <si>
    <t>3.6.1.1</t>
  </si>
  <si>
    <t>3.6.2</t>
  </si>
  <si>
    <t>3.6.2.1</t>
  </si>
  <si>
    <t>Pris enligt förutsättningarna i detta avsnitt 3.6.1.1.</t>
  </si>
  <si>
    <t>Pris enligt förutsättningarna i detta avsnitt 3.6.2.1.</t>
  </si>
  <si>
    <t>Priser enligt förutsättningarna i detta avsnitt 3.2.1.</t>
  </si>
  <si>
    <t>Priser enligt förutsättningarna i detta avsnitt 3.2.10.</t>
  </si>
  <si>
    <t>Priser enligt förutsättningarna i detta avsnitt 3.2.9.</t>
  </si>
  <si>
    <t>Priser enligt förutsättningarna i detta avsnitt 3.2.8.</t>
  </si>
  <si>
    <t>Priser enligt förutsättningarna i detta avsnitt 3.2.7.</t>
  </si>
  <si>
    <t>Priser enligt förutsättningarna i detta avsnitt 3.2.6.</t>
  </si>
  <si>
    <t>Priser enligt förutsättningarna i detta avsnitt 3.2.5.</t>
  </si>
  <si>
    <t>Priser enligt förutsättningarna i detta avsnitt 3.2.4.</t>
  </si>
  <si>
    <t>Priser enligt förutsättningarna i detta avsnitt 3.2.2.</t>
  </si>
  <si>
    <t>2.2.1</t>
  </si>
  <si>
    <t>2.2.2</t>
  </si>
  <si>
    <t>2.2.4</t>
  </si>
  <si>
    <t>2.2.5</t>
  </si>
  <si>
    <t>2.2.6</t>
  </si>
  <si>
    <t>2.2.7</t>
  </si>
  <si>
    <t>2.2.8</t>
  </si>
  <si>
    <t>2.2.9</t>
  </si>
  <si>
    <t>2.2.10</t>
  </si>
  <si>
    <t>Pris enligt förutsättningarna i detta avsnitt 2.6.</t>
  </si>
  <si>
    <t>Priser enligt förutsättningarna i detta avsnitt 2.2.2.</t>
  </si>
  <si>
    <t>Priser enligt förutsättningarna i detta avsnitt 2.2.3.</t>
  </si>
  <si>
    <t>Priser enligt förutsättningarna i detta avsnitt 2.2.4.</t>
  </si>
  <si>
    <t>Priser enligt förutsättningarna i detta avsnitt 2.2.5.</t>
  </si>
  <si>
    <t>Priser enligt förutsättningarna i detta avsnitt 2.2.6.</t>
  </si>
  <si>
    <t>Priser enligt förutsättningarna i detta avsnitt 2.2.7.</t>
  </si>
  <si>
    <t>Priser enligt förutsättningarna i detta avsnitt 2.2.8.</t>
  </si>
  <si>
    <t>Priser enligt förutsättningarna i detta avsnitt 2.2.9.</t>
  </si>
  <si>
    <t>Priser enligt förutsättningarna i detta avsnitt 2.2.10.</t>
  </si>
  <si>
    <t>Specifikation av funktioner  som ingår i Personalsystem</t>
  </si>
  <si>
    <r>
      <rPr>
        <b/>
        <sz val="10"/>
        <rFont val="Arial"/>
        <family val="2"/>
      </rPr>
      <t>Specifikation av Tilläggsfunktion Bemanning</t>
    </r>
    <r>
      <rPr>
        <sz val="10"/>
        <rFont val="Arial"/>
        <family val="2"/>
      </rPr>
      <t xml:space="preserve"> som ingår i Personalsystemet enligt punkt 1.1.1 ovan. Benämning, äganderättsinnehavare och versionsnummer ska redovisas.</t>
    </r>
  </si>
  <si>
    <r>
      <rPr>
        <b/>
        <sz val="10"/>
        <rFont val="Arial"/>
        <family val="2"/>
      </rPr>
      <t xml:space="preserve">Specifikation av Tilläggsfunktion Rekrytering </t>
    </r>
    <r>
      <rPr>
        <sz val="10"/>
        <rFont val="Arial"/>
        <family val="2"/>
      </rPr>
      <t>som ingår i Personalsystemet enligt punkt 1.1.1 ovan. Benämning, äganderättsinnehavare och versionsnummer ska redovisas.</t>
    </r>
  </si>
  <si>
    <r>
      <rPr>
        <b/>
        <sz val="10"/>
        <rFont val="Arial"/>
        <family val="2"/>
      </rPr>
      <t>Specifikation av Tilläggsfunktion Kompetens</t>
    </r>
    <r>
      <rPr>
        <sz val="10"/>
        <rFont val="Arial"/>
        <family val="2"/>
      </rPr>
      <t xml:space="preserve"> som ingår i Personalsystemet enligt punkt 1.1.1 ovan. Benämning, äganderättsinnehavare och versionsnummer ska redovisas.</t>
    </r>
  </si>
  <si>
    <r>
      <rPr>
        <b/>
        <sz val="10"/>
        <rFont val="Arial"/>
        <family val="2"/>
      </rPr>
      <t>Specifikation av Tilläggsfunktion Utbildningsadministration</t>
    </r>
    <r>
      <rPr>
        <sz val="10"/>
        <rFont val="Arial"/>
        <family val="2"/>
      </rPr>
      <t xml:space="preserve"> som ingår i Personalsystemet enligt punkt 1.1.1 ovan. Benämning, äganderättsinnehavare och versionsnummer ska redovisas.</t>
    </r>
  </si>
  <si>
    <t>2.2.3</t>
  </si>
  <si>
    <t>3.2.3</t>
  </si>
  <si>
    <t>Priser enligt förutsättningarna i detta avsnitt 3.2.3.</t>
  </si>
  <si>
    <r>
      <rPr>
        <b/>
        <sz val="10"/>
        <rFont val="Arial"/>
        <family val="2"/>
      </rPr>
      <t xml:space="preserve">Driftservice inklusive Underhåll och Support </t>
    </r>
    <r>
      <rPr>
        <sz val="10"/>
        <rFont val="Arial"/>
        <family val="2"/>
      </rPr>
      <t>enligt Avropsavtalets avsnitt 9.28 med tillhörande Avropsavtalsbilaga 1 (</t>
    </r>
    <r>
      <rPr>
        <i/>
        <sz val="10"/>
        <rFont val="Arial"/>
        <family val="2"/>
      </rPr>
      <t>förfrågningsunderlagets avsnitt 9.28 respektive 9.52</t>
    </r>
    <r>
      <rPr>
        <sz val="10"/>
        <rFont val="Arial"/>
        <family val="2"/>
      </rPr>
      <t xml:space="preserve">). Pris ska lämnas för respektive priskategori enligt tabellen. </t>
    </r>
  </si>
  <si>
    <r>
      <rPr>
        <b/>
        <sz val="10"/>
        <rFont val="Arial"/>
        <family val="2"/>
      </rPr>
      <t xml:space="preserve">Integration med ekonomisystem </t>
    </r>
    <r>
      <rPr>
        <sz val="10"/>
        <rFont val="Arial"/>
        <family val="2"/>
      </rPr>
      <t>enligt ramavtalsbilaga 2, avsnitt 4.4.1 (</t>
    </r>
    <r>
      <rPr>
        <i/>
        <sz val="10"/>
        <rFont val="Arial"/>
        <family val="2"/>
      </rPr>
      <t>förfrågningsunderlagets avsnitt 4.4.1</t>
    </r>
    <r>
      <rPr>
        <sz val="10"/>
        <rFont val="Arial"/>
        <family val="2"/>
      </rPr>
      <t>). Pris ska lämnas som ett totalpris.</t>
    </r>
  </si>
  <si>
    <r>
      <rPr>
        <b/>
        <sz val="10"/>
        <rFont val="Arial"/>
        <family val="2"/>
      </rPr>
      <t>Integration med system för beslutsstöd</t>
    </r>
    <r>
      <rPr>
        <sz val="10"/>
        <rFont val="Arial"/>
        <family val="2"/>
      </rPr>
      <t xml:space="preserve"> enligt ramavtalsbilaga 2, avsnitt 4.4.2 (</t>
    </r>
    <r>
      <rPr>
        <i/>
        <sz val="10"/>
        <rFont val="Arial"/>
        <family val="2"/>
      </rPr>
      <t>förfrågningsunderlagets avsnitt 4.4.2</t>
    </r>
    <r>
      <rPr>
        <sz val="10"/>
        <rFont val="Arial"/>
        <family val="2"/>
      </rPr>
      <t>). Pris ska lämnas som ett totalpris.</t>
    </r>
  </si>
  <si>
    <r>
      <rPr>
        <b/>
        <sz val="10"/>
        <rFont val="Arial"/>
        <family val="2"/>
      </rPr>
      <t>Integration med system för bemanning</t>
    </r>
    <r>
      <rPr>
        <sz val="10"/>
        <rFont val="Arial"/>
        <family val="2"/>
      </rPr>
      <t xml:space="preserve"> enligt ramavtalsbilaga 2, avsnitt 4.4.3 (</t>
    </r>
    <r>
      <rPr>
        <i/>
        <sz val="10"/>
        <rFont val="Arial"/>
        <family val="2"/>
      </rPr>
      <t>förfrågningsunderlagets avsnitt 4.4.3</t>
    </r>
    <r>
      <rPr>
        <sz val="10"/>
        <rFont val="Arial"/>
        <family val="2"/>
      </rPr>
      <t>). Pris ska lämnas som ett totalpris.</t>
    </r>
  </si>
  <si>
    <r>
      <rPr>
        <b/>
        <sz val="10"/>
        <rFont val="Arial"/>
        <family val="2"/>
      </rPr>
      <t>Integration med system för tidredovisning och schema</t>
    </r>
    <r>
      <rPr>
        <sz val="10"/>
        <rFont val="Arial"/>
        <family val="2"/>
      </rPr>
      <t xml:space="preserve"> enligt ramavtalsbilaga 2, avsnitt 4.4.4 (</t>
    </r>
    <r>
      <rPr>
        <i/>
        <sz val="10"/>
        <rFont val="Arial"/>
        <family val="2"/>
      </rPr>
      <t>förfrågningsunderlagets avsnitt 4.4.4</t>
    </r>
    <r>
      <rPr>
        <sz val="10"/>
        <rFont val="Arial"/>
        <family val="2"/>
      </rPr>
      <t>). Pris ska lämnas som ett totalpris.</t>
    </r>
  </si>
  <si>
    <r>
      <rPr>
        <b/>
        <sz val="10"/>
        <rFont val="Arial"/>
        <family val="2"/>
      </rPr>
      <t>Integration med reseadministrativt system enl</t>
    </r>
    <r>
      <rPr>
        <sz val="10"/>
        <rFont val="Arial"/>
        <family val="2"/>
      </rPr>
      <t>igt ramavtalsbilaga 2, avsnitt 4.4.5 (</t>
    </r>
    <r>
      <rPr>
        <i/>
        <sz val="10"/>
        <rFont val="Arial"/>
        <family val="2"/>
      </rPr>
      <t>förfrågningsunderlagets avsnitt 4.4.5</t>
    </r>
    <r>
      <rPr>
        <sz val="10"/>
        <rFont val="Arial"/>
        <family val="2"/>
      </rPr>
      <t>). Pris ska lämnas som ett totalpris.</t>
    </r>
  </si>
  <si>
    <r>
      <rPr>
        <b/>
        <sz val="10"/>
        <rFont val="Arial"/>
        <family val="2"/>
      </rPr>
      <t>Integration med system för kompetensutveckling enl</t>
    </r>
    <r>
      <rPr>
        <sz val="10"/>
        <rFont val="Arial"/>
        <family val="2"/>
      </rPr>
      <t>igt ramavtalsbilaga 2, avsnitt 4.4.6 (</t>
    </r>
    <r>
      <rPr>
        <i/>
        <sz val="10"/>
        <rFont val="Arial"/>
        <family val="2"/>
      </rPr>
      <t>förfrågningsunderlagets avsnitt 4.4.6</t>
    </r>
    <r>
      <rPr>
        <sz val="10"/>
        <rFont val="Arial"/>
        <family val="2"/>
      </rPr>
      <t>). Pris ska lämnas som ett totalpris.</t>
    </r>
  </si>
  <si>
    <r>
      <rPr>
        <b/>
        <sz val="10"/>
        <rFont val="Arial"/>
        <family val="2"/>
      </rPr>
      <t>Integration med system för rekryteringsprocess enl</t>
    </r>
    <r>
      <rPr>
        <sz val="10"/>
        <rFont val="Arial"/>
        <family val="2"/>
      </rPr>
      <t>igt ramavtalsbilaga 2, avsnitt 4.4.7 (</t>
    </r>
    <r>
      <rPr>
        <i/>
        <sz val="10"/>
        <rFont val="Arial"/>
        <family val="2"/>
      </rPr>
      <t>förfrågningsunderlagets avsnitt 4.4.7</t>
    </r>
    <r>
      <rPr>
        <sz val="10"/>
        <rFont val="Arial"/>
        <family val="2"/>
      </rPr>
      <t>). Pris ska lämnas som ett totalpris.</t>
    </r>
  </si>
  <si>
    <r>
      <rPr>
        <b/>
        <sz val="10"/>
        <rFont val="Arial"/>
        <family val="2"/>
      </rPr>
      <t>Integration med system för kurs- och utbildningshantering enl</t>
    </r>
    <r>
      <rPr>
        <sz val="10"/>
        <rFont val="Arial"/>
        <family val="2"/>
      </rPr>
      <t>igt ramavtalsbilaga 2, avsnitt 4.4.8 (</t>
    </r>
    <r>
      <rPr>
        <i/>
        <sz val="10"/>
        <rFont val="Arial"/>
        <family val="2"/>
      </rPr>
      <t>förfrågningsunderlagets avsnitt 4.4.8</t>
    </r>
    <r>
      <rPr>
        <sz val="10"/>
        <rFont val="Arial"/>
        <family val="2"/>
      </rPr>
      <t>). Pris lämnas som ett totalpris.</t>
    </r>
  </si>
  <si>
    <r>
      <rPr>
        <b/>
        <sz val="10"/>
        <rFont val="Arial"/>
        <family val="2"/>
      </rPr>
      <t>Integration med system för förmånshantering enl</t>
    </r>
    <r>
      <rPr>
        <sz val="10"/>
        <rFont val="Arial"/>
        <family val="2"/>
      </rPr>
      <t>igt ramavtalsbilaga 2, avsnitt 4.4.9 (</t>
    </r>
    <r>
      <rPr>
        <i/>
        <sz val="10"/>
        <rFont val="Arial"/>
        <family val="2"/>
      </rPr>
      <t>förfrågningsunderlagets avsnitt 4.4.9</t>
    </r>
    <r>
      <rPr>
        <sz val="10"/>
        <rFont val="Arial"/>
        <family val="2"/>
      </rPr>
      <t>). Pris ska lämnas som ett totalpris.</t>
    </r>
  </si>
  <si>
    <r>
      <rPr>
        <b/>
        <sz val="10"/>
        <rFont val="Arial"/>
        <family val="2"/>
      </rPr>
      <t>Integration med system för sjukhantering enl</t>
    </r>
    <r>
      <rPr>
        <sz val="10"/>
        <rFont val="Arial"/>
        <family val="2"/>
      </rPr>
      <t>igt ramavtalsbilaga 2, avsnitt 4.4.10 (</t>
    </r>
    <r>
      <rPr>
        <i/>
        <sz val="10"/>
        <rFont val="Arial"/>
        <family val="2"/>
      </rPr>
      <t>förfrågningsunderlagets avsnitt 4.4.10</t>
    </r>
    <r>
      <rPr>
        <sz val="10"/>
        <rFont val="Arial"/>
        <family val="2"/>
      </rPr>
      <t>). Pris ska lämnas som ett totalpris.</t>
    </r>
  </si>
  <si>
    <r>
      <t>Migrering av Data</t>
    </r>
    <r>
      <rPr>
        <sz val="10"/>
        <rFont val="Arial"/>
        <family val="2"/>
      </rPr>
      <t xml:space="preserve"> enligt Avropsavtalets avsnitt 9.21 (</t>
    </r>
    <r>
      <rPr>
        <i/>
        <sz val="10"/>
        <rFont val="Arial"/>
        <family val="2"/>
      </rPr>
      <t>förfrågningsunderlagets avsnitt 9.21)</t>
    </r>
    <r>
      <rPr>
        <sz val="10"/>
        <rFont val="Arial"/>
        <family val="2"/>
      </rPr>
      <t>. Pris ska lämnas som ett totalpris.</t>
    </r>
  </si>
  <si>
    <r>
      <rPr>
        <b/>
        <sz val="10"/>
        <rFont val="Arial"/>
        <family val="2"/>
      </rPr>
      <t>Integration med system för tidredovisning och schema enl</t>
    </r>
    <r>
      <rPr>
        <sz val="10"/>
        <rFont val="Arial"/>
        <family val="2"/>
      </rPr>
      <t>igt ramavtalsbilaga 2, avsnitt 4.4.4 (</t>
    </r>
    <r>
      <rPr>
        <i/>
        <sz val="10"/>
        <rFont val="Arial"/>
        <family val="2"/>
      </rPr>
      <t>förfrågningsunderlagets avsnitt 4.4.4</t>
    </r>
    <r>
      <rPr>
        <sz val="10"/>
        <rFont val="Arial"/>
        <family val="2"/>
      </rPr>
      <t>). Pris ska lämnas som ett totalpris.</t>
    </r>
  </si>
  <si>
    <r>
      <rPr>
        <b/>
        <sz val="10"/>
        <rFont val="Arial"/>
        <family val="2"/>
      </rPr>
      <t>Integration med system för kurs- och utbildningshantering enl</t>
    </r>
    <r>
      <rPr>
        <sz val="10"/>
        <rFont val="Arial"/>
        <family val="2"/>
      </rPr>
      <t>igt ramavtalsbilaga 2, avsnitt 4.4.8 (</t>
    </r>
    <r>
      <rPr>
        <i/>
        <sz val="10"/>
        <rFont val="Arial"/>
        <family val="2"/>
      </rPr>
      <t>förfrågningsunderlagets avsnitt 4.4.8</t>
    </r>
    <r>
      <rPr>
        <sz val="10"/>
        <rFont val="Arial"/>
        <family val="2"/>
      </rPr>
      <t>). Pris ska lämnas som ett totalpris.</t>
    </r>
  </si>
  <si>
    <r>
      <t>Övergång från Egen drift till Driftservice</t>
    </r>
    <r>
      <rPr>
        <sz val="10"/>
        <rFont val="Arial"/>
        <family val="2"/>
      </rPr>
      <t xml:space="preserve"> enligt Avropsavtalets avsnitt 9.9 (</t>
    </r>
    <r>
      <rPr>
        <i/>
        <sz val="10"/>
        <rFont val="Arial"/>
        <family val="2"/>
      </rPr>
      <t>förfrågningsunderlagets avsnitt 9.9</t>
    </r>
    <r>
      <rPr>
        <sz val="10"/>
        <rFont val="Arial"/>
        <family val="2"/>
      </rPr>
      <t>). Pris ska lämnas för respektive priskategori enligt tabellen.</t>
    </r>
  </si>
  <si>
    <r>
      <t>Övergång från Driftservice till Egen drift</t>
    </r>
    <r>
      <rPr>
        <sz val="10"/>
        <rFont val="Arial"/>
        <family val="2"/>
      </rPr>
      <t xml:space="preserve"> enligt Avropsavtalets avsnitt 9.9 (</t>
    </r>
    <r>
      <rPr>
        <i/>
        <sz val="10"/>
        <rFont val="Arial"/>
        <family val="2"/>
      </rPr>
      <t>förfrågningsunderlagets avsnitt 9.9</t>
    </r>
    <r>
      <rPr>
        <sz val="10"/>
        <rFont val="Arial"/>
        <family val="2"/>
      </rPr>
      <t>). Pris ska lämnas för respektive priskategori enligt tabellen.</t>
    </r>
  </si>
  <si>
    <r>
      <t>Användarutbildning</t>
    </r>
    <r>
      <rPr>
        <sz val="10"/>
        <rFont val="Arial"/>
        <family val="2"/>
      </rPr>
      <t xml:space="preserve"> enligt Avropsavtalets 9.32 med tillhörande Avropsavtalsbilaga 3, Krav på utbildning (</t>
    </r>
    <r>
      <rPr>
        <i/>
        <sz val="10"/>
        <rFont val="Arial"/>
        <family val="2"/>
      </rPr>
      <t>förfrågningsunderlagets avsnitt 9.32 respektive 9.54</t>
    </r>
    <r>
      <rPr>
        <sz val="10"/>
        <rFont val="Arial"/>
        <family val="2"/>
      </rPr>
      <t>). pris lämnas för utbildning med 5-20 deltagare och exklusive kostnader för eventuella resor och lokaler.</t>
    </r>
  </si>
  <si>
    <r>
      <t>Teknisk utbildning</t>
    </r>
    <r>
      <rPr>
        <sz val="10"/>
        <rFont val="Arial"/>
        <family val="2"/>
      </rPr>
      <t xml:space="preserve"> enligt Avropsavtalets 9.32 med tillhörande Avropsavtalsbilaga 3, Krav på utbildning (</t>
    </r>
    <r>
      <rPr>
        <i/>
        <sz val="10"/>
        <rFont val="Arial"/>
        <family val="2"/>
      </rPr>
      <t>förfrågningsunderlagets avsnitt 9.32 respektive 9.54</t>
    </r>
    <r>
      <rPr>
        <sz val="10"/>
        <rFont val="Arial"/>
        <family val="2"/>
      </rPr>
      <t>). pris lämnas för utbildning med 5-20 deltagare och exklusive kostnader för eventuella resor och lokaler.</t>
    </r>
  </si>
  <si>
    <r>
      <t>Systemadministrativ utbildning</t>
    </r>
    <r>
      <rPr>
        <sz val="10"/>
        <rFont val="Arial"/>
        <family val="2"/>
      </rPr>
      <t xml:space="preserve"> enligt Avropsavtalets 9.32 med tillhörande Avropsavtalsbilaga 3, Krav på utbildning (</t>
    </r>
    <r>
      <rPr>
        <i/>
        <sz val="10"/>
        <rFont val="Arial"/>
        <family val="2"/>
      </rPr>
      <t>förfrågningsunderlagets avsnitt 9.32 respektive 9.54</t>
    </r>
    <r>
      <rPr>
        <sz val="10"/>
        <rFont val="Arial"/>
        <family val="2"/>
      </rPr>
      <t>). Pris lämnas för utbildning med 5-20 deltagare och exklusive kostnader för eventuella resor och lokaler.</t>
    </r>
  </si>
  <si>
    <t>1.0    Generellt</t>
  </si>
  <si>
    <t>2.0    Grunddata</t>
  </si>
  <si>
    <t>3.0    Bemanning</t>
  </si>
  <si>
    <t>4.0    Schema</t>
  </si>
  <si>
    <t>5.0    Tid (närvaro/frånvaro/projekt/order)</t>
  </si>
  <si>
    <t xml:space="preserve">6.0    Löneadministration </t>
  </si>
  <si>
    <t>7.0    Resa inkl utlägg</t>
  </si>
  <si>
    <t>8.0    Lönebildning</t>
  </si>
  <si>
    <t xml:space="preserve">9.0    Lönebokföring </t>
  </si>
  <si>
    <t>10.0  Rekrytering</t>
  </si>
  <si>
    <t>11.0  Kompetens</t>
  </si>
  <si>
    <t>12.0  Utbildningsadministration</t>
  </si>
  <si>
    <t>13.0  Rapportering</t>
  </si>
  <si>
    <t>14.0  Web-portal</t>
  </si>
  <si>
    <t>15.0  Integration</t>
  </si>
  <si>
    <t xml:space="preserve">16.0  Teknik </t>
  </si>
  <si>
    <t>17.0  Systemadministration</t>
  </si>
  <si>
    <t>18.0  Support, underhåll, fel</t>
  </si>
  <si>
    <t>19.0  Driftservice</t>
  </si>
  <si>
    <t>-</t>
  </si>
  <si>
    <t>Priser enligt förutsättningarna i detta avsnitt 2.2.1.</t>
  </si>
  <si>
    <r>
      <t>Underhåll och Support</t>
    </r>
    <r>
      <rPr>
        <sz val="10"/>
        <rFont val="Arial"/>
        <family val="2"/>
      </rPr>
      <t xml:space="preserve"> enligt Avropsavtalets avsnitt 9.30 med tillhörande Avropsavtalsbilaga 3 (</t>
    </r>
    <r>
      <rPr>
        <i/>
        <sz val="10"/>
        <rFont val="Arial"/>
        <family val="2"/>
      </rPr>
      <t>förfrågningsunderlagets avsnitt 9.30 respektive 9.53)</t>
    </r>
    <r>
      <rPr>
        <sz val="10"/>
        <rFont val="Arial"/>
        <family val="2"/>
      </rPr>
      <t>. Pris ska lämnas som ett totalpris.</t>
    </r>
  </si>
  <si>
    <t>Totalt antal prisrutor</t>
  </si>
  <si>
    <t>Valbara prisrutor, antal</t>
  </si>
  <si>
    <t>Obligatoriska prisrutor antal</t>
  </si>
  <si>
    <t>Personalsystem, Driftservice</t>
  </si>
  <si>
    <t>Personalsystem, Egen drift</t>
  </si>
  <si>
    <t>1 - 1 000</t>
  </si>
  <si>
    <t xml:space="preserve">35 001 - </t>
  </si>
  <si>
    <t>Priskategori 5</t>
  </si>
  <si>
    <t>Anställd</t>
  </si>
  <si>
    <t>Avropare</t>
  </si>
  <si>
    <t>Anställda</t>
  </si>
  <si>
    <t>Personalsystem, grundpris för Avrop av 1-100 Anställda</t>
  </si>
  <si>
    <t>2.1.2</t>
  </si>
  <si>
    <t>Integration med ekonomisystem</t>
  </si>
  <si>
    <t>Integration med system för beslutsstöd</t>
  </si>
  <si>
    <t>Integration med system för bemanning</t>
  </si>
  <si>
    <t>Integration med system för tidredovisning och schema</t>
  </si>
  <si>
    <t>Integration med reseadministrativt system</t>
  </si>
  <si>
    <t>Integration med system för kompetensutveckling</t>
  </si>
  <si>
    <t>Integration med system för rekryteringsprocess</t>
  </si>
  <si>
    <t>Integration med system för kurs- och utbildningshantering</t>
  </si>
  <si>
    <t>Integration med system för förmånshantering</t>
  </si>
  <si>
    <t>Integration med system för sjukhantering</t>
  </si>
  <si>
    <t>Andel Avropare som väljer att avropa integration (alla väljer dock integration med Ekonomisystem)</t>
  </si>
  <si>
    <t>Migrering av Data</t>
  </si>
  <si>
    <t>Driftservice inklusive Underhåll och Support</t>
  </si>
  <si>
    <t>Driftservice, utökat åtagande</t>
  </si>
  <si>
    <t>Tillägg för extra person som får kontakta Support</t>
  </si>
  <si>
    <t>Övergång från Driftservice till Egen drift</t>
  </si>
  <si>
    <t>Andel Avropare som väljer att övergå från Driftservice till Egen drift</t>
  </si>
  <si>
    <t>Användarutbildning</t>
  </si>
  <si>
    <t>Teknisk utbildning</t>
  </si>
  <si>
    <t>Systemadministrativ utbildning</t>
  </si>
  <si>
    <t>Konsultinsater hos Myndighet, Uppdragsledare Nivå 3</t>
  </si>
  <si>
    <t>- Dito, Uppdragsledare Nivå 4</t>
  </si>
  <si>
    <t>- Dito, Systemutvecklare Nivå 3</t>
  </si>
  <si>
    <t>- Dito, Systemutvecklare Nivå 4</t>
  </si>
  <si>
    <t>- Dito, Systemexpert Nivå 3</t>
  </si>
  <si>
    <t>- Dito, Systemexpert Nivå 4</t>
  </si>
  <si>
    <t>- Dito, Applikationskonsult Nivå 2</t>
  </si>
  <si>
    <t>- Dito, Applikationskonsult Nivå 3</t>
  </si>
  <si>
    <t>- Dito, Applikationskonsult Nivå 4</t>
  </si>
  <si>
    <r>
      <t xml:space="preserve">1 </t>
    </r>
    <r>
      <rPr>
        <sz val="10"/>
        <rFont val="Arial"/>
        <family val="2"/>
      </rPr>
      <t>Avropas av Servicecenter. Priset baserat på den samlade totalvolymen som redovisas på raden för Servicecenter.</t>
    </r>
  </si>
  <si>
    <t>Införandeprojekt, Myndighet</t>
  </si>
  <si>
    <t>Införandeprojekt, Servicecenter</t>
  </si>
  <si>
    <t>Personalsystem, licenser för antal Anställda, Servicecenter</t>
  </si>
  <si>
    <t>Personalsystem, licenser för antal Anställda, Myndighet</t>
  </si>
  <si>
    <t xml:space="preserve">Totalsumma Personalsystem Driftservice och Egen drift: </t>
  </si>
  <si>
    <r>
      <t xml:space="preserve">Personalsystem, licenser för antal Anställda, Kundmyndighet </t>
    </r>
    <r>
      <rPr>
        <vertAlign val="superscript"/>
        <sz val="10"/>
        <rFont val="Arial"/>
        <family val="2"/>
      </rPr>
      <t>1</t>
    </r>
  </si>
  <si>
    <t>Underhåll och Support</t>
  </si>
  <si>
    <t>Övergång från Egen drift till Driftservice</t>
  </si>
  <si>
    <t>Standardsystem A - D (omfattar alla erbjudna system)</t>
  </si>
  <si>
    <t>- Dito, Underhåll av Standardsystem A - D</t>
  </si>
  <si>
    <r>
      <rPr>
        <b/>
        <sz val="10"/>
        <rFont val="Arial"/>
        <family val="2"/>
      </rPr>
      <t>Driftservice, utökat åtagande</t>
    </r>
    <r>
      <rPr>
        <sz val="10"/>
        <rFont val="Arial"/>
        <family val="2"/>
      </rPr>
      <t>, baserad på att drift kan återupptas i avtalad omfattning inom 24 kalendertimmar i det fall driftcentralen för Personalsystem blir obrukbar enligt Avropsavtalets Avropsbilaga 2, Krav på driftservice, avsnitt 9.52.1 (</t>
    </r>
    <r>
      <rPr>
        <i/>
        <sz val="10"/>
        <rFont val="Arial"/>
        <family val="2"/>
      </rPr>
      <t>förfrågningsunderlagets avsnitt 9.52.1</t>
    </r>
    <r>
      <rPr>
        <sz val="10"/>
        <rFont val="Arial"/>
        <family val="2"/>
      </rPr>
      <t>). Pris lämnas tillkommande kostnad till 2.4 och lämnas för respektive priskategori enligt tabellen.</t>
    </r>
  </si>
  <si>
    <t>2015 (År 2)</t>
  </si>
  <si>
    <t>2016 (År 3)</t>
  </si>
  <si>
    <t>2017 (År 4)</t>
  </si>
  <si>
    <t>2018 (År 5)</t>
  </si>
  <si>
    <t>2019 (År 6)</t>
  </si>
  <si>
    <t>2020 (År 7)</t>
  </si>
  <si>
    <t>2021 (År 8)</t>
  </si>
  <si>
    <t>2022 (År 9)</t>
  </si>
  <si>
    <t>Personalsystem Driftservice, Priskategori 1</t>
  </si>
  <si>
    <t>Personalsystem Driftservice, Priskategori 2</t>
  </si>
  <si>
    <t>Personalsystem Driftservice, Priskategori 3</t>
  </si>
  <si>
    <t>Personalsystem Driftservice, Priskategori 4</t>
  </si>
  <si>
    <t>Personalsystem Egen drift, Priskategori 1</t>
  </si>
  <si>
    <t>Personalsystem Egen drift, Priskategori 2</t>
  </si>
  <si>
    <t>Personalsystem Egen drift, Priskategori 3</t>
  </si>
  <si>
    <t xml:space="preserve">Uppgifter avseende tilldelningskriterierna Uppfyllande av börkrav  och Personalsystemets Användbarhet fylls i av Leverantören. </t>
  </si>
  <si>
    <t>Personalsystemets Användbarhet</t>
  </si>
  <si>
    <t>Personalsystem Driftservice, Priskategori 5</t>
  </si>
  <si>
    <t>- Dito, Priskategori 5</t>
  </si>
  <si>
    <t>Totalt 2015-2022</t>
  </si>
  <si>
    <t>Prisförändring per år</t>
  </si>
  <si>
    <t>Kvartal 1</t>
  </si>
  <si>
    <t>Kvartal 2</t>
  </si>
  <si>
    <t>Kvartal 3</t>
  </si>
  <si>
    <t>Kvartal 4</t>
  </si>
  <si>
    <t>Uppdragsledare, kompetensnivå 3, pris per timme</t>
  </si>
  <si>
    <t>Uppdragsledare, kompetensnivå 4, pris per timme</t>
  </si>
  <si>
    <t>Systemutvecklare, kompetensnivå 3, pris per timme</t>
  </si>
  <si>
    <t>Systemutvecklare, kompetensnivå 4, pris per timme</t>
  </si>
  <si>
    <t>Systemexpert, kompetensnivå 3, pris per timme</t>
  </si>
  <si>
    <t>Systemexpert, kompetensnivå 4, pris per timme</t>
  </si>
  <si>
    <t>Applikationskonsult, kompetensnivå 2, pris per timme</t>
  </si>
  <si>
    <t>Applikationskonsult, kompetensnivå 3, pris per timme</t>
  </si>
  <si>
    <t>Applikationskonsult, kompetensnivå 4, pris per timme</t>
  </si>
  <si>
    <r>
      <t xml:space="preserve">Löpande konsultstöd. </t>
    </r>
    <r>
      <rPr>
        <sz val="10"/>
        <rFont val="Arial"/>
        <family val="2"/>
      </rPr>
      <t>Specificeras på följande kompetensområden och kompetensnivåer enligt ramavtalsbilaga 4, Krav på Leverantör, avsnitt 3.7 (</t>
    </r>
    <r>
      <rPr>
        <i/>
        <sz val="10"/>
        <rFont val="Arial"/>
        <family val="2"/>
      </rPr>
      <t>förfrågningsunderlaget avsnitt 3.7</t>
    </r>
    <r>
      <rPr>
        <sz val="10"/>
        <rFont val="Arial"/>
        <family val="2"/>
      </rPr>
      <t xml:space="preserve">).
</t>
    </r>
    <r>
      <rPr>
        <i/>
        <sz val="10"/>
        <rFont val="Arial"/>
        <family val="2"/>
      </rPr>
      <t>ESV:s kommentar:</t>
    </r>
    <r>
      <rPr>
        <sz val="10"/>
        <rFont val="Arial"/>
        <family val="2"/>
      </rPr>
      <t xml:space="preserve"> Avtalat åtagande inkluderar tillhandahållande av löpande konsultstöd. Prissammanställningen (flik Anbudspris) redovisar antalet beräknade konsulttimmar för respektive priskategori.</t>
    </r>
  </si>
  <si>
    <t>Följande prissammanställning motsvarar den sammanställning av anbudspriserna som ESV kommer att genomföra. Priserna hämtas från prislistan. Samtliga erforderliga priser behöver vara ifyllda av anbudsgivaren för att summeringen ska vara rättvisande. Priskalkylen baseras på det sammanlagda priset för angivet antal leveranser av Personalsystem. De volymuppgifter som anges är uppskattade utifrån de förutsättningar som är tillämpliga för statens behov av Personalsystem under den aktuella avtalsperioden. Volymuppgifter är baserade på procentuella genomsnittsberäkningar vilket innebär att poster kan baseras på delar av heltal. I prissammanställningen har inkluderats uppskattat avrop av de optioner som ingår i prislistan.</t>
  </si>
  <si>
    <t>Driftservice enligt Mall för prislista</t>
  </si>
  <si>
    <t>Driftservice utökad åtagande</t>
  </si>
  <si>
    <t>Personalsystem - Egen drift</t>
  </si>
  <si>
    <t>Personalsystem - Driftservice</t>
  </si>
  <si>
    <t>Totalt, Driftservice och Egen drift</t>
  </si>
  <si>
    <t xml:space="preserve">Summa - Personalsystem Driftservice (priskategori 1-5): </t>
  </si>
  <si>
    <t xml:space="preserve">Summa - Personalsystem Egen drift (priskategori 1-3): </t>
  </si>
  <si>
    <t>Enh</t>
  </si>
  <si>
    <t>Prisenhet</t>
  </si>
  <si>
    <r>
      <t xml:space="preserve">Kontroll av antal besvarade prisfält.  </t>
    </r>
    <r>
      <rPr>
        <i/>
        <sz val="12"/>
        <color indexed="12"/>
        <rFont val="Arial"/>
        <family val="2"/>
      </rPr>
      <t>Observera att samtliga fält ska besvaras!</t>
    </r>
  </si>
  <si>
    <t>Instruktioner och vägledning</t>
  </si>
  <si>
    <r>
      <rPr>
        <b/>
        <sz val="10"/>
        <rFont val="Arial"/>
        <family val="2"/>
      </rPr>
      <t>Införandeprojekt omfattande leverans, installation och validering</t>
    </r>
    <r>
      <rPr>
        <sz val="10"/>
        <rFont val="Arial"/>
        <family val="2"/>
      </rPr>
      <t xml:space="preserve"> enligt Avropsavtalets avsnitt 9.17och avsnitt 9.19. Pris ska lämnas för respektive typ av Avropare samt priskategori enligt tabellen. </t>
    </r>
  </si>
  <si>
    <r>
      <rPr>
        <b/>
        <sz val="10"/>
        <rFont val="Arial"/>
        <family val="2"/>
      </rPr>
      <t>Grundpris för myndighet med mindre än 100 Anställda,</t>
    </r>
    <r>
      <rPr>
        <sz val="10"/>
        <rFont val="Arial"/>
        <family val="2"/>
      </rPr>
      <t xml:space="preserve"> enligt förutsättningarna i detta avsnitt 1.1.</t>
    </r>
  </si>
  <si>
    <r>
      <rPr>
        <b/>
        <sz val="10"/>
        <rFont val="Arial"/>
        <family val="2"/>
      </rPr>
      <t>Införandeprojekt för</t>
    </r>
    <r>
      <rPr>
        <sz val="10"/>
        <rFont val="Arial"/>
        <family val="2"/>
      </rPr>
      <t xml:space="preserve"> </t>
    </r>
    <r>
      <rPr>
        <b/>
        <sz val="10"/>
        <rFont val="Arial"/>
        <family val="2"/>
      </rPr>
      <t>Myndighet</t>
    </r>
    <r>
      <rPr>
        <sz val="10"/>
        <rFont val="Arial"/>
        <family val="2"/>
      </rPr>
      <t>. Priser enligt förutsättningarna i detta avsnitt 2.1.</t>
    </r>
  </si>
  <si>
    <r>
      <rPr>
        <b/>
        <sz val="10"/>
        <rFont val="Arial"/>
        <family val="2"/>
      </rPr>
      <t>Kundmyndighet</t>
    </r>
    <r>
      <rPr>
        <sz val="10"/>
        <rFont val="Arial"/>
        <family val="2"/>
      </rPr>
      <t>. Pris fastställs i vid avrop eller senare tilläggsbeställning, där omfattaningen av uppdraget klarläggs. Ovan angivna priser för Myndigheter införandeprojekt utgör takpris för Kundmyndighet med motsvarande storlek.</t>
    </r>
  </si>
  <si>
    <t>Standardsystem erforderliga för Personalsystemet enligt följande redovisning.</t>
  </si>
  <si>
    <t>Standardsystem A</t>
  </si>
  <si>
    <t>Pris enligt förutsättningarna i detta avsnitt 3.6.1.</t>
  </si>
  <si>
    <t>3.6.3</t>
  </si>
  <si>
    <t>Pris enligt förutsättningarna i detta avsnitt 3.6.2.</t>
  </si>
  <si>
    <t>Pris enligt förutsättningarna i detta avsnitt 3.6.3.</t>
  </si>
  <si>
    <t>3.6.3.1</t>
  </si>
  <si>
    <t>Pris enligt förutsättningarna i detta avsnitt 3.6.3.1.</t>
  </si>
  <si>
    <t>Pris enligt förutsättningarna i detta avsnitt 3.6.4.1.</t>
  </si>
  <si>
    <t>3.6.4</t>
  </si>
  <si>
    <t>Pris enligt förutsättningarna i detta avsnitt 3.6.4.</t>
  </si>
  <si>
    <t>3.6.4.1</t>
  </si>
  <si>
    <r>
      <rPr>
        <b/>
        <sz val="10"/>
        <rFont val="Arial"/>
        <family val="2"/>
      </rPr>
      <t>Införandeprojekt för</t>
    </r>
    <r>
      <rPr>
        <sz val="10"/>
        <rFont val="Arial"/>
        <family val="2"/>
      </rPr>
      <t xml:space="preserve"> </t>
    </r>
    <r>
      <rPr>
        <b/>
        <sz val="10"/>
        <rFont val="Arial"/>
        <family val="2"/>
      </rPr>
      <t>Myndighet</t>
    </r>
    <r>
      <rPr>
        <sz val="10"/>
        <rFont val="Arial"/>
        <family val="2"/>
      </rPr>
      <t>. Priser enligt förutsättningarna i detta avsnitt 3.1.</t>
    </r>
  </si>
  <si>
    <r>
      <rPr>
        <b/>
        <sz val="10"/>
        <rFont val="Arial"/>
        <family val="2"/>
      </rPr>
      <t>Införandeprojekt för Servicecenter</t>
    </r>
    <r>
      <rPr>
        <sz val="10"/>
        <rFont val="Arial"/>
        <family val="2"/>
      </rPr>
      <t>. 
Pris lämnas som totalpris och enligt förutsättningarna i detta avsnitt 3.1.</t>
    </r>
  </si>
  <si>
    <r>
      <rPr>
        <b/>
        <sz val="10"/>
        <rFont val="Arial"/>
        <family val="2"/>
      </rPr>
      <t>Införandeprojekt för Servicecenter</t>
    </r>
    <r>
      <rPr>
        <sz val="10"/>
        <rFont val="Arial"/>
        <family val="2"/>
      </rPr>
      <t>. 
Pris lämnas som totalpris och enligt förutsättningarna i detta avsnitt 2.1.</t>
    </r>
  </si>
  <si>
    <r>
      <t>Specifikation av de funktioner som ingår i Personalsystemet</t>
    </r>
    <r>
      <rPr>
        <sz val="10"/>
        <rFont val="Arial"/>
        <family val="2"/>
      </rPr>
      <t xml:space="preserve"> enligt punkt 1.1.1 ovan. Totalpriset för samtliga Basfunktioner och Tilläggsfunktioner ska överensstämma med beloppet som anges i punkt 1.1.1 ovan.</t>
    </r>
  </si>
  <si>
    <r>
      <t>Specifikation av Basfunktioner</t>
    </r>
    <r>
      <rPr>
        <sz val="10"/>
        <rFont val="Arial"/>
        <family val="2"/>
      </rPr>
      <t xml:space="preserve"> för schema, tidhantering, resa/utlägg, lönebildning samt löneadministration inklusive lönebokföring och rapportering. Benämning, äganderättsinnehavare och versionsnummer ska redovisas.</t>
    </r>
  </si>
  <si>
    <r>
      <t xml:space="preserve">Priser ska anges i enlighet med villkoren i ramavtalets avsnitt 5.12 (förfrågningsunderlagets avsnitt 5.12).
Eventuell Standardprogramvara erforderlig för Personalsystem Driftservice ska inkluderas i priset för Driftservice (avsnitt 2.4 nedan).
För de positioner som märkts med ”Option” gäller att dessa är möjliga för Myndighet att inkludera i Avrop. Dock har Myndighet möjlighet att avstå från sådana tjänster. Dessa positioner ingår i ESV:s anbudsutvärdering i enlighet med vad som anges i sammanställningen i flik "Anbudspris".
I det fall Myndighet innehar nyttjanderättslicens till Standardsystem redovisad i avsnitt 3.6 nedan, eller har möjlighet att anskaffa sådan genom  avtal som slutits av Myndighet, ska Myndighet ha möjlighet att välja det avtal som ska användas.
Två olika pristyper förekommer i formuläret. Om inget annat anges så avses en </t>
    </r>
    <r>
      <rPr>
        <u/>
        <sz val="9"/>
        <rFont val="Arial"/>
        <family val="2"/>
      </rPr>
      <t>engångskostnad,</t>
    </r>
    <r>
      <rPr>
        <sz val="9"/>
        <rFont val="Arial"/>
        <family val="2"/>
      </rPr>
      <t xml:space="preserve"> som antingen är kopplad till myndigheten (en per avrop), antalet anställda eller beställningen (objektet, t ex integration). Den andra pristypen är </t>
    </r>
    <r>
      <rPr>
        <u/>
        <sz val="9"/>
        <rFont val="Arial"/>
        <family val="2"/>
      </rPr>
      <t>löpande pris</t>
    </r>
    <r>
      <rPr>
        <sz val="9"/>
        <rFont val="Arial"/>
        <family val="2"/>
      </rPr>
      <t xml:space="preserve"> per kvartal, per utbildningsdag eller per konsulttimme. </t>
    </r>
    <r>
      <rPr>
        <sz val="9"/>
        <color rgb="FF7030A0"/>
        <rFont val="Arial"/>
        <family val="2"/>
      </rPr>
      <t>När löpande pris avses är pristypen angiven med textfärg lila.</t>
    </r>
  </si>
  <si>
    <r>
      <rPr>
        <b/>
        <sz val="10"/>
        <rFont val="Arial"/>
        <family val="2"/>
      </rPr>
      <t>Införandeprojekt omfattande leverans, installation och validering</t>
    </r>
    <r>
      <rPr>
        <sz val="10"/>
        <rFont val="Arial"/>
        <family val="2"/>
      </rPr>
      <t xml:space="preserve"> enligt Avropsavtalets avsnitt 9.17 och avsnitt 9.19 avsnitt. Pris ska lämnas för respektive priskategori enligt tabellen. </t>
    </r>
  </si>
  <si>
    <r>
      <t xml:space="preserve">Personalsystem </t>
    </r>
    <r>
      <rPr>
        <sz val="10"/>
        <rFont val="Arial"/>
        <family val="2"/>
      </rPr>
      <t>enligt ställda ska-krav samt samtliga av Leverantör offererade börkrav. 
I pris ska ingå Standardkonfigurering enligt ramavtalsbilaga 2, avsnitt 4.3 (förfrågningsunderlagets avsnitt 4.3) samt sådan utveckling som eventuellt erfordras. Pris ska omfatta nyttjanderätt enligt Avropsavtalet avsnitt 9.10.2 (förfrågningsunderlagets avsnitt 9.10.2).</t>
    </r>
    <r>
      <rPr>
        <b/>
        <sz val="10"/>
        <rFont val="Arial"/>
        <family val="2"/>
      </rPr>
      <t xml:space="preserve">
</t>
    </r>
  </si>
  <si>
    <r>
      <t>Kontroll av antal ifyllda priser som är obligatoriska att lämna (</t>
    </r>
    <r>
      <rPr>
        <sz val="10"/>
        <color rgb="FFFF0000"/>
        <rFont val="Arial"/>
        <family val="2"/>
      </rPr>
      <t>totalt 97</t>
    </r>
    <r>
      <rPr>
        <sz val="10"/>
        <rFont val="Arial"/>
        <family val="2"/>
      </rPr>
      <t>). Pris kan anges som "0".</t>
    </r>
  </si>
  <si>
    <r>
      <t>Kontroll av antal ifyllda priser som påverkas av hur Leverantören utformat sitt förslag till Personalsystem (</t>
    </r>
    <r>
      <rPr>
        <sz val="10"/>
        <color rgb="FFFF0000"/>
        <rFont val="Arial"/>
        <family val="2"/>
      </rPr>
      <t>totalt 24</t>
    </r>
    <r>
      <rPr>
        <sz val="10"/>
        <rFont val="Arial"/>
        <family val="2"/>
      </rPr>
      <t>). Pris kan anges som "0". Avser positionerna under avsnitt 3.6, det vill säga positioner som ingår i Leverantörs förslag till Personalsystem, Egen drift. Prisuppgifter ska lämnas om föreslaget Personalsystem kräver Standardsystem som inte ingår i Personalsystem enligt avsnitt 1.1. Som exempel gäller detta om Personalsystem Egen drift, ställer krav på att en viss standardprogramvara ska installeras på klientdatorer.</t>
    </r>
  </si>
  <si>
    <t>Underhåll av Standardsystem A - D enligt Mall för prislista, avsnitt 3.6.1, 3.6.2, 3.6.3 och 3.6.4.</t>
  </si>
  <si>
    <t>Underhåll av Standardsystem A - D enligt Mall för prislista, avsnitt 3.6.x.1</t>
  </si>
  <si>
    <r>
      <rPr>
        <b/>
        <sz val="10"/>
        <rFont val="Arial"/>
        <family val="2"/>
      </rPr>
      <t>Kundmyndighet</t>
    </r>
    <r>
      <rPr>
        <sz val="10"/>
        <rFont val="Arial"/>
        <family val="2"/>
      </rPr>
      <t>. Införande i Kundmyndighet görs enligt löpande räkning. Pris fastställs vid Avrop eller senare tilläggsbeställning, där omfattningen av uppdraget klarläggs. Ovan angivna priser Införandeprojekt för Myndighet 2.1.1  utgör takpris för Kundmyndighet med motsvarande storlek.</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</si>
</sst>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0.00000"/>
    <numFmt numFmtId="168" formatCode="0.0000"/>
    <numFmt numFmtId="169" formatCode="\+0.0000"/>
  </numFmts>
  <fonts count="54" x14ac:knownFonts="1">
    <font>
      <sz val="10"/>
      <name val="Arial"/>
      <family val="2"/>
    </font>
    <font>
      <sz val="10"/>
      <name val="Arial"/>
      <family val="2"/>
    </font>
    <font>
      <b/>
      <sz val="11"/>
      <name val="Arial"/>
      <family val="2"/>
    </font>
    <font>
      <b/>
      <sz val="10"/>
      <name val="Arial"/>
      <family val="2"/>
    </font>
    <font>
      <b/>
      <sz val="9"/>
      <name val="Arial"/>
      <family val="2"/>
    </font>
    <font>
      <sz val="11"/>
      <name val="Arial"/>
      <family val="2"/>
    </font>
    <font>
      <sz val="8"/>
      <name val="Arial"/>
      <family val="2"/>
    </font>
    <font>
      <sz val="10"/>
      <color indexed="12"/>
      <name val="Arial"/>
      <family val="2"/>
    </font>
    <font>
      <sz val="9"/>
      <name val="Arial"/>
      <family val="2"/>
    </font>
    <font>
      <b/>
      <sz val="10"/>
      <color indexed="8"/>
      <name val="Arial"/>
      <family val="2"/>
    </font>
    <font>
      <sz val="10"/>
      <color indexed="8"/>
      <name val="Arial"/>
      <family val="2"/>
    </font>
    <font>
      <sz val="10"/>
      <color indexed="12"/>
      <name val="Arial"/>
      <family val="2"/>
    </font>
    <font>
      <sz val="9"/>
      <color indexed="8"/>
      <name val="Arial"/>
      <family val="2"/>
    </font>
    <font>
      <b/>
      <sz val="9"/>
      <color indexed="8"/>
      <name val="Arial"/>
      <family val="2"/>
    </font>
    <font>
      <sz val="10"/>
      <color indexed="8"/>
      <name val="Calibri"/>
      <family val="2"/>
    </font>
    <font>
      <sz val="9"/>
      <color indexed="12"/>
      <name val="Arial"/>
      <family val="2"/>
    </font>
    <font>
      <sz val="12"/>
      <name val="Arial"/>
      <family val="2"/>
    </font>
    <font>
      <b/>
      <sz val="12"/>
      <name val="Arial"/>
      <family val="2"/>
    </font>
    <font>
      <sz val="12"/>
      <color indexed="12"/>
      <name val="Arial"/>
      <family val="2"/>
    </font>
    <font>
      <b/>
      <sz val="8"/>
      <name val="Arial"/>
      <family val="2"/>
    </font>
    <font>
      <i/>
      <sz val="10"/>
      <name val="Arial"/>
      <family val="2"/>
    </font>
    <font>
      <sz val="10"/>
      <color indexed="10"/>
      <name val="Arial"/>
      <family val="2"/>
    </font>
    <font>
      <sz val="10"/>
      <color indexed="12"/>
      <name val="Arial"/>
      <family val="2"/>
    </font>
    <font>
      <sz val="3"/>
      <name val="Arial"/>
      <family val="2"/>
    </font>
    <font>
      <sz val="3"/>
      <color indexed="12"/>
      <name val="Cambria"/>
      <family val="1"/>
    </font>
    <font>
      <sz val="10"/>
      <color indexed="12"/>
      <name val="Arial"/>
      <family val="2"/>
    </font>
    <font>
      <b/>
      <sz val="10"/>
      <color indexed="12"/>
      <name val="Arial"/>
      <family val="2"/>
    </font>
    <font>
      <sz val="11"/>
      <color theme="1"/>
      <name val="Calibri"/>
      <family val="2"/>
      <scheme val="minor"/>
    </font>
    <font>
      <sz val="10"/>
      <color rgb="FF0000FF"/>
      <name val="Arial"/>
      <family val="2"/>
    </font>
    <font>
      <b/>
      <sz val="9"/>
      <color rgb="FF0000FF"/>
      <name val="Arial"/>
      <family val="2"/>
    </font>
    <font>
      <sz val="10"/>
      <color rgb="FFFF0000"/>
      <name val="Arial"/>
      <family val="2"/>
    </font>
    <font>
      <b/>
      <sz val="12"/>
      <color rgb="FF0000FF"/>
      <name val="Arial"/>
      <family val="2"/>
    </font>
    <font>
      <b/>
      <sz val="10"/>
      <color rgb="FF0000FF"/>
      <name val="Arial"/>
      <family val="2"/>
    </font>
    <font>
      <b/>
      <sz val="11"/>
      <color theme="0" tint="-0.499984740745262"/>
      <name val="Arial"/>
      <family val="2"/>
    </font>
    <font>
      <sz val="10"/>
      <color theme="0" tint="-0.499984740745262"/>
      <name val="Arial"/>
      <family val="2"/>
    </font>
    <font>
      <b/>
      <sz val="8"/>
      <color theme="0" tint="-0.499984740745262"/>
      <name val="Arial"/>
      <family val="2"/>
    </font>
    <font>
      <sz val="8"/>
      <color theme="0" tint="-0.499984740745262"/>
      <name val="Arial"/>
      <family val="2"/>
    </font>
    <font>
      <sz val="12"/>
      <color indexed="10"/>
      <name val="Arial"/>
      <family val="2"/>
    </font>
    <font>
      <sz val="12"/>
      <color theme="0" tint="-0.499984740745262"/>
      <name val="Arial"/>
      <family val="2"/>
    </font>
    <font>
      <sz val="8"/>
      <color rgb="FFFF0000"/>
      <name val="Arial"/>
      <family val="2"/>
    </font>
    <font>
      <b/>
      <sz val="9"/>
      <color rgb="FFFF0000"/>
      <name val="Arial"/>
      <family val="2"/>
    </font>
    <font>
      <sz val="9"/>
      <color rgb="FFFF0000"/>
      <name val="Arial"/>
      <family val="2"/>
    </font>
    <font>
      <sz val="3"/>
      <color rgb="FFFF0000"/>
      <name val="Arial"/>
      <family val="2"/>
    </font>
    <font>
      <b/>
      <sz val="10"/>
      <color rgb="FFFF0000"/>
      <name val="Arial"/>
      <family val="2"/>
    </font>
    <font>
      <b/>
      <sz val="12"/>
      <color rgb="FFFF0000"/>
      <name val="Arial"/>
      <family val="2"/>
    </font>
    <font>
      <b/>
      <sz val="3"/>
      <name val="Arial"/>
      <family val="2"/>
    </font>
    <font>
      <sz val="12"/>
      <color rgb="FFFF0000"/>
      <name val="Arial"/>
      <family val="2"/>
    </font>
    <font>
      <vertAlign val="superscript"/>
      <sz val="10"/>
      <name val="Arial"/>
      <family val="2"/>
    </font>
    <font>
      <b/>
      <sz val="8"/>
      <color rgb="FF0000FF"/>
      <name val="Arial"/>
      <family val="2"/>
    </font>
    <font>
      <sz val="11"/>
      <color theme="0" tint="-0.499984740745262"/>
      <name val="Arial"/>
      <family val="2"/>
    </font>
    <font>
      <i/>
      <sz val="12"/>
      <color indexed="12"/>
      <name val="Arial"/>
      <family val="2"/>
    </font>
    <font>
      <u/>
      <sz val="9"/>
      <name val="Arial"/>
      <family val="2"/>
    </font>
    <font>
      <sz val="10"/>
      <color rgb="FF7030A0"/>
      <name val="Arial"/>
      <family val="2"/>
    </font>
    <font>
      <sz val="9"/>
      <color rgb="FF7030A0"/>
      <name val="Arial"/>
      <family val="2"/>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theme="0"/>
        <bgColor indexed="64"/>
      </patternFill>
    </fill>
    <fill>
      <patternFill patternType="solid">
        <fgColor rgb="FFFFFFCC"/>
        <bgColor indexed="64"/>
      </patternFill>
    </fill>
    <fill>
      <patternFill patternType="solid">
        <fgColor rgb="FFEBFFFF"/>
        <bgColor indexed="64"/>
      </patternFill>
    </fill>
    <fill>
      <patternFill patternType="solid">
        <fgColor rgb="FFFFF2E5"/>
        <bgColor indexed="64"/>
      </patternFill>
    </fill>
    <fill>
      <patternFill patternType="solid">
        <fgColor theme="4" tint="0.79998168889431442"/>
        <bgColor indexed="64"/>
      </patternFill>
    </fill>
    <fill>
      <patternFill patternType="gray0625">
        <bgColor indexed="9"/>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rgb="FFFFFF00"/>
        <bgColor indexed="64"/>
      </patternFill>
    </fill>
    <fill>
      <patternFill patternType="solid">
        <fgColor theme="0"/>
        <bgColor indexed="26"/>
      </patternFill>
    </fill>
    <fill>
      <patternFill patternType="solid">
        <fgColor rgb="FFCCFFCC"/>
        <bgColor indexed="64"/>
      </patternFill>
    </fill>
    <fill>
      <patternFill patternType="solid">
        <fgColor rgb="FFCCECFF"/>
        <bgColor indexed="64"/>
      </patternFill>
    </fill>
    <fill>
      <patternFill patternType="solid">
        <fgColor rgb="FFCCFFFF"/>
        <bgColor indexed="64"/>
      </patternFill>
    </fill>
  </fills>
  <borders count="92">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hair">
        <color indexed="64"/>
      </right>
      <top/>
      <bottom/>
      <diagonal/>
    </border>
    <border>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27" fillId="0" borderId="0"/>
    <xf numFmtId="0" fontId="1" fillId="0" borderId="0"/>
  </cellStyleXfs>
  <cellXfs count="1095">
    <xf numFmtId="0" fontId="0" fillId="0" borderId="0" xfId="0"/>
    <xf numFmtId="0" fontId="0" fillId="2" borderId="0" xfId="0" applyFill="1"/>
    <xf numFmtId="0" fontId="1" fillId="2" borderId="0" xfId="1" applyFill="1"/>
    <xf numFmtId="0" fontId="1" fillId="2" borderId="0" xfId="1" applyFont="1" applyFill="1"/>
    <xf numFmtId="0" fontId="2" fillId="2" borderId="0" xfId="1" applyFont="1" applyFill="1"/>
    <xf numFmtId="3" fontId="0" fillId="2" borderId="0" xfId="0" applyNumberFormat="1" applyFill="1"/>
    <xf numFmtId="0" fontId="7" fillId="2" borderId="0" xfId="0" applyFont="1" applyFill="1"/>
    <xf numFmtId="0" fontId="22" fillId="2" borderId="0" xfId="0" applyFont="1" applyFill="1"/>
    <xf numFmtId="0" fontId="0" fillId="2" borderId="0" xfId="1" applyFont="1" applyFill="1"/>
    <xf numFmtId="0" fontId="21" fillId="2" borderId="0" xfId="1" applyFont="1" applyFill="1"/>
    <xf numFmtId="0" fontId="1" fillId="2" borderId="0" xfId="1" applyFill="1" applyBorder="1" applyAlignment="1">
      <alignment vertical="top"/>
    </xf>
    <xf numFmtId="0" fontId="0" fillId="2" borderId="0" xfId="0" applyFont="1" applyFill="1" applyBorder="1" applyAlignment="1"/>
    <xf numFmtId="0" fontId="0" fillId="2" borderId="0" xfId="0" applyFill="1" applyBorder="1" applyAlignment="1"/>
    <xf numFmtId="0" fontId="1" fillId="2" borderId="0" xfId="1" applyFill="1" applyBorder="1"/>
    <xf numFmtId="0" fontId="0" fillId="2" borderId="6" xfId="0" applyFill="1" applyBorder="1" applyAlignment="1">
      <alignment vertical="top" wrapText="1"/>
    </xf>
    <xf numFmtId="0" fontId="0" fillId="2" borderId="6" xfId="0" applyFill="1" applyBorder="1" applyAlignment="1"/>
    <xf numFmtId="3" fontId="1" fillId="2" borderId="0" xfId="1" applyNumberFormat="1" applyFill="1" applyBorder="1"/>
    <xf numFmtId="3" fontId="3" fillId="2" borderId="19" xfId="1" applyNumberFormat="1" applyFont="1" applyFill="1" applyBorder="1"/>
    <xf numFmtId="0" fontId="0" fillId="2" borderId="16" xfId="1" applyFont="1" applyFill="1" applyBorder="1" applyAlignment="1">
      <alignment vertical="top"/>
    </xf>
    <xf numFmtId="0" fontId="0" fillId="2" borderId="20" xfId="1" applyFont="1" applyFill="1" applyBorder="1" applyAlignment="1">
      <alignment vertical="top"/>
    </xf>
    <xf numFmtId="0" fontId="0" fillId="2" borderId="3" xfId="1" applyFont="1" applyFill="1" applyBorder="1" applyAlignment="1">
      <alignment vertical="top"/>
    </xf>
    <xf numFmtId="0" fontId="0" fillId="0" borderId="6" xfId="0" applyFill="1" applyBorder="1" applyAlignment="1">
      <alignment vertical="top" wrapText="1"/>
    </xf>
    <xf numFmtId="3" fontId="0" fillId="2" borderId="0" xfId="0" applyNumberFormat="1" applyFont="1" applyFill="1" applyBorder="1" applyAlignment="1"/>
    <xf numFmtId="3" fontId="1" fillId="2" borderId="8" xfId="1" applyNumberFormat="1" applyFont="1" applyFill="1" applyBorder="1"/>
    <xf numFmtId="3" fontId="1" fillId="2" borderId="16" xfId="1" applyNumberFormat="1" applyFont="1" applyFill="1" applyBorder="1"/>
    <xf numFmtId="3" fontId="1" fillId="2" borderId="6" xfId="1" applyNumberFormat="1" applyFont="1" applyFill="1" applyBorder="1"/>
    <xf numFmtId="3" fontId="1" fillId="2" borderId="9" xfId="1" applyNumberFormat="1" applyFont="1" applyFill="1" applyBorder="1"/>
    <xf numFmtId="3" fontId="1" fillId="2" borderId="20" xfId="1" applyNumberFormat="1" applyFont="1" applyFill="1" applyBorder="1"/>
    <xf numFmtId="3" fontId="1" fillId="2" borderId="14" xfId="1" applyNumberFormat="1" applyFont="1" applyFill="1" applyBorder="1"/>
    <xf numFmtId="3" fontId="1" fillId="2" borderId="0" xfId="1" applyNumberFormat="1" applyFont="1" applyFill="1" applyBorder="1"/>
    <xf numFmtId="3" fontId="0" fillId="2" borderId="0" xfId="1" applyNumberFormat="1" applyFont="1" applyFill="1"/>
    <xf numFmtId="3" fontId="0" fillId="2" borderId="0" xfId="0" applyNumberFormat="1" applyFill="1" applyBorder="1" applyAlignment="1"/>
    <xf numFmtId="0" fontId="16" fillId="2" borderId="0" xfId="0" applyFont="1" applyFill="1" applyProtection="1"/>
    <xf numFmtId="0" fontId="17" fillId="2" borderId="0" xfId="0" applyFont="1" applyFill="1" applyProtection="1"/>
    <xf numFmtId="0" fontId="5" fillId="2" borderId="0" xfId="0" applyFont="1" applyFill="1" applyProtection="1"/>
    <xf numFmtId="0" fontId="0" fillId="2" borderId="0" xfId="0" applyFont="1" applyFill="1" applyProtection="1"/>
    <xf numFmtId="0" fontId="23" fillId="2" borderId="0" xfId="0" applyFont="1" applyFill="1" applyProtection="1"/>
    <xf numFmtId="0" fontId="0" fillId="2" borderId="0" xfId="0" applyFill="1" applyProtection="1"/>
    <xf numFmtId="0" fontId="3" fillId="2" borderId="0" xfId="0" applyFont="1" applyFill="1" applyProtection="1"/>
    <xf numFmtId="0" fontId="0" fillId="2" borderId="0" xfId="0" applyFont="1" applyFill="1" applyAlignment="1" applyProtection="1"/>
    <xf numFmtId="0" fontId="6" fillId="2" borderId="0" xfId="0" applyFont="1" applyFill="1" applyProtection="1"/>
    <xf numFmtId="0" fontId="17" fillId="3" borderId="0" xfId="0" applyFont="1" applyFill="1" applyAlignment="1" applyProtection="1">
      <alignment horizontal="right" vertical="top"/>
    </xf>
    <xf numFmtId="0" fontId="17" fillId="3" borderId="0" xfId="0" applyFont="1" applyFill="1" applyAlignment="1" applyProtection="1">
      <alignment vertical="top" wrapText="1"/>
    </xf>
    <xf numFmtId="0" fontId="0" fillId="2" borderId="0" xfId="0" applyFill="1" applyAlignment="1" applyProtection="1">
      <alignment horizontal="right" vertical="top"/>
    </xf>
    <xf numFmtId="0" fontId="5" fillId="2" borderId="0" xfId="0" applyFont="1" applyFill="1" applyAlignment="1" applyProtection="1">
      <alignment horizontal="right" vertical="top"/>
    </xf>
    <xf numFmtId="0" fontId="23" fillId="2" borderId="0" xfId="0" applyFont="1" applyFill="1" applyAlignment="1" applyProtection="1">
      <alignment horizontal="right"/>
    </xf>
    <xf numFmtId="0" fontId="0" fillId="2" borderId="0" xfId="0" applyFont="1" applyFill="1" applyAlignment="1" applyProtection="1">
      <alignment horizontal="right" vertical="top"/>
    </xf>
    <xf numFmtId="0" fontId="0" fillId="0" borderId="0" xfId="0" applyFill="1" applyAlignment="1" applyProtection="1">
      <alignment vertical="top" wrapText="1"/>
    </xf>
    <xf numFmtId="0" fontId="3" fillId="2" borderId="0" xfId="0" applyFont="1" applyFill="1" applyAlignment="1" applyProtection="1">
      <alignment horizontal="left" wrapText="1"/>
    </xf>
    <xf numFmtId="0" fontId="23" fillId="2" borderId="0" xfId="0" applyFont="1" applyFill="1" applyAlignment="1" applyProtection="1">
      <alignment horizontal="right" vertical="top"/>
    </xf>
    <xf numFmtId="0" fontId="23" fillId="2" borderId="0" xfId="0" applyFont="1" applyFill="1" applyAlignment="1" applyProtection="1">
      <alignment vertical="top" wrapText="1"/>
    </xf>
    <xf numFmtId="0" fontId="6" fillId="2" borderId="0" xfId="0" applyFont="1" applyFill="1" applyAlignment="1" applyProtection="1">
      <alignment wrapText="1"/>
    </xf>
    <xf numFmtId="0" fontId="23" fillId="2" borderId="0" xfId="0" applyFont="1" applyFill="1" applyBorder="1" applyAlignment="1" applyProtection="1">
      <alignment vertical="top" wrapText="1"/>
    </xf>
    <xf numFmtId="0" fontId="0" fillId="2" borderId="0" xfId="0" applyFont="1" applyFill="1" applyAlignment="1" applyProtection="1">
      <alignment horizontal="right"/>
    </xf>
    <xf numFmtId="0" fontId="0" fillId="2" borderId="0" xfId="0" applyFill="1" applyAlignment="1" applyProtection="1">
      <alignment horizontal="right"/>
    </xf>
    <xf numFmtId="0" fontId="6" fillId="2" borderId="0" xfId="0" applyFont="1" applyFill="1" applyAlignment="1" applyProtection="1">
      <alignment horizontal="right" vertical="top"/>
    </xf>
    <xf numFmtId="0" fontId="17" fillId="3" borderId="0" xfId="0" applyFont="1" applyFill="1" applyAlignment="1" applyProtection="1">
      <alignment vertical="top"/>
    </xf>
    <xf numFmtId="0" fontId="0" fillId="2" borderId="0" xfId="0" applyFill="1" applyAlignment="1" applyProtection="1">
      <alignment wrapText="1"/>
    </xf>
    <xf numFmtId="0" fontId="0" fillId="2" borderId="0" xfId="0" applyFont="1" applyFill="1" applyAlignment="1" applyProtection="1">
      <alignment horizontal="left"/>
    </xf>
    <xf numFmtId="0" fontId="0" fillId="2" borderId="0" xfId="0" applyFont="1" applyFill="1" applyAlignment="1" applyProtection="1">
      <alignment wrapText="1"/>
    </xf>
    <xf numFmtId="0" fontId="18" fillId="2" borderId="0" xfId="0" applyFont="1" applyFill="1" applyBorder="1" applyAlignment="1" applyProtection="1"/>
    <xf numFmtId="0" fontId="0" fillId="0" borderId="0" xfId="0" applyBorder="1" applyAlignment="1" applyProtection="1"/>
    <xf numFmtId="3" fontId="1" fillId="2" borderId="33" xfId="1" applyNumberFormat="1" applyFont="1" applyFill="1" applyBorder="1"/>
    <xf numFmtId="3" fontId="6" fillId="2" borderId="0" xfId="0" applyNumberFormat="1" applyFont="1" applyFill="1" applyBorder="1"/>
    <xf numFmtId="3" fontId="1" fillId="2" borderId="37" xfId="1" applyNumberFormat="1" applyFont="1" applyFill="1" applyBorder="1"/>
    <xf numFmtId="0" fontId="0" fillId="2" borderId="18" xfId="0" applyFill="1" applyBorder="1" applyAlignment="1">
      <alignment wrapText="1"/>
    </xf>
    <xf numFmtId="0" fontId="25" fillId="2" borderId="0" xfId="0" applyFont="1" applyFill="1" applyProtection="1"/>
    <xf numFmtId="14" fontId="1" fillId="2" borderId="0" xfId="1" applyNumberFormat="1" applyFont="1" applyFill="1"/>
    <xf numFmtId="3" fontId="6" fillId="2" borderId="40" xfId="0" applyNumberFormat="1" applyFont="1" applyFill="1" applyBorder="1"/>
    <xf numFmtId="4" fontId="1" fillId="2" borderId="1" xfId="1" applyNumberFormat="1" applyFont="1" applyFill="1" applyBorder="1"/>
    <xf numFmtId="4" fontId="1" fillId="4" borderId="1" xfId="1" applyNumberFormat="1" applyFont="1" applyFill="1" applyBorder="1"/>
    <xf numFmtId="4" fontId="1" fillId="2" borderId="9" xfId="1" applyNumberFormat="1" applyFont="1" applyFill="1" applyBorder="1"/>
    <xf numFmtId="4" fontId="1" fillId="4" borderId="9" xfId="1" applyNumberFormat="1" applyFont="1" applyFill="1" applyBorder="1"/>
    <xf numFmtId="4" fontId="1" fillId="4" borderId="14" xfId="1" applyNumberFormat="1" applyFont="1" applyFill="1" applyBorder="1"/>
    <xf numFmtId="4" fontId="1" fillId="4" borderId="33" xfId="1" applyNumberFormat="1" applyFont="1" applyFill="1" applyBorder="1"/>
    <xf numFmtId="4" fontId="1" fillId="2" borderId="33" xfId="1" applyNumberFormat="1" applyFont="1" applyFill="1" applyBorder="1"/>
    <xf numFmtId="3" fontId="1" fillId="2" borderId="45" xfId="1" applyNumberFormat="1" applyFont="1" applyFill="1" applyBorder="1" applyAlignment="1"/>
    <xf numFmtId="3" fontId="1" fillId="2" borderId="46" xfId="1" applyNumberFormat="1" applyFont="1" applyFill="1" applyBorder="1" applyAlignment="1"/>
    <xf numFmtId="0" fontId="0" fillId="2" borderId="9" xfId="0" applyFill="1" applyBorder="1" applyAlignment="1">
      <alignment vertical="top" wrapText="1"/>
    </xf>
    <xf numFmtId="14" fontId="0" fillId="3" borderId="47" xfId="0" applyNumberFormat="1" applyFont="1" applyFill="1" applyBorder="1"/>
    <xf numFmtId="0" fontId="0" fillId="3" borderId="48" xfId="0" applyFill="1" applyBorder="1"/>
    <xf numFmtId="0" fontId="0" fillId="3" borderId="4" xfId="0" applyFill="1" applyBorder="1"/>
    <xf numFmtId="0" fontId="8" fillId="2" borderId="0" xfId="1" applyFont="1" applyFill="1"/>
    <xf numFmtId="4" fontId="1" fillId="2" borderId="49" xfId="1" applyNumberFormat="1" applyFill="1" applyBorder="1"/>
    <xf numFmtId="0" fontId="0" fillId="2" borderId="35" xfId="0" applyFill="1" applyBorder="1" applyAlignment="1">
      <alignment wrapText="1"/>
    </xf>
    <xf numFmtId="3" fontId="0" fillId="2" borderId="16" xfId="0" applyNumberFormat="1" applyFill="1" applyBorder="1" applyAlignment="1">
      <alignment wrapText="1"/>
    </xf>
    <xf numFmtId="3" fontId="0" fillId="2" borderId="16" xfId="0" applyNumberFormat="1" applyFill="1" applyBorder="1" applyAlignment="1"/>
    <xf numFmtId="3" fontId="0" fillId="2" borderId="23" xfId="0" applyNumberFormat="1" applyFill="1" applyBorder="1" applyAlignment="1">
      <alignment wrapText="1"/>
    </xf>
    <xf numFmtId="3" fontId="0" fillId="2" borderId="45" xfId="0" applyNumberFormat="1" applyFill="1" applyBorder="1" applyAlignment="1"/>
    <xf numFmtId="3" fontId="0" fillId="2" borderId="46" xfId="0" applyNumberFormat="1" applyFill="1" applyBorder="1" applyAlignment="1"/>
    <xf numFmtId="0" fontId="22" fillId="2" borderId="0" xfId="0" applyFont="1" applyFill="1" applyBorder="1" applyAlignment="1"/>
    <xf numFmtId="3" fontId="0" fillId="2" borderId="0" xfId="1" applyNumberFormat="1" applyFont="1" applyFill="1" applyBorder="1" applyAlignment="1">
      <alignment horizontal="right"/>
    </xf>
    <xf numFmtId="0" fontId="0" fillId="2" borderId="15" xfId="1" applyFont="1" applyFill="1" applyBorder="1" applyAlignment="1">
      <alignment vertical="top"/>
    </xf>
    <xf numFmtId="0" fontId="0" fillId="0" borderId="8" xfId="0" applyFill="1" applyBorder="1" applyAlignment="1">
      <alignment vertical="top" wrapText="1"/>
    </xf>
    <xf numFmtId="0" fontId="0" fillId="0" borderId="9" xfId="0" applyFill="1" applyBorder="1" applyAlignment="1">
      <alignment vertical="top" wrapText="1"/>
    </xf>
    <xf numFmtId="0" fontId="0" fillId="0" borderId="12" xfId="0" applyFill="1" applyBorder="1" applyAlignment="1">
      <alignment vertical="top" wrapText="1"/>
    </xf>
    <xf numFmtId="3" fontId="1" fillId="2" borderId="0" xfId="0" applyNumberFormat="1" applyFont="1" applyFill="1" applyBorder="1"/>
    <xf numFmtId="0" fontId="1" fillId="2" borderId="0" xfId="1" applyFont="1" applyFill="1" applyBorder="1"/>
    <xf numFmtId="0" fontId="7" fillId="2" borderId="0" xfId="0" applyFont="1" applyFill="1" applyBorder="1"/>
    <xf numFmtId="0" fontId="0" fillId="3" borderId="52" xfId="0" applyFill="1" applyBorder="1"/>
    <xf numFmtId="0" fontId="0" fillId="3" borderId="40" xfId="0" applyFill="1" applyBorder="1"/>
    <xf numFmtId="0" fontId="1" fillId="2" borderId="6" xfId="1" applyFill="1" applyBorder="1"/>
    <xf numFmtId="0" fontId="0" fillId="3" borderId="53" xfId="0" applyFill="1" applyBorder="1"/>
    <xf numFmtId="0" fontId="0" fillId="3" borderId="54" xfId="0" applyFill="1" applyBorder="1"/>
    <xf numFmtId="3" fontId="26" fillId="2" borderId="0" xfId="0" applyNumberFormat="1" applyFont="1" applyFill="1" applyBorder="1" applyProtection="1"/>
    <xf numFmtId="3" fontId="26" fillId="2" borderId="27" xfId="0" applyNumberFormat="1" applyFont="1" applyFill="1" applyBorder="1" applyProtection="1"/>
    <xf numFmtId="3" fontId="26" fillId="2" borderId="0" xfId="0" applyNumberFormat="1" applyFont="1" applyFill="1" applyAlignment="1" applyProtection="1"/>
    <xf numFmtId="3" fontId="26" fillId="2" borderId="0" xfId="0" applyNumberFormat="1" applyFont="1" applyFill="1" applyProtection="1"/>
    <xf numFmtId="3" fontId="0" fillId="2" borderId="0" xfId="0" applyNumberFormat="1" applyFill="1" applyProtection="1"/>
    <xf numFmtId="0" fontId="11" fillId="2" borderId="0" xfId="0" applyFont="1" applyFill="1" applyProtection="1"/>
    <xf numFmtId="0" fontId="4" fillId="2" borderId="0" xfId="0" applyFont="1" applyFill="1" applyProtection="1"/>
    <xf numFmtId="3" fontId="0" fillId="2" borderId="0" xfId="0" applyNumberFormat="1" applyFont="1" applyFill="1" applyProtection="1"/>
    <xf numFmtId="164" fontId="0" fillId="2" borderId="0" xfId="0" applyNumberFormat="1" applyFont="1" applyFill="1" applyBorder="1" applyAlignment="1" applyProtection="1">
      <alignment horizontal="right"/>
    </xf>
    <xf numFmtId="0" fontId="7" fillId="2" borderId="0" xfId="0" applyFont="1" applyFill="1" applyProtection="1"/>
    <xf numFmtId="0" fontId="8" fillId="2" borderId="0" xfId="0" applyFont="1" applyFill="1" applyProtection="1"/>
    <xf numFmtId="3" fontId="8" fillId="2" borderId="0" xfId="0" applyNumberFormat="1" applyFont="1" applyFill="1" applyProtection="1"/>
    <xf numFmtId="0" fontId="15" fillId="2" borderId="0" xfId="0" applyFont="1" applyFill="1" applyProtection="1"/>
    <xf numFmtId="0" fontId="12" fillId="2" borderId="0" xfId="2" applyFont="1" applyFill="1" applyProtection="1"/>
    <xf numFmtId="0" fontId="12" fillId="2" borderId="0" xfId="2" applyFont="1" applyFill="1" applyAlignment="1" applyProtection="1">
      <alignment horizontal="left"/>
    </xf>
    <xf numFmtId="9" fontId="0" fillId="2" borderId="0" xfId="0" applyNumberFormat="1" applyFont="1" applyFill="1" applyProtection="1"/>
    <xf numFmtId="0" fontId="10" fillId="2" borderId="15" xfId="2" applyFont="1" applyFill="1" applyBorder="1" applyProtection="1"/>
    <xf numFmtId="3" fontId="11" fillId="2" borderId="0" xfId="0" applyNumberFormat="1" applyFont="1" applyFill="1" applyProtection="1"/>
    <xf numFmtId="0" fontId="14" fillId="2" borderId="0" xfId="2" applyFont="1" applyFill="1" applyProtection="1"/>
    <xf numFmtId="3" fontId="1" fillId="2" borderId="44" xfId="2" applyNumberFormat="1" applyFont="1" applyFill="1" applyBorder="1" applyProtection="1"/>
    <xf numFmtId="164" fontId="0" fillId="2" borderId="0" xfId="0" applyNumberFormat="1" applyFont="1" applyFill="1" applyBorder="1" applyProtection="1"/>
    <xf numFmtId="0" fontId="17" fillId="2" borderId="0" xfId="1" applyFont="1" applyFill="1"/>
    <xf numFmtId="14" fontId="0" fillId="3" borderId="54" xfId="0" applyNumberFormat="1" applyFont="1" applyFill="1" applyBorder="1"/>
    <xf numFmtId="3" fontId="23" fillId="2" borderId="0" xfId="0" applyNumberFormat="1" applyFont="1" applyFill="1" applyBorder="1" applyProtection="1"/>
    <xf numFmtId="0" fontId="23" fillId="2" borderId="0" xfId="0" applyFont="1" applyFill="1" applyBorder="1" applyAlignment="1" applyProtection="1"/>
    <xf numFmtId="0" fontId="8" fillId="2" borderId="0" xfId="0" applyFont="1" applyFill="1" applyAlignment="1" applyProtection="1">
      <alignment horizontal="left" vertical="top"/>
    </xf>
    <xf numFmtId="0" fontId="0" fillId="2" borderId="27" xfId="0" applyFont="1" applyFill="1" applyBorder="1" applyAlignment="1" applyProtection="1"/>
    <xf numFmtId="0" fontId="23" fillId="2" borderId="27" xfId="0" applyFont="1" applyFill="1" applyBorder="1" applyAlignment="1" applyProtection="1"/>
    <xf numFmtId="0" fontId="0" fillId="2" borderId="27" xfId="0" applyFill="1" applyBorder="1" applyAlignment="1" applyProtection="1"/>
    <xf numFmtId="0" fontId="0" fillId="2" borderId="27" xfId="0" applyFont="1" applyFill="1" applyBorder="1" applyProtection="1"/>
    <xf numFmtId="0" fontId="6" fillId="2" borderId="27" xfId="0" applyFont="1" applyFill="1" applyBorder="1" applyAlignment="1" applyProtection="1"/>
    <xf numFmtId="0" fontId="22" fillId="2" borderId="16" xfId="0" applyFont="1" applyFill="1" applyBorder="1" applyAlignment="1"/>
    <xf numFmtId="0" fontId="22" fillId="2" borderId="23" xfId="0" applyFont="1" applyFill="1" applyBorder="1" applyAlignment="1"/>
    <xf numFmtId="3" fontId="22" fillId="2" borderId="0" xfId="0" applyNumberFormat="1" applyFont="1" applyFill="1"/>
    <xf numFmtId="3" fontId="0" fillId="3" borderId="53" xfId="0" applyNumberFormat="1" applyFill="1" applyBorder="1"/>
    <xf numFmtId="3" fontId="0" fillId="3" borderId="54" xfId="0" applyNumberFormat="1" applyFill="1" applyBorder="1"/>
    <xf numFmtId="0" fontId="0" fillId="7" borderId="6" xfId="0" applyFill="1" applyBorder="1" applyAlignment="1" applyProtection="1">
      <alignment wrapText="1"/>
    </xf>
    <xf numFmtId="0" fontId="0" fillId="7" borderId="6" xfId="0" applyFill="1" applyBorder="1" applyAlignment="1" applyProtection="1"/>
    <xf numFmtId="0" fontId="0" fillId="7" borderId="6" xfId="0" applyFill="1" applyBorder="1" applyAlignment="1" applyProtection="1">
      <alignment vertical="top" wrapText="1"/>
    </xf>
    <xf numFmtId="0" fontId="0" fillId="7" borderId="6" xfId="0" applyFont="1" applyFill="1" applyBorder="1" applyAlignment="1" applyProtection="1">
      <alignment vertical="top" wrapText="1"/>
    </xf>
    <xf numFmtId="0" fontId="0" fillId="7" borderId="6" xfId="0" applyFont="1" applyFill="1" applyBorder="1" applyAlignment="1" applyProtection="1"/>
    <xf numFmtId="0" fontId="13" fillId="8" borderId="53" xfId="2" applyFont="1" applyFill="1" applyBorder="1" applyAlignment="1" applyProtection="1">
      <alignment horizontal="center"/>
    </xf>
    <xf numFmtId="0" fontId="13" fillId="8" borderId="54" xfId="2" applyFont="1" applyFill="1" applyBorder="1" applyAlignment="1" applyProtection="1">
      <alignment horizontal="center"/>
    </xf>
    <xf numFmtId="0" fontId="28" fillId="2" borderId="8" xfId="0" applyFont="1" applyFill="1" applyBorder="1" applyAlignment="1" applyProtection="1">
      <alignment horizontal="right"/>
      <protection locked="0"/>
    </xf>
    <xf numFmtId="0" fontId="28" fillId="2" borderId="9" xfId="0" applyFont="1" applyFill="1" applyBorder="1" applyAlignment="1" applyProtection="1">
      <alignment horizontal="right"/>
      <protection locked="0"/>
    </xf>
    <xf numFmtId="0" fontId="28" fillId="2" borderId="21" xfId="0" applyFont="1" applyFill="1" applyBorder="1" applyAlignment="1" applyProtection="1">
      <alignment horizontal="right"/>
      <protection locked="0"/>
    </xf>
    <xf numFmtId="0" fontId="29" fillId="8" borderId="53" xfId="0" applyFont="1" applyFill="1" applyBorder="1" applyProtection="1"/>
    <xf numFmtId="0" fontId="29" fillId="8" borderId="54" xfId="0" applyFont="1" applyFill="1" applyBorder="1" applyProtection="1"/>
    <xf numFmtId="0" fontId="3" fillId="5" borderId="0" xfId="0" applyFont="1" applyFill="1" applyAlignment="1" applyProtection="1">
      <alignment horizontal="right" vertical="top"/>
    </xf>
    <xf numFmtId="0" fontId="3" fillId="5" borderId="0" xfId="0" applyFont="1" applyFill="1" applyAlignment="1" applyProtection="1">
      <alignment vertical="top" wrapText="1"/>
    </xf>
    <xf numFmtId="0" fontId="0" fillId="5" borderId="0" xfId="0" applyFont="1" applyFill="1" applyAlignment="1" applyProtection="1">
      <alignment horizontal="right" vertical="top"/>
    </xf>
    <xf numFmtId="0" fontId="0" fillId="5" borderId="0" xfId="0" applyFill="1" applyAlignment="1" applyProtection="1">
      <alignment vertical="top" wrapText="1"/>
    </xf>
    <xf numFmtId="0" fontId="0" fillId="5" borderId="27" xfId="0" applyFont="1" applyFill="1" applyBorder="1" applyAlignment="1" applyProtection="1"/>
    <xf numFmtId="0" fontId="0" fillId="5" borderId="0" xfId="0" applyFont="1" applyFill="1" applyProtection="1"/>
    <xf numFmtId="0" fontId="0" fillId="5" borderId="0" xfId="0" applyFont="1" applyFill="1"/>
    <xf numFmtId="0" fontId="23" fillId="5" borderId="0" xfId="0" applyFont="1" applyFill="1" applyAlignment="1" applyProtection="1">
      <alignment horizontal="right" vertical="top"/>
    </xf>
    <xf numFmtId="0" fontId="23" fillId="5" borderId="0" xfId="0" applyFont="1" applyFill="1" applyAlignment="1" applyProtection="1">
      <alignment vertical="top" wrapText="1"/>
    </xf>
    <xf numFmtId="0" fontId="23" fillId="5" borderId="27" xfId="0" applyFont="1" applyFill="1" applyBorder="1" applyAlignment="1" applyProtection="1"/>
    <xf numFmtId="0" fontId="23" fillId="5" borderId="0" xfId="0" applyFont="1" applyFill="1" applyProtection="1"/>
    <xf numFmtId="0" fontId="0" fillId="5" borderId="0" xfId="0" applyFill="1" applyAlignment="1" applyProtection="1">
      <alignment horizontal="right" vertical="top"/>
    </xf>
    <xf numFmtId="0" fontId="0" fillId="5" borderId="27" xfId="0" applyFill="1" applyBorder="1" applyAlignment="1" applyProtection="1"/>
    <xf numFmtId="0" fontId="0" fillId="5" borderId="0" xfId="0" applyFill="1" applyAlignment="1" applyProtection="1">
      <alignment horizontal="right"/>
    </xf>
    <xf numFmtId="0" fontId="28" fillId="5" borderId="16" xfId="0" applyFont="1" applyFill="1" applyBorder="1" applyAlignment="1"/>
    <xf numFmtId="0" fontId="28" fillId="2" borderId="16" xfId="0" applyFont="1" applyFill="1" applyBorder="1" applyAlignment="1"/>
    <xf numFmtId="0" fontId="0" fillId="5" borderId="63" xfId="0" applyFill="1" applyBorder="1" applyAlignment="1" applyProtection="1">
      <alignment wrapText="1"/>
    </xf>
    <xf numFmtId="0" fontId="0" fillId="5" borderId="0" xfId="0" applyFont="1" applyFill="1" applyBorder="1" applyAlignment="1" applyProtection="1"/>
    <xf numFmtId="0" fontId="0" fillId="2" borderId="62" xfId="0" applyFont="1" applyFill="1" applyBorder="1" applyAlignment="1" applyProtection="1"/>
    <xf numFmtId="0" fontId="0" fillId="2" borderId="4" xfId="1" applyFont="1" applyFill="1" applyBorder="1" applyAlignment="1">
      <alignment vertical="top"/>
    </xf>
    <xf numFmtId="0" fontId="0" fillId="2" borderId="2" xfId="1" applyFont="1" applyFill="1" applyBorder="1" applyAlignment="1">
      <alignment vertical="top"/>
    </xf>
    <xf numFmtId="0" fontId="0" fillId="2" borderId="48" xfId="1" applyFont="1" applyFill="1" applyBorder="1" applyAlignment="1">
      <alignment vertical="top"/>
    </xf>
    <xf numFmtId="0" fontId="7" fillId="2" borderId="0" xfId="0" applyFont="1" applyFill="1" applyBorder="1" applyAlignment="1" applyProtection="1"/>
    <xf numFmtId="0" fontId="23" fillId="2" borderId="0" xfId="0" applyFont="1" applyFill="1" applyBorder="1" applyProtection="1"/>
    <xf numFmtId="0" fontId="8" fillId="2" borderId="0" xfId="0" applyFont="1" applyFill="1" applyBorder="1" applyAlignment="1" applyProtection="1">
      <alignment horizontal="left" vertical="top"/>
    </xf>
    <xf numFmtId="0" fontId="0" fillId="2" borderId="0" xfId="0" applyFont="1" applyFill="1" applyBorder="1" applyAlignment="1" applyProtection="1"/>
    <xf numFmtId="0" fontId="3" fillId="2" borderId="0" xfId="0" applyFont="1" applyFill="1" applyBorder="1" applyAlignment="1" applyProtection="1"/>
    <xf numFmtId="0" fontId="6" fillId="2" borderId="0" xfId="0" applyFont="1" applyFill="1" applyBorder="1" applyAlignment="1" applyProtection="1"/>
    <xf numFmtId="0" fontId="6" fillId="2" borderId="0" xfId="0" applyFont="1" applyFill="1" applyBorder="1" applyProtection="1"/>
    <xf numFmtId="0" fontId="0" fillId="2" borderId="0" xfId="0" applyFont="1" applyFill="1" applyBorder="1" applyAlignment="1" applyProtection="1">
      <alignment horizontal="right" vertical="top"/>
    </xf>
    <xf numFmtId="0" fontId="8" fillId="2" borderId="34" xfId="0" applyFont="1" applyFill="1" applyBorder="1" applyAlignment="1" applyProtection="1"/>
    <xf numFmtId="3" fontId="26" fillId="2" borderId="0" xfId="0" applyNumberFormat="1" applyFont="1" applyFill="1" applyBorder="1" applyAlignment="1" applyProtection="1"/>
    <xf numFmtId="0" fontId="17" fillId="2" borderId="0" xfId="0" applyFont="1" applyFill="1" applyBorder="1" applyProtection="1"/>
    <xf numFmtId="3" fontId="4" fillId="7" borderId="1" xfId="0" applyNumberFormat="1" applyFont="1" applyFill="1" applyBorder="1" applyAlignment="1" applyProtection="1">
      <alignment horizontal="center" vertical="center"/>
    </xf>
    <xf numFmtId="0" fontId="6" fillId="2" borderId="62" xfId="0" applyFont="1" applyFill="1" applyBorder="1" applyAlignment="1" applyProtection="1"/>
    <xf numFmtId="0" fontId="8" fillId="2" borderId="62" xfId="0" applyFont="1" applyFill="1" applyBorder="1" applyAlignment="1" applyProtection="1"/>
    <xf numFmtId="0" fontId="23" fillId="2" borderId="63" xfId="0" applyFont="1" applyFill="1" applyBorder="1" applyAlignment="1" applyProtection="1"/>
    <xf numFmtId="0" fontId="0" fillId="5" borderId="0" xfId="0" applyFont="1" applyFill="1" applyAlignment="1" applyProtection="1">
      <alignment vertical="top" wrapText="1"/>
    </xf>
    <xf numFmtId="0" fontId="0" fillId="2" borderId="63" xfId="0" applyFill="1" applyBorder="1" applyAlignment="1" applyProtection="1"/>
    <xf numFmtId="0" fontId="23" fillId="2" borderId="34" xfId="0" applyFont="1" applyFill="1" applyBorder="1" applyAlignment="1" applyProtection="1"/>
    <xf numFmtId="0" fontId="0" fillId="2" borderId="63" xfId="0" applyFont="1" applyFill="1" applyBorder="1" applyAlignment="1" applyProtection="1"/>
    <xf numFmtId="0" fontId="0" fillId="2" borderId="0" xfId="1" applyFont="1" applyFill="1" applyBorder="1" applyAlignment="1">
      <alignment vertical="top"/>
    </xf>
    <xf numFmtId="0" fontId="0" fillId="2" borderId="0" xfId="0" applyFill="1" applyBorder="1" applyAlignment="1">
      <alignment vertical="top" wrapText="1"/>
    </xf>
    <xf numFmtId="3" fontId="1" fillId="2" borderId="40" xfId="1" applyNumberFormat="1" applyFont="1" applyFill="1" applyBorder="1"/>
    <xf numFmtId="3" fontId="1" fillId="2" borderId="0" xfId="1" applyNumberFormat="1" applyFill="1"/>
    <xf numFmtId="0" fontId="0" fillId="2" borderId="22" xfId="0" applyFill="1" applyBorder="1" applyAlignment="1">
      <alignment vertical="top" wrapText="1"/>
    </xf>
    <xf numFmtId="3" fontId="1" fillId="2" borderId="21" xfId="1" applyNumberFormat="1" applyFont="1" applyFill="1" applyBorder="1"/>
    <xf numFmtId="3" fontId="1" fillId="2" borderId="65" xfId="1" applyNumberFormat="1" applyFont="1" applyFill="1" applyBorder="1"/>
    <xf numFmtId="3" fontId="19" fillId="2" borderId="0" xfId="0" applyNumberFormat="1" applyFont="1" applyFill="1" applyBorder="1"/>
    <xf numFmtId="0" fontId="2" fillId="2" borderId="0" xfId="1" applyFont="1" applyFill="1" applyBorder="1"/>
    <xf numFmtId="0" fontId="1" fillId="2" borderId="14" xfId="1" applyFill="1" applyBorder="1"/>
    <xf numFmtId="3" fontId="1" fillId="2" borderId="49" xfId="1" applyNumberFormat="1" applyFill="1" applyBorder="1"/>
    <xf numFmtId="0" fontId="33" fillId="2" borderId="0" xfId="1" applyFont="1" applyFill="1"/>
    <xf numFmtId="0" fontId="34" fillId="2" borderId="0" xfId="1" applyFont="1" applyFill="1"/>
    <xf numFmtId="3" fontId="34" fillId="2" borderId="0" xfId="1" applyNumberFormat="1" applyFont="1" applyFill="1" applyBorder="1"/>
    <xf numFmtId="3" fontId="34" fillId="2" borderId="0" xfId="1" applyNumberFormat="1" applyFont="1" applyFill="1"/>
    <xf numFmtId="0" fontId="34" fillId="2" borderId="0" xfId="1" applyFont="1" applyFill="1" applyBorder="1"/>
    <xf numFmtId="0" fontId="16" fillId="2" borderId="0" xfId="1" applyFont="1" applyFill="1"/>
    <xf numFmtId="0" fontId="37" fillId="2" borderId="0" xfId="1" applyFont="1" applyFill="1"/>
    <xf numFmtId="0" fontId="38" fillId="2" borderId="0" xfId="1" applyFont="1" applyFill="1"/>
    <xf numFmtId="0" fontId="0" fillId="5" borderId="16" xfId="1" applyFont="1" applyFill="1" applyBorder="1" applyAlignment="1">
      <alignment vertical="top"/>
    </xf>
    <xf numFmtId="3" fontId="1" fillId="2" borderId="71" xfId="1" applyNumberFormat="1" applyFont="1" applyFill="1" applyBorder="1"/>
    <xf numFmtId="0" fontId="7" fillId="2" borderId="4" xfId="0" applyFont="1" applyFill="1" applyBorder="1" applyAlignment="1"/>
    <xf numFmtId="0" fontId="39" fillId="9" borderId="0" xfId="0" applyFont="1" applyFill="1" applyProtection="1"/>
    <xf numFmtId="4" fontId="1" fillId="4" borderId="6" xfId="1" applyNumberFormat="1" applyFont="1" applyFill="1" applyBorder="1"/>
    <xf numFmtId="4" fontId="1" fillId="2" borderId="6" xfId="1" applyNumberFormat="1" applyFont="1" applyFill="1" applyBorder="1"/>
    <xf numFmtId="4" fontId="1" fillId="2" borderId="35" xfId="1" applyNumberFormat="1" applyFont="1" applyFill="1" applyBorder="1"/>
    <xf numFmtId="4" fontId="1" fillId="4" borderId="35" xfId="1" applyNumberFormat="1" applyFont="1" applyFill="1" applyBorder="1"/>
    <xf numFmtId="0" fontId="0" fillId="2" borderId="0" xfId="0" applyFont="1" applyFill="1" applyBorder="1"/>
    <xf numFmtId="166" fontId="1" fillId="3" borderId="13" xfId="1" applyNumberFormat="1" applyFont="1" applyFill="1" applyBorder="1"/>
    <xf numFmtId="166" fontId="1" fillId="3" borderId="23" xfId="1" applyNumberFormat="1" applyFont="1" applyFill="1" applyBorder="1"/>
    <xf numFmtId="166" fontId="1" fillId="3" borderId="17" xfId="1" applyNumberFormat="1" applyFont="1" applyFill="1" applyBorder="1"/>
    <xf numFmtId="166" fontId="1" fillId="3" borderId="14" xfId="1" applyNumberFormat="1" applyFont="1" applyFill="1" applyBorder="1"/>
    <xf numFmtId="4" fontId="1" fillId="2" borderId="0" xfId="1" applyNumberFormat="1" applyFill="1" applyBorder="1"/>
    <xf numFmtId="0" fontId="1" fillId="2" borderId="9" xfId="1" applyFill="1" applyBorder="1"/>
    <xf numFmtId="4" fontId="1" fillId="5" borderId="10" xfId="1" applyNumberFormat="1" applyFont="1" applyFill="1" applyBorder="1"/>
    <xf numFmtId="4" fontId="1" fillId="2" borderId="10" xfId="1" applyNumberFormat="1" applyFont="1" applyFill="1" applyBorder="1"/>
    <xf numFmtId="4" fontId="1" fillId="4" borderId="21" xfId="1" applyNumberFormat="1" applyFont="1" applyFill="1" applyBorder="1"/>
    <xf numFmtId="4" fontId="1" fillId="4" borderId="13" xfId="1" applyNumberFormat="1" applyFont="1" applyFill="1" applyBorder="1"/>
    <xf numFmtId="0" fontId="0" fillId="2" borderId="21" xfId="0" applyFill="1" applyBorder="1" applyAlignment="1">
      <alignment vertical="top" wrapText="1"/>
    </xf>
    <xf numFmtId="3" fontId="1" fillId="2" borderId="60" xfId="1" applyNumberFormat="1" applyFont="1" applyFill="1" applyBorder="1" applyAlignment="1"/>
    <xf numFmtId="3" fontId="0" fillId="2" borderId="20" xfId="0" applyNumberFormat="1" applyFill="1" applyBorder="1" applyAlignment="1">
      <alignment wrapText="1"/>
    </xf>
    <xf numFmtId="0" fontId="1" fillId="2" borderId="22" xfId="1" applyFill="1" applyBorder="1"/>
    <xf numFmtId="3" fontId="0" fillId="2" borderId="60" xfId="0" applyNumberFormat="1" applyFill="1" applyBorder="1" applyAlignment="1"/>
    <xf numFmtId="3" fontId="1" fillId="2" borderId="39" xfId="1" applyNumberFormat="1" applyFont="1" applyFill="1" applyBorder="1" applyAlignment="1"/>
    <xf numFmtId="3" fontId="0" fillId="2" borderId="3" xfId="0" applyNumberFormat="1" applyFill="1" applyBorder="1" applyAlignment="1">
      <alignment wrapText="1"/>
    </xf>
    <xf numFmtId="0" fontId="1" fillId="2" borderId="18" xfId="1" applyFill="1" applyBorder="1"/>
    <xf numFmtId="3" fontId="0" fillId="2" borderId="59" xfId="0" applyNumberFormat="1" applyFill="1" applyBorder="1" applyAlignment="1"/>
    <xf numFmtId="4" fontId="1" fillId="5" borderId="22" xfId="1" applyNumberFormat="1" applyFont="1" applyFill="1" applyBorder="1"/>
    <xf numFmtId="4" fontId="1" fillId="2" borderId="21" xfId="1" applyNumberFormat="1" applyFont="1" applyFill="1" applyBorder="1"/>
    <xf numFmtId="4" fontId="1" fillId="2" borderId="37" xfId="1" applyNumberFormat="1" applyFont="1" applyFill="1" applyBorder="1"/>
    <xf numFmtId="4" fontId="1" fillId="5" borderId="63" xfId="1" applyNumberFormat="1" applyFont="1" applyFill="1" applyBorder="1"/>
    <xf numFmtId="3" fontId="0" fillId="2" borderId="54" xfId="0" applyNumberFormat="1" applyFill="1" applyBorder="1" applyAlignment="1"/>
    <xf numFmtId="0" fontId="1" fillId="2" borderId="64" xfId="1" applyFill="1" applyBorder="1"/>
    <xf numFmtId="3" fontId="0" fillId="2" borderId="4" xfId="0" applyNumberFormat="1" applyFill="1" applyBorder="1" applyAlignment="1">
      <alignment wrapText="1"/>
    </xf>
    <xf numFmtId="3" fontId="1" fillId="2" borderId="54" xfId="1" applyNumberFormat="1" applyFont="1" applyFill="1" applyBorder="1" applyAlignment="1"/>
    <xf numFmtId="4" fontId="1" fillId="2" borderId="16" xfId="1" applyNumberFormat="1" applyFont="1" applyFill="1" applyBorder="1"/>
    <xf numFmtId="3" fontId="0" fillId="2" borderId="39" xfId="0" applyNumberFormat="1" applyFill="1" applyBorder="1" applyAlignment="1"/>
    <xf numFmtId="0" fontId="1" fillId="2" borderId="27" xfId="1" applyFill="1" applyBorder="1"/>
    <xf numFmtId="3" fontId="0" fillId="2" borderId="2" xfId="0" applyNumberFormat="1" applyFill="1" applyBorder="1" applyAlignment="1">
      <alignment wrapText="1"/>
    </xf>
    <xf numFmtId="0" fontId="0" fillId="2" borderId="27" xfId="0" applyFill="1" applyBorder="1" applyAlignment="1">
      <alignment wrapText="1"/>
    </xf>
    <xf numFmtId="4" fontId="1" fillId="2" borderId="20" xfId="1" applyNumberFormat="1" applyFont="1" applyFill="1" applyBorder="1"/>
    <xf numFmtId="0" fontId="0" fillId="10" borderId="40" xfId="0" applyFill="1" applyBorder="1" applyProtection="1"/>
    <xf numFmtId="2" fontId="0" fillId="10" borderId="40" xfId="0" applyNumberFormat="1" applyFill="1" applyBorder="1" applyProtection="1"/>
    <xf numFmtId="167" fontId="0" fillId="10" borderId="40" xfId="0" applyNumberFormat="1" applyFill="1" applyBorder="1" applyProtection="1"/>
    <xf numFmtId="0" fontId="1" fillId="10" borderId="40" xfId="0" applyFont="1" applyFill="1" applyBorder="1" applyProtection="1"/>
    <xf numFmtId="0" fontId="3" fillId="10" borderId="40" xfId="0" applyFont="1" applyFill="1" applyBorder="1" applyProtection="1"/>
    <xf numFmtId="0" fontId="0" fillId="11" borderId="0" xfId="0" applyFill="1" applyProtection="1"/>
    <xf numFmtId="2" fontId="0" fillId="2" borderId="0" xfId="0" applyNumberFormat="1" applyFill="1" applyProtection="1"/>
    <xf numFmtId="167" fontId="0" fillId="2" borderId="0" xfId="0" applyNumberFormat="1" applyFill="1" applyProtection="1"/>
    <xf numFmtId="168" fontId="0" fillId="2" borderId="0" xfId="0" applyNumberFormat="1" applyFill="1" applyProtection="1"/>
    <xf numFmtId="0" fontId="19" fillId="2" borderId="0" xfId="0" applyFont="1" applyFill="1" applyProtection="1"/>
    <xf numFmtId="0" fontId="0" fillId="10" borderId="52" xfId="0" applyFill="1" applyBorder="1" applyProtection="1"/>
    <xf numFmtId="2" fontId="0" fillId="10" borderId="52" xfId="0" applyNumberFormat="1" applyFill="1" applyBorder="1" applyProtection="1"/>
    <xf numFmtId="167" fontId="0" fillId="10" borderId="52" xfId="0" applyNumberFormat="1" applyFill="1" applyBorder="1" applyProtection="1"/>
    <xf numFmtId="0" fontId="1" fillId="10" borderId="52" xfId="0" applyFont="1" applyFill="1" applyBorder="1" applyProtection="1"/>
    <xf numFmtId="0" fontId="3" fillId="10" borderId="52" xfId="0" applyFont="1" applyFill="1" applyBorder="1" applyProtection="1"/>
    <xf numFmtId="0" fontId="1" fillId="2" borderId="0" xfId="0" applyFont="1" applyFill="1" applyProtection="1"/>
    <xf numFmtId="168" fontId="1" fillId="2" borderId="0" xfId="0" applyNumberFormat="1" applyFont="1" applyFill="1" applyBorder="1" applyProtection="1"/>
    <xf numFmtId="0" fontId="0" fillId="2" borderId="0" xfId="0" applyFill="1" applyBorder="1" applyProtection="1"/>
    <xf numFmtId="168" fontId="0" fillId="2" borderId="0" xfId="0" applyNumberFormat="1" applyFill="1" applyBorder="1" applyProtection="1"/>
    <xf numFmtId="168" fontId="1" fillId="2" borderId="14" xfId="0" applyNumberFormat="1" applyFont="1" applyFill="1" applyBorder="1" applyProtection="1"/>
    <xf numFmtId="168" fontId="1" fillId="2" borderId="13" xfId="0" applyNumberFormat="1" applyFont="1" applyFill="1" applyBorder="1" applyProtection="1"/>
    <xf numFmtId="168" fontId="1" fillId="2" borderId="17" xfId="0" applyNumberFormat="1" applyFont="1" applyFill="1" applyBorder="1" applyProtection="1"/>
    <xf numFmtId="168" fontId="1" fillId="2" borderId="23" xfId="0" applyNumberFormat="1" applyFont="1" applyFill="1" applyBorder="1" applyProtection="1"/>
    <xf numFmtId="0" fontId="0" fillId="2" borderId="46" xfId="0" applyFill="1" applyBorder="1" applyProtection="1"/>
    <xf numFmtId="168" fontId="0" fillId="2" borderId="39" xfId="0" applyNumberFormat="1" applyFill="1" applyBorder="1" applyProtection="1"/>
    <xf numFmtId="168" fontId="0" fillId="2" borderId="14" xfId="0" applyNumberFormat="1" applyFill="1" applyBorder="1" applyProtection="1"/>
    <xf numFmtId="0" fontId="0" fillId="2" borderId="56" xfId="0" applyFill="1" applyBorder="1" applyProtection="1"/>
    <xf numFmtId="168" fontId="1" fillId="2" borderId="9" xfId="0" applyNumberFormat="1" applyFont="1" applyFill="1" applyBorder="1" applyProtection="1"/>
    <xf numFmtId="168" fontId="1" fillId="2" borderId="1" xfId="0" applyNumberFormat="1" applyFont="1" applyFill="1" applyBorder="1" applyProtection="1"/>
    <xf numFmtId="168" fontId="1" fillId="2" borderId="6" xfId="0" applyNumberFormat="1" applyFont="1" applyFill="1" applyBorder="1" applyProtection="1"/>
    <xf numFmtId="168" fontId="1" fillId="2" borderId="16" xfId="0" applyNumberFormat="1" applyFont="1" applyFill="1" applyBorder="1" applyProtection="1"/>
    <xf numFmtId="0" fontId="0" fillId="2" borderId="45" xfId="0" applyFill="1" applyBorder="1" applyProtection="1"/>
    <xf numFmtId="168" fontId="0" fillId="2" borderId="9" xfId="0" applyNumberFormat="1" applyFill="1" applyBorder="1" applyProtection="1"/>
    <xf numFmtId="0" fontId="0" fillId="2" borderId="28" xfId="0" applyFill="1" applyBorder="1" applyProtection="1"/>
    <xf numFmtId="0" fontId="0" fillId="2" borderId="60" xfId="0" applyFill="1" applyBorder="1" applyProtection="1"/>
    <xf numFmtId="168" fontId="0" fillId="2" borderId="21" xfId="0" applyNumberFormat="1" applyFill="1" applyBorder="1" applyProtection="1"/>
    <xf numFmtId="168" fontId="1" fillId="2" borderId="12" xfId="0" applyNumberFormat="1" applyFont="1" applyFill="1" applyBorder="1" applyProtection="1"/>
    <xf numFmtId="168" fontId="1" fillId="2" borderId="11" xfId="0" applyNumberFormat="1" applyFont="1" applyFill="1" applyBorder="1" applyProtection="1"/>
    <xf numFmtId="168" fontId="1" fillId="2" borderId="18" xfId="0" applyNumberFormat="1" applyFont="1" applyFill="1" applyBorder="1" applyProtection="1"/>
    <xf numFmtId="168" fontId="1" fillId="2" borderId="3" xfId="0" applyNumberFormat="1" applyFont="1" applyFill="1" applyBorder="1" applyProtection="1"/>
    <xf numFmtId="0" fontId="0" fillId="2" borderId="59" xfId="0" applyFill="1" applyBorder="1" applyProtection="1"/>
    <xf numFmtId="168" fontId="0" fillId="2" borderId="12" xfId="0" applyNumberFormat="1" applyFill="1" applyBorder="1" applyProtection="1"/>
    <xf numFmtId="0" fontId="0" fillId="2" borderId="36" xfId="0" applyFill="1" applyBorder="1" applyProtection="1"/>
    <xf numFmtId="168" fontId="1" fillId="2" borderId="8" xfId="0" applyNumberFormat="1" applyFont="1" applyFill="1" applyBorder="1" applyProtection="1"/>
    <xf numFmtId="168" fontId="1" fillId="2" borderId="7" xfId="0" applyNumberFormat="1" applyFont="1" applyFill="1" applyBorder="1" applyProtection="1"/>
    <xf numFmtId="168" fontId="1" fillId="2" borderId="5" xfId="0" applyNumberFormat="1" applyFont="1" applyFill="1" applyBorder="1" applyProtection="1"/>
    <xf numFmtId="168" fontId="1" fillId="2" borderId="15" xfId="0" applyNumberFormat="1" applyFont="1" applyFill="1" applyBorder="1" applyProtection="1"/>
    <xf numFmtId="0" fontId="0" fillId="2" borderId="44" xfId="0" applyFill="1" applyBorder="1" applyProtection="1"/>
    <xf numFmtId="168" fontId="0" fillId="2" borderId="8" xfId="0" applyNumberFormat="1" applyFill="1" applyBorder="1" applyProtection="1"/>
    <xf numFmtId="0" fontId="0" fillId="2" borderId="29" xfId="0" applyFill="1" applyBorder="1" applyProtection="1"/>
    <xf numFmtId="0" fontId="6" fillId="12" borderId="61" xfId="0" applyFont="1" applyFill="1" applyBorder="1" applyProtection="1"/>
    <xf numFmtId="0" fontId="6" fillId="12" borderId="57" xfId="0" applyFont="1" applyFill="1" applyBorder="1" applyProtection="1"/>
    <xf numFmtId="0" fontId="19" fillId="12" borderId="57" xfId="0" applyFont="1" applyFill="1" applyBorder="1" applyProtection="1"/>
    <xf numFmtId="0" fontId="19" fillId="12" borderId="47" xfId="0" applyFont="1" applyFill="1" applyBorder="1" applyProtection="1"/>
    <xf numFmtId="0" fontId="19" fillId="2" borderId="39" xfId="0" applyFont="1" applyFill="1" applyBorder="1" applyProtection="1"/>
    <xf numFmtId="0" fontId="19" fillId="13" borderId="66" xfId="0" applyFont="1" applyFill="1" applyBorder="1" applyProtection="1"/>
    <xf numFmtId="0" fontId="19" fillId="13" borderId="47" xfId="0" applyFont="1" applyFill="1" applyBorder="1" applyProtection="1"/>
    <xf numFmtId="10" fontId="0" fillId="2" borderId="0" xfId="0" applyNumberFormat="1" applyFill="1" applyBorder="1" applyProtection="1"/>
    <xf numFmtId="0" fontId="21" fillId="2" borderId="0" xfId="0" applyFont="1" applyFill="1" applyProtection="1"/>
    <xf numFmtId="10" fontId="7" fillId="2" borderId="0" xfId="0" applyNumberFormat="1" applyFont="1" applyFill="1" applyBorder="1" applyProtection="1"/>
    <xf numFmtId="0" fontId="6" fillId="2" borderId="24" xfId="0" applyFont="1" applyFill="1" applyBorder="1" applyProtection="1"/>
    <xf numFmtId="0" fontId="0" fillId="5" borderId="0" xfId="0" applyFill="1"/>
    <xf numFmtId="3" fontId="1" fillId="5" borderId="23" xfId="1" applyNumberFormat="1" applyFill="1" applyBorder="1"/>
    <xf numFmtId="0" fontId="1" fillId="5" borderId="51" xfId="1" applyFill="1" applyBorder="1"/>
    <xf numFmtId="0" fontId="1" fillId="5" borderId="50" xfId="1" applyFill="1" applyBorder="1"/>
    <xf numFmtId="0" fontId="0" fillId="5" borderId="56" xfId="1" quotePrefix="1" applyFont="1" applyFill="1" applyBorder="1"/>
    <xf numFmtId="3" fontId="1" fillId="5" borderId="16" xfId="1" applyNumberFormat="1" applyFill="1" applyBorder="1"/>
    <xf numFmtId="0" fontId="1" fillId="5" borderId="26" xfId="1" applyFill="1" applyBorder="1"/>
    <xf numFmtId="0" fontId="1" fillId="5" borderId="35" xfId="1" applyFill="1" applyBorder="1"/>
    <xf numFmtId="0" fontId="0" fillId="5" borderId="28" xfId="1" quotePrefix="1" applyFont="1" applyFill="1" applyBorder="1"/>
    <xf numFmtId="0" fontId="1" fillId="5" borderId="26" xfId="1" applyFont="1" applyFill="1" applyBorder="1"/>
    <xf numFmtId="0" fontId="1" fillId="5" borderId="35" xfId="1" applyFont="1" applyFill="1" applyBorder="1"/>
    <xf numFmtId="3" fontId="1" fillId="5" borderId="16" xfId="1" applyNumberFormat="1" applyFont="1" applyFill="1" applyBorder="1"/>
    <xf numFmtId="3" fontId="1" fillId="5" borderId="15" xfId="1" applyNumberFormat="1" applyFont="1" applyFill="1" applyBorder="1"/>
    <xf numFmtId="0" fontId="1" fillId="5" borderId="31" xfId="1" applyFont="1" applyFill="1" applyBorder="1"/>
    <xf numFmtId="0" fontId="1" fillId="5" borderId="30" xfId="1" applyFont="1" applyFill="1" applyBorder="1"/>
    <xf numFmtId="0" fontId="0" fillId="5" borderId="29" xfId="0" applyFont="1" applyFill="1" applyBorder="1"/>
    <xf numFmtId="3" fontId="1" fillId="2" borderId="30" xfId="1" applyNumberFormat="1" applyFont="1" applyFill="1" applyBorder="1"/>
    <xf numFmtId="3" fontId="1" fillId="2" borderId="35" xfId="1" applyNumberFormat="1" applyFont="1" applyFill="1" applyBorder="1"/>
    <xf numFmtId="3" fontId="1" fillId="2" borderId="35" xfId="1" applyNumberFormat="1" applyFill="1" applyBorder="1"/>
    <xf numFmtId="3" fontId="1" fillId="2" borderId="50" xfId="1" applyNumberFormat="1" applyFill="1" applyBorder="1"/>
    <xf numFmtId="0" fontId="3" fillId="7" borderId="29" xfId="1" applyFont="1" applyFill="1" applyBorder="1" applyAlignment="1">
      <alignment horizontal="center"/>
    </xf>
    <xf numFmtId="0" fontId="3" fillId="7" borderId="30" xfId="1" applyFont="1" applyFill="1" applyBorder="1" applyAlignment="1">
      <alignment horizontal="center"/>
    </xf>
    <xf numFmtId="0" fontId="19" fillId="7" borderId="23" xfId="1" applyFont="1" applyFill="1" applyBorder="1"/>
    <xf numFmtId="0" fontId="19" fillId="7" borderId="50" xfId="1" applyFont="1" applyFill="1" applyBorder="1"/>
    <xf numFmtId="0" fontId="3" fillId="7" borderId="23" xfId="1" applyFont="1" applyFill="1" applyBorder="1"/>
    <xf numFmtId="0" fontId="0" fillId="5" borderId="69" xfId="1" quotePrefix="1" applyFont="1" applyFill="1" applyBorder="1"/>
    <xf numFmtId="0" fontId="1" fillId="5" borderId="63" xfId="1" applyFill="1" applyBorder="1"/>
    <xf numFmtId="0" fontId="1" fillId="5" borderId="70" xfId="1" applyFill="1" applyBorder="1"/>
    <xf numFmtId="0" fontId="1" fillId="5" borderId="30" xfId="1" applyFill="1" applyBorder="1"/>
    <xf numFmtId="0" fontId="1" fillId="5" borderId="31" xfId="1" applyFill="1" applyBorder="1"/>
    <xf numFmtId="3" fontId="1" fillId="5" borderId="15" xfId="1" applyNumberFormat="1" applyFill="1" applyBorder="1"/>
    <xf numFmtId="3" fontId="1" fillId="2" borderId="30" xfId="1" applyNumberFormat="1" applyFill="1" applyBorder="1"/>
    <xf numFmtId="3" fontId="0" fillId="5" borderId="31" xfId="0" applyNumberFormat="1" applyFont="1" applyFill="1" applyBorder="1"/>
    <xf numFmtId="3" fontId="0" fillId="5" borderId="26" xfId="1" applyNumberFormat="1" applyFont="1" applyFill="1" applyBorder="1"/>
    <xf numFmtId="3" fontId="0" fillId="5" borderId="31" xfId="1" applyNumberFormat="1" applyFont="1" applyFill="1" applyBorder="1"/>
    <xf numFmtId="3" fontId="0" fillId="5" borderId="51" xfId="1" applyNumberFormat="1" applyFont="1" applyFill="1" applyBorder="1"/>
    <xf numFmtId="0" fontId="19" fillId="6" borderId="51" xfId="1" applyFont="1" applyFill="1" applyBorder="1"/>
    <xf numFmtId="3" fontId="0" fillId="5" borderId="15" xfId="0" applyNumberFormat="1" applyFill="1" applyBorder="1"/>
    <xf numFmtId="3" fontId="0" fillId="5" borderId="16" xfId="0" applyNumberFormat="1" applyFill="1" applyBorder="1"/>
    <xf numFmtId="3" fontId="0" fillId="5" borderId="23" xfId="0" applyNumberFormat="1" applyFill="1" applyBorder="1"/>
    <xf numFmtId="3" fontId="0" fillId="5" borderId="44" xfId="0" applyNumberFormat="1" applyFill="1" applyBorder="1"/>
    <xf numFmtId="3" fontId="0" fillId="5" borderId="45" xfId="0" applyNumberFormat="1" applyFill="1" applyBorder="1"/>
    <xf numFmtId="3" fontId="0" fillId="5" borderId="46" xfId="0" applyNumberFormat="1" applyFill="1" applyBorder="1"/>
    <xf numFmtId="3" fontId="0" fillId="5" borderId="20" xfId="0" applyNumberFormat="1" applyFill="1" applyBorder="1"/>
    <xf numFmtId="3" fontId="0" fillId="5" borderId="60" xfId="0" applyNumberFormat="1" applyFill="1" applyBorder="1"/>
    <xf numFmtId="0" fontId="3" fillId="7" borderId="29" xfId="1" applyFont="1" applyFill="1" applyBorder="1" applyAlignment="1">
      <alignment horizontal="left"/>
    </xf>
    <xf numFmtId="3" fontId="0" fillId="5" borderId="5" xfId="0" applyNumberFormat="1" applyFill="1" applyBorder="1"/>
    <xf numFmtId="3" fontId="0" fillId="5" borderId="6" xfId="0" applyNumberFormat="1" applyFill="1" applyBorder="1"/>
    <xf numFmtId="3" fontId="0" fillId="5" borderId="22" xfId="0" applyNumberFormat="1" applyFill="1" applyBorder="1"/>
    <xf numFmtId="3" fontId="0" fillId="5" borderId="17" xfId="0" applyNumberFormat="1" applyFill="1" applyBorder="1"/>
    <xf numFmtId="0" fontId="19" fillId="7" borderId="46" xfId="1" applyFont="1" applyFill="1" applyBorder="1"/>
    <xf numFmtId="3" fontId="1" fillId="5" borderId="44" xfId="1" applyNumberFormat="1" applyFont="1" applyFill="1" applyBorder="1"/>
    <xf numFmtId="3" fontId="1" fillId="5" borderId="45" xfId="1" applyNumberFormat="1" applyFont="1" applyFill="1" applyBorder="1"/>
    <xf numFmtId="3" fontId="1" fillId="5" borderId="45" xfId="1" applyNumberFormat="1" applyFill="1" applyBorder="1"/>
    <xf numFmtId="3" fontId="1" fillId="5" borderId="44" xfId="1" applyNumberFormat="1" applyFill="1" applyBorder="1"/>
    <xf numFmtId="3" fontId="1" fillId="5" borderId="46" xfId="1" applyNumberFormat="1" applyFill="1" applyBorder="1"/>
    <xf numFmtId="3" fontId="1" fillId="2" borderId="49" xfId="1" applyNumberFormat="1" applyFont="1" applyFill="1" applyBorder="1"/>
    <xf numFmtId="3" fontId="1" fillId="2" borderId="55" xfId="1" applyNumberFormat="1" applyFont="1" applyFill="1" applyBorder="1"/>
    <xf numFmtId="3" fontId="28" fillId="2" borderId="0" xfId="1" applyNumberFormat="1" applyFont="1" applyFill="1" applyAlignment="1">
      <alignment horizontal="right"/>
    </xf>
    <xf numFmtId="0" fontId="10" fillId="2" borderId="23" xfId="2" applyFont="1" applyFill="1" applyBorder="1" applyProtection="1"/>
    <xf numFmtId="0" fontId="9" fillId="2" borderId="74" xfId="2" applyFont="1" applyFill="1" applyBorder="1" applyProtection="1"/>
    <xf numFmtId="0" fontId="9" fillId="2" borderId="40" xfId="2" applyFont="1" applyFill="1" applyBorder="1" applyProtection="1"/>
    <xf numFmtId="3" fontId="3" fillId="2" borderId="54" xfId="2" applyNumberFormat="1" applyFont="1" applyFill="1" applyBorder="1" applyProtection="1"/>
    <xf numFmtId="0" fontId="10" fillId="2" borderId="47" xfId="2" applyFont="1" applyFill="1" applyBorder="1" applyProtection="1"/>
    <xf numFmtId="0" fontId="10" fillId="2" borderId="52" xfId="2" applyFont="1" applyFill="1" applyBorder="1" applyProtection="1"/>
    <xf numFmtId="3" fontId="1" fillId="2" borderId="53" xfId="2" applyNumberFormat="1" applyFont="1" applyFill="1" applyBorder="1" applyProtection="1"/>
    <xf numFmtId="3" fontId="7" fillId="2" borderId="27" xfId="0" applyNumberFormat="1" applyFont="1" applyFill="1" applyBorder="1" applyAlignment="1" applyProtection="1"/>
    <xf numFmtId="3" fontId="7" fillId="2" borderId="0" xfId="0" applyNumberFormat="1" applyFont="1" applyFill="1" applyBorder="1" applyProtection="1"/>
    <xf numFmtId="3" fontId="7" fillId="2" borderId="27" xfId="0" applyNumberFormat="1" applyFont="1" applyFill="1" applyBorder="1" applyProtection="1"/>
    <xf numFmtId="3" fontId="7" fillId="5" borderId="27" xfId="0" applyNumberFormat="1" applyFont="1" applyFill="1" applyBorder="1" applyProtection="1"/>
    <xf numFmtId="3" fontId="7" fillId="5" borderId="0" xfId="0" applyNumberFormat="1" applyFont="1" applyFill="1" applyBorder="1" applyProtection="1"/>
    <xf numFmtId="3" fontId="7" fillId="2" borderId="0" xfId="0" applyNumberFormat="1" applyFont="1" applyFill="1" applyBorder="1" applyAlignment="1" applyProtection="1"/>
    <xf numFmtId="3" fontId="7" fillId="5" borderId="27" xfId="0" applyNumberFormat="1" applyFont="1" applyFill="1" applyBorder="1" applyAlignment="1" applyProtection="1"/>
    <xf numFmtId="3" fontId="7" fillId="2" borderId="0" xfId="0" applyNumberFormat="1" applyFont="1" applyFill="1" applyAlignment="1" applyProtection="1"/>
    <xf numFmtId="3" fontId="7" fillId="2" borderId="0" xfId="0" applyNumberFormat="1" applyFont="1" applyFill="1" applyProtection="1"/>
    <xf numFmtId="3" fontId="24" fillId="2" borderId="0" xfId="0" applyNumberFormat="1" applyFont="1" applyFill="1" applyBorder="1" applyAlignment="1" applyProtection="1"/>
    <xf numFmtId="0" fontId="5" fillId="5" borderId="0" xfId="0" applyFont="1" applyFill="1" applyBorder="1" applyAlignment="1" applyProtection="1">
      <alignment vertical="top"/>
    </xf>
    <xf numFmtId="0" fontId="5" fillId="5" borderId="0" xfId="0" applyFont="1" applyFill="1" applyBorder="1" applyAlignment="1" applyProtection="1"/>
    <xf numFmtId="0" fontId="5" fillId="2" borderId="0" xfId="0" applyFont="1" applyFill="1" applyAlignment="1" applyProtection="1"/>
    <xf numFmtId="0" fontId="1" fillId="5" borderId="0" xfId="1" applyFill="1"/>
    <xf numFmtId="3" fontId="1" fillId="5" borderId="0" xfId="1" applyNumberFormat="1" applyFont="1" applyFill="1" applyBorder="1"/>
    <xf numFmtId="0" fontId="1" fillId="5" borderId="0" xfId="1" applyFill="1" applyBorder="1"/>
    <xf numFmtId="3" fontId="0" fillId="5" borderId="57" xfId="0" applyNumberFormat="1" applyFill="1" applyBorder="1"/>
    <xf numFmtId="0" fontId="0" fillId="5" borderId="0" xfId="1" quotePrefix="1" applyFont="1" applyFill="1" applyBorder="1"/>
    <xf numFmtId="0" fontId="0" fillId="2" borderId="43" xfId="0" applyFill="1" applyBorder="1" applyAlignment="1">
      <alignment vertical="top" wrapText="1"/>
    </xf>
    <xf numFmtId="3" fontId="1" fillId="2" borderId="53" xfId="1" applyNumberFormat="1" applyFont="1" applyFill="1" applyBorder="1" applyAlignment="1"/>
    <xf numFmtId="3" fontId="0" fillId="2" borderId="48" xfId="0" applyNumberFormat="1" applyFill="1" applyBorder="1" applyAlignment="1">
      <alignment wrapText="1"/>
    </xf>
    <xf numFmtId="0" fontId="1" fillId="2" borderId="38" xfId="1" applyFill="1" applyBorder="1"/>
    <xf numFmtId="3" fontId="0" fillId="2" borderId="53" xfId="0" applyNumberFormat="1" applyFill="1" applyBorder="1" applyAlignment="1"/>
    <xf numFmtId="4" fontId="1" fillId="4" borderId="42" xfId="1" applyNumberFormat="1" applyFont="1" applyFill="1" applyBorder="1"/>
    <xf numFmtId="4" fontId="1" fillId="4" borderId="43" xfId="1" applyNumberFormat="1" applyFont="1" applyFill="1" applyBorder="1"/>
    <xf numFmtId="4" fontId="1" fillId="4" borderId="38" xfId="1" applyNumberFormat="1" applyFont="1" applyFill="1" applyBorder="1"/>
    <xf numFmtId="3" fontId="0" fillId="5" borderId="54" xfId="0" applyNumberFormat="1" applyFont="1" applyFill="1" applyBorder="1"/>
    <xf numFmtId="0" fontId="0" fillId="5" borderId="0" xfId="0" applyFill="1" applyBorder="1"/>
    <xf numFmtId="3" fontId="1" fillId="2" borderId="46" xfId="2" applyNumberFormat="1" applyFont="1" applyFill="1" applyBorder="1" applyProtection="1"/>
    <xf numFmtId="0" fontId="0" fillId="5" borderId="0" xfId="0" applyFill="1" applyProtection="1"/>
    <xf numFmtId="0" fontId="30" fillId="7" borderId="1" xfId="0" applyFont="1" applyFill="1" applyBorder="1" applyAlignment="1" applyProtection="1"/>
    <xf numFmtId="0" fontId="30" fillId="2" borderId="0" xfId="0" applyFont="1" applyFill="1" applyAlignment="1" applyProtection="1"/>
    <xf numFmtId="0" fontId="30" fillId="5" borderId="0" xfId="0" applyFont="1" applyFill="1" applyAlignment="1" applyProtection="1"/>
    <xf numFmtId="0" fontId="30" fillId="2" borderId="0" xfId="0" applyFont="1" applyFill="1" applyProtection="1"/>
    <xf numFmtId="0" fontId="39" fillId="2" borderId="0" xfId="0" applyFont="1" applyFill="1" applyAlignment="1" applyProtection="1"/>
    <xf numFmtId="0" fontId="42" fillId="2" borderId="0" xfId="0" applyFont="1" applyFill="1" applyAlignment="1" applyProtection="1"/>
    <xf numFmtId="0" fontId="42" fillId="5" borderId="0" xfId="0" applyFont="1" applyFill="1" applyAlignment="1" applyProtection="1"/>
    <xf numFmtId="0" fontId="42" fillId="2" borderId="63" xfId="0" applyFont="1" applyFill="1" applyBorder="1" applyAlignment="1" applyProtection="1"/>
    <xf numFmtId="0" fontId="39" fillId="2" borderId="0" xfId="0" applyFont="1" applyFill="1" applyBorder="1" applyAlignment="1" applyProtection="1"/>
    <xf numFmtId="0" fontId="44" fillId="2" borderId="0" xfId="0" applyFont="1" applyFill="1" applyAlignment="1" applyProtection="1"/>
    <xf numFmtId="0" fontId="0" fillId="7" borderId="33" xfId="0" applyFont="1" applyFill="1" applyBorder="1" applyAlignment="1" applyProtection="1"/>
    <xf numFmtId="0" fontId="30" fillId="7" borderId="33" xfId="0" applyFont="1" applyFill="1" applyBorder="1" applyAlignment="1" applyProtection="1"/>
    <xf numFmtId="0" fontId="42" fillId="2" borderId="62" xfId="0" applyFont="1" applyFill="1" applyBorder="1" applyAlignment="1" applyProtection="1"/>
    <xf numFmtId="0" fontId="0" fillId="5" borderId="6" xfId="0" applyFill="1" applyBorder="1" applyAlignment="1">
      <alignment vertical="top" wrapText="1"/>
    </xf>
    <xf numFmtId="0" fontId="22" fillId="5" borderId="16" xfId="0" applyFont="1" applyFill="1" applyBorder="1" applyAlignment="1"/>
    <xf numFmtId="3" fontId="1" fillId="5" borderId="9" xfId="1" applyNumberFormat="1" applyFont="1" applyFill="1" applyBorder="1"/>
    <xf numFmtId="3" fontId="0" fillId="5" borderId="9" xfId="1" applyNumberFormat="1" applyFont="1" applyFill="1" applyBorder="1"/>
    <xf numFmtId="0" fontId="0" fillId="5" borderId="6" xfId="0" applyFill="1" applyBorder="1" applyAlignment="1"/>
    <xf numFmtId="0" fontId="0" fillId="5" borderId="9" xfId="0" applyFill="1" applyBorder="1" applyAlignment="1">
      <alignment vertical="top" wrapText="1"/>
    </xf>
    <xf numFmtId="3" fontId="1" fillId="5" borderId="45" xfId="1" applyNumberFormat="1" applyFont="1" applyFill="1" applyBorder="1" applyAlignment="1"/>
    <xf numFmtId="3" fontId="0" fillId="5" borderId="16" xfId="0" applyNumberFormat="1" applyFill="1" applyBorder="1" applyAlignment="1">
      <alignment wrapText="1"/>
    </xf>
    <xf numFmtId="0" fontId="1" fillId="5" borderId="6" xfId="1" applyFill="1" applyBorder="1"/>
    <xf numFmtId="3" fontId="0" fillId="5" borderId="45" xfId="0" applyNumberFormat="1" applyFill="1" applyBorder="1" applyAlignment="1"/>
    <xf numFmtId="3" fontId="1" fillId="5" borderId="60" xfId="1" applyNumberFormat="1" applyFont="1" applyFill="1" applyBorder="1" applyAlignment="1"/>
    <xf numFmtId="3" fontId="0" fillId="5" borderId="3" xfId="0" applyNumberFormat="1" applyFill="1" applyBorder="1" applyAlignment="1">
      <alignment wrapText="1"/>
    </xf>
    <xf numFmtId="0" fontId="1" fillId="5" borderId="9" xfId="1" applyFill="1" applyBorder="1"/>
    <xf numFmtId="3" fontId="0" fillId="5" borderId="59" xfId="0" applyNumberFormat="1" applyFill="1" applyBorder="1" applyAlignment="1"/>
    <xf numFmtId="0" fontId="0" fillId="5" borderId="22" xfId="0" applyFill="1" applyBorder="1" applyAlignment="1">
      <alignment vertical="top" wrapText="1"/>
    </xf>
    <xf numFmtId="0" fontId="0" fillId="0" borderId="0" xfId="0"/>
    <xf numFmtId="0" fontId="3" fillId="7" borderId="31" xfId="0" applyFont="1" applyFill="1" applyBorder="1" applyAlignment="1">
      <alignment horizontal="center"/>
    </xf>
    <xf numFmtId="10" fontId="7" fillId="2" borderId="25" xfId="0" applyNumberFormat="1" applyFont="1" applyFill="1" applyBorder="1" applyProtection="1"/>
    <xf numFmtId="0" fontId="19" fillId="2" borderId="0" xfId="0" applyFont="1" applyFill="1" applyAlignment="1" applyProtection="1">
      <alignment horizontal="left"/>
    </xf>
    <xf numFmtId="0" fontId="8" fillId="2" borderId="0" xfId="0" applyFont="1" applyFill="1" applyAlignment="1" applyProtection="1">
      <alignment horizontal="left"/>
    </xf>
    <xf numFmtId="0" fontId="8" fillId="2" borderId="0" xfId="0" applyFont="1" applyFill="1" applyAlignment="1" applyProtection="1"/>
    <xf numFmtId="0" fontId="4" fillId="2" borderId="0" xfId="0" applyFont="1" applyFill="1" applyBorder="1" applyAlignment="1" applyProtection="1"/>
    <xf numFmtId="0" fontId="8" fillId="2" borderId="0" xfId="0" applyFont="1" applyFill="1" applyBorder="1" applyAlignment="1" applyProtection="1"/>
    <xf numFmtId="0" fontId="8" fillId="2" borderId="0" xfId="0" applyFont="1" applyFill="1" applyBorder="1" applyProtection="1"/>
    <xf numFmtId="0" fontId="16" fillId="2" borderId="0" xfId="0" applyFont="1" applyFill="1" applyAlignment="1" applyProtection="1"/>
    <xf numFmtId="0" fontId="16" fillId="5" borderId="0" xfId="0" applyFont="1" applyFill="1" applyBorder="1" applyAlignment="1" applyProtection="1">
      <alignment vertical="top"/>
    </xf>
    <xf numFmtId="0" fontId="19" fillId="2" borderId="0" xfId="0" applyFont="1" applyFill="1" applyBorder="1" applyAlignment="1" applyProtection="1"/>
    <xf numFmtId="0" fontId="4" fillId="5" borderId="0" xfId="0" applyFont="1" applyFill="1" applyBorder="1" applyAlignment="1" applyProtection="1">
      <alignment vertical="top"/>
    </xf>
    <xf numFmtId="0" fontId="19" fillId="5" borderId="0" xfId="0" applyFont="1" applyFill="1" applyBorder="1" applyAlignment="1" applyProtection="1">
      <alignment vertical="top"/>
    </xf>
    <xf numFmtId="0" fontId="4" fillId="2" borderId="0" xfId="0" applyFont="1" applyFill="1" applyBorder="1" applyProtection="1"/>
    <xf numFmtId="0" fontId="4" fillId="2" borderId="62" xfId="0" applyFont="1" applyFill="1" applyBorder="1" applyProtection="1"/>
    <xf numFmtId="0" fontId="4" fillId="7" borderId="1" xfId="0" applyFont="1" applyFill="1" applyBorder="1" applyAlignment="1" applyProtection="1">
      <alignment horizontal="center" vertical="center"/>
    </xf>
    <xf numFmtId="3" fontId="7" fillId="5" borderId="35" xfId="0" applyNumberFormat="1" applyFont="1" applyFill="1" applyBorder="1" applyAlignment="1" applyProtection="1"/>
    <xf numFmtId="3" fontId="7" fillId="5" borderId="63" xfId="0" applyNumberFormat="1" applyFont="1" applyFill="1" applyBorder="1" applyAlignment="1" applyProtection="1"/>
    <xf numFmtId="0" fontId="40" fillId="2" borderId="0" xfId="0" applyFont="1" applyFill="1" applyBorder="1" applyProtection="1"/>
    <xf numFmtId="0" fontId="41" fillId="2" borderId="0" xfId="0" applyFont="1" applyFill="1" applyBorder="1" applyProtection="1"/>
    <xf numFmtId="0" fontId="39" fillId="5" borderId="0" xfId="0" applyFont="1" applyFill="1" applyAlignment="1" applyProtection="1"/>
    <xf numFmtId="0" fontId="6" fillId="5" borderId="0" xfId="0" applyFont="1" applyFill="1" applyProtection="1"/>
    <xf numFmtId="3" fontId="1" fillId="4" borderId="1" xfId="1" applyNumberFormat="1" applyFont="1" applyFill="1" applyBorder="1"/>
    <xf numFmtId="3" fontId="1" fillId="4" borderId="6" xfId="1" applyNumberFormat="1" applyFont="1" applyFill="1" applyBorder="1"/>
    <xf numFmtId="3" fontId="1" fillId="4" borderId="9" xfId="1" applyNumberFormat="1" applyFont="1" applyFill="1" applyBorder="1"/>
    <xf numFmtId="3" fontId="1" fillId="2" borderId="1" xfId="1" applyNumberFormat="1" applyFont="1" applyFill="1" applyBorder="1"/>
    <xf numFmtId="3" fontId="1" fillId="4" borderId="33" xfId="1" applyNumberFormat="1" applyFont="1" applyFill="1" applyBorder="1"/>
    <xf numFmtId="3" fontId="1" fillId="4" borderId="35" xfId="1" applyNumberFormat="1" applyFont="1" applyFill="1" applyBorder="1"/>
    <xf numFmtId="3" fontId="1" fillId="5" borderId="63" xfId="1" applyNumberFormat="1" applyFont="1" applyFill="1" applyBorder="1"/>
    <xf numFmtId="3" fontId="1" fillId="2" borderId="10" xfId="1" applyNumberFormat="1" applyFont="1" applyFill="1" applyBorder="1"/>
    <xf numFmtId="3" fontId="1" fillId="4" borderId="21" xfId="1" applyNumberFormat="1" applyFont="1" applyFill="1" applyBorder="1"/>
    <xf numFmtId="3" fontId="1" fillId="4" borderId="10" xfId="1" applyNumberFormat="1" applyFont="1" applyFill="1" applyBorder="1"/>
    <xf numFmtId="3" fontId="1" fillId="4" borderId="11" xfId="1" applyNumberFormat="1" applyFont="1" applyFill="1" applyBorder="1"/>
    <xf numFmtId="3" fontId="1" fillId="4" borderId="12" xfId="1" applyNumberFormat="1" applyFont="1" applyFill="1" applyBorder="1"/>
    <xf numFmtId="3" fontId="1" fillId="4" borderId="13" xfId="1" applyNumberFormat="1" applyFont="1" applyFill="1" applyBorder="1"/>
    <xf numFmtId="3" fontId="1" fillId="4" borderId="14" xfId="1" applyNumberFormat="1" applyFont="1" applyFill="1" applyBorder="1"/>
    <xf numFmtId="3" fontId="1" fillId="5" borderId="1" xfId="1" applyNumberFormat="1" applyFont="1" applyFill="1" applyBorder="1"/>
    <xf numFmtId="3" fontId="1" fillId="4" borderId="42" xfId="1" applyNumberFormat="1" applyFont="1" applyFill="1" applyBorder="1"/>
    <xf numFmtId="3" fontId="1" fillId="4" borderId="43" xfId="1" applyNumberFormat="1" applyFont="1" applyFill="1" applyBorder="1"/>
    <xf numFmtId="3" fontId="1" fillId="4" borderId="26" xfId="1" applyNumberFormat="1" applyFont="1" applyFill="1" applyBorder="1"/>
    <xf numFmtId="3" fontId="1" fillId="5" borderId="10" xfId="1" applyNumberFormat="1" applyFont="1" applyFill="1" applyBorder="1"/>
    <xf numFmtId="0" fontId="10" fillId="0" borderId="75" xfId="0" applyFont="1" applyBorder="1" applyAlignment="1" applyProtection="1"/>
    <xf numFmtId="0" fontId="10" fillId="0" borderId="76" xfId="0" applyFont="1" applyBorder="1" applyAlignment="1" applyProtection="1"/>
    <xf numFmtId="0" fontId="10" fillId="0" borderId="78" xfId="0" applyFont="1" applyBorder="1" applyAlignment="1" applyProtection="1"/>
    <xf numFmtId="0" fontId="10" fillId="0" borderId="77" xfId="0" applyFont="1" applyBorder="1" applyAlignment="1" applyProtection="1"/>
    <xf numFmtId="0" fontId="10" fillId="2" borderId="56" xfId="2" applyFont="1" applyFill="1" applyBorder="1" applyProtection="1"/>
    <xf numFmtId="0" fontId="10" fillId="2" borderId="51" xfId="2" applyFont="1" applyFill="1" applyBorder="1" applyProtection="1"/>
    <xf numFmtId="0" fontId="0" fillId="14" borderId="0" xfId="0" applyFont="1" applyFill="1" applyProtection="1"/>
    <xf numFmtId="3" fontId="3" fillId="2" borderId="0" xfId="0" applyNumberFormat="1" applyFont="1" applyFill="1" applyProtection="1"/>
    <xf numFmtId="0" fontId="0" fillId="14" borderId="0" xfId="0" applyFill="1" applyAlignment="1" applyProtection="1">
      <alignment horizontal="right"/>
    </xf>
    <xf numFmtId="3" fontId="0" fillId="5" borderId="0" xfId="0" applyNumberFormat="1" applyFont="1" applyFill="1" applyProtection="1"/>
    <xf numFmtId="164" fontId="0" fillId="5" borderId="0" xfId="0" applyNumberFormat="1" applyFont="1" applyFill="1" applyProtection="1"/>
    <xf numFmtId="3" fontId="1" fillId="5" borderId="0" xfId="2" applyNumberFormat="1" applyFont="1" applyFill="1" applyBorder="1" applyProtection="1"/>
    <xf numFmtId="0" fontId="28" fillId="2" borderId="0" xfId="0" applyFont="1" applyFill="1" applyProtection="1"/>
    <xf numFmtId="3" fontId="4" fillId="5" borderId="0" xfId="0" applyNumberFormat="1" applyFont="1" applyFill="1" applyBorder="1"/>
    <xf numFmtId="0" fontId="4" fillId="5" borderId="0" xfId="0" applyFont="1" applyFill="1"/>
    <xf numFmtId="0" fontId="5" fillId="5" borderId="0" xfId="0" applyFont="1" applyFill="1"/>
    <xf numFmtId="0" fontId="23" fillId="2" borderId="0" xfId="0" quotePrefix="1" applyFont="1" applyFill="1" applyAlignment="1" applyProtection="1">
      <alignment vertical="top" wrapText="1"/>
    </xf>
    <xf numFmtId="0" fontId="0" fillId="2" borderId="0" xfId="0" applyFill="1" applyAlignment="1" applyProtection="1">
      <alignment vertical="top" wrapText="1"/>
    </xf>
    <xf numFmtId="0" fontId="4" fillId="2" borderId="0" xfId="0" applyFont="1" applyFill="1" applyBorder="1" applyAlignment="1" applyProtection="1">
      <alignment wrapText="1"/>
    </xf>
    <xf numFmtId="0" fontId="0" fillId="2" borderId="62" xfId="0" applyFill="1" applyBorder="1" applyAlignment="1" applyProtection="1"/>
    <xf numFmtId="0" fontId="0" fillId="5" borderId="62" xfId="0" applyFill="1" applyBorder="1" applyAlignment="1" applyProtection="1"/>
    <xf numFmtId="0" fontId="0" fillId="5" borderId="34" xfId="0" applyFill="1" applyBorder="1" applyAlignment="1" applyProtection="1"/>
    <xf numFmtId="3" fontId="7" fillId="2" borderId="37" xfId="0" applyNumberFormat="1" applyFont="1" applyFill="1" applyBorder="1" applyProtection="1"/>
    <xf numFmtId="3" fontId="7" fillId="2" borderId="62" xfId="0" applyNumberFormat="1" applyFont="1" applyFill="1" applyBorder="1" applyProtection="1"/>
    <xf numFmtId="0" fontId="0" fillId="5" borderId="33" xfId="0" applyFill="1" applyBorder="1" applyAlignment="1" applyProtection="1"/>
    <xf numFmtId="3" fontId="4" fillId="5" borderId="27" xfId="0" applyNumberFormat="1" applyFont="1" applyFill="1" applyBorder="1" applyAlignment="1" applyProtection="1">
      <alignment horizontal="center" vertical="center"/>
    </xf>
    <xf numFmtId="3" fontId="4" fillId="5" borderId="0" xfId="0" applyNumberFormat="1" applyFont="1" applyFill="1" applyBorder="1" applyAlignment="1" applyProtection="1">
      <alignment horizontal="center" vertical="center"/>
    </xf>
    <xf numFmtId="3" fontId="7" fillId="5" borderId="37" xfId="0" applyNumberFormat="1" applyFont="1" applyFill="1" applyBorder="1" applyAlignment="1" applyProtection="1"/>
    <xf numFmtId="3" fontId="26" fillId="2" borderId="62" xfId="0" applyNumberFormat="1" applyFont="1" applyFill="1" applyBorder="1" applyProtection="1"/>
    <xf numFmtId="3" fontId="7" fillId="5" borderId="62" xfId="0" applyNumberFormat="1" applyFont="1" applyFill="1" applyBorder="1" applyProtection="1"/>
    <xf numFmtId="3" fontId="4" fillId="7" borderId="6" xfId="0" applyNumberFormat="1" applyFont="1" applyFill="1" applyBorder="1" applyAlignment="1" applyProtection="1">
      <alignment horizontal="center" vertical="center"/>
    </xf>
    <xf numFmtId="0" fontId="0" fillId="2" borderId="10" xfId="0" applyFill="1" applyBorder="1" applyAlignment="1" applyProtection="1"/>
    <xf numFmtId="0" fontId="0" fillId="2" borderId="73" xfId="0" applyFont="1" applyFill="1" applyBorder="1" applyProtection="1"/>
    <xf numFmtId="0" fontId="0" fillId="2" borderId="73" xfId="0" applyFill="1" applyBorder="1" applyAlignment="1" applyProtection="1"/>
    <xf numFmtId="0" fontId="0" fillId="7" borderId="1" xfId="0" applyFill="1" applyBorder="1" applyAlignment="1" applyProtection="1"/>
    <xf numFmtId="0" fontId="0" fillId="2" borderId="11" xfId="0" applyFill="1" applyBorder="1" applyAlignment="1" applyProtection="1"/>
    <xf numFmtId="0" fontId="23" fillId="2" borderId="73" xfId="0" applyFont="1" applyFill="1" applyBorder="1" applyAlignment="1" applyProtection="1"/>
    <xf numFmtId="0" fontId="0" fillId="2" borderId="73" xfId="0" applyFont="1" applyFill="1" applyBorder="1" applyAlignment="1" applyProtection="1"/>
    <xf numFmtId="0" fontId="0" fillId="7" borderId="1" xfId="0" applyFont="1" applyFill="1" applyBorder="1" applyAlignment="1" applyProtection="1"/>
    <xf numFmtId="0" fontId="17" fillId="2" borderId="73" xfId="0" applyFont="1" applyFill="1" applyBorder="1" applyAlignment="1" applyProtection="1"/>
    <xf numFmtId="0" fontId="6" fillId="2" borderId="11" xfId="0" applyFont="1" applyFill="1" applyBorder="1" applyAlignment="1" applyProtection="1"/>
    <xf numFmtId="0" fontId="43" fillId="2" borderId="0" xfId="0" applyFont="1" applyFill="1" applyBorder="1" applyAlignment="1" applyProtection="1"/>
    <xf numFmtId="0" fontId="30" fillId="2" borderId="0" xfId="0" applyFont="1" applyFill="1" applyBorder="1" applyAlignment="1" applyProtection="1"/>
    <xf numFmtId="0" fontId="42" fillId="2" borderId="58" xfId="0" applyFont="1" applyFill="1" applyBorder="1" applyAlignment="1" applyProtection="1"/>
    <xf numFmtId="0" fontId="23" fillId="2" borderId="58" xfId="0" applyFont="1" applyFill="1" applyBorder="1" applyAlignment="1" applyProtection="1"/>
    <xf numFmtId="0" fontId="3" fillId="2" borderId="0" xfId="0" applyFont="1" applyFill="1" applyAlignment="1" applyProtection="1">
      <alignment horizontal="right" vertical="top"/>
    </xf>
    <xf numFmtId="0" fontId="45" fillId="2" borderId="0" xfId="0" applyFont="1" applyFill="1" applyAlignment="1" applyProtection="1">
      <alignment horizontal="right" vertical="top"/>
    </xf>
    <xf numFmtId="0" fontId="19" fillId="2" borderId="0" xfId="0" applyFont="1" applyFill="1" applyAlignment="1" applyProtection="1">
      <alignment horizontal="right" vertical="top"/>
    </xf>
    <xf numFmtId="0" fontId="0" fillId="0" borderId="0" xfId="0" applyAlignment="1" applyProtection="1">
      <alignment horizontal="left" wrapText="1"/>
    </xf>
    <xf numFmtId="0" fontId="3" fillId="2" borderId="0" xfId="0" applyFont="1" applyFill="1" applyAlignment="1" applyProtection="1">
      <alignment vertical="top" wrapText="1"/>
    </xf>
    <xf numFmtId="0" fontId="46" fillId="2" borderId="0" xfId="0" applyFont="1" applyFill="1" applyAlignment="1" applyProtection="1"/>
    <xf numFmtId="0" fontId="16" fillId="2" borderId="0" xfId="0" applyFont="1" applyFill="1" applyBorder="1" applyAlignment="1" applyProtection="1"/>
    <xf numFmtId="3" fontId="18" fillId="2" borderId="0" xfId="0" applyNumberFormat="1" applyFont="1" applyFill="1" applyAlignment="1" applyProtection="1"/>
    <xf numFmtId="3" fontId="7" fillId="5" borderId="0" xfId="0" applyNumberFormat="1" applyFont="1" applyFill="1" applyAlignment="1" applyProtection="1"/>
    <xf numFmtId="0" fontId="45" fillId="2" borderId="0" xfId="0" applyFont="1" applyFill="1" applyBorder="1" applyAlignment="1" applyProtection="1">
      <alignment horizontal="right" vertical="top"/>
    </xf>
    <xf numFmtId="0" fontId="42" fillId="2" borderId="0" xfId="0" applyFont="1" applyFill="1" applyBorder="1" applyAlignment="1" applyProtection="1"/>
    <xf numFmtId="0" fontId="17" fillId="6" borderId="0" xfId="0" applyFont="1" applyFill="1" applyAlignment="1" applyProtection="1"/>
    <xf numFmtId="0" fontId="0" fillId="5" borderId="63" xfId="0" applyFill="1" applyBorder="1" applyAlignment="1" applyProtection="1"/>
    <xf numFmtId="0" fontId="30" fillId="5" borderId="63" xfId="0" applyFont="1" applyFill="1" applyBorder="1" applyAlignment="1" applyProtection="1"/>
    <xf numFmtId="0" fontId="0" fillId="5" borderId="0" xfId="0" applyFill="1" applyBorder="1" applyAlignment="1" applyProtection="1">
      <alignment vertical="top" wrapText="1"/>
    </xf>
    <xf numFmtId="0" fontId="3" fillId="5" borderId="0" xfId="0" applyFont="1" applyFill="1" applyAlignment="1" applyProtection="1">
      <alignment horizontal="right"/>
    </xf>
    <xf numFmtId="0" fontId="0" fillId="15" borderId="75" xfId="3" applyFont="1" applyFill="1" applyBorder="1" applyAlignment="1" applyProtection="1">
      <alignment horizontal="right"/>
    </xf>
    <xf numFmtId="0" fontId="0" fillId="15" borderId="76" xfId="3" applyFont="1" applyFill="1" applyBorder="1" applyAlignment="1" applyProtection="1">
      <alignment horizontal="right"/>
    </xf>
    <xf numFmtId="0" fontId="0" fillId="15" borderId="77" xfId="3" applyFont="1" applyFill="1" applyBorder="1" applyAlignment="1" applyProtection="1">
      <alignment horizontal="right"/>
    </xf>
    <xf numFmtId="9" fontId="10" fillId="2" borderId="8" xfId="2" applyNumberFormat="1" applyFont="1" applyFill="1" applyBorder="1" applyProtection="1"/>
    <xf numFmtId="0" fontId="10" fillId="2" borderId="16" xfId="2" applyFont="1" applyFill="1" applyBorder="1" applyProtection="1"/>
    <xf numFmtId="9" fontId="10" fillId="5" borderId="9" xfId="2" applyNumberFormat="1" applyFont="1" applyFill="1" applyBorder="1" applyProtection="1"/>
    <xf numFmtId="9" fontId="10" fillId="2" borderId="14" xfId="2" applyNumberFormat="1" applyFont="1" applyFill="1" applyBorder="1" applyProtection="1"/>
    <xf numFmtId="3" fontId="1" fillId="5" borderId="45" xfId="2" applyNumberFormat="1" applyFont="1" applyFill="1" applyBorder="1" applyProtection="1"/>
    <xf numFmtId="3" fontId="7" fillId="5" borderId="18" xfId="0" applyNumberFormat="1" applyFont="1" applyFill="1" applyBorder="1" applyAlignment="1" applyProtection="1"/>
    <xf numFmtId="3" fontId="7" fillId="5" borderId="58" xfId="0" applyNumberFormat="1" applyFont="1" applyFill="1" applyBorder="1" applyProtection="1"/>
    <xf numFmtId="3" fontId="7" fillId="5" borderId="34" xfId="0" applyNumberFormat="1" applyFont="1" applyFill="1" applyBorder="1" applyProtection="1"/>
    <xf numFmtId="3" fontId="7" fillId="5" borderId="22" xfId="0" applyNumberFormat="1" applyFont="1" applyFill="1" applyBorder="1" applyAlignment="1" applyProtection="1"/>
    <xf numFmtId="3" fontId="7" fillId="5" borderId="37" xfId="0" applyNumberFormat="1" applyFont="1" applyFill="1" applyBorder="1" applyProtection="1"/>
    <xf numFmtId="0" fontId="3" fillId="2" borderId="0" xfId="0" applyFont="1" applyFill="1" applyAlignment="1" applyProtection="1">
      <alignment vertical="top" wrapText="1"/>
    </xf>
    <xf numFmtId="0" fontId="0" fillId="5" borderId="0" xfId="0" applyFill="1" applyAlignment="1" applyProtection="1">
      <alignment horizontal="left"/>
    </xf>
    <xf numFmtId="0" fontId="0" fillId="2" borderId="0" xfId="0" applyFont="1" applyFill="1" applyBorder="1" applyProtection="1"/>
    <xf numFmtId="0" fontId="0" fillId="5" borderId="0" xfId="0" applyFill="1" applyBorder="1" applyAlignment="1" applyProtection="1">
      <alignment horizontal="right" vertical="top"/>
    </xf>
    <xf numFmtId="0" fontId="30" fillId="5" borderId="0" xfId="0" applyFont="1" applyFill="1" applyBorder="1" applyAlignment="1" applyProtection="1"/>
    <xf numFmtId="0" fontId="0" fillId="5" borderId="0" xfId="0" applyFill="1" applyBorder="1" applyAlignment="1" applyProtection="1"/>
    <xf numFmtId="3" fontId="7" fillId="5" borderId="0" xfId="0" applyNumberFormat="1" applyFont="1" applyFill="1" applyBorder="1" applyAlignment="1" applyProtection="1"/>
    <xf numFmtId="0" fontId="7" fillId="2" borderId="1" xfId="0" applyFont="1" applyFill="1" applyBorder="1" applyAlignment="1" applyProtection="1">
      <alignment vertical="top" wrapText="1"/>
      <protection locked="0"/>
    </xf>
    <xf numFmtId="0" fontId="28" fillId="7" borderId="1" xfId="0" applyFont="1" applyFill="1" applyBorder="1" applyAlignment="1" applyProtection="1">
      <alignment vertical="top" wrapText="1"/>
      <protection locked="0"/>
    </xf>
    <xf numFmtId="3" fontId="28" fillId="7" borderId="33" xfId="0" applyNumberFormat="1" applyFont="1" applyFill="1" applyBorder="1" applyAlignment="1" applyProtection="1">
      <protection locked="0"/>
    </xf>
    <xf numFmtId="3" fontId="28" fillId="7" borderId="1" xfId="0" applyNumberFormat="1" applyFont="1" applyFill="1" applyBorder="1" applyProtection="1">
      <protection locked="0"/>
    </xf>
    <xf numFmtId="3" fontId="28" fillId="7" borderId="1" xfId="0" applyNumberFormat="1" applyFont="1" applyFill="1" applyBorder="1" applyAlignment="1" applyProtection="1">
      <protection locked="0"/>
    </xf>
    <xf numFmtId="3" fontId="6" fillId="5" borderId="0" xfId="0" applyNumberFormat="1" applyFont="1" applyFill="1" applyBorder="1" applyAlignment="1" applyProtection="1">
      <alignment horizontal="center" vertical="center"/>
    </xf>
    <xf numFmtId="3" fontId="0" fillId="5" borderId="0" xfId="0" applyNumberFormat="1" applyFill="1" applyBorder="1" applyAlignment="1" applyProtection="1">
      <alignment horizontal="center" vertical="center"/>
    </xf>
    <xf numFmtId="3" fontId="6" fillId="5" borderId="27" xfId="0" applyNumberFormat="1" applyFont="1" applyFill="1" applyBorder="1" applyAlignment="1" applyProtection="1">
      <alignment horizontal="center" vertical="center"/>
    </xf>
    <xf numFmtId="3" fontId="23" fillId="2" borderId="62" xfId="0" applyNumberFormat="1" applyFont="1" applyFill="1" applyBorder="1" applyProtection="1"/>
    <xf numFmtId="3" fontId="6" fillId="2" borderId="0" xfId="0" applyNumberFormat="1" applyFont="1" applyFill="1" applyBorder="1" applyProtection="1"/>
    <xf numFmtId="3" fontId="6" fillId="2" borderId="62" xfId="0" applyNumberFormat="1" applyFont="1" applyFill="1" applyBorder="1" applyProtection="1"/>
    <xf numFmtId="3" fontId="7" fillId="2" borderId="18" xfId="0" applyNumberFormat="1" applyFont="1" applyFill="1" applyBorder="1" applyProtection="1"/>
    <xf numFmtId="3" fontId="7" fillId="2" borderId="58" xfId="0" applyNumberFormat="1" applyFont="1" applyFill="1" applyBorder="1" applyProtection="1"/>
    <xf numFmtId="3" fontId="7" fillId="2" borderId="34" xfId="0" applyNumberFormat="1" applyFont="1" applyFill="1" applyBorder="1" applyProtection="1"/>
    <xf numFmtId="0" fontId="39" fillId="5" borderId="0" xfId="0" applyFont="1" applyFill="1" applyProtection="1"/>
    <xf numFmtId="0" fontId="41" fillId="2" borderId="0" xfId="0" applyFont="1" applyFill="1" applyAlignment="1" applyProtection="1">
      <alignment horizontal="right" wrapText="1"/>
    </xf>
    <xf numFmtId="0" fontId="4" fillId="5" borderId="0" xfId="0" applyFont="1" applyFill="1" applyProtection="1"/>
    <xf numFmtId="0" fontId="8" fillId="5" borderId="0" xfId="0" applyFont="1" applyFill="1" applyProtection="1"/>
    <xf numFmtId="0" fontId="25" fillId="2" borderId="0" xfId="0" applyFont="1" applyFill="1" applyBorder="1" applyAlignment="1" applyProtection="1">
      <alignment horizontal="right"/>
    </xf>
    <xf numFmtId="3" fontId="34" fillId="5" borderId="0" xfId="1" applyNumberFormat="1" applyFont="1" applyFill="1" applyBorder="1"/>
    <xf numFmtId="0" fontId="0" fillId="2" borderId="40" xfId="0" applyFill="1" applyBorder="1" applyAlignment="1">
      <alignment vertical="top" wrapText="1"/>
    </xf>
    <xf numFmtId="0" fontId="7" fillId="2" borderId="0" xfId="0" applyFont="1" applyFill="1" applyBorder="1" applyAlignment="1"/>
    <xf numFmtId="0" fontId="19" fillId="2" borderId="0" xfId="0" applyFont="1" applyFill="1"/>
    <xf numFmtId="0" fontId="6" fillId="2" borderId="0" xfId="1" applyFont="1" applyFill="1"/>
    <xf numFmtId="0" fontId="19" fillId="2" borderId="0" xfId="1" applyFont="1" applyFill="1"/>
    <xf numFmtId="0" fontId="7" fillId="2" borderId="15" xfId="0" applyFont="1" applyFill="1" applyBorder="1" applyAlignment="1"/>
    <xf numFmtId="0" fontId="7" fillId="2" borderId="16" xfId="0" applyFont="1" applyFill="1" applyBorder="1" applyAlignment="1"/>
    <xf numFmtId="0" fontId="7" fillId="2" borderId="23" xfId="0" applyFont="1" applyFill="1" applyBorder="1" applyAlignment="1"/>
    <xf numFmtId="0" fontId="0" fillId="2" borderId="5" xfId="0" applyFill="1" applyBorder="1" applyAlignment="1">
      <alignment vertical="top" wrapText="1"/>
    </xf>
    <xf numFmtId="0" fontId="0" fillId="2" borderId="17" xfId="0" applyFill="1" applyBorder="1" applyAlignment="1">
      <alignment vertical="top" wrapText="1"/>
    </xf>
    <xf numFmtId="3" fontId="0" fillId="2" borderId="30" xfId="0" applyNumberFormat="1" applyFont="1" applyFill="1" applyBorder="1" applyAlignment="1"/>
    <xf numFmtId="3" fontId="0" fillId="2" borderId="35" xfId="0" applyNumberFormat="1" applyFont="1" applyFill="1" applyBorder="1" applyAlignment="1"/>
    <xf numFmtId="3" fontId="0" fillId="2" borderId="40" xfId="0" applyNumberFormat="1" applyFont="1" applyFill="1" applyBorder="1" applyAlignment="1"/>
    <xf numFmtId="3" fontId="0" fillId="5" borderId="35" xfId="0" applyNumberFormat="1" applyFont="1" applyFill="1" applyBorder="1" applyAlignment="1"/>
    <xf numFmtId="3" fontId="0" fillId="2" borderId="35" xfId="0" applyNumberFormat="1" applyFill="1" applyBorder="1" applyAlignment="1"/>
    <xf numFmtId="3" fontId="0" fillId="5" borderId="35" xfId="0" applyNumberFormat="1" applyFill="1" applyBorder="1" applyAlignment="1"/>
    <xf numFmtId="3" fontId="0" fillId="2" borderId="50" xfId="0" applyNumberFormat="1" applyFill="1" applyBorder="1" applyAlignment="1"/>
    <xf numFmtId="3" fontId="19" fillId="3" borderId="2" xfId="0" applyNumberFormat="1" applyFont="1" applyFill="1" applyBorder="1"/>
    <xf numFmtId="3" fontId="19" fillId="6" borderId="20" xfId="0" applyNumberFormat="1" applyFont="1" applyFill="1" applyBorder="1"/>
    <xf numFmtId="0" fontId="47" fillId="2" borderId="0" xfId="0" applyFont="1" applyFill="1" applyBorder="1" applyAlignment="1">
      <alignment vertical="top"/>
    </xf>
    <xf numFmtId="3" fontId="28" fillId="2" borderId="16" xfId="0" applyNumberFormat="1" applyFont="1" applyFill="1" applyBorder="1" applyAlignment="1"/>
    <xf numFmtId="3" fontId="28" fillId="2" borderId="23" xfId="0" applyNumberFormat="1" applyFont="1" applyFill="1" applyBorder="1" applyAlignment="1"/>
    <xf numFmtId="3" fontId="1" fillId="2" borderId="7" xfId="1" applyNumberFormat="1" applyFont="1" applyFill="1" applyBorder="1"/>
    <xf numFmtId="3" fontId="1" fillId="2" borderId="13" xfId="1" applyNumberFormat="1" applyFont="1" applyFill="1" applyBorder="1"/>
    <xf numFmtId="3" fontId="28" fillId="2" borderId="15" xfId="0" applyNumberFormat="1" applyFont="1" applyFill="1" applyBorder="1" applyAlignment="1"/>
    <xf numFmtId="3" fontId="0" fillId="2" borderId="33" xfId="1" quotePrefix="1" applyNumberFormat="1" applyFont="1" applyFill="1" applyBorder="1" applyAlignment="1">
      <alignment horizontal="right"/>
    </xf>
    <xf numFmtId="3" fontId="1" fillId="2" borderId="9" xfId="1" applyNumberFormat="1" applyFont="1" applyFill="1" applyBorder="1" applyAlignment="1">
      <alignment horizontal="right"/>
    </xf>
    <xf numFmtId="3" fontId="1" fillId="2" borderId="1" xfId="1" applyNumberFormat="1" applyFont="1" applyFill="1" applyBorder="1" applyAlignment="1">
      <alignment horizontal="right"/>
    </xf>
    <xf numFmtId="3" fontId="1" fillId="2" borderId="14" xfId="1" applyNumberFormat="1" applyFont="1" applyFill="1" applyBorder="1" applyAlignment="1">
      <alignment horizontal="right"/>
    </xf>
    <xf numFmtId="3" fontId="1" fillId="2" borderId="80" xfId="1" applyNumberFormat="1" applyFont="1" applyFill="1" applyBorder="1" applyAlignment="1">
      <alignment horizontal="right"/>
    </xf>
    <xf numFmtId="3" fontId="1" fillId="2" borderId="8" xfId="1" applyNumberFormat="1" applyFont="1" applyFill="1" applyBorder="1" applyAlignment="1">
      <alignment horizontal="right"/>
    </xf>
    <xf numFmtId="3" fontId="28" fillId="2" borderId="0" xfId="0" applyNumberFormat="1" applyFont="1" applyFill="1" applyBorder="1" applyAlignment="1"/>
    <xf numFmtId="3" fontId="0" fillId="2" borderId="0" xfId="0" applyNumberFormat="1" applyFont="1" applyFill="1" applyBorder="1" applyAlignment="1">
      <alignment horizontal="right"/>
    </xf>
    <xf numFmtId="3" fontId="1" fillId="2" borderId="0" xfId="1" applyNumberFormat="1" applyFont="1" applyFill="1" applyBorder="1" applyAlignment="1">
      <alignment horizontal="right"/>
    </xf>
    <xf numFmtId="0" fontId="0" fillId="2" borderId="74" xfId="1" applyFont="1" applyFill="1" applyBorder="1" applyAlignment="1">
      <alignment vertical="top"/>
    </xf>
    <xf numFmtId="0" fontId="0" fillId="2" borderId="64" xfId="0" applyFill="1" applyBorder="1" applyAlignment="1">
      <alignment vertical="top" wrapText="1"/>
    </xf>
    <xf numFmtId="3" fontId="28" fillId="2" borderId="57" xfId="0" applyNumberFormat="1" applyFont="1" applyFill="1" applyBorder="1" applyAlignment="1"/>
    <xf numFmtId="3" fontId="48" fillId="6" borderId="63" xfId="0" applyNumberFormat="1" applyFont="1" applyFill="1" applyBorder="1"/>
    <xf numFmtId="3" fontId="19" fillId="6" borderId="70" xfId="0" applyNumberFormat="1" applyFont="1" applyFill="1" applyBorder="1" applyAlignment="1"/>
    <xf numFmtId="3" fontId="19" fillId="2" borderId="0" xfId="0" applyNumberFormat="1" applyFont="1" applyFill="1" applyBorder="1" applyAlignment="1"/>
    <xf numFmtId="0" fontId="1" fillId="2" borderId="0" xfId="1" applyFont="1" applyFill="1" applyBorder="1" applyAlignment="1">
      <alignment vertical="top"/>
    </xf>
    <xf numFmtId="3" fontId="19" fillId="2" borderId="0" xfId="1" applyNumberFormat="1" applyFont="1" applyFill="1" applyBorder="1"/>
    <xf numFmtId="3" fontId="28" fillId="2" borderId="40" xfId="0" applyNumberFormat="1" applyFont="1" applyFill="1" applyBorder="1" applyAlignment="1"/>
    <xf numFmtId="3" fontId="1" fillId="2" borderId="81" xfId="1" applyNumberFormat="1" applyFont="1" applyFill="1" applyBorder="1"/>
    <xf numFmtId="3" fontId="1" fillId="2" borderId="7" xfId="1" applyNumberFormat="1" applyFont="1" applyFill="1" applyBorder="1" applyAlignment="1">
      <alignment horizontal="right"/>
    </xf>
    <xf numFmtId="3" fontId="28" fillId="2" borderId="0" xfId="0" applyNumberFormat="1" applyFont="1" applyFill="1" applyBorder="1" applyAlignment="1">
      <alignment horizontal="right"/>
    </xf>
    <xf numFmtId="3" fontId="0" fillId="2" borderId="0" xfId="1" quotePrefix="1" applyNumberFormat="1" applyFont="1" applyFill="1" applyBorder="1" applyAlignment="1">
      <alignment horizontal="right"/>
    </xf>
    <xf numFmtId="0" fontId="0" fillId="2" borderId="40" xfId="1" applyFont="1" applyFill="1" applyBorder="1" applyAlignment="1">
      <alignment vertical="top"/>
    </xf>
    <xf numFmtId="0" fontId="7" fillId="2" borderId="40" xfId="0" applyFont="1" applyFill="1" applyBorder="1" applyAlignment="1"/>
    <xf numFmtId="0" fontId="0" fillId="2" borderId="40" xfId="0" applyFill="1" applyBorder="1" applyAlignment="1"/>
    <xf numFmtId="9" fontId="28" fillId="2" borderId="0" xfId="0" applyNumberFormat="1" applyFont="1" applyFill="1" applyBorder="1" applyAlignment="1"/>
    <xf numFmtId="0" fontId="22" fillId="2" borderId="15" xfId="0" applyFont="1" applyFill="1" applyBorder="1" applyAlignment="1"/>
    <xf numFmtId="0" fontId="8" fillId="16" borderId="0" xfId="1" applyFont="1" applyFill="1" applyBorder="1"/>
    <xf numFmtId="0" fontId="8" fillId="16" borderId="0" xfId="1" applyFont="1" applyFill="1" applyBorder="1" applyAlignment="1">
      <alignment vertical="top"/>
    </xf>
    <xf numFmtId="0" fontId="8" fillId="16" borderId="0" xfId="0" applyFont="1" applyFill="1" applyBorder="1" applyAlignment="1">
      <alignment vertical="top" wrapText="1"/>
    </xf>
    <xf numFmtId="0" fontId="8" fillId="16" borderId="0" xfId="0" applyFont="1" applyFill="1" applyBorder="1" applyAlignment="1"/>
    <xf numFmtId="3" fontId="8" fillId="16" borderId="0" xfId="0" applyNumberFormat="1" applyFont="1" applyFill="1" applyBorder="1" applyAlignment="1"/>
    <xf numFmtId="9" fontId="8" fillId="16" borderId="0" xfId="0" applyNumberFormat="1" applyFont="1" applyFill="1" applyBorder="1" applyAlignment="1"/>
    <xf numFmtId="3" fontId="8" fillId="16" borderId="0" xfId="1" applyNumberFormat="1" applyFont="1" applyFill="1" applyBorder="1"/>
    <xf numFmtId="3" fontId="8" fillId="16" borderId="0" xfId="0" applyNumberFormat="1" applyFont="1" applyFill="1" applyBorder="1" applyAlignment="1">
      <alignment horizontal="right"/>
    </xf>
    <xf numFmtId="3" fontId="8" fillId="16" borderId="0" xfId="1" applyNumberFormat="1" applyFont="1" applyFill="1" applyBorder="1" applyAlignment="1">
      <alignment horizontal="right"/>
    </xf>
    <xf numFmtId="0" fontId="0" fillId="5" borderId="20" xfId="1" applyFont="1" applyFill="1" applyBorder="1" applyAlignment="1">
      <alignment vertical="top"/>
    </xf>
    <xf numFmtId="0" fontId="22" fillId="5" borderId="20" xfId="0" applyFont="1" applyFill="1" applyBorder="1" applyAlignment="1"/>
    <xf numFmtId="3" fontId="1" fillId="5" borderId="21" xfId="1" applyNumberFormat="1" applyFont="1" applyFill="1" applyBorder="1"/>
    <xf numFmtId="0" fontId="0" fillId="5" borderId="23" xfId="1" applyFont="1" applyFill="1" applyBorder="1" applyAlignment="1">
      <alignment vertical="top"/>
    </xf>
    <xf numFmtId="0" fontId="0" fillId="5" borderId="17" xfId="0" applyFill="1" applyBorder="1" applyAlignment="1">
      <alignment vertical="top" wrapText="1"/>
    </xf>
    <xf numFmtId="0" fontId="22" fillId="5" borderId="23" xfId="0" applyFont="1" applyFill="1" applyBorder="1" applyAlignment="1"/>
    <xf numFmtId="3" fontId="1" fillId="5" borderId="13" xfId="1" applyNumberFormat="1" applyFont="1" applyFill="1" applyBorder="1"/>
    <xf numFmtId="3" fontId="1" fillId="5" borderId="14" xfId="1" applyNumberFormat="1" applyFont="1" applyFill="1" applyBorder="1"/>
    <xf numFmtId="0" fontId="0" fillId="5" borderId="0" xfId="1" applyFont="1" applyFill="1" applyBorder="1" applyAlignment="1">
      <alignment vertical="top"/>
    </xf>
    <xf numFmtId="0" fontId="0" fillId="5" borderId="0" xfId="0" applyFill="1" applyBorder="1" applyAlignment="1">
      <alignment vertical="top" wrapText="1"/>
    </xf>
    <xf numFmtId="0" fontId="22" fillId="5" borderId="0" xfId="0" applyFont="1" applyFill="1" applyBorder="1" applyAlignment="1"/>
    <xf numFmtId="3" fontId="0" fillId="5" borderId="0" xfId="0" applyNumberFormat="1" applyFill="1" applyBorder="1" applyAlignment="1"/>
    <xf numFmtId="3" fontId="0" fillId="5" borderId="0" xfId="0" applyNumberFormat="1" applyFont="1" applyFill="1" applyBorder="1" applyAlignment="1"/>
    <xf numFmtId="3" fontId="0" fillId="5" borderId="0" xfId="1" applyNumberFormat="1" applyFont="1" applyFill="1" applyBorder="1"/>
    <xf numFmtId="0" fontId="0" fillId="5" borderId="2" xfId="1" applyFont="1" applyFill="1" applyBorder="1" applyAlignment="1">
      <alignment vertical="top"/>
    </xf>
    <xf numFmtId="0" fontId="0" fillId="5" borderId="3" xfId="1" applyFont="1" applyFill="1" applyBorder="1" applyAlignment="1">
      <alignment vertical="top"/>
    </xf>
    <xf numFmtId="0" fontId="0" fillId="2" borderId="47" xfId="1" applyFont="1" applyFill="1" applyBorder="1" applyAlignment="1">
      <alignment vertical="top"/>
    </xf>
    <xf numFmtId="0" fontId="28" fillId="2" borderId="20" xfId="0" applyFont="1" applyFill="1" applyBorder="1" applyAlignment="1"/>
    <xf numFmtId="3" fontId="1" fillId="2" borderId="22" xfId="1" applyNumberFormat="1" applyFont="1" applyFill="1" applyBorder="1"/>
    <xf numFmtId="3" fontId="0" fillId="2" borderId="63" xfId="0" applyNumberFormat="1" applyFill="1" applyBorder="1" applyAlignment="1"/>
    <xf numFmtId="0" fontId="0" fillId="2" borderId="2" xfId="1" applyFont="1" applyFill="1" applyBorder="1" applyAlignment="1">
      <alignment horizontal="left" vertical="top"/>
    </xf>
    <xf numFmtId="0" fontId="0" fillId="2" borderId="4" xfId="1" applyFont="1" applyFill="1" applyBorder="1" applyAlignment="1">
      <alignment horizontal="left" vertical="top"/>
    </xf>
    <xf numFmtId="0" fontId="0" fillId="2" borderId="6" xfId="0" quotePrefix="1" applyFill="1" applyBorder="1" applyAlignment="1"/>
    <xf numFmtId="0" fontId="0" fillId="5" borderId="6" xfId="0" quotePrefix="1" applyFill="1" applyBorder="1" applyAlignment="1"/>
    <xf numFmtId="0" fontId="0" fillId="2" borderId="22" xfId="0" quotePrefix="1" applyFill="1" applyBorder="1" applyAlignment="1"/>
    <xf numFmtId="0" fontId="0" fillId="2" borderId="17" xfId="0" quotePrefix="1" applyFill="1" applyBorder="1" applyAlignment="1"/>
    <xf numFmtId="0" fontId="22" fillId="2" borderId="20" xfId="0" applyFont="1" applyFill="1" applyBorder="1" applyAlignment="1"/>
    <xf numFmtId="3" fontId="1" fillId="2" borderId="39" xfId="1" applyNumberFormat="1" applyFont="1" applyFill="1" applyBorder="1"/>
    <xf numFmtId="0" fontId="33" fillId="5" borderId="0" xfId="1" applyFont="1" applyFill="1" applyBorder="1" applyAlignment="1">
      <alignment horizontal="right"/>
    </xf>
    <xf numFmtId="0" fontId="38" fillId="5" borderId="0" xfId="1" applyFont="1" applyFill="1" applyBorder="1" applyAlignment="1">
      <alignment horizontal="right"/>
    </xf>
    <xf numFmtId="0" fontId="34" fillId="5" borderId="0" xfId="1" applyFont="1" applyFill="1" applyBorder="1" applyAlignment="1">
      <alignment horizontal="right"/>
    </xf>
    <xf numFmtId="3" fontId="35" fillId="5" borderId="0" xfId="0" applyNumberFormat="1" applyFont="1" applyFill="1" applyBorder="1" applyAlignment="1">
      <alignment horizontal="right"/>
    </xf>
    <xf numFmtId="3" fontId="34" fillId="5" borderId="0" xfId="1" applyNumberFormat="1" applyFont="1" applyFill="1" applyBorder="1" applyAlignment="1">
      <alignment horizontal="right"/>
    </xf>
    <xf numFmtId="3" fontId="8" fillId="5" borderId="0" xfId="1" applyNumberFormat="1" applyFont="1" applyFill="1" applyBorder="1" applyAlignment="1">
      <alignment horizontal="right"/>
    </xf>
    <xf numFmtId="3" fontId="36" fillId="5" borderId="0" xfId="0" applyNumberFormat="1" applyFont="1" applyFill="1" applyBorder="1" applyAlignment="1">
      <alignment horizontal="right"/>
    </xf>
    <xf numFmtId="0" fontId="2" fillId="5" borderId="0" xfId="1" applyFont="1" applyFill="1"/>
    <xf numFmtId="0" fontId="16" fillId="5" borderId="0" xfId="1" applyFont="1" applyFill="1"/>
    <xf numFmtId="0" fontId="6" fillId="5" borderId="0" xfId="1" applyFont="1" applyFill="1"/>
    <xf numFmtId="0" fontId="19" fillId="5" borderId="0" xfId="1" applyFont="1" applyFill="1"/>
    <xf numFmtId="0" fontId="1" fillId="5" borderId="0" xfId="1" applyFont="1" applyFill="1"/>
    <xf numFmtId="0" fontId="1" fillId="5" borderId="0" xfId="1" applyFont="1" applyFill="1" applyBorder="1"/>
    <xf numFmtId="0" fontId="16" fillId="2" borderId="0" xfId="1" applyFont="1" applyFill="1" applyBorder="1"/>
    <xf numFmtId="0" fontId="0" fillId="2" borderId="0" xfId="1" applyFont="1" applyFill="1" applyBorder="1"/>
    <xf numFmtId="3" fontId="1" fillId="2" borderId="32" xfId="1" applyNumberFormat="1" applyFont="1" applyFill="1" applyBorder="1" applyAlignment="1">
      <alignment horizontal="right"/>
    </xf>
    <xf numFmtId="3" fontId="0" fillId="2" borderId="68" xfId="1" quotePrefix="1" applyNumberFormat="1" applyFont="1" applyFill="1" applyBorder="1" applyAlignment="1">
      <alignment horizontal="right"/>
    </xf>
    <xf numFmtId="3" fontId="1" fillId="2" borderId="25" xfId="1" applyNumberFormat="1" applyFont="1" applyFill="1" applyBorder="1" applyAlignment="1">
      <alignment horizontal="right"/>
    </xf>
    <xf numFmtId="3" fontId="35" fillId="5" borderId="0" xfId="0" applyNumberFormat="1" applyFont="1" applyFill="1" applyBorder="1" applyAlignment="1"/>
    <xf numFmtId="3" fontId="19" fillId="5" borderId="0" xfId="0" applyNumberFormat="1" applyFont="1" applyFill="1" applyBorder="1" applyAlignment="1">
      <alignment horizontal="right"/>
    </xf>
    <xf numFmtId="3" fontId="3" fillId="2" borderId="0" xfId="1" applyNumberFormat="1" applyFont="1" applyFill="1" applyBorder="1"/>
    <xf numFmtId="3" fontId="48" fillId="5" borderId="0" xfId="0" applyNumberFormat="1" applyFont="1" applyFill="1" applyBorder="1"/>
    <xf numFmtId="3" fontId="19" fillId="5" borderId="0" xfId="0" applyNumberFormat="1" applyFont="1" applyFill="1" applyBorder="1" applyAlignment="1"/>
    <xf numFmtId="3" fontId="19" fillId="5" borderId="0" xfId="0" applyNumberFormat="1" applyFont="1" applyFill="1" applyBorder="1"/>
    <xf numFmtId="3" fontId="28" fillId="5" borderId="0" xfId="0" applyNumberFormat="1" applyFont="1" applyFill="1" applyBorder="1" applyAlignment="1"/>
    <xf numFmtId="3" fontId="1" fillId="5" borderId="0" xfId="1" applyNumberFormat="1" applyFont="1" applyFill="1" applyBorder="1" applyAlignment="1">
      <alignment horizontal="right"/>
    </xf>
    <xf numFmtId="3" fontId="0" fillId="5" borderId="0" xfId="0" applyNumberFormat="1" applyFont="1" applyFill="1" applyBorder="1" applyAlignment="1">
      <alignment horizontal="right"/>
    </xf>
    <xf numFmtId="3" fontId="0" fillId="5" borderId="0" xfId="1" quotePrefix="1" applyNumberFormat="1" applyFont="1" applyFill="1" applyBorder="1" applyAlignment="1">
      <alignment horizontal="right"/>
    </xf>
    <xf numFmtId="3" fontId="28" fillId="5" borderId="0" xfId="0" applyNumberFormat="1" applyFont="1" applyFill="1" applyBorder="1" applyAlignment="1">
      <alignment horizontal="right"/>
    </xf>
    <xf numFmtId="3" fontId="3" fillId="2" borderId="82" xfId="1" applyNumberFormat="1" applyFont="1" applyFill="1" applyBorder="1"/>
    <xf numFmtId="3" fontId="32" fillId="2" borderId="0" xfId="1" applyNumberFormat="1" applyFont="1" applyFill="1" applyBorder="1"/>
    <xf numFmtId="3" fontId="1" fillId="2" borderId="54" xfId="1" applyNumberFormat="1" applyFont="1" applyFill="1" applyBorder="1"/>
    <xf numFmtId="3" fontId="1" fillId="2" borderId="81" xfId="1" applyNumberFormat="1" applyFont="1" applyFill="1" applyBorder="1" applyAlignment="1">
      <alignment horizontal="right"/>
    </xf>
    <xf numFmtId="3" fontId="8" fillId="16" borderId="81" xfId="1" applyNumberFormat="1" applyFont="1" applyFill="1" applyBorder="1" applyAlignment="1">
      <alignment horizontal="right"/>
    </xf>
    <xf numFmtId="3" fontId="1" fillId="5" borderId="81" xfId="1" applyNumberFormat="1" applyFont="1" applyFill="1" applyBorder="1"/>
    <xf numFmtId="3" fontId="0" fillId="5" borderId="63" xfId="0" applyNumberFormat="1" applyFont="1" applyFill="1" applyBorder="1" applyAlignment="1"/>
    <xf numFmtId="3" fontId="0" fillId="5" borderId="50" xfId="0" applyNumberFormat="1" applyFont="1" applyFill="1" applyBorder="1" applyAlignment="1"/>
    <xf numFmtId="0" fontId="6" fillId="6" borderId="30" xfId="0" applyFont="1" applyFill="1" applyBorder="1"/>
    <xf numFmtId="0" fontId="6" fillId="6" borderId="29" xfId="0" applyFont="1" applyFill="1" applyBorder="1"/>
    <xf numFmtId="165" fontId="28" fillId="2" borderId="0" xfId="0" applyNumberFormat="1" applyFont="1" applyFill="1" applyBorder="1" applyAlignment="1"/>
    <xf numFmtId="3" fontId="28" fillId="2" borderId="0" xfId="1" applyNumberFormat="1" applyFont="1" applyFill="1" applyBorder="1"/>
    <xf numFmtId="3" fontId="28" fillId="5" borderId="0" xfId="1" applyNumberFormat="1" applyFont="1" applyFill="1" applyBorder="1"/>
    <xf numFmtId="0" fontId="0" fillId="0" borderId="64" xfId="0" quotePrefix="1" applyFill="1" applyBorder="1" applyAlignment="1">
      <alignment vertical="top" wrapText="1"/>
    </xf>
    <xf numFmtId="3" fontId="0" fillId="2" borderId="30" xfId="0" applyNumberFormat="1" applyFill="1" applyBorder="1" applyAlignment="1"/>
    <xf numFmtId="3" fontId="0" fillId="2" borderId="40" xfId="0" applyNumberFormat="1" applyFill="1" applyBorder="1" applyAlignment="1"/>
    <xf numFmtId="0" fontId="3" fillId="2" borderId="0" xfId="0" applyFont="1" applyFill="1" applyAlignment="1" applyProtection="1">
      <alignment vertical="top" wrapText="1"/>
    </xf>
    <xf numFmtId="0" fontId="0" fillId="5" borderId="0" xfId="0" applyFill="1" applyBorder="1" applyAlignment="1"/>
    <xf numFmtId="3" fontId="1" fillId="5" borderId="0" xfId="1" applyNumberFormat="1" applyFont="1" applyFill="1" applyBorder="1" applyAlignment="1"/>
    <xf numFmtId="3" fontId="0" fillId="5" borderId="0" xfId="0" applyNumberFormat="1" applyFill="1" applyBorder="1" applyAlignment="1">
      <alignment wrapText="1"/>
    </xf>
    <xf numFmtId="4" fontId="1" fillId="5" borderId="0" xfId="1" applyNumberFormat="1" applyFont="1" applyFill="1" applyBorder="1"/>
    <xf numFmtId="3" fontId="1" fillId="5" borderId="0" xfId="1" applyNumberFormat="1" applyFill="1" applyBorder="1"/>
    <xf numFmtId="3" fontId="1" fillId="5" borderId="20" xfId="1" applyNumberFormat="1" applyFill="1" applyBorder="1"/>
    <xf numFmtId="3" fontId="1" fillId="2" borderId="63" xfId="1" applyNumberFormat="1" applyFill="1" applyBorder="1"/>
    <xf numFmtId="3" fontId="1" fillId="5" borderId="60" xfId="1" applyNumberFormat="1" applyFill="1" applyBorder="1"/>
    <xf numFmtId="3" fontId="0" fillId="5" borderId="70" xfId="1" applyNumberFormat="1" applyFont="1" applyFill="1" applyBorder="1"/>
    <xf numFmtId="0" fontId="2" fillId="5" borderId="0" xfId="0" applyFont="1" applyFill="1"/>
    <xf numFmtId="3" fontId="3" fillId="5" borderId="24" xfId="0" applyNumberFormat="1" applyFont="1" applyFill="1" applyBorder="1"/>
    <xf numFmtId="3" fontId="3" fillId="5" borderId="83" xfId="0" applyNumberFormat="1" applyFont="1" applyFill="1" applyBorder="1"/>
    <xf numFmtId="3" fontId="3" fillId="5" borderId="49" xfId="0" applyNumberFormat="1" applyFont="1" applyFill="1" applyBorder="1"/>
    <xf numFmtId="3" fontId="0" fillId="5" borderId="40" xfId="0" applyNumberFormat="1" applyFill="1" applyBorder="1"/>
    <xf numFmtId="0" fontId="0" fillId="5" borderId="40" xfId="0" applyFill="1" applyBorder="1"/>
    <xf numFmtId="0" fontId="0" fillId="5" borderId="67" xfId="0" applyFill="1" applyBorder="1"/>
    <xf numFmtId="0" fontId="0" fillId="5" borderId="81" xfId="0" applyFill="1" applyBorder="1"/>
    <xf numFmtId="3" fontId="1" fillId="18" borderId="10" xfId="1" applyNumberFormat="1" applyFont="1" applyFill="1" applyBorder="1"/>
    <xf numFmtId="3" fontId="1" fillId="18" borderId="42" xfId="1" applyNumberFormat="1" applyFont="1" applyFill="1" applyBorder="1"/>
    <xf numFmtId="3" fontId="1" fillId="18" borderId="1" xfId="1" applyNumberFormat="1" applyFont="1" applyFill="1" applyBorder="1"/>
    <xf numFmtId="3" fontId="1" fillId="18" borderId="11" xfId="1" applyNumberFormat="1" applyFont="1" applyFill="1" applyBorder="1"/>
    <xf numFmtId="0" fontId="1" fillId="6" borderId="0" xfId="1" applyFill="1"/>
    <xf numFmtId="3" fontId="1" fillId="18" borderId="48" xfId="1" applyNumberFormat="1" applyFont="1" applyFill="1" applyBorder="1"/>
    <xf numFmtId="3" fontId="1" fillId="18" borderId="16" xfId="1" applyNumberFormat="1" applyFont="1" applyFill="1" applyBorder="1"/>
    <xf numFmtId="3" fontId="1" fillId="18" borderId="20" xfId="1" applyNumberFormat="1" applyFont="1" applyFill="1" applyBorder="1"/>
    <xf numFmtId="3" fontId="1" fillId="18" borderId="3" xfId="1" applyNumberFormat="1" applyFont="1" applyFill="1" applyBorder="1"/>
    <xf numFmtId="3" fontId="1" fillId="4" borderId="48" xfId="1" applyNumberFormat="1" applyFont="1" applyFill="1" applyBorder="1"/>
    <xf numFmtId="3" fontId="1" fillId="4" borderId="16" xfId="1" applyNumberFormat="1" applyFont="1" applyFill="1" applyBorder="1"/>
    <xf numFmtId="3" fontId="1" fillId="4" borderId="20" xfId="1" applyNumberFormat="1" applyFont="1" applyFill="1" applyBorder="1"/>
    <xf numFmtId="3" fontId="1" fillId="4" borderId="3" xfId="1" applyNumberFormat="1" applyFont="1" applyFill="1" applyBorder="1"/>
    <xf numFmtId="3" fontId="1" fillId="4" borderId="23" xfId="1" applyNumberFormat="1" applyFont="1" applyFill="1" applyBorder="1"/>
    <xf numFmtId="14" fontId="3" fillId="3" borderId="2" xfId="1" applyNumberFormat="1" applyFont="1" applyFill="1" applyBorder="1" applyAlignment="1">
      <alignment horizontal="center"/>
    </xf>
    <xf numFmtId="14" fontId="3" fillId="3" borderId="73" xfId="0" applyNumberFormat="1" applyFont="1" applyFill="1" applyBorder="1" applyAlignment="1">
      <alignment horizontal="center"/>
    </xf>
    <xf numFmtId="14" fontId="3" fillId="3" borderId="73" xfId="1" applyNumberFormat="1" applyFont="1" applyFill="1" applyBorder="1" applyAlignment="1">
      <alignment horizontal="center"/>
    </xf>
    <xf numFmtId="14" fontId="3" fillId="3" borderId="4" xfId="1" applyNumberFormat="1" applyFont="1" applyFill="1" applyBorder="1" applyAlignment="1">
      <alignment horizontal="center"/>
    </xf>
    <xf numFmtId="14" fontId="3" fillId="3" borderId="72" xfId="0" applyNumberFormat="1" applyFont="1" applyFill="1" applyBorder="1" applyAlignment="1">
      <alignment horizontal="center"/>
    </xf>
    <xf numFmtId="14" fontId="3" fillId="3" borderId="72" xfId="1" applyNumberFormat="1" applyFont="1" applyFill="1" applyBorder="1" applyAlignment="1">
      <alignment horizontal="center"/>
    </xf>
    <xf numFmtId="14" fontId="3" fillId="3" borderId="65" xfId="1" applyNumberFormat="1" applyFont="1" applyFill="1" applyBorder="1" applyAlignment="1">
      <alignment horizontal="center"/>
    </xf>
    <xf numFmtId="14" fontId="3" fillId="3" borderId="14" xfId="1" applyNumberFormat="1" applyFont="1" applyFill="1" applyBorder="1" applyAlignment="1">
      <alignment horizontal="center"/>
    </xf>
    <xf numFmtId="14" fontId="3" fillId="3" borderId="62" xfId="1" applyNumberFormat="1" applyFont="1" applyFill="1" applyBorder="1" applyAlignment="1">
      <alignment horizontal="center"/>
    </xf>
    <xf numFmtId="4" fontId="1" fillId="2" borderId="22" xfId="1" applyNumberFormat="1" applyFont="1" applyFill="1" applyBorder="1"/>
    <xf numFmtId="14" fontId="3" fillId="3" borderId="20" xfId="1" applyNumberFormat="1" applyFont="1" applyFill="1" applyBorder="1" applyAlignment="1">
      <alignment horizontal="center"/>
    </xf>
    <xf numFmtId="0" fontId="1" fillId="5" borderId="0" xfId="1" applyFill="1" applyBorder="1" applyAlignment="1">
      <alignment vertical="top"/>
    </xf>
    <xf numFmtId="4" fontId="1" fillId="5" borderId="0" xfId="1" applyNumberFormat="1" applyFill="1" applyBorder="1"/>
    <xf numFmtId="4" fontId="1" fillId="4" borderId="48" xfId="1" applyNumberFormat="1" applyFont="1" applyFill="1" applyBorder="1"/>
    <xf numFmtId="4" fontId="1" fillId="4" borderId="16" xfId="1" applyNumberFormat="1" applyFont="1" applyFill="1" applyBorder="1"/>
    <xf numFmtId="4" fontId="1" fillId="4" borderId="23" xfId="1" applyNumberFormat="1" applyFont="1" applyFill="1" applyBorder="1"/>
    <xf numFmtId="14" fontId="3" fillId="3" borderId="22" xfId="1" applyNumberFormat="1" applyFont="1" applyFill="1" applyBorder="1" applyAlignment="1">
      <alignment horizontal="center"/>
    </xf>
    <xf numFmtId="4" fontId="1" fillId="4" borderId="17" xfId="1" applyNumberFormat="1" applyFont="1" applyFill="1" applyBorder="1"/>
    <xf numFmtId="4" fontId="1" fillId="2" borderId="63" xfId="1" applyNumberFormat="1" applyFont="1" applyFill="1" applyBorder="1"/>
    <xf numFmtId="166" fontId="1" fillId="3" borderId="32" xfId="1" applyNumberFormat="1" applyFont="1" applyFill="1" applyBorder="1"/>
    <xf numFmtId="4" fontId="1" fillId="4" borderId="79" xfId="1" applyNumberFormat="1" applyFont="1" applyFill="1" applyBorder="1"/>
    <xf numFmtId="4" fontId="1" fillId="4" borderId="32" xfId="1" applyNumberFormat="1" applyFont="1" applyFill="1" applyBorder="1"/>
    <xf numFmtId="14" fontId="3" fillId="3" borderId="84" xfId="1" applyNumberFormat="1" applyFont="1" applyFill="1" applyBorder="1" applyAlignment="1">
      <alignment horizontal="center"/>
    </xf>
    <xf numFmtId="4" fontId="1" fillId="4" borderId="26" xfId="1" applyNumberFormat="1" applyFont="1" applyFill="1" applyBorder="1"/>
    <xf numFmtId="4" fontId="1" fillId="2" borderId="70" xfId="1" applyNumberFormat="1" applyFont="1" applyFill="1" applyBorder="1"/>
    <xf numFmtId="14" fontId="3" fillId="3" borderId="27" xfId="1" applyNumberFormat="1" applyFont="1" applyFill="1" applyBorder="1" applyAlignment="1">
      <alignment horizontal="center"/>
    </xf>
    <xf numFmtId="4" fontId="1" fillId="2" borderId="26" xfId="1" applyNumberFormat="1" applyFont="1" applyFill="1" applyBorder="1"/>
    <xf numFmtId="3" fontId="1" fillId="4" borderId="79" xfId="1" applyNumberFormat="1" applyFont="1" applyFill="1" applyBorder="1"/>
    <xf numFmtId="3" fontId="1" fillId="4" borderId="37" xfId="1" applyNumberFormat="1" applyFont="1" applyFill="1" applyBorder="1"/>
    <xf numFmtId="3" fontId="1" fillId="4" borderId="34" xfId="1" applyNumberFormat="1" applyFont="1" applyFill="1" applyBorder="1"/>
    <xf numFmtId="3" fontId="1" fillId="4" borderId="32" xfId="1" applyNumberFormat="1" applyFont="1" applyFill="1" applyBorder="1"/>
    <xf numFmtId="3" fontId="1" fillId="2" borderId="70" xfId="1" applyNumberFormat="1" applyFont="1" applyFill="1" applyBorder="1"/>
    <xf numFmtId="3" fontId="1" fillId="4" borderId="38" xfId="1" applyNumberFormat="1" applyFont="1" applyFill="1" applyBorder="1"/>
    <xf numFmtId="3" fontId="1" fillId="4" borderId="22" xfId="1" applyNumberFormat="1" applyFont="1" applyFill="1" applyBorder="1"/>
    <xf numFmtId="3" fontId="1" fillId="4" borderId="18" xfId="1" applyNumberFormat="1" applyFont="1" applyFill="1" applyBorder="1"/>
    <xf numFmtId="3" fontId="1" fillId="4" borderId="17" xfId="1" applyNumberFormat="1" applyFont="1" applyFill="1" applyBorder="1"/>
    <xf numFmtId="3" fontId="1" fillId="2" borderId="63" xfId="1" applyNumberFormat="1" applyFont="1" applyFill="1" applyBorder="1"/>
    <xf numFmtId="3" fontId="1" fillId="2" borderId="26" xfId="1" applyNumberFormat="1" applyFont="1" applyFill="1" applyBorder="1"/>
    <xf numFmtId="3" fontId="7" fillId="2" borderId="0" xfId="0" applyNumberFormat="1" applyFont="1" applyFill="1" applyBorder="1"/>
    <xf numFmtId="9" fontId="28" fillId="5" borderId="49" xfId="0" applyNumberFormat="1" applyFont="1" applyFill="1" applyBorder="1"/>
    <xf numFmtId="0" fontId="0" fillId="6" borderId="15" xfId="0" applyFill="1" applyBorder="1"/>
    <xf numFmtId="0" fontId="0" fillId="6" borderId="7" xfId="0" applyFill="1" applyBorder="1" applyAlignment="1">
      <alignment horizontal="center"/>
    </xf>
    <xf numFmtId="1" fontId="3" fillId="6" borderId="7" xfId="0" applyNumberFormat="1" applyFont="1" applyFill="1" applyBorder="1" applyAlignment="1">
      <alignment horizontal="center"/>
    </xf>
    <xf numFmtId="1" fontId="3" fillId="6" borderId="8" xfId="0" applyNumberFormat="1" applyFont="1" applyFill="1" applyBorder="1" applyAlignment="1">
      <alignment horizontal="center"/>
    </xf>
    <xf numFmtId="0" fontId="0" fillId="6" borderId="23" xfId="0" applyFill="1" applyBorder="1"/>
    <xf numFmtId="0" fontId="0" fillId="6" borderId="13" xfId="0" applyFill="1" applyBorder="1" applyAlignment="1">
      <alignment horizontal="center"/>
    </xf>
    <xf numFmtId="168" fontId="0" fillId="6" borderId="13" xfId="0" applyNumberFormat="1" applyFill="1" applyBorder="1" applyAlignment="1">
      <alignment horizontal="center"/>
    </xf>
    <xf numFmtId="168" fontId="0" fillId="6" borderId="14" xfId="0" applyNumberFormat="1" applyFill="1" applyBorder="1" applyAlignment="1">
      <alignment horizontal="center"/>
    </xf>
    <xf numFmtId="0" fontId="30" fillId="2" borderId="0" xfId="1" applyFont="1" applyFill="1"/>
    <xf numFmtId="0" fontId="0" fillId="2" borderId="29" xfId="1" applyFont="1" applyFill="1" applyBorder="1" applyAlignment="1">
      <alignment vertical="top"/>
    </xf>
    <xf numFmtId="0" fontId="0" fillId="2" borderId="23" xfId="1" applyFont="1" applyFill="1" applyBorder="1" applyAlignment="1">
      <alignment vertical="top"/>
    </xf>
    <xf numFmtId="3" fontId="1" fillId="2" borderId="11" xfId="1" applyNumberFormat="1" applyFont="1" applyFill="1" applyBorder="1"/>
    <xf numFmtId="0" fontId="8" fillId="5" borderId="0" xfId="1" applyFont="1" applyFill="1" applyBorder="1"/>
    <xf numFmtId="165" fontId="28" fillId="2" borderId="40" xfId="0" applyNumberFormat="1" applyFont="1" applyFill="1" applyBorder="1" applyAlignment="1"/>
    <xf numFmtId="0" fontId="19" fillId="3" borderId="20" xfId="0" applyFont="1" applyFill="1" applyBorder="1"/>
    <xf numFmtId="3" fontId="19" fillId="3" borderId="21" xfId="0" applyNumberFormat="1" applyFont="1" applyFill="1" applyBorder="1"/>
    <xf numFmtId="3" fontId="19" fillId="3" borderId="10" xfId="0" applyNumberFormat="1" applyFont="1" applyFill="1" applyBorder="1"/>
    <xf numFmtId="3" fontId="1" fillId="2" borderId="80" xfId="1" applyNumberFormat="1" applyFont="1" applyFill="1" applyBorder="1"/>
    <xf numFmtId="0" fontId="0" fillId="2" borderId="27" xfId="0" applyFill="1" applyBorder="1" applyAlignment="1"/>
    <xf numFmtId="0" fontId="0" fillId="2" borderId="14" xfId="0" applyFill="1" applyBorder="1" applyAlignment="1"/>
    <xf numFmtId="3" fontId="1" fillId="18" borderId="4" xfId="1" applyNumberFormat="1" applyFont="1" applyFill="1" applyBorder="1"/>
    <xf numFmtId="3" fontId="1" fillId="18" borderId="72" xfId="1" applyNumberFormat="1" applyFont="1" applyFill="1" applyBorder="1"/>
    <xf numFmtId="3" fontId="1" fillId="4" borderId="72" xfId="1" applyNumberFormat="1" applyFont="1" applyFill="1" applyBorder="1"/>
    <xf numFmtId="3" fontId="1" fillId="4" borderId="65" xfId="1" applyNumberFormat="1" applyFont="1" applyFill="1" applyBorder="1"/>
    <xf numFmtId="3" fontId="1" fillId="4" borderId="71" xfId="1" applyNumberFormat="1" applyFont="1" applyFill="1" applyBorder="1"/>
    <xf numFmtId="3" fontId="1" fillId="4" borderId="64" xfId="1" applyNumberFormat="1" applyFont="1" applyFill="1" applyBorder="1"/>
    <xf numFmtId="3" fontId="1" fillId="4" borderId="4" xfId="1" applyNumberFormat="1" applyFont="1" applyFill="1" applyBorder="1"/>
    <xf numFmtId="0" fontId="1" fillId="2" borderId="17" xfId="1" applyFill="1" applyBorder="1"/>
    <xf numFmtId="0" fontId="0" fillId="2" borderId="26" xfId="0" applyFill="1" applyBorder="1" applyAlignment="1">
      <alignment wrapText="1"/>
    </xf>
    <xf numFmtId="0" fontId="1" fillId="2" borderId="35" xfId="1" applyFill="1" applyBorder="1"/>
    <xf numFmtId="0" fontId="1" fillId="2" borderId="40" xfId="1" applyFill="1" applyBorder="1"/>
    <xf numFmtId="3" fontId="1" fillId="2" borderId="48" xfId="1" applyNumberFormat="1" applyFont="1" applyFill="1" applyBorder="1" applyAlignment="1"/>
    <xf numFmtId="3" fontId="1" fillId="5" borderId="16" xfId="1" applyNumberFormat="1" applyFont="1" applyFill="1" applyBorder="1" applyAlignment="1"/>
    <xf numFmtId="3" fontId="1" fillId="2" borderId="16" xfId="1" applyNumberFormat="1" applyFont="1" applyFill="1" applyBorder="1" applyAlignment="1"/>
    <xf numFmtId="3" fontId="1" fillId="2" borderId="20" xfId="1" applyNumberFormat="1" applyFont="1" applyFill="1" applyBorder="1" applyAlignment="1"/>
    <xf numFmtId="3" fontId="1" fillId="2" borderId="2" xfId="1" applyNumberFormat="1" applyFont="1" applyFill="1" applyBorder="1" applyAlignment="1"/>
    <xf numFmtId="3" fontId="1" fillId="2" borderId="4" xfId="1" applyNumberFormat="1" applyFont="1" applyFill="1" applyBorder="1" applyAlignment="1"/>
    <xf numFmtId="3" fontId="1" fillId="5" borderId="20" xfId="1" applyNumberFormat="1" applyFont="1" applyFill="1" applyBorder="1"/>
    <xf numFmtId="0" fontId="0" fillId="2" borderId="58" xfId="0" applyFill="1" applyBorder="1" applyAlignment="1">
      <alignment wrapText="1"/>
    </xf>
    <xf numFmtId="14" fontId="3" fillId="3" borderId="23" xfId="1" applyNumberFormat="1" applyFont="1" applyFill="1" applyBorder="1" applyAlignment="1">
      <alignment horizontal="center"/>
    </xf>
    <xf numFmtId="14" fontId="3" fillId="3" borderId="71" xfId="1" applyNumberFormat="1" applyFont="1" applyFill="1" applyBorder="1" applyAlignment="1">
      <alignment horizontal="center"/>
    </xf>
    <xf numFmtId="14" fontId="3" fillId="3" borderId="64" xfId="1" applyNumberFormat="1" applyFont="1" applyFill="1" applyBorder="1" applyAlignment="1">
      <alignment horizontal="center"/>
    </xf>
    <xf numFmtId="0" fontId="0" fillId="3" borderId="74" xfId="0" applyFill="1" applyBorder="1"/>
    <xf numFmtId="0" fontId="1" fillId="2" borderId="21" xfId="1" applyFill="1" applyBorder="1"/>
    <xf numFmtId="3" fontId="1" fillId="5" borderId="52" xfId="1" applyNumberFormat="1" applyFont="1" applyFill="1" applyBorder="1" applyAlignment="1"/>
    <xf numFmtId="3" fontId="1" fillId="5" borderId="0" xfId="1" applyNumberFormat="1" applyFill="1"/>
    <xf numFmtId="0" fontId="1" fillId="2" borderId="65" xfId="1" applyFill="1" applyBorder="1"/>
    <xf numFmtId="0" fontId="1" fillId="2" borderId="12" xfId="1" applyFill="1" applyBorder="1"/>
    <xf numFmtId="0" fontId="0" fillId="5" borderId="0" xfId="0" applyFont="1" applyFill="1" applyBorder="1"/>
    <xf numFmtId="0" fontId="0" fillId="5" borderId="81" xfId="0" applyFont="1" applyFill="1" applyBorder="1"/>
    <xf numFmtId="3" fontId="1" fillId="5" borderId="24" xfId="1" applyNumberFormat="1" applyFill="1" applyBorder="1"/>
    <xf numFmtId="3" fontId="1" fillId="2" borderId="83" xfId="1" applyNumberFormat="1" applyFill="1" applyBorder="1"/>
    <xf numFmtId="3" fontId="0" fillId="5" borderId="61" xfId="1" applyNumberFormat="1" applyFont="1" applyFill="1" applyBorder="1"/>
    <xf numFmtId="3" fontId="1" fillId="5" borderId="49" xfId="1" applyNumberFormat="1" applyFill="1" applyBorder="1"/>
    <xf numFmtId="0" fontId="1" fillId="5" borderId="81" xfId="1" applyFill="1" applyBorder="1"/>
    <xf numFmtId="3" fontId="1" fillId="5" borderId="41" xfId="1" applyNumberFormat="1" applyFill="1" applyBorder="1"/>
    <xf numFmtId="3" fontId="2" fillId="5" borderId="0" xfId="0" applyNumberFormat="1" applyFont="1" applyFill="1" applyBorder="1"/>
    <xf numFmtId="3" fontId="1" fillId="5" borderId="52" xfId="1" applyNumberFormat="1" applyFill="1" applyBorder="1"/>
    <xf numFmtId="3" fontId="1" fillId="2" borderId="52" xfId="1" applyNumberFormat="1" applyFill="1" applyBorder="1"/>
    <xf numFmtId="3" fontId="0" fillId="5" borderId="52" xfId="1" applyNumberFormat="1" applyFont="1" applyFill="1" applyBorder="1"/>
    <xf numFmtId="0" fontId="0" fillId="5" borderId="0" xfId="1" applyFont="1" applyFill="1" applyBorder="1"/>
    <xf numFmtId="0" fontId="3" fillId="5" borderId="86" xfId="1" applyFont="1" applyFill="1" applyBorder="1"/>
    <xf numFmtId="0" fontId="0" fillId="5" borderId="57" xfId="0" applyFill="1" applyBorder="1"/>
    <xf numFmtId="0" fontId="0" fillId="5" borderId="61" xfId="0" applyFill="1" applyBorder="1"/>
    <xf numFmtId="169" fontId="1" fillId="3" borderId="23" xfId="1" applyNumberFormat="1" applyFont="1" applyFill="1" applyBorder="1"/>
    <xf numFmtId="169" fontId="1" fillId="3" borderId="13" xfId="1" applyNumberFormat="1" applyFont="1" applyFill="1" applyBorder="1"/>
    <xf numFmtId="169" fontId="1" fillId="3" borderId="17" xfId="1" applyNumberFormat="1" applyFont="1" applyFill="1" applyBorder="1"/>
    <xf numFmtId="169" fontId="1" fillId="3" borderId="14" xfId="1" applyNumberFormat="1" applyFont="1" applyFill="1" applyBorder="1"/>
    <xf numFmtId="169" fontId="1" fillId="3" borderId="32" xfId="1" applyNumberFormat="1" applyFont="1" applyFill="1" applyBorder="1"/>
    <xf numFmtId="3" fontId="0" fillId="5" borderId="49" xfId="0" applyNumberFormat="1" applyFont="1" applyFill="1" applyBorder="1"/>
    <xf numFmtId="3" fontId="3" fillId="2" borderId="0" xfId="1" applyNumberFormat="1" applyFont="1" applyFill="1" applyBorder="1" applyAlignment="1">
      <alignment horizontal="right"/>
    </xf>
    <xf numFmtId="3" fontId="32" fillId="2" borderId="0" xfId="1" applyNumberFormat="1" applyFont="1" applyFill="1" applyAlignment="1">
      <alignment horizontal="right"/>
    </xf>
    <xf numFmtId="0" fontId="33" fillId="5" borderId="0" xfId="1" applyFont="1" applyFill="1" applyBorder="1"/>
    <xf numFmtId="0" fontId="38" fillId="5" borderId="0" xfId="1" applyFont="1" applyFill="1" applyBorder="1"/>
    <xf numFmtId="0" fontId="34" fillId="5" borderId="0" xfId="1" applyFont="1" applyFill="1" applyBorder="1"/>
    <xf numFmtId="3" fontId="36" fillId="5" borderId="0" xfId="0" applyNumberFormat="1" applyFont="1" applyFill="1" applyBorder="1"/>
    <xf numFmtId="3" fontId="8" fillId="2" borderId="0" xfId="1" applyNumberFormat="1" applyFont="1" applyFill="1" applyAlignment="1">
      <alignment horizontal="right"/>
    </xf>
    <xf numFmtId="3" fontId="6" fillId="2" borderId="0" xfId="1" applyNumberFormat="1" applyFont="1" applyFill="1" applyAlignment="1">
      <alignment horizontal="left"/>
    </xf>
    <xf numFmtId="3" fontId="28" fillId="2" borderId="46" xfId="2" applyNumberFormat="1" applyFont="1" applyFill="1" applyBorder="1" applyProtection="1">
      <protection locked="0"/>
    </xf>
    <xf numFmtId="3" fontId="0" fillId="2" borderId="10" xfId="1" applyNumberFormat="1" applyFont="1" applyFill="1" applyBorder="1" applyAlignment="1">
      <alignment horizontal="right"/>
    </xf>
    <xf numFmtId="3" fontId="0" fillId="2" borderId="21" xfId="1" applyNumberFormat="1" applyFont="1" applyFill="1" applyBorder="1" applyAlignment="1">
      <alignment horizontal="right"/>
    </xf>
    <xf numFmtId="165" fontId="28" fillId="5" borderId="0" xfId="0" applyNumberFormat="1" applyFont="1" applyFill="1" applyBorder="1" applyAlignment="1"/>
    <xf numFmtId="3" fontId="1" fillId="5" borderId="7" xfId="1" applyNumberFormat="1" applyFont="1" applyFill="1" applyBorder="1" applyAlignment="1">
      <alignment horizontal="right"/>
    </xf>
    <xf numFmtId="3" fontId="0" fillId="2" borderId="45" xfId="0" applyNumberFormat="1" applyFill="1" applyBorder="1" applyAlignment="1">
      <alignment horizontal="right"/>
    </xf>
    <xf numFmtId="0" fontId="0" fillId="2" borderId="22" xfId="1" applyFont="1" applyFill="1" applyBorder="1" applyAlignment="1">
      <alignment horizontal="right"/>
    </xf>
    <xf numFmtId="3" fontId="0" fillId="2" borderId="60" xfId="1" applyNumberFormat="1" applyFont="1" applyFill="1" applyBorder="1" applyAlignment="1">
      <alignment horizontal="right"/>
    </xf>
    <xf numFmtId="3" fontId="0" fillId="2" borderId="16" xfId="0" applyNumberFormat="1" applyFill="1" applyBorder="1" applyAlignment="1">
      <alignment horizontal="right"/>
    </xf>
    <xf numFmtId="3" fontId="6" fillId="5" borderId="0" xfId="0" applyNumberFormat="1" applyFont="1" applyFill="1" applyBorder="1" applyAlignment="1" applyProtection="1">
      <alignment horizontal="left"/>
    </xf>
    <xf numFmtId="3" fontId="6" fillId="5" borderId="0" xfId="0" applyNumberFormat="1" applyFont="1" applyFill="1" applyAlignment="1" applyProtection="1">
      <alignment horizontal="left"/>
    </xf>
    <xf numFmtId="3" fontId="0" fillId="5" borderId="0" xfId="0" applyNumberFormat="1" applyFill="1" applyAlignment="1" applyProtection="1">
      <alignment horizontal="left"/>
    </xf>
    <xf numFmtId="4" fontId="1" fillId="5" borderId="21" xfId="1" applyNumberFormat="1" applyFont="1" applyFill="1" applyBorder="1"/>
    <xf numFmtId="3" fontId="6" fillId="6" borderId="30" xfId="0" applyNumberFormat="1" applyFont="1" applyFill="1" applyBorder="1"/>
    <xf numFmtId="3" fontId="0" fillId="2" borderId="41" xfId="0" applyNumberFormat="1" applyFill="1" applyBorder="1" applyAlignment="1"/>
    <xf numFmtId="3" fontId="28" fillId="2" borderId="68" xfId="0" applyNumberFormat="1" applyFont="1" applyFill="1" applyBorder="1" applyAlignment="1">
      <alignment horizontal="right"/>
    </xf>
    <xf numFmtId="3" fontId="0" fillId="2" borderId="41" xfId="0" applyNumberFormat="1" applyFont="1" applyFill="1" applyBorder="1" applyAlignment="1"/>
    <xf numFmtId="3" fontId="19" fillId="2" borderId="41" xfId="0" applyNumberFormat="1" applyFont="1" applyFill="1" applyBorder="1" applyAlignment="1"/>
    <xf numFmtId="3" fontId="8" fillId="16" borderId="41" xfId="0" applyNumberFormat="1" applyFont="1" applyFill="1" applyBorder="1" applyAlignment="1"/>
    <xf numFmtId="3" fontId="0" fillId="5" borderId="41" xfId="0" applyNumberFormat="1" applyFont="1" applyFill="1" applyBorder="1" applyAlignment="1"/>
    <xf numFmtId="3" fontId="19" fillId="6" borderId="37" xfId="0" applyNumberFormat="1" applyFont="1" applyFill="1" applyBorder="1"/>
    <xf numFmtId="3" fontId="19" fillId="3" borderId="62" xfId="0" applyNumberFormat="1" applyFont="1" applyFill="1" applyBorder="1"/>
    <xf numFmtId="3" fontId="0" fillId="2" borderId="80" xfId="0" applyNumberFormat="1" applyFont="1" applyFill="1" applyBorder="1" applyAlignment="1">
      <alignment horizontal="right"/>
    </xf>
    <xf numFmtId="3" fontId="0" fillId="2" borderId="33" xfId="0" applyNumberFormat="1" applyFont="1" applyFill="1" applyBorder="1" applyAlignment="1">
      <alignment horizontal="right"/>
    </xf>
    <xf numFmtId="3" fontId="28" fillId="2" borderId="32" xfId="0" applyNumberFormat="1" applyFont="1" applyFill="1" applyBorder="1" applyAlignment="1"/>
    <xf numFmtId="3" fontId="0" fillId="2" borderId="15" xfId="0" applyNumberFormat="1" applyFill="1" applyBorder="1" applyAlignment="1"/>
    <xf numFmtId="3" fontId="0" fillId="2" borderId="23" xfId="0" applyNumberFormat="1" applyFill="1" applyBorder="1" applyAlignment="1"/>
    <xf numFmtId="3" fontId="28" fillId="2" borderId="80" xfId="0" applyNumberFormat="1" applyFont="1" applyFill="1" applyBorder="1" applyAlignment="1"/>
    <xf numFmtId="3" fontId="0" fillId="2" borderId="32" xfId="0" applyNumberFormat="1" applyFont="1" applyFill="1" applyBorder="1" applyAlignment="1">
      <alignment horizontal="right"/>
    </xf>
    <xf numFmtId="3" fontId="28" fillId="2" borderId="71" xfId="0" applyNumberFormat="1" applyFont="1" applyFill="1" applyBorder="1" applyAlignment="1"/>
    <xf numFmtId="3" fontId="0" fillId="2" borderId="24" xfId="0" applyNumberFormat="1" applyFill="1" applyBorder="1" applyAlignment="1"/>
    <xf numFmtId="3" fontId="28" fillId="2" borderId="80" xfId="0" applyNumberFormat="1" applyFont="1" applyFill="1" applyBorder="1" applyAlignment="1">
      <alignment horizontal="right"/>
    </xf>
    <xf numFmtId="165" fontId="28" fillId="2" borderId="80" xfId="0" applyNumberFormat="1" applyFont="1" applyFill="1" applyBorder="1" applyAlignment="1">
      <alignment horizontal="right"/>
    </xf>
    <xf numFmtId="165" fontId="28" fillId="2" borderId="33" xfId="0" applyNumberFormat="1" applyFont="1" applyFill="1" applyBorder="1" applyAlignment="1"/>
    <xf numFmtId="165" fontId="28" fillId="2" borderId="37" xfId="0" applyNumberFormat="1" applyFont="1" applyFill="1" applyBorder="1" applyAlignment="1"/>
    <xf numFmtId="165" fontId="28" fillId="2" borderId="32" xfId="0" applyNumberFormat="1" applyFont="1" applyFill="1" applyBorder="1" applyAlignment="1"/>
    <xf numFmtId="3" fontId="0" fillId="2" borderId="15" xfId="0" applyNumberFormat="1" applyFont="1" applyFill="1" applyBorder="1" applyAlignment="1"/>
    <xf numFmtId="3" fontId="0" fillId="2" borderId="16" xfId="0" applyNumberFormat="1" applyFont="1" applyFill="1" applyBorder="1" applyAlignment="1"/>
    <xf numFmtId="3" fontId="0" fillId="5" borderId="16" xfId="0" applyNumberFormat="1" applyFont="1" applyFill="1" applyBorder="1" applyAlignment="1"/>
    <xf numFmtId="3" fontId="0" fillId="5" borderId="20" xfId="0" applyNumberFormat="1" applyFont="1" applyFill="1" applyBorder="1" applyAlignment="1"/>
    <xf numFmtId="3" fontId="0" fillId="5" borderId="23" xfId="0" applyNumberFormat="1" applyFont="1" applyFill="1" applyBorder="1" applyAlignment="1"/>
    <xf numFmtId="3" fontId="8" fillId="16" borderId="81" xfId="1" applyNumberFormat="1" applyFont="1" applyFill="1" applyBorder="1"/>
    <xf numFmtId="3" fontId="0" fillId="2" borderId="74" xfId="0" applyNumberFormat="1" applyFont="1" applyFill="1" applyBorder="1" applyAlignment="1"/>
    <xf numFmtId="3" fontId="1" fillId="2" borderId="67" xfId="1" applyNumberFormat="1" applyFont="1" applyFill="1" applyBorder="1"/>
    <xf numFmtId="165" fontId="28" fillId="5" borderId="30" xfId="0" applyNumberFormat="1" applyFont="1" applyFill="1" applyBorder="1" applyAlignment="1">
      <alignment horizontal="right"/>
    </xf>
    <xf numFmtId="165" fontId="28" fillId="5" borderId="35" xfId="0" applyNumberFormat="1" applyFont="1" applyFill="1" applyBorder="1" applyAlignment="1"/>
    <xf numFmtId="165" fontId="28" fillId="2" borderId="35" xfId="0" applyNumberFormat="1" applyFont="1" applyFill="1" applyBorder="1" applyAlignment="1"/>
    <xf numFmtId="165" fontId="28" fillId="2" borderId="63" xfId="0" applyNumberFormat="1" applyFont="1" applyFill="1" applyBorder="1" applyAlignment="1"/>
    <xf numFmtId="165" fontId="28" fillId="2" borderId="50" xfId="0" applyNumberFormat="1" applyFont="1" applyFill="1" applyBorder="1" applyAlignment="1"/>
    <xf numFmtId="3" fontId="0" fillId="2" borderId="20" xfId="0" applyNumberFormat="1" applyFill="1" applyBorder="1" applyAlignment="1"/>
    <xf numFmtId="165" fontId="28" fillId="2" borderId="35" xfId="1" applyNumberFormat="1" applyFont="1" applyFill="1" applyBorder="1"/>
    <xf numFmtId="165" fontId="28" fillId="2" borderId="63" xfId="1" applyNumberFormat="1" applyFont="1" applyFill="1" applyBorder="1"/>
    <xf numFmtId="165" fontId="28" fillId="5" borderId="35" xfId="1" applyNumberFormat="1" applyFont="1" applyFill="1" applyBorder="1"/>
    <xf numFmtId="165" fontId="28" fillId="2" borderId="50" xfId="1" applyNumberFormat="1" applyFont="1" applyFill="1" applyBorder="1"/>
    <xf numFmtId="165" fontId="28" fillId="5" borderId="80" xfId="0" applyNumberFormat="1" applyFont="1" applyFill="1" applyBorder="1" applyAlignment="1">
      <alignment horizontal="right"/>
    </xf>
    <xf numFmtId="165" fontId="28" fillId="5" borderId="33" xfId="0" applyNumberFormat="1" applyFont="1" applyFill="1" applyBorder="1" applyAlignment="1"/>
    <xf numFmtId="165" fontId="28" fillId="2" borderId="33" xfId="1" applyNumberFormat="1" applyFont="1" applyFill="1" applyBorder="1"/>
    <xf numFmtId="165" fontId="28" fillId="2" borderId="37" xfId="1" applyNumberFormat="1" applyFont="1" applyFill="1" applyBorder="1"/>
    <xf numFmtId="165" fontId="28" fillId="5" borderId="33" xfId="1" applyNumberFormat="1" applyFont="1" applyFill="1" applyBorder="1"/>
    <xf numFmtId="165" fontId="28" fillId="2" borderId="32" xfId="1" applyNumberFormat="1" applyFont="1" applyFill="1" applyBorder="1"/>
    <xf numFmtId="165" fontId="28" fillId="2" borderId="63" xfId="0" applyNumberFormat="1" applyFont="1" applyFill="1" applyBorder="1" applyAlignment="1">
      <alignment horizontal="right"/>
    </xf>
    <xf numFmtId="165" fontId="28" fillId="2" borderId="58" xfId="1" applyNumberFormat="1" applyFont="1" applyFill="1" applyBorder="1"/>
    <xf numFmtId="165" fontId="28" fillId="5" borderId="32" xfId="0" applyNumberFormat="1" applyFont="1" applyFill="1" applyBorder="1" applyAlignment="1"/>
    <xf numFmtId="165" fontId="28" fillId="2" borderId="80" xfId="1" applyNumberFormat="1" applyFont="1" applyFill="1" applyBorder="1"/>
    <xf numFmtId="3" fontId="28" fillId="5" borderId="16" xfId="0" applyNumberFormat="1" applyFont="1" applyFill="1" applyBorder="1" applyAlignment="1"/>
    <xf numFmtId="3" fontId="28" fillId="5" borderId="23" xfId="0" applyNumberFormat="1" applyFont="1" applyFill="1" applyBorder="1" applyAlignment="1"/>
    <xf numFmtId="3" fontId="0" fillId="5" borderId="0" xfId="0" applyNumberFormat="1" applyFill="1" applyBorder="1"/>
    <xf numFmtId="3" fontId="6" fillId="5" borderId="0" xfId="0" applyNumberFormat="1" applyFont="1" applyFill="1" applyBorder="1"/>
    <xf numFmtId="3" fontId="8" fillId="5" borderId="0" xfId="0" applyNumberFormat="1" applyFont="1" applyFill="1" applyBorder="1" applyAlignment="1"/>
    <xf numFmtId="3" fontId="28" fillId="2" borderId="33" xfId="0" applyNumberFormat="1" applyFont="1" applyFill="1" applyBorder="1" applyAlignment="1">
      <alignment horizontal="right"/>
    </xf>
    <xf numFmtId="3" fontId="0" fillId="2" borderId="32" xfId="0" quotePrefix="1" applyNumberFormat="1" applyFill="1" applyBorder="1" applyAlignment="1">
      <alignment horizontal="right"/>
    </xf>
    <xf numFmtId="3" fontId="28" fillId="2" borderId="32" xfId="0" applyNumberFormat="1" applyFont="1" applyFill="1" applyBorder="1" applyAlignment="1">
      <alignment horizontal="right"/>
    </xf>
    <xf numFmtId="0" fontId="5" fillId="2" borderId="0" xfId="1" applyFont="1" applyFill="1"/>
    <xf numFmtId="0" fontId="5" fillId="5" borderId="0" xfId="0" applyFont="1" applyFill="1" applyAlignment="1">
      <alignment vertical="top" wrapText="1"/>
    </xf>
    <xf numFmtId="3" fontId="5" fillId="5" borderId="0" xfId="0" applyNumberFormat="1" applyFont="1" applyFill="1"/>
    <xf numFmtId="3" fontId="33" fillId="5" borderId="30" xfId="0" applyNumberFormat="1" applyFont="1" applyFill="1" applyBorder="1" applyAlignment="1">
      <alignment horizontal="right"/>
    </xf>
    <xf numFmtId="3" fontId="49" fillId="16" borderId="30" xfId="0" applyNumberFormat="1" applyFont="1" applyFill="1" applyBorder="1" applyAlignment="1">
      <alignment horizontal="right"/>
    </xf>
    <xf numFmtId="3" fontId="49" fillId="5" borderId="0" xfId="0" applyNumberFormat="1" applyFont="1" applyFill="1" applyBorder="1"/>
    <xf numFmtId="3" fontId="5" fillId="2" borderId="0" xfId="0" applyNumberFormat="1" applyFont="1" applyFill="1" applyBorder="1"/>
    <xf numFmtId="0" fontId="5" fillId="5" borderId="0" xfId="1" applyFont="1" applyFill="1"/>
    <xf numFmtId="0" fontId="5" fillId="2" borderId="0" xfId="1" applyFont="1" applyFill="1" applyBorder="1" applyAlignment="1">
      <alignment vertical="top"/>
    </xf>
    <xf numFmtId="0" fontId="5" fillId="2" borderId="0" xfId="0" applyFont="1" applyFill="1" applyBorder="1" applyAlignment="1"/>
    <xf numFmtId="3" fontId="5" fillId="2" borderId="0" xfId="0" applyNumberFormat="1" applyFont="1" applyFill="1"/>
    <xf numFmtId="3" fontId="5" fillId="5" borderId="0" xfId="0" applyNumberFormat="1" applyFont="1" applyFill="1" applyBorder="1"/>
    <xf numFmtId="3" fontId="49" fillId="5" borderId="0" xfId="0" applyNumberFormat="1" applyFont="1" applyFill="1" applyBorder="1" applyAlignment="1">
      <alignment horizontal="right"/>
    </xf>
    <xf numFmtId="3" fontId="33" fillId="5" borderId="0" xfId="0" applyNumberFormat="1" applyFont="1" applyFill="1" applyBorder="1" applyAlignment="1">
      <alignment horizontal="right"/>
    </xf>
    <xf numFmtId="3" fontId="19" fillId="3" borderId="63" xfId="0" applyNumberFormat="1" applyFont="1" applyFill="1" applyBorder="1"/>
    <xf numFmtId="0" fontId="19" fillId="3" borderId="10" xfId="0" applyFont="1" applyFill="1" applyBorder="1"/>
    <xf numFmtId="0" fontId="0" fillId="2" borderId="7" xfId="0" applyFill="1" applyBorder="1" applyAlignment="1"/>
    <xf numFmtId="0" fontId="0" fillId="2" borderId="1" xfId="0" applyFill="1" applyBorder="1" applyAlignment="1"/>
    <xf numFmtId="0" fontId="0" fillId="2" borderId="13" xfId="0" applyFill="1" applyBorder="1" applyAlignment="1"/>
    <xf numFmtId="3" fontId="0" fillId="2" borderId="1" xfId="0" applyNumberFormat="1" applyFill="1" applyBorder="1" applyAlignment="1"/>
    <xf numFmtId="3" fontId="0" fillId="5" borderId="1" xfId="0" applyNumberFormat="1" applyFill="1" applyBorder="1" applyAlignment="1"/>
    <xf numFmtId="3" fontId="0" fillId="5" borderId="10" xfId="0" applyNumberFormat="1" applyFill="1" applyBorder="1" applyAlignment="1"/>
    <xf numFmtId="3" fontId="0" fillId="5" borderId="13" xfId="0" applyNumberFormat="1" applyFill="1" applyBorder="1" applyAlignment="1"/>
    <xf numFmtId="3" fontId="0" fillId="2" borderId="10" xfId="0" applyNumberFormat="1" applyFill="1" applyBorder="1" applyAlignment="1"/>
    <xf numFmtId="0" fontId="0" fillId="2" borderId="10" xfId="0" applyFill="1" applyBorder="1" applyAlignment="1"/>
    <xf numFmtId="0" fontId="0" fillId="5" borderId="1" xfId="0" applyFill="1" applyBorder="1" applyAlignment="1"/>
    <xf numFmtId="3" fontId="0" fillId="2" borderId="7" xfId="0" applyNumberFormat="1" applyFill="1" applyBorder="1" applyAlignment="1"/>
    <xf numFmtId="0" fontId="0" fillId="2" borderId="85" xfId="0" applyFill="1" applyBorder="1" applyAlignment="1"/>
    <xf numFmtId="3" fontId="0" fillId="2" borderId="1" xfId="0" applyNumberFormat="1" applyFont="1" applyFill="1" applyBorder="1" applyAlignment="1"/>
    <xf numFmtId="3" fontId="0" fillId="2" borderId="13" xfId="0" applyNumberFormat="1" applyFill="1" applyBorder="1" applyAlignment="1"/>
    <xf numFmtId="165" fontId="28" fillId="2" borderId="1" xfId="1" applyNumberFormat="1" applyFont="1" applyFill="1" applyBorder="1"/>
    <xf numFmtId="165" fontId="28" fillId="5" borderId="1" xfId="1" applyNumberFormat="1" applyFont="1" applyFill="1" applyBorder="1"/>
    <xf numFmtId="165" fontId="28" fillId="2" borderId="13" xfId="1" applyNumberFormat="1" applyFont="1" applyFill="1" applyBorder="1"/>
    <xf numFmtId="3" fontId="0" fillId="2" borderId="33"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33" xfId="0" applyNumberFormat="1" applyFont="1" applyFill="1" applyBorder="1" applyAlignment="1"/>
    <xf numFmtId="3" fontId="28" fillId="2" borderId="20" xfId="0" applyNumberFormat="1" applyFont="1" applyFill="1" applyBorder="1" applyAlignment="1"/>
    <xf numFmtId="3" fontId="28" fillId="5" borderId="0" xfId="0" applyNumberFormat="1" applyFont="1" applyFill="1" applyBorder="1" applyProtection="1"/>
    <xf numFmtId="0" fontId="28" fillId="2" borderId="9" xfId="0" applyFont="1" applyFill="1" applyBorder="1" applyAlignment="1" applyProtection="1">
      <alignment horizontal="right"/>
    </xf>
    <xf numFmtId="0" fontId="28" fillId="2" borderId="21" xfId="0" applyFont="1" applyFill="1" applyBorder="1" applyAlignment="1" applyProtection="1">
      <alignment horizontal="right"/>
    </xf>
    <xf numFmtId="0" fontId="28" fillId="2" borderId="14" xfId="0" applyFont="1" applyFill="1" applyBorder="1" applyAlignment="1" applyProtection="1">
      <alignment horizontal="right"/>
    </xf>
    <xf numFmtId="0" fontId="3" fillId="2" borderId="0" xfId="0" applyFont="1" applyFill="1" applyAlignment="1" applyProtection="1">
      <alignment horizontal="right"/>
    </xf>
    <xf numFmtId="3" fontId="3" fillId="2" borderId="88" xfId="0" applyNumberFormat="1" applyFont="1" applyFill="1" applyBorder="1" applyProtection="1"/>
    <xf numFmtId="3" fontId="3" fillId="2" borderId="89" xfId="0" applyNumberFormat="1" applyFont="1" applyFill="1" applyBorder="1" applyProtection="1"/>
    <xf numFmtId="165" fontId="28" fillId="5" borderId="63" xfId="0" applyNumberFormat="1" applyFont="1" applyFill="1" applyBorder="1" applyAlignment="1"/>
    <xf numFmtId="165" fontId="28" fillId="5" borderId="50" xfId="0" applyNumberFormat="1" applyFont="1" applyFill="1" applyBorder="1" applyAlignment="1"/>
    <xf numFmtId="3" fontId="28" fillId="2" borderId="16" xfId="1" applyNumberFormat="1" applyFont="1" applyFill="1" applyBorder="1"/>
    <xf numFmtId="3" fontId="28" fillId="2" borderId="15" xfId="1" applyNumberFormat="1" applyFont="1" applyFill="1" applyBorder="1"/>
    <xf numFmtId="3" fontId="0" fillId="2" borderId="86" xfId="0" applyNumberFormat="1" applyFill="1" applyBorder="1" applyAlignment="1"/>
    <xf numFmtId="3" fontId="34" fillId="5" borderId="40" xfId="1" applyNumberFormat="1" applyFont="1" applyFill="1" applyBorder="1" applyAlignment="1">
      <alignment horizontal="right"/>
    </xf>
    <xf numFmtId="3" fontId="1" fillId="2" borderId="57" xfId="1" applyNumberFormat="1" applyFont="1" applyFill="1" applyBorder="1"/>
    <xf numFmtId="3" fontId="1" fillId="2" borderId="61" xfId="1" applyNumberFormat="1" applyFont="1" applyFill="1" applyBorder="1"/>
    <xf numFmtId="3" fontId="0" fillId="2" borderId="45" xfId="1" applyNumberFormat="1" applyFont="1" applyFill="1" applyBorder="1" applyAlignment="1">
      <alignment horizontal="right"/>
    </xf>
    <xf numFmtId="0" fontId="0" fillId="2" borderId="6" xfId="1" applyFont="1" applyFill="1" applyBorder="1" applyAlignment="1">
      <alignment horizontal="right"/>
    </xf>
    <xf numFmtId="4" fontId="1" fillId="5" borderId="16" xfId="1" applyNumberFormat="1" applyFont="1" applyFill="1" applyBorder="1"/>
    <xf numFmtId="4" fontId="1" fillId="5" borderId="1" xfId="1" applyNumberFormat="1" applyFont="1" applyFill="1" applyBorder="1"/>
    <xf numFmtId="4" fontId="1" fillId="5" borderId="6" xfId="1" applyNumberFormat="1" applyFont="1" applyFill="1" applyBorder="1"/>
    <xf numFmtId="4" fontId="1" fillId="5" borderId="9" xfId="1" applyNumberFormat="1" applyFont="1" applyFill="1" applyBorder="1"/>
    <xf numFmtId="4" fontId="1" fillId="5" borderId="33" xfId="1" applyNumberFormat="1" applyFont="1" applyFill="1" applyBorder="1"/>
    <xf numFmtId="3" fontId="1" fillId="5" borderId="33" xfId="1" applyNumberFormat="1" applyFont="1" applyFill="1" applyBorder="1"/>
    <xf numFmtId="3" fontId="1" fillId="5" borderId="6" xfId="1" applyNumberFormat="1" applyFont="1" applyFill="1" applyBorder="1"/>
    <xf numFmtId="3" fontId="0" fillId="5" borderId="0" xfId="0" applyNumberFormat="1" applyFill="1"/>
    <xf numFmtId="0" fontId="34" fillId="5" borderId="0" xfId="1" applyFont="1" applyFill="1"/>
    <xf numFmtId="10" fontId="1" fillId="2" borderId="0" xfId="1" applyNumberFormat="1" applyFill="1"/>
    <xf numFmtId="3" fontId="8" fillId="2" borderId="0" xfId="1" applyNumberFormat="1" applyFont="1" applyFill="1"/>
    <xf numFmtId="10" fontId="1" fillId="5" borderId="0" xfId="1" applyNumberFormat="1" applyFont="1" applyFill="1"/>
    <xf numFmtId="3" fontId="1" fillId="2" borderId="0" xfId="1" applyNumberFormat="1" applyFont="1" applyFill="1"/>
    <xf numFmtId="0" fontId="25" fillId="5" borderId="1" xfId="0" applyFont="1" applyFill="1" applyBorder="1" applyAlignment="1" applyProtection="1">
      <alignment horizontal="right"/>
    </xf>
    <xf numFmtId="0" fontId="0" fillId="0" borderId="0" xfId="0" applyAlignment="1">
      <alignment wrapText="1"/>
    </xf>
    <xf numFmtId="0" fontId="0" fillId="0" borderId="0" xfId="0" applyAlignment="1"/>
    <xf numFmtId="0" fontId="0" fillId="0" borderId="58" xfId="0" applyBorder="1" applyAlignment="1"/>
    <xf numFmtId="0" fontId="0" fillId="7" borderId="6" xfId="0" applyFill="1" applyBorder="1" applyAlignment="1" applyProtection="1">
      <alignment wrapText="1"/>
    </xf>
    <xf numFmtId="0" fontId="0" fillId="0" borderId="63" xfId="0" applyBorder="1" applyAlignment="1" applyProtection="1"/>
    <xf numFmtId="0" fontId="52" fillId="7" borderId="6" xfId="0" applyFont="1" applyFill="1" applyBorder="1" applyAlignment="1" applyProtection="1"/>
    <xf numFmtId="0" fontId="52" fillId="7" borderId="1" xfId="0" applyFont="1" applyFill="1" applyBorder="1" applyAlignment="1" applyProtection="1"/>
    <xf numFmtId="4" fontId="28" fillId="7" borderId="1" xfId="0" applyNumberFormat="1" applyFont="1" applyFill="1" applyBorder="1" applyAlignment="1" applyProtection="1">
      <protection locked="0"/>
    </xf>
    <xf numFmtId="4" fontId="28" fillId="7" borderId="1" xfId="0" applyNumberFormat="1" applyFont="1" applyFill="1" applyBorder="1" applyProtection="1">
      <protection locked="0"/>
    </xf>
    <xf numFmtId="0" fontId="0" fillId="2" borderId="0" xfId="0" applyFill="1" applyBorder="1" applyAlignment="1" applyProtection="1">
      <alignment vertical="top" wrapText="1"/>
    </xf>
    <xf numFmtId="0" fontId="3" fillId="0" borderId="0" xfId="0" applyFont="1" applyFill="1" applyAlignment="1" applyProtection="1">
      <alignment vertical="top" wrapText="1"/>
    </xf>
    <xf numFmtId="0" fontId="3" fillId="0" borderId="58" xfId="0" applyFont="1" applyFill="1" applyBorder="1" applyAlignment="1" applyProtection="1">
      <alignment vertical="top" wrapText="1"/>
    </xf>
    <xf numFmtId="0" fontId="0" fillId="0" borderId="0" xfId="0" applyFill="1" applyAlignment="1" applyProtection="1">
      <alignment wrapText="1"/>
    </xf>
    <xf numFmtId="0" fontId="0" fillId="7" borderId="6" xfId="0" applyFill="1" applyBorder="1" applyAlignment="1" applyProtection="1">
      <alignment wrapText="1"/>
    </xf>
    <xf numFmtId="0" fontId="0" fillId="0" borderId="33" xfId="0" applyBorder="1" applyAlignment="1" applyProtection="1"/>
    <xf numFmtId="3" fontId="6" fillId="7" borderId="6" xfId="0" applyNumberFormat="1" applyFont="1" applyFill="1" applyBorder="1" applyAlignment="1" applyProtection="1">
      <alignment horizontal="center"/>
    </xf>
    <xf numFmtId="3" fontId="0" fillId="0" borderId="35" xfId="0" applyNumberFormat="1" applyBorder="1" applyAlignment="1" applyProtection="1">
      <alignment horizontal="center"/>
    </xf>
    <xf numFmtId="3" fontId="0" fillId="0" borderId="33" xfId="0" applyNumberFormat="1" applyBorder="1" applyAlignment="1" applyProtection="1">
      <alignment horizontal="center"/>
    </xf>
    <xf numFmtId="0" fontId="31" fillId="2" borderId="6" xfId="0" applyFont="1" applyFill="1" applyBorder="1" applyAlignment="1" applyProtection="1">
      <alignment horizontal="left"/>
      <protection locked="0"/>
    </xf>
    <xf numFmtId="0" fontId="31" fillId="2" borderId="33" xfId="0" applyFont="1" applyFill="1" applyBorder="1" applyAlignment="1" applyProtection="1">
      <alignment horizontal="left"/>
      <protection locked="0"/>
    </xf>
    <xf numFmtId="0" fontId="8" fillId="2" borderId="28" xfId="0" applyFont="1" applyFill="1" applyBorder="1" applyAlignment="1" applyProtection="1">
      <alignment horizontal="left" vertical="center" wrapText="1"/>
    </xf>
    <xf numFmtId="0" fontId="8" fillId="0" borderId="35" xfId="0" applyFont="1"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26" xfId="0" applyBorder="1" applyAlignment="1" applyProtection="1">
      <alignment horizontal="left" vertical="center" wrapText="1"/>
    </xf>
    <xf numFmtId="3" fontId="6" fillId="7" borderId="6" xfId="0" applyNumberFormat="1" applyFont="1" applyFill="1" applyBorder="1" applyAlignment="1" applyProtection="1">
      <alignment horizontal="center" vertical="center"/>
    </xf>
    <xf numFmtId="3" fontId="6" fillId="7" borderId="35" xfId="0" applyNumberFormat="1" applyFont="1" applyFill="1" applyBorder="1" applyAlignment="1" applyProtection="1">
      <alignment horizontal="center" vertical="center"/>
    </xf>
    <xf numFmtId="3" fontId="0" fillId="0" borderId="33" xfId="0" applyNumberFormat="1" applyBorder="1" applyAlignment="1" applyProtection="1">
      <alignment horizontal="center" vertical="center"/>
    </xf>
    <xf numFmtId="3" fontId="6" fillId="2" borderId="0" xfId="0" applyNumberFormat="1" applyFont="1" applyFill="1" applyBorder="1" applyAlignment="1" applyProtection="1">
      <alignment horizontal="center"/>
    </xf>
    <xf numFmtId="3" fontId="6" fillId="0" borderId="0" xfId="0" applyNumberFormat="1" applyFont="1" applyAlignment="1" applyProtection="1">
      <alignment horizontal="center"/>
    </xf>
    <xf numFmtId="3" fontId="0" fillId="0" borderId="0" xfId="0" applyNumberFormat="1" applyAlignment="1" applyProtection="1">
      <alignment horizontal="center"/>
    </xf>
    <xf numFmtId="0" fontId="3" fillId="2" borderId="0" xfId="0" applyFont="1" applyFill="1" applyAlignment="1" applyProtection="1">
      <alignment vertical="top" wrapText="1"/>
    </xf>
    <xf numFmtId="0" fontId="6" fillId="7" borderId="35" xfId="0" applyFont="1" applyFill="1" applyBorder="1" applyAlignment="1" applyProtection="1">
      <alignment horizontal="center" vertical="center"/>
    </xf>
    <xf numFmtId="0" fontId="0" fillId="0" borderId="33" xfId="0" applyBorder="1" applyAlignment="1" applyProtection="1">
      <alignment horizontal="center" vertical="center"/>
    </xf>
    <xf numFmtId="3" fontId="6" fillId="2" borderId="0" xfId="0" applyNumberFormat="1" applyFont="1" applyFill="1" applyBorder="1" applyAlignment="1" applyProtection="1">
      <alignment horizontal="left"/>
    </xf>
    <xf numFmtId="3" fontId="6" fillId="0" borderId="0" xfId="0" applyNumberFormat="1" applyFont="1" applyAlignment="1" applyProtection="1">
      <alignment horizontal="left"/>
    </xf>
    <xf numFmtId="3" fontId="0" fillId="0" borderId="0" xfId="0" applyNumberFormat="1" applyAlignment="1" applyProtection="1">
      <alignment horizontal="left"/>
    </xf>
    <xf numFmtId="3" fontId="6" fillId="2" borderId="58" xfId="0" applyNumberFormat="1" applyFont="1" applyFill="1" applyBorder="1" applyAlignment="1" applyProtection="1">
      <alignment horizontal="center"/>
    </xf>
    <xf numFmtId="3" fontId="0" fillId="0" borderId="58" xfId="0" applyNumberFormat="1" applyBorder="1" applyAlignment="1" applyProtection="1">
      <alignment horizontal="center"/>
    </xf>
    <xf numFmtId="0" fontId="6" fillId="0" borderId="0" xfId="0" applyFont="1" applyAlignment="1" applyProtection="1">
      <alignment horizontal="center"/>
    </xf>
    <xf numFmtId="0" fontId="0" fillId="0" borderId="0" xfId="0" applyAlignment="1" applyProtection="1">
      <alignment horizontal="center"/>
    </xf>
    <xf numFmtId="0" fontId="17" fillId="3" borderId="0" xfId="0" applyFont="1" applyFill="1" applyBorder="1" applyAlignment="1" applyProtection="1">
      <alignment horizontal="left"/>
    </xf>
    <xf numFmtId="0" fontId="0" fillId="0" borderId="0" xfId="0" applyBorder="1" applyAlignment="1"/>
    <xf numFmtId="0" fontId="0" fillId="2" borderId="0" xfId="0" applyFill="1" applyBorder="1" applyAlignment="1" applyProtection="1">
      <alignment wrapText="1"/>
    </xf>
    <xf numFmtId="0" fontId="0" fillId="0" borderId="0" xfId="0" applyAlignment="1">
      <alignment wrapText="1"/>
    </xf>
    <xf numFmtId="0" fontId="17" fillId="3" borderId="0" xfId="0" applyFont="1" applyFill="1" applyAlignment="1" applyProtection="1">
      <alignment horizontal="right"/>
    </xf>
    <xf numFmtId="0" fontId="0" fillId="0" borderId="0" xfId="0" applyAlignment="1">
      <alignment horizontal="right"/>
    </xf>
    <xf numFmtId="0" fontId="0" fillId="0" borderId="35" xfId="0" applyBorder="1" applyAlignment="1">
      <alignment horizontal="center" vertical="center"/>
    </xf>
    <xf numFmtId="0" fontId="0" fillId="0" borderId="33" xfId="0" applyBorder="1" applyAlignment="1">
      <alignment horizontal="center" vertical="center"/>
    </xf>
    <xf numFmtId="3" fontId="0" fillId="0" borderId="35" xfId="0" applyNumberFormat="1" applyBorder="1" applyAlignment="1" applyProtection="1">
      <alignment horizontal="center" vertical="center"/>
    </xf>
    <xf numFmtId="0" fontId="0" fillId="5" borderId="0" xfId="0" applyFill="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xf numFmtId="0" fontId="0" fillId="0" borderId="58" xfId="0" applyBorder="1" applyAlignment="1" applyProtection="1"/>
    <xf numFmtId="0" fontId="0" fillId="0" borderId="33" xfId="0" applyBorder="1" applyAlignment="1"/>
    <xf numFmtId="0" fontId="0" fillId="2" borderId="27" xfId="0" applyFill="1" applyBorder="1" applyAlignment="1" applyProtection="1"/>
    <xf numFmtId="0" fontId="0" fillId="0" borderId="0" xfId="0" applyAlignment="1"/>
    <xf numFmtId="0" fontId="18" fillId="2" borderId="0" xfId="0" applyFont="1" applyFill="1" applyBorder="1" applyAlignment="1" applyProtection="1">
      <alignment horizontal="left"/>
    </xf>
    <xf numFmtId="0" fontId="16" fillId="0" borderId="0" xfId="0" applyFont="1" applyAlignment="1">
      <alignment horizontal="left"/>
    </xf>
    <xf numFmtId="0" fontId="0" fillId="0" borderId="58" xfId="0" applyBorder="1" applyAlignment="1"/>
    <xf numFmtId="3" fontId="3" fillId="2" borderId="90" xfId="1" applyNumberFormat="1" applyFont="1" applyFill="1" applyBorder="1" applyAlignment="1"/>
    <xf numFmtId="0" fontId="0" fillId="0" borderId="91" xfId="0" applyBorder="1" applyAlignment="1"/>
    <xf numFmtId="3" fontId="32" fillId="2" borderId="90" xfId="1" applyNumberFormat="1" applyFont="1" applyFill="1" applyBorder="1" applyAlignment="1"/>
    <xf numFmtId="0" fontId="0" fillId="2" borderId="0" xfId="1" applyFont="1" applyFill="1" applyAlignment="1">
      <alignment vertical="top" wrapText="1"/>
    </xf>
    <xf numFmtId="3" fontId="19" fillId="5" borderId="0" xfId="0" applyNumberFormat="1" applyFont="1" applyFill="1" applyBorder="1" applyAlignment="1">
      <alignment horizontal="center"/>
    </xf>
    <xf numFmtId="0" fontId="0" fillId="5" borderId="0" xfId="0" applyFill="1" applyBorder="1" applyAlignment="1">
      <alignment horizontal="center"/>
    </xf>
    <xf numFmtId="3" fontId="2" fillId="5" borderId="0" xfId="0" applyNumberFormat="1" applyFont="1" applyFill="1" applyBorder="1" applyAlignment="1">
      <alignment horizontal="center"/>
    </xf>
    <xf numFmtId="0" fontId="5" fillId="5" borderId="0" xfId="0" applyFont="1" applyFill="1" applyBorder="1" applyAlignment="1">
      <alignment horizontal="center"/>
    </xf>
    <xf numFmtId="0" fontId="17" fillId="2" borderId="0" xfId="1" applyFont="1" applyFill="1" applyBorder="1" applyAlignment="1"/>
    <xf numFmtId="0" fontId="16" fillId="0" borderId="0" xfId="0" applyFont="1" applyAlignment="1"/>
    <xf numFmtId="3" fontId="19" fillId="17" borderId="36" xfId="0" applyNumberFormat="1" applyFont="1" applyFill="1" applyBorder="1" applyAlignment="1">
      <alignment horizontal="center"/>
    </xf>
    <xf numFmtId="0" fontId="0" fillId="0" borderId="58" xfId="0" applyBorder="1" applyAlignment="1">
      <alignment horizontal="center"/>
    </xf>
    <xf numFmtId="0" fontId="0" fillId="0" borderId="87" xfId="0" applyBorder="1" applyAlignment="1">
      <alignment horizontal="center"/>
    </xf>
    <xf numFmtId="0" fontId="0" fillId="0" borderId="87" xfId="0" applyBorder="1" applyAlignment="1"/>
    <xf numFmtId="3" fontId="19" fillId="16" borderId="36" xfId="0" applyNumberFormat="1" applyFont="1" applyFill="1" applyBorder="1" applyAlignment="1">
      <alignment horizontal="center"/>
    </xf>
    <xf numFmtId="0" fontId="0" fillId="16" borderId="58" xfId="0" applyFill="1" applyBorder="1" applyAlignment="1"/>
    <xf numFmtId="0" fontId="0" fillId="16" borderId="87" xfId="0" applyFill="1" applyBorder="1" applyAlignment="1"/>
    <xf numFmtId="3" fontId="2" fillId="17" borderId="29" xfId="0" applyNumberFormat="1" applyFont="1" applyFill="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3" fontId="19" fillId="17" borderId="28" xfId="0" applyNumberFormat="1" applyFont="1" applyFill="1" applyBorder="1" applyAlignment="1">
      <alignment horizontal="center"/>
    </xf>
    <xf numFmtId="0" fontId="0" fillId="0" borderId="35" xfId="0" applyBorder="1" applyAlignment="1">
      <alignment horizontal="center"/>
    </xf>
    <xf numFmtId="0" fontId="0" fillId="0" borderId="26" xfId="0" applyBorder="1" applyAlignment="1">
      <alignment horizontal="center"/>
    </xf>
    <xf numFmtId="3" fontId="2" fillId="16" borderId="29" xfId="0" applyNumberFormat="1" applyFont="1" applyFill="1" applyBorder="1" applyAlignment="1">
      <alignment horizontal="center"/>
    </xf>
    <xf numFmtId="0" fontId="5" fillId="16" borderId="30" xfId="0" applyFont="1" applyFill="1" applyBorder="1" applyAlignment="1">
      <alignment horizontal="center"/>
    </xf>
    <xf numFmtId="0" fontId="5" fillId="16" borderId="31" xfId="0" applyFont="1" applyFill="1" applyBorder="1" applyAlignment="1">
      <alignment horizontal="center"/>
    </xf>
    <xf numFmtId="0" fontId="3" fillId="6" borderId="29" xfId="1" applyFont="1" applyFill="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6" borderId="30" xfId="1" applyFont="1" applyFill="1" applyBorder="1" applyAlignment="1">
      <alignment horizontal="center"/>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0000FF"/>
      <color rgb="FFCCFFCC"/>
      <color rgb="FFFFFFCC"/>
      <color rgb="FFCCFFFF"/>
      <color rgb="FFCCECFF"/>
      <color rgb="FFEB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3"/>
  <sheetViews>
    <sheetView tabSelected="1" zoomScaleNormal="100" workbookViewId="0">
      <selection activeCell="F29" sqref="F29"/>
    </sheetView>
  </sheetViews>
  <sheetFormatPr defaultRowHeight="12.75" x14ac:dyDescent="0.2"/>
  <cols>
    <col min="1" max="1" width="2" style="35" customWidth="1"/>
    <col min="2" max="2" width="7.7109375" style="53" bestFit="1" customWidth="1"/>
    <col min="3" max="3" width="81.7109375" style="58" customWidth="1"/>
    <col min="4" max="4" width="7.42578125" style="35" customWidth="1"/>
    <col min="5" max="5" width="22.85546875" style="35" customWidth="1"/>
    <col min="6" max="10" width="11.85546875" style="35" customWidth="1"/>
    <col min="11" max="11" width="9.140625" style="35"/>
    <col min="12" max="12" width="9.140625" style="35" hidden="1" customWidth="1"/>
    <col min="13" max="13" width="2.140625" style="35" hidden="1" customWidth="1"/>
    <col min="14" max="14" width="0" style="35" hidden="1" customWidth="1"/>
    <col min="15" max="15" width="2.140625" style="35" hidden="1" customWidth="1"/>
    <col min="16" max="16" width="0" style="35" hidden="1" customWidth="1"/>
    <col min="17" max="17" width="14.85546875" style="35" bestFit="1" customWidth="1"/>
    <col min="18" max="16384" width="9.140625" style="35"/>
  </cols>
  <sheetData>
    <row r="1" spans="2:16" s="114" customFormat="1" ht="12" x14ac:dyDescent="0.2">
      <c r="B1" s="442" t="s">
        <v>59</v>
      </c>
      <c r="C1" s="443"/>
      <c r="E1" s="444"/>
      <c r="F1" s="445"/>
      <c r="G1" s="446"/>
      <c r="H1" s="446"/>
      <c r="I1" s="446"/>
      <c r="J1" s="446"/>
      <c r="K1" s="447"/>
    </row>
    <row r="2" spans="2:16" s="33" customFormat="1" ht="15.75" x14ac:dyDescent="0.25">
      <c r="B2" s="1024"/>
      <c r="C2" s="1025"/>
      <c r="E2" s="448"/>
      <c r="F2" s="449"/>
      <c r="G2" s="449"/>
      <c r="H2" s="449"/>
      <c r="I2" s="449"/>
      <c r="J2" s="449"/>
      <c r="K2" s="184"/>
    </row>
    <row r="3" spans="2:16" s="32" customFormat="1" ht="9.75" customHeight="1" x14ac:dyDescent="0.2">
      <c r="B3" s="60"/>
      <c r="C3" s="1010"/>
      <c r="E3" s="450"/>
      <c r="F3" s="451"/>
      <c r="G3" s="452"/>
      <c r="H3" s="452"/>
      <c r="I3" s="452"/>
      <c r="J3" s="452"/>
    </row>
    <row r="4" spans="2:16" s="32" customFormat="1" ht="13.5" customHeight="1" x14ac:dyDescent="0.2">
      <c r="B4" s="60" t="s">
        <v>367</v>
      </c>
      <c r="C4" s="61"/>
      <c r="E4" s="450"/>
      <c r="F4" s="451"/>
      <c r="G4" s="452"/>
      <c r="H4" s="452"/>
      <c r="I4" s="452"/>
      <c r="J4" s="452"/>
    </row>
    <row r="5" spans="2:16" s="36" customFormat="1" ht="12.75" customHeight="1" x14ac:dyDescent="0.2">
      <c r="B5" s="1005">
        <f>$L$12</f>
        <v>0</v>
      </c>
      <c r="C5" s="1060" t="s">
        <v>393</v>
      </c>
      <c r="D5" s="1061"/>
      <c r="E5" s="1061"/>
      <c r="F5" s="1061"/>
      <c r="G5" s="1061"/>
      <c r="H5" s="1061"/>
      <c r="I5" s="1061"/>
      <c r="J5" s="390"/>
      <c r="K5" s="175"/>
    </row>
    <row r="6" spans="2:16" s="36" customFormat="1" ht="12.75" customHeight="1" x14ac:dyDescent="0.2">
      <c r="B6" s="1005">
        <f>$N$12</f>
        <v>0</v>
      </c>
      <c r="C6" s="1048" t="s">
        <v>394</v>
      </c>
      <c r="D6" s="1049"/>
      <c r="E6" s="1049"/>
      <c r="F6" s="1049"/>
      <c r="G6" s="1049"/>
      <c r="H6" s="1049"/>
      <c r="I6" s="1049"/>
      <c r="J6" s="390"/>
      <c r="K6" s="175"/>
    </row>
    <row r="7" spans="2:16" s="36" customFormat="1" ht="12.75" customHeight="1" x14ac:dyDescent="0.2">
      <c r="B7" s="580"/>
      <c r="C7" s="1049"/>
      <c r="D7" s="1049"/>
      <c r="E7" s="1049"/>
      <c r="F7" s="1049"/>
      <c r="G7" s="1049"/>
      <c r="H7" s="1049"/>
      <c r="I7" s="1049"/>
      <c r="J7" s="390"/>
      <c r="K7" s="175"/>
    </row>
    <row r="8" spans="2:16" s="36" customFormat="1" ht="12.75" customHeight="1" x14ac:dyDescent="0.2">
      <c r="B8" s="580"/>
      <c r="C8" s="1049"/>
      <c r="D8" s="1049"/>
      <c r="E8" s="1049"/>
      <c r="F8" s="1049"/>
      <c r="G8" s="1049"/>
      <c r="H8" s="1049"/>
      <c r="I8" s="1049"/>
      <c r="J8" s="390"/>
      <c r="K8" s="175"/>
    </row>
    <row r="9" spans="2:16" s="36" customFormat="1" ht="21" customHeight="1" x14ac:dyDescent="0.2">
      <c r="B9" s="1062" t="s">
        <v>368</v>
      </c>
      <c r="C9" s="1063"/>
      <c r="D9" s="1006"/>
      <c r="E9" s="1006"/>
      <c r="F9" s="1006"/>
      <c r="G9" s="1006"/>
      <c r="H9" s="1006"/>
      <c r="I9" s="1006"/>
      <c r="J9" s="390"/>
      <c r="K9" s="175"/>
    </row>
    <row r="10" spans="2:16" s="129" customFormat="1" ht="121.5" customHeight="1" x14ac:dyDescent="0.2">
      <c r="B10" s="1026" t="s">
        <v>390</v>
      </c>
      <c r="C10" s="1027"/>
      <c r="D10" s="1028"/>
      <c r="E10" s="1028"/>
      <c r="F10" s="1028"/>
      <c r="G10" s="1028"/>
      <c r="H10" s="1028"/>
      <c r="I10" s="1029"/>
      <c r="J10" s="529"/>
      <c r="K10" s="176"/>
      <c r="L10" s="577" t="s">
        <v>270</v>
      </c>
      <c r="N10" s="577" t="s">
        <v>269</v>
      </c>
      <c r="P10" s="577" t="s">
        <v>268</v>
      </c>
    </row>
    <row r="11" spans="2:16" s="40" customFormat="1" ht="12.75" customHeight="1" x14ac:dyDescent="0.2">
      <c r="B11" s="1050">
        <v>1</v>
      </c>
      <c r="C11" s="1046" t="s">
        <v>159</v>
      </c>
      <c r="D11" s="51"/>
      <c r="E11" s="179"/>
      <c r="F11" s="1033" t="s">
        <v>127</v>
      </c>
      <c r="G11" s="1044"/>
      <c r="H11" s="1044"/>
      <c r="I11" s="1044"/>
      <c r="J11" s="1045"/>
      <c r="K11" s="180"/>
      <c r="L11" s="576"/>
      <c r="M11" s="461"/>
      <c r="N11" s="576"/>
      <c r="P11" s="576"/>
    </row>
    <row r="12" spans="2:16" s="40" customFormat="1" ht="12.75" customHeight="1" x14ac:dyDescent="0.2">
      <c r="B12" s="1051"/>
      <c r="C12" s="1047"/>
      <c r="D12" s="51"/>
      <c r="E12" s="179"/>
      <c r="F12" s="1030" t="s">
        <v>60</v>
      </c>
      <c r="G12" s="1037"/>
      <c r="H12" s="1037"/>
      <c r="I12" s="1037"/>
      <c r="J12" s="1038"/>
      <c r="K12" s="180"/>
      <c r="L12" s="215">
        <f>SUM(L19:L263)</f>
        <v>0</v>
      </c>
      <c r="N12" s="215">
        <f>SUM(N19:N263)</f>
        <v>0</v>
      </c>
      <c r="P12" s="215">
        <f>SUM(L12+N12)</f>
        <v>0</v>
      </c>
    </row>
    <row r="13" spans="2:16" s="110" customFormat="1" ht="12.75" customHeight="1" x14ac:dyDescent="0.2">
      <c r="B13" s="165"/>
      <c r="C13" s="556"/>
      <c r="D13" s="499"/>
      <c r="E13" s="454"/>
      <c r="F13" s="455">
        <v>1</v>
      </c>
      <c r="G13" s="455">
        <v>2</v>
      </c>
      <c r="H13" s="455">
        <v>3</v>
      </c>
      <c r="I13" s="455">
        <v>4</v>
      </c>
      <c r="J13" s="455">
        <v>5</v>
      </c>
    </row>
    <row r="14" spans="2:16" s="114" customFormat="1" ht="12.75" customHeight="1" x14ac:dyDescent="0.2">
      <c r="B14" s="152" t="s">
        <v>16</v>
      </c>
      <c r="C14" s="1036" t="s">
        <v>392</v>
      </c>
      <c r="D14" s="1049"/>
      <c r="E14" s="187"/>
      <c r="F14" s="185" t="s">
        <v>165</v>
      </c>
      <c r="G14" s="185" t="s">
        <v>128</v>
      </c>
      <c r="H14" s="185" t="s">
        <v>129</v>
      </c>
      <c r="I14" s="185" t="s">
        <v>166</v>
      </c>
      <c r="J14" s="185" t="s">
        <v>167</v>
      </c>
    </row>
    <row r="15" spans="2:16" ht="12.75" customHeight="1" x14ac:dyDescent="0.2">
      <c r="B15" s="163"/>
      <c r="C15" s="1061"/>
      <c r="D15" s="1061"/>
      <c r="E15" s="170"/>
      <c r="F15" s="383"/>
      <c r="G15" s="382"/>
      <c r="H15" s="382"/>
      <c r="I15" s="382"/>
      <c r="J15" s="503"/>
      <c r="K15" s="37"/>
      <c r="L15" s="37"/>
    </row>
    <row r="16" spans="2:16" ht="12.75" customHeight="1" x14ac:dyDescent="0.2">
      <c r="B16" s="154"/>
      <c r="C16" s="1061"/>
      <c r="D16" s="1061"/>
      <c r="E16" s="500"/>
      <c r="F16" s="381"/>
      <c r="G16" s="382"/>
      <c r="H16" s="382"/>
      <c r="I16" s="382"/>
      <c r="J16" s="504"/>
    </row>
    <row r="17" spans="1:14" ht="12.75" customHeight="1" x14ac:dyDescent="0.2">
      <c r="B17" s="154"/>
      <c r="C17" s="1061"/>
      <c r="D17" s="1061"/>
      <c r="E17" s="501"/>
      <c r="F17" s="387"/>
      <c r="G17" s="385"/>
      <c r="H17" s="385"/>
      <c r="I17" s="385"/>
      <c r="J17" s="510"/>
      <c r="L17" s="576"/>
    </row>
    <row r="18" spans="1:14" ht="12.75" customHeight="1" x14ac:dyDescent="0.2">
      <c r="B18" s="154"/>
      <c r="C18" s="1064"/>
      <c r="D18" s="1064"/>
      <c r="E18" s="502"/>
      <c r="F18" s="550"/>
      <c r="G18" s="551"/>
      <c r="H18" s="551"/>
      <c r="I18" s="551"/>
      <c r="J18" s="552"/>
      <c r="L18" s="576"/>
    </row>
    <row r="19" spans="1:14" s="34" customFormat="1" ht="12.75" customHeight="1" x14ac:dyDescent="0.2">
      <c r="B19" s="154" t="s">
        <v>71</v>
      </c>
      <c r="C19" s="140" t="s">
        <v>168</v>
      </c>
      <c r="D19" s="421"/>
      <c r="E19" s="141" t="s">
        <v>126</v>
      </c>
      <c r="F19" s="1013"/>
      <c r="G19" s="1014"/>
      <c r="H19" s="1014"/>
      <c r="I19" s="1014"/>
      <c r="J19" s="1014"/>
      <c r="L19" s="215">
        <f>COUNT(F19:J19)</f>
        <v>0</v>
      </c>
    </row>
    <row r="20" spans="1:14" s="393" customFormat="1" ht="6.75" customHeight="1" x14ac:dyDescent="0.2">
      <c r="B20" s="391"/>
      <c r="C20" s="168"/>
      <c r="D20" s="169"/>
      <c r="E20" s="505"/>
      <c r="F20" s="456"/>
      <c r="G20" s="457"/>
      <c r="H20" s="457"/>
      <c r="I20" s="457"/>
      <c r="J20" s="508"/>
      <c r="K20" s="392"/>
      <c r="L20" s="392"/>
      <c r="M20" s="392"/>
      <c r="N20" s="392"/>
    </row>
    <row r="21" spans="1:14" x14ac:dyDescent="0.2">
      <c r="B21" s="43" t="s">
        <v>72</v>
      </c>
      <c r="C21" s="1019" t="s">
        <v>370</v>
      </c>
      <c r="D21" s="1059"/>
      <c r="E21" s="144" t="s">
        <v>63</v>
      </c>
      <c r="F21" s="566"/>
      <c r="G21" s="105"/>
      <c r="H21" s="104"/>
      <c r="I21" s="104"/>
      <c r="J21" s="509"/>
      <c r="L21" s="215">
        <f>COUNT(F21:J21)</f>
        <v>0</v>
      </c>
    </row>
    <row r="22" spans="1:14" s="36" customFormat="1" ht="6.75" customHeight="1" x14ac:dyDescent="0.2">
      <c r="B22" s="45"/>
      <c r="C22" s="128"/>
      <c r="D22" s="175"/>
      <c r="E22" s="175"/>
      <c r="F22" s="127"/>
      <c r="G22" s="104"/>
      <c r="H22" s="104"/>
      <c r="I22" s="104"/>
      <c r="J22" s="104"/>
      <c r="K22" s="175"/>
    </row>
    <row r="23" spans="1:14" s="33" customFormat="1" ht="18" customHeight="1" x14ac:dyDescent="0.25">
      <c r="B23" s="41">
        <v>2</v>
      </c>
      <c r="C23" s="42" t="s">
        <v>34</v>
      </c>
      <c r="D23" s="178"/>
      <c r="E23" s="178"/>
      <c r="F23" s="183"/>
      <c r="G23" s="104"/>
      <c r="H23" s="104"/>
      <c r="I23" s="104"/>
      <c r="J23" s="104"/>
      <c r="K23" s="184"/>
    </row>
    <row r="24" spans="1:14" ht="6.75" customHeight="1" x14ac:dyDescent="0.2">
      <c r="A24" s="557"/>
      <c r="B24" s="558"/>
      <c r="C24" s="540"/>
      <c r="D24" s="559"/>
      <c r="E24" s="560"/>
      <c r="F24" s="561"/>
      <c r="G24" s="385"/>
      <c r="H24" s="385"/>
      <c r="I24" s="385"/>
      <c r="J24" s="385"/>
    </row>
    <row r="25" spans="1:14" s="40" customFormat="1" ht="17.25" customHeight="1" x14ac:dyDescent="0.2">
      <c r="B25" s="526" t="s">
        <v>17</v>
      </c>
      <c r="C25" s="1055" t="s">
        <v>369</v>
      </c>
      <c r="D25" s="179"/>
      <c r="E25" s="179"/>
      <c r="F25" s="1033" t="s">
        <v>127</v>
      </c>
      <c r="G25" s="1034"/>
      <c r="H25" s="1034"/>
      <c r="I25" s="1034"/>
      <c r="J25" s="1035"/>
      <c r="K25" s="180"/>
    </row>
    <row r="26" spans="1:14" s="40" customFormat="1" ht="12.75" customHeight="1" x14ac:dyDescent="0.2">
      <c r="C26" s="1057"/>
      <c r="D26" s="179"/>
      <c r="E26" s="179"/>
      <c r="F26" s="1030" t="s">
        <v>60</v>
      </c>
      <c r="G26" s="1031"/>
      <c r="H26" s="1031"/>
      <c r="I26" s="1031"/>
      <c r="J26" s="1032"/>
      <c r="K26" s="180"/>
    </row>
    <row r="27" spans="1:14" s="110" customFormat="1" ht="12.75" customHeight="1" x14ac:dyDescent="0.2">
      <c r="B27" s="181"/>
      <c r="C27" s="1057"/>
      <c r="D27" s="453"/>
      <c r="E27" s="454"/>
      <c r="F27" s="185">
        <v>1</v>
      </c>
      <c r="G27" s="185">
        <v>2</v>
      </c>
      <c r="H27" s="185">
        <v>3</v>
      </c>
      <c r="I27" s="185">
        <v>4</v>
      </c>
      <c r="J27" s="185">
        <v>5</v>
      </c>
    </row>
    <row r="28" spans="1:14" s="114" customFormat="1" ht="12.75" customHeight="1" x14ac:dyDescent="0.2">
      <c r="B28" s="174"/>
      <c r="C28" s="1058"/>
      <c r="D28" s="447"/>
      <c r="E28" s="182"/>
      <c r="F28" s="185" t="s">
        <v>165</v>
      </c>
      <c r="G28" s="185" t="s">
        <v>128</v>
      </c>
      <c r="H28" s="185" t="s">
        <v>129</v>
      </c>
      <c r="I28" s="185" t="s">
        <v>166</v>
      </c>
      <c r="J28" s="185" t="s">
        <v>167</v>
      </c>
    </row>
    <row r="29" spans="1:14" s="34" customFormat="1" ht="12.75" customHeight="1" x14ac:dyDescent="0.2">
      <c r="B29" s="46" t="s">
        <v>169</v>
      </c>
      <c r="C29" s="140" t="s">
        <v>371</v>
      </c>
      <c r="D29" s="421"/>
      <c r="E29" s="141" t="s">
        <v>63</v>
      </c>
      <c r="F29" s="566"/>
      <c r="G29" s="565"/>
      <c r="H29" s="565"/>
      <c r="I29" s="553"/>
      <c r="J29" s="554"/>
      <c r="L29" s="215">
        <f>COUNT(F29:J29)</f>
        <v>0</v>
      </c>
    </row>
    <row r="30" spans="1:14" ht="17.25" customHeight="1" x14ac:dyDescent="0.2">
      <c r="B30" s="43"/>
      <c r="C30" s="498"/>
      <c r="D30" s="412"/>
      <c r="E30" s="132"/>
      <c r="F30" s="381"/>
      <c r="G30" s="385"/>
      <c r="H30" s="385"/>
      <c r="I30" s="385"/>
      <c r="J30" s="510"/>
    </row>
    <row r="31" spans="1:14" s="34" customFormat="1" ht="26.25" customHeight="1" x14ac:dyDescent="0.2">
      <c r="B31" s="43" t="s">
        <v>280</v>
      </c>
      <c r="C31" s="1019" t="s">
        <v>387</v>
      </c>
      <c r="D31" s="1020"/>
      <c r="E31" s="141" t="s">
        <v>63</v>
      </c>
      <c r="F31" s="566"/>
      <c r="G31" s="384"/>
      <c r="H31" s="385"/>
      <c r="I31" s="385"/>
      <c r="J31" s="510"/>
      <c r="L31" s="215">
        <f>COUNT(F31:J31)</f>
        <v>0</v>
      </c>
    </row>
    <row r="32" spans="1:14" s="34" customFormat="1" ht="42.75" customHeight="1" x14ac:dyDescent="0.2">
      <c r="B32" s="43"/>
      <c r="C32" s="1019" t="s">
        <v>397</v>
      </c>
      <c r="D32" s="1059"/>
      <c r="E32" s="132"/>
      <c r="F32" s="381"/>
      <c r="G32" s="385"/>
      <c r="H32" s="385"/>
      <c r="I32" s="385"/>
      <c r="J32" s="510"/>
      <c r="L32" s="215"/>
    </row>
    <row r="33" spans="2:12" ht="15" customHeight="1" x14ac:dyDescent="0.2">
      <c r="B33" s="43"/>
      <c r="C33" s="1015"/>
      <c r="D33" s="39"/>
      <c r="E33" s="132"/>
      <c r="F33" s="381"/>
      <c r="G33" s="382"/>
      <c r="H33" s="382"/>
      <c r="I33" s="382"/>
      <c r="J33" s="504"/>
    </row>
    <row r="34" spans="2:12" s="38" customFormat="1" ht="15.95" customHeight="1" x14ac:dyDescent="0.2">
      <c r="B34" s="526" t="s">
        <v>18</v>
      </c>
      <c r="C34" s="530" t="s">
        <v>174</v>
      </c>
      <c r="D34" s="522"/>
      <c r="E34" s="130"/>
      <c r="F34" s="383"/>
      <c r="G34" s="385"/>
      <c r="H34" s="385"/>
      <c r="I34" s="385"/>
      <c r="J34" s="510"/>
    </row>
    <row r="35" spans="2:12" ht="25.5" customHeight="1" x14ac:dyDescent="0.2">
      <c r="B35" s="43" t="s">
        <v>200</v>
      </c>
      <c r="C35" s="498" t="s">
        <v>228</v>
      </c>
      <c r="D35" s="39"/>
      <c r="E35" s="130"/>
      <c r="F35" s="383"/>
      <c r="G35" s="385"/>
      <c r="H35" s="385"/>
      <c r="I35" s="385"/>
      <c r="J35" s="510"/>
      <c r="K35" s="37"/>
      <c r="L35" s="37"/>
    </row>
    <row r="36" spans="2:12" ht="6.75" customHeight="1" x14ac:dyDescent="0.2">
      <c r="B36" s="43"/>
      <c r="C36" s="498"/>
      <c r="D36" s="39"/>
      <c r="E36" s="132"/>
      <c r="F36" s="381"/>
      <c r="G36" s="385"/>
      <c r="H36" s="385"/>
      <c r="I36" s="385"/>
      <c r="J36" s="510"/>
    </row>
    <row r="37" spans="2:12" ht="12.75" customHeight="1" x14ac:dyDescent="0.2">
      <c r="B37" s="46"/>
      <c r="C37" s="142" t="s">
        <v>266</v>
      </c>
      <c r="D37" s="411" t="s">
        <v>122</v>
      </c>
      <c r="E37" s="141" t="s">
        <v>63</v>
      </c>
      <c r="F37" s="566"/>
      <c r="G37" s="384"/>
      <c r="H37" s="385"/>
      <c r="I37" s="385"/>
      <c r="J37" s="510"/>
      <c r="L37" s="215">
        <f>COUNT(F37:J37)</f>
        <v>0</v>
      </c>
    </row>
    <row r="38" spans="2:12" ht="6.75" customHeight="1" x14ac:dyDescent="0.2">
      <c r="B38" s="43"/>
      <c r="C38" s="498"/>
      <c r="D38" s="412"/>
      <c r="E38" s="132"/>
      <c r="F38" s="381"/>
      <c r="G38" s="385"/>
      <c r="H38" s="385"/>
      <c r="I38" s="385"/>
      <c r="J38" s="510"/>
    </row>
    <row r="39" spans="2:12" ht="25.5" customHeight="1" x14ac:dyDescent="0.2">
      <c r="B39" s="43" t="s">
        <v>201</v>
      </c>
      <c r="C39" s="498" t="s">
        <v>229</v>
      </c>
      <c r="D39" s="412"/>
      <c r="E39" s="130"/>
      <c r="F39" s="383"/>
      <c r="G39" s="385"/>
      <c r="H39" s="385"/>
      <c r="I39" s="385"/>
      <c r="J39" s="510"/>
      <c r="K39" s="37"/>
      <c r="L39" s="37"/>
    </row>
    <row r="40" spans="2:12" ht="6.75" customHeight="1" x14ac:dyDescent="0.2">
      <c r="B40" s="43"/>
      <c r="C40" s="498"/>
      <c r="D40" s="412"/>
      <c r="E40" s="132"/>
      <c r="F40" s="381"/>
      <c r="G40" s="385"/>
      <c r="H40" s="385"/>
      <c r="I40" s="385"/>
      <c r="J40" s="510"/>
    </row>
    <row r="41" spans="2:12" ht="12.75" customHeight="1" x14ac:dyDescent="0.2">
      <c r="B41" s="46"/>
      <c r="C41" s="142" t="s">
        <v>210</v>
      </c>
      <c r="D41" s="411" t="s">
        <v>122</v>
      </c>
      <c r="E41" s="141" t="s">
        <v>63</v>
      </c>
      <c r="F41" s="566"/>
      <c r="G41" s="384"/>
      <c r="H41" s="385"/>
      <c r="I41" s="385"/>
      <c r="J41" s="510"/>
      <c r="L41" s="215">
        <f>COUNT(F41:J41)</f>
        <v>0</v>
      </c>
    </row>
    <row r="42" spans="2:12" ht="6.75" customHeight="1" x14ac:dyDescent="0.2">
      <c r="B42" s="43"/>
      <c r="C42" s="498"/>
      <c r="D42" s="412"/>
      <c r="E42" s="132"/>
      <c r="F42" s="381"/>
      <c r="G42" s="385"/>
      <c r="H42" s="385"/>
      <c r="I42" s="385"/>
      <c r="J42" s="510"/>
    </row>
    <row r="43" spans="2:12" ht="25.5" customHeight="1" x14ac:dyDescent="0.2">
      <c r="B43" s="43" t="s">
        <v>224</v>
      </c>
      <c r="C43" s="498" t="s">
        <v>230</v>
      </c>
      <c r="D43" s="412"/>
      <c r="E43" s="130"/>
      <c r="F43" s="383"/>
      <c r="G43" s="385"/>
      <c r="H43" s="385"/>
      <c r="I43" s="385"/>
      <c r="J43" s="510"/>
      <c r="K43" s="37"/>
      <c r="L43" s="37"/>
    </row>
    <row r="44" spans="2:12" ht="6.75" customHeight="1" x14ac:dyDescent="0.2">
      <c r="B44" s="43"/>
      <c r="C44" s="498"/>
      <c r="D44" s="412"/>
      <c r="E44" s="132"/>
      <c r="F44" s="381"/>
      <c r="G44" s="385"/>
      <c r="H44" s="385"/>
      <c r="I44" s="385"/>
      <c r="J44" s="510"/>
    </row>
    <row r="45" spans="2:12" ht="12.75" customHeight="1" x14ac:dyDescent="0.2">
      <c r="B45" s="46"/>
      <c r="C45" s="142" t="s">
        <v>211</v>
      </c>
      <c r="D45" s="411" t="s">
        <v>122</v>
      </c>
      <c r="E45" s="141" t="s">
        <v>63</v>
      </c>
      <c r="F45" s="566"/>
      <c r="G45" s="384"/>
      <c r="H45" s="385"/>
      <c r="I45" s="385"/>
      <c r="J45" s="510"/>
      <c r="L45" s="215">
        <f>COUNT(F45:J45)</f>
        <v>0</v>
      </c>
    </row>
    <row r="46" spans="2:12" ht="6.75" customHeight="1" x14ac:dyDescent="0.2">
      <c r="B46" s="43"/>
      <c r="C46" s="498"/>
      <c r="D46" s="412"/>
      <c r="E46" s="132"/>
      <c r="F46" s="381"/>
      <c r="G46" s="385"/>
      <c r="H46" s="385"/>
      <c r="I46" s="385"/>
      <c r="J46" s="510"/>
    </row>
    <row r="47" spans="2:12" s="157" customFormat="1" ht="25.5" customHeight="1" x14ac:dyDescent="0.2">
      <c r="B47" s="43" t="s">
        <v>202</v>
      </c>
      <c r="C47" s="155" t="s">
        <v>231</v>
      </c>
      <c r="D47" s="413"/>
      <c r="E47" s="156"/>
      <c r="F47" s="384"/>
      <c r="G47" s="385"/>
      <c r="H47" s="385"/>
      <c r="I47" s="385"/>
      <c r="J47" s="510"/>
      <c r="K47" s="410"/>
      <c r="L47" s="410"/>
    </row>
    <row r="48" spans="2:12" s="157" customFormat="1" ht="6.75" customHeight="1" x14ac:dyDescent="0.2">
      <c r="B48" s="43"/>
      <c r="C48" s="155"/>
      <c r="D48" s="413"/>
      <c r="E48" s="164"/>
      <c r="F48" s="387"/>
      <c r="G48" s="385"/>
      <c r="H48" s="385"/>
      <c r="I48" s="385"/>
      <c r="J48" s="510"/>
    </row>
    <row r="49" spans="2:12" s="157" customFormat="1" ht="12.75" customHeight="1" x14ac:dyDescent="0.2">
      <c r="B49" s="46"/>
      <c r="C49" s="142" t="s">
        <v>212</v>
      </c>
      <c r="D49" s="411" t="s">
        <v>122</v>
      </c>
      <c r="E49" s="141" t="s">
        <v>63</v>
      </c>
      <c r="F49" s="566"/>
      <c r="G49" s="384"/>
      <c r="H49" s="385"/>
      <c r="I49" s="385"/>
      <c r="J49" s="510"/>
      <c r="L49" s="215">
        <f>COUNT(F49:J49)</f>
        <v>0</v>
      </c>
    </row>
    <row r="50" spans="2:12" s="157" customFormat="1" ht="6.75" customHeight="1" x14ac:dyDescent="0.2">
      <c r="B50" s="43"/>
      <c r="C50" s="155"/>
      <c r="D50" s="413"/>
      <c r="E50" s="164"/>
      <c r="F50" s="387"/>
      <c r="G50" s="385"/>
      <c r="H50" s="385"/>
      <c r="I50" s="385"/>
      <c r="J50" s="510"/>
    </row>
    <row r="51" spans="2:12" s="157" customFormat="1" ht="25.5" customHeight="1" x14ac:dyDescent="0.2">
      <c r="B51" s="163" t="s">
        <v>203</v>
      </c>
      <c r="C51" s="155" t="s">
        <v>232</v>
      </c>
      <c r="D51" s="413"/>
      <c r="E51" s="156"/>
      <c r="F51" s="384"/>
      <c r="G51" s="385"/>
      <c r="H51" s="385"/>
      <c r="I51" s="385"/>
      <c r="J51" s="510"/>
      <c r="K51" s="410"/>
      <c r="L51" s="410"/>
    </row>
    <row r="52" spans="2:12" s="157" customFormat="1" ht="6.75" customHeight="1" x14ac:dyDescent="0.2">
      <c r="B52" s="163"/>
      <c r="C52" s="155"/>
      <c r="D52" s="413"/>
      <c r="E52" s="164"/>
      <c r="F52" s="387"/>
      <c r="G52" s="385"/>
      <c r="H52" s="385"/>
      <c r="I52" s="385"/>
      <c r="J52" s="510"/>
    </row>
    <row r="53" spans="2:12" s="157" customFormat="1" ht="12.75" customHeight="1" x14ac:dyDescent="0.2">
      <c r="B53" s="154"/>
      <c r="C53" s="142" t="s">
        <v>213</v>
      </c>
      <c r="D53" s="411" t="s">
        <v>122</v>
      </c>
      <c r="E53" s="141" t="s">
        <v>63</v>
      </c>
      <c r="F53" s="566"/>
      <c r="G53" s="384"/>
      <c r="H53" s="385"/>
      <c r="I53" s="385"/>
      <c r="J53" s="510"/>
      <c r="L53" s="215">
        <f>COUNT(F53:J53)</f>
        <v>0</v>
      </c>
    </row>
    <row r="54" spans="2:12" s="157" customFormat="1" ht="6.75" customHeight="1" x14ac:dyDescent="0.2">
      <c r="B54" s="163"/>
      <c r="C54" s="155"/>
      <c r="D54" s="413"/>
      <c r="E54" s="164"/>
      <c r="F54" s="387"/>
      <c r="G54" s="385"/>
      <c r="H54" s="385"/>
      <c r="I54" s="385"/>
      <c r="J54" s="510"/>
    </row>
    <row r="55" spans="2:12" s="157" customFormat="1" ht="25.5" customHeight="1" x14ac:dyDescent="0.2">
      <c r="B55" s="163" t="s">
        <v>204</v>
      </c>
      <c r="C55" s="155" t="s">
        <v>233</v>
      </c>
      <c r="D55" s="413"/>
      <c r="E55" s="156"/>
      <c r="F55" s="384"/>
      <c r="G55" s="385"/>
      <c r="H55" s="385"/>
      <c r="I55" s="385"/>
      <c r="J55" s="510"/>
      <c r="K55" s="410"/>
      <c r="L55" s="410"/>
    </row>
    <row r="56" spans="2:12" s="157" customFormat="1" ht="6.75" customHeight="1" x14ac:dyDescent="0.2">
      <c r="B56" s="163"/>
      <c r="C56" s="155"/>
      <c r="D56" s="413"/>
      <c r="E56" s="164"/>
      <c r="F56" s="387"/>
      <c r="G56" s="385"/>
      <c r="H56" s="385"/>
      <c r="I56" s="385"/>
      <c r="J56" s="510"/>
    </row>
    <row r="57" spans="2:12" s="157" customFormat="1" ht="12.75" customHeight="1" x14ac:dyDescent="0.2">
      <c r="B57" s="154"/>
      <c r="C57" s="142" t="s">
        <v>214</v>
      </c>
      <c r="D57" s="411" t="s">
        <v>122</v>
      </c>
      <c r="E57" s="141" t="s">
        <v>63</v>
      </c>
      <c r="F57" s="566"/>
      <c r="G57" s="384"/>
      <c r="H57" s="385"/>
      <c r="I57" s="385"/>
      <c r="J57" s="510"/>
      <c r="L57" s="215">
        <f>COUNT(F57:J57)</f>
        <v>0</v>
      </c>
    </row>
    <row r="58" spans="2:12" s="157" customFormat="1" ht="6.75" customHeight="1" x14ac:dyDescent="0.2">
      <c r="B58" s="163"/>
      <c r="C58" s="155"/>
      <c r="D58" s="413"/>
      <c r="E58" s="164"/>
      <c r="F58" s="387"/>
      <c r="G58" s="385"/>
      <c r="H58" s="385"/>
      <c r="I58" s="385"/>
      <c r="J58" s="510"/>
    </row>
    <row r="59" spans="2:12" s="157" customFormat="1" ht="25.5" customHeight="1" x14ac:dyDescent="0.2">
      <c r="B59" s="163" t="s">
        <v>205</v>
      </c>
      <c r="C59" s="155" t="s">
        <v>234</v>
      </c>
      <c r="D59" s="413"/>
      <c r="E59" s="156"/>
      <c r="F59" s="384"/>
      <c r="G59" s="385"/>
      <c r="H59" s="385"/>
      <c r="I59" s="385"/>
      <c r="J59" s="510"/>
      <c r="K59" s="410"/>
      <c r="L59" s="410"/>
    </row>
    <row r="60" spans="2:12" s="157" customFormat="1" ht="6.75" customHeight="1" x14ac:dyDescent="0.2">
      <c r="B60" s="163"/>
      <c r="C60" s="155"/>
      <c r="D60" s="413"/>
      <c r="E60" s="164"/>
      <c r="F60" s="387"/>
      <c r="G60" s="385"/>
      <c r="H60" s="385"/>
      <c r="I60" s="385"/>
      <c r="J60" s="510"/>
    </row>
    <row r="61" spans="2:12" s="157" customFormat="1" ht="12.75" customHeight="1" x14ac:dyDescent="0.2">
      <c r="B61" s="154"/>
      <c r="C61" s="142" t="s">
        <v>215</v>
      </c>
      <c r="D61" s="411" t="s">
        <v>122</v>
      </c>
      <c r="E61" s="141" t="s">
        <v>63</v>
      </c>
      <c r="F61" s="566"/>
      <c r="G61" s="384"/>
      <c r="H61" s="385"/>
      <c r="I61" s="385"/>
      <c r="J61" s="510"/>
      <c r="L61" s="215">
        <f>COUNT(F61:J61)</f>
        <v>0</v>
      </c>
    </row>
    <row r="62" spans="2:12" s="157" customFormat="1" ht="6.75" customHeight="1" x14ac:dyDescent="0.2">
      <c r="B62" s="163"/>
      <c r="C62" s="155"/>
      <c r="D62" s="413"/>
      <c r="E62" s="164"/>
      <c r="F62" s="387"/>
      <c r="G62" s="385"/>
      <c r="H62" s="385"/>
      <c r="I62" s="385"/>
      <c r="J62" s="510"/>
    </row>
    <row r="63" spans="2:12" s="157" customFormat="1" ht="25.5" customHeight="1" x14ac:dyDescent="0.2">
      <c r="B63" s="163" t="s">
        <v>206</v>
      </c>
      <c r="C63" s="155" t="s">
        <v>235</v>
      </c>
      <c r="D63" s="413"/>
      <c r="E63" s="156"/>
      <c r="F63" s="384"/>
      <c r="G63" s="385"/>
      <c r="H63" s="385"/>
      <c r="I63" s="385"/>
      <c r="J63" s="510"/>
      <c r="K63" s="410"/>
      <c r="L63" s="410"/>
    </row>
    <row r="64" spans="2:12" s="157" customFormat="1" ht="6.75" customHeight="1" x14ac:dyDescent="0.2">
      <c r="B64" s="163"/>
      <c r="C64" s="155"/>
      <c r="D64" s="413"/>
      <c r="E64" s="164"/>
      <c r="F64" s="387"/>
      <c r="G64" s="385"/>
      <c r="H64" s="385"/>
      <c r="I64" s="385"/>
      <c r="J64" s="510"/>
    </row>
    <row r="65" spans="2:12" s="157" customFormat="1" ht="12.75" customHeight="1" x14ac:dyDescent="0.2">
      <c r="B65" s="154"/>
      <c r="C65" s="142" t="s">
        <v>216</v>
      </c>
      <c r="D65" s="411" t="s">
        <v>122</v>
      </c>
      <c r="E65" s="141" t="s">
        <v>63</v>
      </c>
      <c r="F65" s="566"/>
      <c r="G65" s="384"/>
      <c r="H65" s="385"/>
      <c r="I65" s="385"/>
      <c r="J65" s="510"/>
      <c r="L65" s="215">
        <f>COUNT(F65:J65)</f>
        <v>0</v>
      </c>
    </row>
    <row r="66" spans="2:12" s="157" customFormat="1" ht="6.75" customHeight="1" x14ac:dyDescent="0.2">
      <c r="B66" s="163"/>
      <c r="C66" s="155"/>
      <c r="D66" s="413"/>
      <c r="E66" s="164"/>
      <c r="F66" s="387"/>
      <c r="G66" s="385"/>
      <c r="H66" s="385"/>
      <c r="I66" s="385"/>
      <c r="J66" s="510"/>
    </row>
    <row r="67" spans="2:12" s="157" customFormat="1" ht="25.5" customHeight="1" x14ac:dyDescent="0.2">
      <c r="B67" s="163" t="s">
        <v>207</v>
      </c>
      <c r="C67" s="155" t="s">
        <v>236</v>
      </c>
      <c r="D67" s="413"/>
      <c r="E67" s="156"/>
      <c r="F67" s="384"/>
      <c r="G67" s="385"/>
      <c r="H67" s="385"/>
      <c r="I67" s="385"/>
      <c r="J67" s="510"/>
      <c r="K67" s="410"/>
      <c r="L67" s="410"/>
    </row>
    <row r="68" spans="2:12" s="157" customFormat="1" ht="6.75" customHeight="1" x14ac:dyDescent="0.2">
      <c r="B68" s="163"/>
      <c r="C68" s="155"/>
      <c r="D68" s="413"/>
      <c r="E68" s="164"/>
      <c r="F68" s="387"/>
      <c r="G68" s="385"/>
      <c r="H68" s="385"/>
      <c r="I68" s="385"/>
      <c r="J68" s="510"/>
    </row>
    <row r="69" spans="2:12" s="157" customFormat="1" ht="12.75" customHeight="1" x14ac:dyDescent="0.2">
      <c r="B69" s="154"/>
      <c r="C69" s="142" t="s">
        <v>217</v>
      </c>
      <c r="D69" s="411" t="s">
        <v>122</v>
      </c>
      <c r="E69" s="141" t="s">
        <v>63</v>
      </c>
      <c r="F69" s="566"/>
      <c r="G69" s="384"/>
      <c r="H69" s="385"/>
      <c r="I69" s="385"/>
      <c r="J69" s="510"/>
      <c r="L69" s="215">
        <f>COUNT(F69:J69)</f>
        <v>0</v>
      </c>
    </row>
    <row r="70" spans="2:12" s="157" customFormat="1" ht="6.75" customHeight="1" x14ac:dyDescent="0.2">
      <c r="B70" s="163"/>
      <c r="C70" s="155"/>
      <c r="D70" s="413"/>
      <c r="E70" s="164"/>
      <c r="F70" s="387"/>
      <c r="G70" s="385"/>
      <c r="H70" s="385"/>
      <c r="I70" s="385"/>
      <c r="J70" s="510"/>
    </row>
    <row r="71" spans="2:12" s="157" customFormat="1" ht="25.5" customHeight="1" x14ac:dyDescent="0.2">
      <c r="B71" s="163" t="s">
        <v>208</v>
      </c>
      <c r="C71" s="155" t="s">
        <v>237</v>
      </c>
      <c r="D71" s="413"/>
      <c r="E71" s="156"/>
      <c r="F71" s="384"/>
      <c r="G71" s="385"/>
      <c r="H71" s="385"/>
      <c r="I71" s="385"/>
      <c r="J71" s="510"/>
      <c r="K71" s="410"/>
      <c r="L71" s="410"/>
    </row>
    <row r="72" spans="2:12" s="157" customFormat="1" ht="6.75" customHeight="1" x14ac:dyDescent="0.2">
      <c r="B72" s="163"/>
      <c r="C72" s="155"/>
      <c r="D72" s="413"/>
      <c r="E72" s="164"/>
      <c r="F72" s="387"/>
      <c r="G72" s="385"/>
      <c r="H72" s="385"/>
      <c r="I72" s="385"/>
      <c r="J72" s="510"/>
    </row>
    <row r="73" spans="2:12" s="157" customFormat="1" ht="12.75" customHeight="1" x14ac:dyDescent="0.2">
      <c r="B73" s="154"/>
      <c r="C73" s="142" t="s">
        <v>218</v>
      </c>
      <c r="D73" s="411" t="s">
        <v>122</v>
      </c>
      <c r="E73" s="141" t="s">
        <v>63</v>
      </c>
      <c r="F73" s="566"/>
      <c r="G73" s="384"/>
      <c r="H73" s="385"/>
      <c r="I73" s="385"/>
      <c r="J73" s="510"/>
      <c r="L73" s="215">
        <f>COUNT(F73:J73)</f>
        <v>0</v>
      </c>
    </row>
    <row r="74" spans="2:12" s="157" customFormat="1" ht="6.75" customHeight="1" x14ac:dyDescent="0.2">
      <c r="B74" s="163"/>
      <c r="C74" s="155"/>
      <c r="D74" s="413"/>
      <c r="E74" s="164"/>
      <c r="F74" s="387"/>
      <c r="G74" s="385"/>
      <c r="H74" s="385"/>
      <c r="I74" s="385"/>
      <c r="J74" s="510"/>
    </row>
    <row r="75" spans="2:12" ht="25.5" customHeight="1" x14ac:dyDescent="0.2">
      <c r="B75" s="526" t="s">
        <v>19</v>
      </c>
      <c r="C75" s="530" t="s">
        <v>238</v>
      </c>
      <c r="D75" s="412"/>
      <c r="E75" s="130"/>
      <c r="F75" s="381"/>
      <c r="G75" s="385"/>
      <c r="H75" s="385"/>
      <c r="I75" s="385"/>
      <c r="J75" s="510"/>
    </row>
    <row r="76" spans="2:12" s="36" customFormat="1" ht="6.75" customHeight="1" x14ac:dyDescent="0.2">
      <c r="B76" s="49"/>
      <c r="C76" s="50"/>
      <c r="D76" s="416"/>
      <c r="E76" s="131"/>
      <c r="F76" s="381"/>
      <c r="G76" s="385"/>
      <c r="H76" s="385"/>
      <c r="I76" s="385"/>
      <c r="J76" s="510"/>
    </row>
    <row r="77" spans="2:12" ht="12.75" customHeight="1" x14ac:dyDescent="0.2">
      <c r="B77" s="46"/>
      <c r="C77" s="142" t="s">
        <v>130</v>
      </c>
      <c r="D77" s="411" t="s">
        <v>122</v>
      </c>
      <c r="E77" s="141" t="s">
        <v>63</v>
      </c>
      <c r="F77" s="566"/>
      <c r="G77" s="384"/>
      <c r="H77" s="385"/>
      <c r="I77" s="385"/>
      <c r="J77" s="510"/>
      <c r="L77" s="215">
        <f>COUNT(F77:J77)</f>
        <v>0</v>
      </c>
    </row>
    <row r="78" spans="2:12" s="36" customFormat="1" ht="6.75" customHeight="1" x14ac:dyDescent="0.2">
      <c r="B78" s="49"/>
      <c r="C78" s="50"/>
      <c r="D78" s="416"/>
      <c r="E78" s="131"/>
      <c r="F78" s="381"/>
      <c r="G78" s="382"/>
      <c r="H78" s="382"/>
      <c r="I78" s="382"/>
      <c r="J78" s="504"/>
    </row>
    <row r="79" spans="2:12" s="34" customFormat="1" ht="38.25" customHeight="1" x14ac:dyDescent="0.2">
      <c r="B79" s="526" t="s">
        <v>24</v>
      </c>
      <c r="C79" s="498" t="s">
        <v>227</v>
      </c>
      <c r="D79" s="412"/>
      <c r="E79" s="130"/>
      <c r="F79" s="381"/>
      <c r="G79" s="382"/>
      <c r="H79" s="382"/>
      <c r="I79" s="382"/>
      <c r="J79" s="504"/>
    </row>
    <row r="80" spans="2:12" ht="6.75" customHeight="1" x14ac:dyDescent="0.2">
      <c r="B80" s="43"/>
      <c r="C80" s="498"/>
      <c r="D80" s="412"/>
      <c r="E80" s="132"/>
      <c r="F80" s="381"/>
      <c r="G80" s="382"/>
      <c r="H80" s="382"/>
      <c r="I80" s="382"/>
      <c r="J80" s="504"/>
    </row>
    <row r="81" spans="2:14" s="34" customFormat="1" ht="12.75" customHeight="1" x14ac:dyDescent="0.2">
      <c r="B81" s="44"/>
      <c r="C81" s="140" t="s">
        <v>131</v>
      </c>
      <c r="D81" s="422"/>
      <c r="E81" s="1011" t="s">
        <v>133</v>
      </c>
      <c r="F81" s="1013"/>
      <c r="G81" s="1013"/>
      <c r="H81" s="1013"/>
      <c r="I81" s="1013"/>
      <c r="J81" s="1013"/>
      <c r="L81" s="215">
        <f>COUNT(F81:J81)</f>
        <v>0</v>
      </c>
    </row>
    <row r="82" spans="2:14" ht="6.75" customHeight="1" x14ac:dyDescent="0.2">
      <c r="B82" s="43"/>
      <c r="C82" s="498"/>
      <c r="D82" s="412"/>
      <c r="E82" s="132"/>
      <c r="F82" s="381"/>
      <c r="G82" s="382"/>
      <c r="H82" s="382"/>
      <c r="I82" s="382"/>
      <c r="J82" s="504"/>
    </row>
    <row r="83" spans="2:14" s="34" customFormat="1" ht="51" customHeight="1" x14ac:dyDescent="0.2">
      <c r="B83" s="526" t="s">
        <v>26</v>
      </c>
      <c r="C83" s="47" t="s">
        <v>321</v>
      </c>
      <c r="D83" s="412"/>
      <c r="E83" s="130"/>
      <c r="F83" s="381"/>
      <c r="G83" s="382"/>
      <c r="H83" s="382"/>
      <c r="I83" s="382"/>
      <c r="J83" s="504"/>
    </row>
    <row r="84" spans="2:14" ht="6.75" customHeight="1" x14ac:dyDescent="0.2">
      <c r="B84" s="43"/>
      <c r="C84" s="498"/>
      <c r="D84" s="412"/>
      <c r="E84" s="132"/>
      <c r="F84" s="381"/>
      <c r="G84" s="382"/>
      <c r="H84" s="382"/>
      <c r="I84" s="382"/>
      <c r="J84" s="504"/>
    </row>
    <row r="85" spans="2:14" s="34" customFormat="1" ht="12.75" customHeight="1" x14ac:dyDescent="0.2">
      <c r="B85" s="44"/>
      <c r="C85" s="140" t="s">
        <v>132</v>
      </c>
      <c r="D85" s="411" t="s">
        <v>122</v>
      </c>
      <c r="E85" s="1011" t="s">
        <v>133</v>
      </c>
      <c r="F85" s="1013"/>
      <c r="G85" s="1013"/>
      <c r="H85" s="1013"/>
      <c r="I85" s="1013"/>
      <c r="J85" s="1013"/>
      <c r="L85" s="215">
        <f>COUNT(F85:J85)</f>
        <v>0</v>
      </c>
    </row>
    <row r="86" spans="2:14" ht="6.75" customHeight="1" x14ac:dyDescent="0.2">
      <c r="B86" s="43"/>
      <c r="C86" s="498"/>
      <c r="D86" s="412"/>
      <c r="E86" s="512"/>
      <c r="F86" s="386"/>
      <c r="G86" s="382"/>
      <c r="H86" s="382"/>
      <c r="I86" s="382"/>
      <c r="J86" s="504"/>
    </row>
    <row r="87" spans="2:14" ht="12.75" customHeight="1" x14ac:dyDescent="0.2">
      <c r="B87" s="526" t="s">
        <v>32</v>
      </c>
      <c r="C87" s="48" t="s">
        <v>137</v>
      </c>
      <c r="D87" s="414"/>
      <c r="E87" s="513"/>
      <c r="F87" s="382"/>
      <c r="G87" s="382"/>
      <c r="H87" s="382"/>
      <c r="I87" s="382"/>
      <c r="J87" s="504"/>
      <c r="L87" s="66"/>
      <c r="M87" s="66"/>
    </row>
    <row r="88" spans="2:14" ht="6.75" customHeight="1" x14ac:dyDescent="0.2">
      <c r="B88" s="43"/>
      <c r="C88" s="498"/>
      <c r="D88" s="412"/>
      <c r="E88" s="516"/>
      <c r="F88" s="386"/>
      <c r="G88" s="382"/>
      <c r="H88" s="382"/>
      <c r="I88" s="382"/>
      <c r="J88" s="504"/>
    </row>
    <row r="89" spans="2:14" ht="12.75" customHeight="1" x14ac:dyDescent="0.2">
      <c r="B89" s="43"/>
      <c r="C89" s="142" t="s">
        <v>209</v>
      </c>
      <c r="D89" s="411" t="s">
        <v>122</v>
      </c>
      <c r="E89" s="1011" t="s">
        <v>61</v>
      </c>
      <c r="F89" s="566"/>
      <c r="G89" s="573"/>
      <c r="H89" s="574"/>
      <c r="I89" s="574"/>
      <c r="J89" s="575"/>
      <c r="L89" s="215">
        <f>COUNT(F89:J89)</f>
        <v>0</v>
      </c>
      <c r="M89" s="66"/>
    </row>
    <row r="90" spans="2:14" ht="6.75" customHeight="1" x14ac:dyDescent="0.2">
      <c r="B90" s="163"/>
      <c r="C90" s="540"/>
      <c r="D90" s="539"/>
      <c r="E90" s="538"/>
      <c r="F90" s="457"/>
      <c r="G90" s="382"/>
      <c r="H90" s="382"/>
      <c r="I90" s="382"/>
      <c r="J90" s="382"/>
      <c r="L90" s="215"/>
      <c r="M90" s="66"/>
    </row>
    <row r="91" spans="2:14" s="40" customFormat="1" ht="18" customHeight="1" x14ac:dyDescent="0.25">
      <c r="B91" s="537">
        <v>3</v>
      </c>
      <c r="C91" s="537" t="s">
        <v>35</v>
      </c>
      <c r="D91" s="460"/>
      <c r="E91" s="179"/>
      <c r="F91" s="1039" t="s">
        <v>127</v>
      </c>
      <c r="G91" s="1040"/>
      <c r="H91" s="1040"/>
      <c r="I91" s="1040"/>
      <c r="J91" s="1041"/>
      <c r="K91" s="180"/>
    </row>
    <row r="92" spans="2:14" s="40" customFormat="1" ht="12.75" customHeight="1" x14ac:dyDescent="0.2">
      <c r="B92" s="541" t="s">
        <v>20</v>
      </c>
      <c r="C92" s="1056" t="s">
        <v>391</v>
      </c>
      <c r="D92" s="1057"/>
      <c r="E92" s="179"/>
      <c r="F92" s="1030" t="s">
        <v>60</v>
      </c>
      <c r="G92" s="1054"/>
      <c r="H92" s="1032"/>
      <c r="I92" s="567"/>
      <c r="J92" s="568"/>
      <c r="K92" s="180"/>
    </row>
    <row r="93" spans="2:14" s="110" customFormat="1" ht="12.75" customHeight="1" x14ac:dyDescent="0.2">
      <c r="B93" s="181"/>
      <c r="C93" s="1057"/>
      <c r="D93" s="1057"/>
      <c r="E93" s="454"/>
      <c r="F93" s="185">
        <v>1</v>
      </c>
      <c r="G93" s="185">
        <v>2</v>
      </c>
      <c r="H93" s="185">
        <v>3</v>
      </c>
      <c r="I93" s="507"/>
      <c r="J93" s="507"/>
    </row>
    <row r="94" spans="2:14" s="114" customFormat="1" ht="12.75" customHeight="1" x14ac:dyDescent="0.2">
      <c r="B94" s="174"/>
      <c r="C94" s="1058"/>
      <c r="D94" s="1058"/>
      <c r="E94" s="182"/>
      <c r="F94" s="185" t="s">
        <v>165</v>
      </c>
      <c r="G94" s="185" t="s">
        <v>128</v>
      </c>
      <c r="H94" s="185" t="s">
        <v>129</v>
      </c>
      <c r="I94" s="507"/>
      <c r="J94" s="507"/>
    </row>
    <row r="95" spans="2:14" ht="12.75" customHeight="1" x14ac:dyDescent="0.2">
      <c r="B95" s="46" t="s">
        <v>170</v>
      </c>
      <c r="C95" s="1009" t="s">
        <v>385</v>
      </c>
      <c r="D95" s="421"/>
      <c r="E95" s="141" t="s">
        <v>63</v>
      </c>
      <c r="F95" s="566"/>
      <c r="G95" s="565"/>
      <c r="H95" s="565"/>
      <c r="I95" s="384"/>
      <c r="J95" s="385"/>
      <c r="L95" s="215">
        <f>COUNT(F95:J95)</f>
        <v>0</v>
      </c>
    </row>
    <row r="96" spans="2:14" s="36" customFormat="1" ht="16.5" customHeight="1" x14ac:dyDescent="0.2">
      <c r="B96" s="49"/>
      <c r="C96" s="498"/>
      <c r="D96" s="412"/>
      <c r="E96" s="131"/>
      <c r="F96" s="381"/>
      <c r="G96" s="382"/>
      <c r="H96" s="504"/>
      <c r="I96" s="385"/>
      <c r="J96" s="385"/>
      <c r="L96" s="35"/>
      <c r="M96" s="35"/>
      <c r="N96" s="35"/>
    </row>
    <row r="97" spans="2:14" s="34" customFormat="1" ht="25.5" customHeight="1" x14ac:dyDescent="0.2">
      <c r="B97" s="43" t="s">
        <v>171</v>
      </c>
      <c r="C97" s="1019" t="s">
        <v>386</v>
      </c>
      <c r="D97" s="1020"/>
      <c r="E97" s="141" t="s">
        <v>63</v>
      </c>
      <c r="F97" s="566"/>
      <c r="G97" s="384"/>
      <c r="H97" s="510"/>
      <c r="I97" s="385"/>
      <c r="J97" s="385"/>
      <c r="L97" s="215">
        <f>COUNT(F97:J97)</f>
        <v>0</v>
      </c>
    </row>
    <row r="98" spans="2:14" s="34" customFormat="1" ht="26.25" customHeight="1" x14ac:dyDescent="0.2">
      <c r="B98" s="43"/>
      <c r="C98" s="1019" t="s">
        <v>372</v>
      </c>
      <c r="D98" s="1059"/>
      <c r="E98" s="132"/>
      <c r="F98" s="381"/>
      <c r="G98" s="385"/>
      <c r="H98" s="510"/>
      <c r="I98" s="385"/>
      <c r="J98" s="510"/>
      <c r="L98" s="215"/>
    </row>
    <row r="99" spans="2:14" s="36" customFormat="1" ht="15" customHeight="1" x14ac:dyDescent="0.2">
      <c r="B99" s="49"/>
      <c r="C99" s="497" t="s">
        <v>134</v>
      </c>
      <c r="D99" s="423"/>
      <c r="E99" s="131"/>
      <c r="F99" s="381"/>
      <c r="G99" s="382"/>
      <c r="H99" s="504"/>
      <c r="I99" s="385"/>
      <c r="J99" s="385"/>
      <c r="L99" s="35"/>
      <c r="M99" s="35"/>
      <c r="N99" s="35"/>
    </row>
    <row r="100" spans="2:14" s="38" customFormat="1" ht="15.95" customHeight="1" x14ac:dyDescent="0.2">
      <c r="B100" s="526" t="s">
        <v>21</v>
      </c>
      <c r="C100" s="530" t="s">
        <v>174</v>
      </c>
      <c r="D100" s="522"/>
      <c r="E100" s="130"/>
      <c r="F100" s="383"/>
      <c r="G100" s="385"/>
      <c r="H100" s="510"/>
      <c r="I100" s="104"/>
      <c r="J100" s="104"/>
    </row>
    <row r="101" spans="2:14" ht="25.5" customHeight="1" x14ac:dyDescent="0.2">
      <c r="B101" s="43" t="s">
        <v>175</v>
      </c>
      <c r="C101" s="498" t="s">
        <v>228</v>
      </c>
      <c r="D101" s="39"/>
      <c r="E101" s="130"/>
      <c r="F101" s="383"/>
      <c r="G101" s="385"/>
      <c r="H101" s="510"/>
      <c r="I101" s="385"/>
      <c r="J101" s="385"/>
      <c r="K101" s="37"/>
      <c r="L101" s="37"/>
    </row>
    <row r="102" spans="2:14" ht="6.75" customHeight="1" x14ac:dyDescent="0.2">
      <c r="B102" s="43"/>
      <c r="C102" s="498"/>
      <c r="D102" s="39"/>
      <c r="E102" s="132"/>
      <c r="F102" s="381"/>
      <c r="G102" s="385"/>
      <c r="H102" s="510"/>
      <c r="I102" s="385"/>
      <c r="J102" s="385"/>
    </row>
    <row r="103" spans="2:14" ht="12.75" customHeight="1" x14ac:dyDescent="0.2">
      <c r="B103" s="46"/>
      <c r="C103" s="142" t="s">
        <v>191</v>
      </c>
      <c r="D103" s="411" t="s">
        <v>122</v>
      </c>
      <c r="E103" s="141" t="s">
        <v>63</v>
      </c>
      <c r="F103" s="566"/>
      <c r="G103" s="384"/>
      <c r="H103" s="510"/>
      <c r="I103" s="385"/>
      <c r="J103" s="385"/>
      <c r="L103" s="215">
        <f>COUNT(F103:J103)</f>
        <v>0</v>
      </c>
    </row>
    <row r="104" spans="2:14" ht="6.75" customHeight="1" x14ac:dyDescent="0.2">
      <c r="B104" s="43"/>
      <c r="C104" s="498"/>
      <c r="D104" s="412"/>
      <c r="E104" s="132"/>
      <c r="F104" s="381"/>
      <c r="G104" s="385"/>
      <c r="H104" s="510"/>
      <c r="I104" s="385"/>
      <c r="J104" s="385"/>
    </row>
    <row r="105" spans="2:14" ht="25.5" customHeight="1" x14ac:dyDescent="0.2">
      <c r="B105" s="43" t="s">
        <v>176</v>
      </c>
      <c r="C105" s="498" t="s">
        <v>229</v>
      </c>
      <c r="D105" s="412"/>
      <c r="E105" s="130"/>
      <c r="F105" s="383"/>
      <c r="G105" s="385"/>
      <c r="H105" s="510"/>
      <c r="I105" s="385"/>
      <c r="J105" s="385"/>
      <c r="K105" s="37"/>
      <c r="L105" s="37"/>
    </row>
    <row r="106" spans="2:14" ht="6.75" customHeight="1" x14ac:dyDescent="0.2">
      <c r="B106" s="43"/>
      <c r="C106" s="498"/>
      <c r="D106" s="412"/>
      <c r="E106" s="132"/>
      <c r="F106" s="381"/>
      <c r="G106" s="385"/>
      <c r="H106" s="510"/>
      <c r="I106" s="385"/>
      <c r="J106" s="385"/>
    </row>
    <row r="107" spans="2:14" ht="12.75" customHeight="1" x14ac:dyDescent="0.2">
      <c r="B107" s="46"/>
      <c r="C107" s="142" t="s">
        <v>199</v>
      </c>
      <c r="D107" s="411" t="s">
        <v>122</v>
      </c>
      <c r="E107" s="141" t="s">
        <v>63</v>
      </c>
      <c r="F107" s="566"/>
      <c r="G107" s="384"/>
      <c r="H107" s="510"/>
      <c r="I107" s="385"/>
      <c r="J107" s="385"/>
      <c r="L107" s="215">
        <f>COUNT(F107:J107)</f>
        <v>0</v>
      </c>
    </row>
    <row r="108" spans="2:14" ht="6.75" customHeight="1" x14ac:dyDescent="0.2">
      <c r="B108" s="43"/>
      <c r="C108" s="498"/>
      <c r="D108" s="412"/>
      <c r="E108" s="132"/>
      <c r="F108" s="381"/>
      <c r="G108" s="385"/>
      <c r="H108" s="510"/>
      <c r="I108" s="385"/>
      <c r="J108" s="385"/>
    </row>
    <row r="109" spans="2:14" ht="25.5" customHeight="1" x14ac:dyDescent="0.2">
      <c r="B109" s="43" t="s">
        <v>225</v>
      </c>
      <c r="C109" s="498" t="s">
        <v>230</v>
      </c>
      <c r="D109" s="412"/>
      <c r="E109" s="130"/>
      <c r="F109" s="383"/>
      <c r="G109" s="385"/>
      <c r="H109" s="510"/>
      <c r="I109" s="385"/>
      <c r="J109" s="385"/>
      <c r="K109" s="37"/>
      <c r="L109" s="37"/>
    </row>
    <row r="110" spans="2:14" ht="6.75" customHeight="1" x14ac:dyDescent="0.2">
      <c r="B110" s="43"/>
      <c r="C110" s="498"/>
      <c r="D110" s="412"/>
      <c r="E110" s="132"/>
      <c r="F110" s="381"/>
      <c r="G110" s="385"/>
      <c r="H110" s="510"/>
      <c r="I110" s="385"/>
      <c r="J110" s="385"/>
    </row>
    <row r="111" spans="2:14" ht="12.75" customHeight="1" x14ac:dyDescent="0.2">
      <c r="B111" s="46"/>
      <c r="C111" s="142" t="s">
        <v>226</v>
      </c>
      <c r="D111" s="411" t="s">
        <v>122</v>
      </c>
      <c r="E111" s="141" t="s">
        <v>63</v>
      </c>
      <c r="F111" s="566"/>
      <c r="G111" s="384"/>
      <c r="H111" s="510"/>
      <c r="I111" s="385"/>
      <c r="J111" s="385"/>
      <c r="L111" s="215">
        <f>COUNT(F111:J111)</f>
        <v>0</v>
      </c>
    </row>
    <row r="112" spans="2:14" ht="6.75" customHeight="1" x14ac:dyDescent="0.2">
      <c r="B112" s="43"/>
      <c r="C112" s="498"/>
      <c r="D112" s="412"/>
      <c r="E112" s="132"/>
      <c r="F112" s="381"/>
      <c r="G112" s="385"/>
      <c r="H112" s="510"/>
      <c r="I112" s="385"/>
      <c r="J112" s="385"/>
    </row>
    <row r="113" spans="2:12" s="157" customFormat="1" ht="25.5" customHeight="1" x14ac:dyDescent="0.2">
      <c r="B113" s="43" t="s">
        <v>177</v>
      </c>
      <c r="C113" s="155" t="s">
        <v>239</v>
      </c>
      <c r="D113" s="413"/>
      <c r="E113" s="156"/>
      <c r="F113" s="384"/>
      <c r="G113" s="385"/>
      <c r="H113" s="510"/>
      <c r="I113" s="385"/>
      <c r="J113" s="385"/>
      <c r="K113" s="410"/>
      <c r="L113" s="410"/>
    </row>
    <row r="114" spans="2:12" s="157" customFormat="1" ht="6.75" customHeight="1" x14ac:dyDescent="0.2">
      <c r="B114" s="43"/>
      <c r="C114" s="155"/>
      <c r="D114" s="413"/>
      <c r="E114" s="164"/>
      <c r="F114" s="387"/>
      <c r="G114" s="385"/>
      <c r="H114" s="510"/>
      <c r="I114" s="385"/>
      <c r="J114" s="385"/>
    </row>
    <row r="115" spans="2:12" s="157" customFormat="1" ht="12.75" customHeight="1" x14ac:dyDescent="0.2">
      <c r="B115" s="46"/>
      <c r="C115" s="142" t="s">
        <v>198</v>
      </c>
      <c r="D115" s="411" t="s">
        <v>122</v>
      </c>
      <c r="E115" s="141" t="s">
        <v>63</v>
      </c>
      <c r="F115" s="566"/>
      <c r="G115" s="384"/>
      <c r="H115" s="510"/>
      <c r="I115" s="385"/>
      <c r="J115" s="385"/>
      <c r="L115" s="215">
        <f>COUNT(F115:J115)</f>
        <v>0</v>
      </c>
    </row>
    <row r="116" spans="2:12" s="157" customFormat="1" ht="6.75" customHeight="1" x14ac:dyDescent="0.2">
      <c r="B116" s="43"/>
      <c r="C116" s="155"/>
      <c r="D116" s="413"/>
      <c r="E116" s="164"/>
      <c r="F116" s="387"/>
      <c r="G116" s="385"/>
      <c r="H116" s="510"/>
      <c r="I116" s="385"/>
      <c r="J116" s="385"/>
    </row>
    <row r="117" spans="2:12" s="157" customFormat="1" ht="25.5" customHeight="1" x14ac:dyDescent="0.2">
      <c r="B117" s="163" t="s">
        <v>178</v>
      </c>
      <c r="C117" s="155" t="s">
        <v>232</v>
      </c>
      <c r="D117" s="413"/>
      <c r="E117" s="156"/>
      <c r="F117" s="384"/>
      <c r="G117" s="385"/>
      <c r="H117" s="510"/>
      <c r="I117" s="385"/>
      <c r="J117" s="385"/>
      <c r="K117" s="410"/>
      <c r="L117" s="410"/>
    </row>
    <row r="118" spans="2:12" s="157" customFormat="1" ht="6.75" customHeight="1" x14ac:dyDescent="0.2">
      <c r="B118" s="163"/>
      <c r="C118" s="155"/>
      <c r="D118" s="413"/>
      <c r="E118" s="164"/>
      <c r="F118" s="387"/>
      <c r="G118" s="385"/>
      <c r="H118" s="510"/>
      <c r="I118" s="385"/>
      <c r="J118" s="385"/>
    </row>
    <row r="119" spans="2:12" s="157" customFormat="1" ht="12.75" customHeight="1" x14ac:dyDescent="0.2">
      <c r="B119" s="154"/>
      <c r="C119" s="142" t="s">
        <v>197</v>
      </c>
      <c r="D119" s="411" t="s">
        <v>122</v>
      </c>
      <c r="E119" s="141" t="s">
        <v>63</v>
      </c>
      <c r="F119" s="566"/>
      <c r="G119" s="384"/>
      <c r="H119" s="510"/>
      <c r="I119" s="385"/>
      <c r="J119" s="385"/>
      <c r="L119" s="215">
        <f>COUNT(F119:J119)</f>
        <v>0</v>
      </c>
    </row>
    <row r="120" spans="2:12" s="157" customFormat="1" ht="6.75" customHeight="1" x14ac:dyDescent="0.2">
      <c r="B120" s="163"/>
      <c r="C120" s="155"/>
      <c r="D120" s="413"/>
      <c r="E120" s="164"/>
      <c r="F120" s="387"/>
      <c r="G120" s="385"/>
      <c r="H120" s="510"/>
      <c r="I120" s="385"/>
      <c r="J120" s="385"/>
    </row>
    <row r="121" spans="2:12" s="157" customFormat="1" ht="25.5" customHeight="1" x14ac:dyDescent="0.2">
      <c r="B121" s="163" t="s">
        <v>179</v>
      </c>
      <c r="C121" s="155" t="s">
        <v>233</v>
      </c>
      <c r="D121" s="413"/>
      <c r="E121" s="156"/>
      <c r="F121" s="384"/>
      <c r="G121" s="385"/>
      <c r="H121" s="510"/>
      <c r="I121" s="385"/>
      <c r="J121" s="385"/>
      <c r="K121" s="410"/>
      <c r="L121" s="410"/>
    </row>
    <row r="122" spans="2:12" s="157" customFormat="1" ht="6.75" customHeight="1" x14ac:dyDescent="0.2">
      <c r="B122" s="163"/>
      <c r="C122" s="155"/>
      <c r="D122" s="413"/>
      <c r="E122" s="164"/>
      <c r="F122" s="387"/>
      <c r="G122" s="385"/>
      <c r="H122" s="510"/>
      <c r="I122" s="385"/>
      <c r="J122" s="385"/>
    </row>
    <row r="123" spans="2:12" s="157" customFormat="1" ht="12.75" customHeight="1" x14ac:dyDescent="0.2">
      <c r="B123" s="154"/>
      <c r="C123" s="142" t="s">
        <v>196</v>
      </c>
      <c r="D123" s="411" t="s">
        <v>122</v>
      </c>
      <c r="E123" s="141" t="s">
        <v>63</v>
      </c>
      <c r="F123" s="566"/>
      <c r="G123" s="384"/>
      <c r="H123" s="510"/>
      <c r="I123" s="385"/>
      <c r="J123" s="385"/>
      <c r="L123" s="215">
        <f>COUNT(F123:J123)</f>
        <v>0</v>
      </c>
    </row>
    <row r="124" spans="2:12" s="157" customFormat="1" ht="6.75" customHeight="1" x14ac:dyDescent="0.2">
      <c r="B124" s="163"/>
      <c r="C124" s="155"/>
      <c r="D124" s="413"/>
      <c r="E124" s="164"/>
      <c r="F124" s="387"/>
      <c r="G124" s="385"/>
      <c r="H124" s="510"/>
      <c r="I124" s="385"/>
      <c r="J124" s="385"/>
    </row>
    <row r="125" spans="2:12" s="157" customFormat="1" ht="25.5" customHeight="1" x14ac:dyDescent="0.2">
      <c r="B125" s="163" t="s">
        <v>180</v>
      </c>
      <c r="C125" s="155" t="s">
        <v>234</v>
      </c>
      <c r="D125" s="413"/>
      <c r="E125" s="156"/>
      <c r="F125" s="384"/>
      <c r="G125" s="385"/>
      <c r="H125" s="510"/>
      <c r="I125" s="385"/>
      <c r="J125" s="385"/>
      <c r="K125" s="410"/>
      <c r="L125" s="410"/>
    </row>
    <row r="126" spans="2:12" s="157" customFormat="1" ht="6.75" customHeight="1" x14ac:dyDescent="0.2">
      <c r="B126" s="163"/>
      <c r="C126" s="155"/>
      <c r="D126" s="413"/>
      <c r="E126" s="164"/>
      <c r="F126" s="387"/>
      <c r="G126" s="385"/>
      <c r="H126" s="510"/>
      <c r="I126" s="385"/>
      <c r="J126" s="385"/>
    </row>
    <row r="127" spans="2:12" s="157" customFormat="1" ht="12.75" customHeight="1" x14ac:dyDescent="0.2">
      <c r="B127" s="154"/>
      <c r="C127" s="142" t="s">
        <v>195</v>
      </c>
      <c r="D127" s="411" t="s">
        <v>122</v>
      </c>
      <c r="E127" s="141" t="s">
        <v>63</v>
      </c>
      <c r="F127" s="566"/>
      <c r="G127" s="384"/>
      <c r="H127" s="510"/>
      <c r="I127" s="385"/>
      <c r="J127" s="385"/>
      <c r="L127" s="215">
        <f>COUNT(F127:J127)</f>
        <v>0</v>
      </c>
    </row>
    <row r="128" spans="2:12" s="157" customFormat="1" ht="6.75" customHeight="1" x14ac:dyDescent="0.2">
      <c r="B128" s="163"/>
      <c r="C128" s="155"/>
      <c r="D128" s="413"/>
      <c r="E128" s="164"/>
      <c r="F128" s="387"/>
      <c r="G128" s="385"/>
      <c r="H128" s="510"/>
      <c r="I128" s="385"/>
      <c r="J128" s="385"/>
    </row>
    <row r="129" spans="2:12" s="157" customFormat="1" ht="25.5" customHeight="1" x14ac:dyDescent="0.2">
      <c r="B129" s="163" t="s">
        <v>182</v>
      </c>
      <c r="C129" s="155" t="s">
        <v>240</v>
      </c>
      <c r="D129" s="413"/>
      <c r="E129" s="156"/>
      <c r="F129" s="384"/>
      <c r="G129" s="385"/>
      <c r="H129" s="510"/>
      <c r="I129" s="385"/>
      <c r="J129" s="385"/>
      <c r="K129" s="410"/>
      <c r="L129" s="410"/>
    </row>
    <row r="130" spans="2:12" s="157" customFormat="1" ht="6.75" customHeight="1" x14ac:dyDescent="0.2">
      <c r="B130" s="163"/>
      <c r="C130" s="155"/>
      <c r="D130" s="413"/>
      <c r="E130" s="164"/>
      <c r="F130" s="387"/>
      <c r="G130" s="385"/>
      <c r="H130" s="510"/>
      <c r="I130" s="385"/>
      <c r="J130" s="385"/>
    </row>
    <row r="131" spans="2:12" s="157" customFormat="1" ht="12.75" customHeight="1" x14ac:dyDescent="0.2">
      <c r="B131" s="154"/>
      <c r="C131" s="142" t="s">
        <v>194</v>
      </c>
      <c r="D131" s="411" t="s">
        <v>122</v>
      </c>
      <c r="E131" s="141" t="s">
        <v>63</v>
      </c>
      <c r="F131" s="566"/>
      <c r="G131" s="384"/>
      <c r="H131" s="510"/>
      <c r="I131" s="385"/>
      <c r="J131" s="385"/>
      <c r="L131" s="215">
        <f>COUNT(F131:J131)</f>
        <v>0</v>
      </c>
    </row>
    <row r="132" spans="2:12" s="157" customFormat="1" ht="6.75" customHeight="1" x14ac:dyDescent="0.2">
      <c r="B132" s="163"/>
      <c r="C132" s="155"/>
      <c r="D132" s="413"/>
      <c r="E132" s="164"/>
      <c r="F132" s="387"/>
      <c r="G132" s="385"/>
      <c r="H132" s="510"/>
      <c r="I132" s="385"/>
      <c r="J132" s="385"/>
    </row>
    <row r="133" spans="2:12" s="157" customFormat="1" ht="25.5" customHeight="1" x14ac:dyDescent="0.2">
      <c r="B133" s="163" t="s">
        <v>181</v>
      </c>
      <c r="C133" s="155" t="s">
        <v>236</v>
      </c>
      <c r="D133" s="413"/>
      <c r="E133" s="156"/>
      <c r="F133" s="384"/>
      <c r="G133" s="385"/>
      <c r="H133" s="510"/>
      <c r="I133" s="385"/>
      <c r="J133" s="385"/>
      <c r="K133" s="410"/>
      <c r="L133" s="410"/>
    </row>
    <row r="134" spans="2:12" s="157" customFormat="1" ht="6.75" customHeight="1" x14ac:dyDescent="0.2">
      <c r="B134" s="163"/>
      <c r="C134" s="155"/>
      <c r="D134" s="413"/>
      <c r="E134" s="164"/>
      <c r="F134" s="387"/>
      <c r="G134" s="385"/>
      <c r="H134" s="510"/>
      <c r="I134" s="385"/>
      <c r="J134" s="385"/>
    </row>
    <row r="135" spans="2:12" s="157" customFormat="1" ht="12.75" customHeight="1" x14ac:dyDescent="0.2">
      <c r="B135" s="154"/>
      <c r="C135" s="142" t="s">
        <v>193</v>
      </c>
      <c r="D135" s="411" t="s">
        <v>122</v>
      </c>
      <c r="E135" s="141" t="s">
        <v>63</v>
      </c>
      <c r="F135" s="566"/>
      <c r="G135" s="384"/>
      <c r="H135" s="510"/>
      <c r="I135" s="385"/>
      <c r="J135" s="385"/>
      <c r="L135" s="215">
        <f>COUNT(F135:J135)</f>
        <v>0</v>
      </c>
    </row>
    <row r="136" spans="2:12" s="157" customFormat="1" ht="6.75" customHeight="1" x14ac:dyDescent="0.2">
      <c r="B136" s="163"/>
      <c r="C136" s="155"/>
      <c r="D136" s="413"/>
      <c r="E136" s="164"/>
      <c r="F136" s="387"/>
      <c r="G136" s="385"/>
      <c r="H136" s="510"/>
      <c r="I136" s="385"/>
      <c r="J136" s="385"/>
    </row>
    <row r="137" spans="2:12" s="157" customFormat="1" ht="25.5" customHeight="1" x14ac:dyDescent="0.2">
      <c r="B137" s="163" t="s">
        <v>183</v>
      </c>
      <c r="C137" s="155" t="s">
        <v>237</v>
      </c>
      <c r="D137" s="413"/>
      <c r="E137" s="156"/>
      <c r="F137" s="384"/>
      <c r="G137" s="385"/>
      <c r="H137" s="510"/>
      <c r="I137" s="385"/>
      <c r="J137" s="385"/>
      <c r="K137" s="410"/>
      <c r="L137" s="410"/>
    </row>
    <row r="138" spans="2:12" s="157" customFormat="1" ht="6.75" customHeight="1" x14ac:dyDescent="0.2">
      <c r="B138" s="163"/>
      <c r="C138" s="155"/>
      <c r="D138" s="413"/>
      <c r="E138" s="164"/>
      <c r="F138" s="387"/>
      <c r="G138" s="385"/>
      <c r="H138" s="510"/>
      <c r="I138" s="385"/>
      <c r="J138" s="385"/>
    </row>
    <row r="139" spans="2:12" s="157" customFormat="1" ht="12.75" customHeight="1" x14ac:dyDescent="0.2">
      <c r="B139" s="154"/>
      <c r="C139" s="142" t="s">
        <v>192</v>
      </c>
      <c r="D139" s="411" t="s">
        <v>122</v>
      </c>
      <c r="E139" s="141" t="s">
        <v>63</v>
      </c>
      <c r="F139" s="566"/>
      <c r="G139" s="384"/>
      <c r="H139" s="510"/>
      <c r="I139" s="385"/>
      <c r="J139" s="385"/>
      <c r="L139" s="215">
        <f>COUNT(F139:J139)</f>
        <v>0</v>
      </c>
    </row>
    <row r="140" spans="2:12" s="162" customFormat="1" ht="6.75" customHeight="1" x14ac:dyDescent="0.2">
      <c r="B140" s="159"/>
      <c r="C140" s="160"/>
      <c r="D140" s="417"/>
      <c r="E140" s="161"/>
      <c r="F140" s="387"/>
      <c r="G140" s="385"/>
      <c r="H140" s="510"/>
      <c r="I140" s="385"/>
      <c r="J140" s="385"/>
    </row>
    <row r="141" spans="2:12" ht="25.5" customHeight="1" x14ac:dyDescent="0.2">
      <c r="B141" s="526" t="s">
        <v>36</v>
      </c>
      <c r="C141" s="530" t="s">
        <v>238</v>
      </c>
      <c r="D141" s="412"/>
      <c r="E141" s="130"/>
      <c r="F141" s="381"/>
      <c r="G141" s="385"/>
      <c r="H141" s="510"/>
      <c r="I141" s="385"/>
      <c r="J141" s="385"/>
    </row>
    <row r="142" spans="2:12" s="36" customFormat="1" ht="6.75" customHeight="1" x14ac:dyDescent="0.2">
      <c r="B142" s="49"/>
      <c r="C142" s="50"/>
      <c r="D142" s="416"/>
      <c r="E142" s="131"/>
      <c r="F142" s="381"/>
      <c r="G142" s="385"/>
      <c r="H142" s="510"/>
      <c r="I142" s="385"/>
      <c r="J142" s="385"/>
    </row>
    <row r="143" spans="2:12" ht="12.75" customHeight="1" x14ac:dyDescent="0.2">
      <c r="B143" s="46"/>
      <c r="C143" s="142" t="s">
        <v>135</v>
      </c>
      <c r="D143" s="411" t="s">
        <v>122</v>
      </c>
      <c r="E143" s="141" t="s">
        <v>63</v>
      </c>
      <c r="F143" s="566"/>
      <c r="G143" s="384"/>
      <c r="H143" s="510"/>
      <c r="I143" s="385"/>
      <c r="J143" s="385"/>
      <c r="L143" s="215">
        <f>COUNT(F143:J143)</f>
        <v>0</v>
      </c>
    </row>
    <row r="144" spans="2:12" s="36" customFormat="1" ht="6.75" customHeight="1" x14ac:dyDescent="0.2">
      <c r="B144" s="49"/>
      <c r="C144" s="50"/>
      <c r="D144" s="416"/>
      <c r="E144" s="131"/>
      <c r="F144" s="381"/>
      <c r="G144" s="385"/>
      <c r="H144" s="510"/>
      <c r="I144" s="385"/>
      <c r="J144" s="385"/>
    </row>
    <row r="145" spans="2:14" ht="25.5" x14ac:dyDescent="0.2">
      <c r="B145" s="526" t="s">
        <v>37</v>
      </c>
      <c r="C145" s="555" t="s">
        <v>267</v>
      </c>
      <c r="D145" s="412"/>
      <c r="E145" s="130"/>
      <c r="F145" s="381"/>
      <c r="G145" s="385"/>
      <c r="H145" s="510"/>
      <c r="I145" s="385"/>
      <c r="J145" s="385"/>
    </row>
    <row r="146" spans="2:14" s="36" customFormat="1" ht="6.75" customHeight="1" x14ac:dyDescent="0.2">
      <c r="B146" s="49"/>
      <c r="C146" s="50"/>
      <c r="D146" s="416"/>
      <c r="E146" s="131"/>
      <c r="F146" s="381"/>
      <c r="G146" s="385"/>
      <c r="H146" s="510"/>
      <c r="I146" s="385"/>
      <c r="J146" s="385"/>
    </row>
    <row r="147" spans="2:14" ht="12.75" customHeight="1" x14ac:dyDescent="0.2">
      <c r="B147" s="46"/>
      <c r="C147" s="142" t="s">
        <v>136</v>
      </c>
      <c r="D147" s="422"/>
      <c r="E147" s="1011" t="s">
        <v>133</v>
      </c>
      <c r="F147" s="1013"/>
      <c r="G147" s="1013"/>
      <c r="H147" s="1013"/>
      <c r="I147" s="385"/>
      <c r="J147" s="385"/>
      <c r="L147" s="215">
        <f>COUNT(F147:J147)</f>
        <v>0</v>
      </c>
    </row>
    <row r="148" spans="2:14" s="36" customFormat="1" ht="6.75" customHeight="1" x14ac:dyDescent="0.2">
      <c r="B148" s="49"/>
      <c r="C148" s="50"/>
      <c r="D148" s="416"/>
      <c r="E148" s="131"/>
      <c r="F148" s="381"/>
      <c r="G148" s="385"/>
      <c r="H148" s="510"/>
      <c r="I148" s="385"/>
      <c r="J148" s="385"/>
    </row>
    <row r="149" spans="2:14" ht="12.75" customHeight="1" x14ac:dyDescent="0.2">
      <c r="B149" s="526" t="s">
        <v>38</v>
      </c>
      <c r="C149" s="48" t="s">
        <v>137</v>
      </c>
      <c r="D149" s="414"/>
      <c r="E149" s="133"/>
      <c r="F149" s="383"/>
      <c r="G149" s="385"/>
      <c r="H149" s="510"/>
      <c r="I149" s="385"/>
      <c r="J149" s="385"/>
    </row>
    <row r="150" spans="2:14" s="36" customFormat="1" ht="6.75" customHeight="1" x14ac:dyDescent="0.2">
      <c r="B150" s="49"/>
      <c r="C150" s="50"/>
      <c r="D150" s="416"/>
      <c r="E150" s="131"/>
      <c r="F150" s="381"/>
      <c r="G150" s="385"/>
      <c r="H150" s="510"/>
      <c r="I150" s="385"/>
      <c r="J150" s="385"/>
    </row>
    <row r="151" spans="2:14" ht="12.75" customHeight="1" x14ac:dyDescent="0.2">
      <c r="B151" s="46"/>
      <c r="C151" s="142" t="s">
        <v>184</v>
      </c>
      <c r="D151" s="411" t="s">
        <v>122</v>
      </c>
      <c r="E151" s="1011" t="s">
        <v>61</v>
      </c>
      <c r="F151" s="1013"/>
      <c r="G151" s="384"/>
      <c r="H151" s="510"/>
      <c r="I151" s="385"/>
      <c r="J151" s="385"/>
      <c r="L151" s="215">
        <f>COUNT(F151:J151)</f>
        <v>0</v>
      </c>
    </row>
    <row r="152" spans="2:14" s="36" customFormat="1" ht="6.75" customHeight="1" x14ac:dyDescent="0.2">
      <c r="B152" s="49"/>
      <c r="C152" s="50"/>
      <c r="D152" s="418"/>
      <c r="E152" s="188"/>
      <c r="F152" s="386"/>
      <c r="G152" s="382"/>
      <c r="H152" s="382"/>
      <c r="I152" s="385"/>
      <c r="J152" s="385"/>
    </row>
    <row r="153" spans="2:14" s="40" customFormat="1" ht="14.1" customHeight="1" x14ac:dyDescent="0.2">
      <c r="B153" s="526" t="s">
        <v>39</v>
      </c>
      <c r="C153" s="530" t="s">
        <v>43</v>
      </c>
      <c r="D153" s="419"/>
      <c r="E153" s="179"/>
      <c r="F153" s="1039" t="s">
        <v>127</v>
      </c>
      <c r="G153" s="1040"/>
      <c r="H153" s="1040"/>
      <c r="I153" s="1040"/>
      <c r="J153" s="1041"/>
      <c r="K153" s="180"/>
    </row>
    <row r="154" spans="2:14" s="40" customFormat="1" ht="12.75" customHeight="1" x14ac:dyDescent="0.2">
      <c r="B154" s="154" t="s">
        <v>185</v>
      </c>
      <c r="C154" s="153" t="s">
        <v>374</v>
      </c>
      <c r="D154" s="419"/>
      <c r="E154" s="186"/>
      <c r="F154" s="1030" t="s">
        <v>60</v>
      </c>
      <c r="G154" s="1054"/>
      <c r="H154" s="1054"/>
      <c r="I154" s="569"/>
      <c r="J154" s="568"/>
      <c r="K154" s="180"/>
    </row>
    <row r="155" spans="2:14" s="110" customFormat="1" ht="12.75" customHeight="1" x14ac:dyDescent="0.2">
      <c r="B155" s="181"/>
      <c r="C155" s="498" t="s">
        <v>373</v>
      </c>
      <c r="D155" s="458"/>
      <c r="E155" s="454"/>
      <c r="F155" s="185">
        <v>1</v>
      </c>
      <c r="G155" s="185">
        <v>2</v>
      </c>
      <c r="H155" s="511">
        <v>3</v>
      </c>
      <c r="I155" s="506"/>
      <c r="J155" s="507"/>
    </row>
    <row r="156" spans="2:14" s="114" customFormat="1" ht="12.75" customHeight="1" x14ac:dyDescent="0.2">
      <c r="B156" s="174"/>
      <c r="C156" s="498" t="s">
        <v>161</v>
      </c>
      <c r="D156" s="459"/>
      <c r="E156" s="187"/>
      <c r="F156" s="185" t="s">
        <v>165</v>
      </c>
      <c r="G156" s="185" t="s">
        <v>128</v>
      </c>
      <c r="H156" s="511" t="s">
        <v>129</v>
      </c>
      <c r="I156" s="506"/>
      <c r="J156" s="507"/>
    </row>
    <row r="157" spans="2:14" s="162" customFormat="1" ht="12" customHeight="1" x14ac:dyDescent="0.2">
      <c r="B157" s="159"/>
      <c r="C157" s="51" t="s">
        <v>27</v>
      </c>
      <c r="D157" s="417"/>
      <c r="E157" s="161"/>
      <c r="F157" s="387"/>
      <c r="G157" s="385"/>
      <c r="H157" s="385"/>
      <c r="I157" s="384"/>
      <c r="J157" s="385"/>
    </row>
    <row r="158" spans="2:14" ht="12.75" customHeight="1" x14ac:dyDescent="0.2">
      <c r="B158" s="43"/>
      <c r="C158" s="562"/>
      <c r="D158" s="412"/>
      <c r="E158" s="130"/>
      <c r="F158" s="381"/>
      <c r="G158" s="382"/>
      <c r="H158" s="382"/>
      <c r="I158" s="384"/>
      <c r="J158" s="385"/>
      <c r="L158" s="157"/>
    </row>
    <row r="159" spans="2:14" s="36" customFormat="1" ht="6.75" customHeight="1" x14ac:dyDescent="0.2">
      <c r="B159" s="49"/>
      <c r="C159" s="52"/>
      <c r="D159" s="416"/>
      <c r="E159" s="131"/>
      <c r="F159" s="381"/>
      <c r="G159" s="382"/>
      <c r="H159" s="382"/>
      <c r="I159" s="384"/>
      <c r="J159" s="385"/>
      <c r="L159" s="162"/>
    </row>
    <row r="160" spans="2:14" s="39" customFormat="1" ht="12.75" customHeight="1" x14ac:dyDescent="0.2">
      <c r="B160" s="53"/>
      <c r="C160" s="140" t="s">
        <v>375</v>
      </c>
      <c r="D160" s="411" t="s">
        <v>122</v>
      </c>
      <c r="E160" s="141" t="s">
        <v>172</v>
      </c>
      <c r="F160" s="1013"/>
      <c r="G160" s="1013"/>
      <c r="H160" s="1013"/>
      <c r="I160" s="384"/>
      <c r="J160" s="385"/>
      <c r="L160" s="576"/>
      <c r="N160" s="215">
        <f>COUNT(F160:J160)</f>
        <v>0</v>
      </c>
    </row>
    <row r="161" spans="2:14" s="36" customFormat="1" ht="6.75" customHeight="1" x14ac:dyDescent="0.2">
      <c r="B161" s="49"/>
      <c r="C161" s="50"/>
      <c r="D161" s="416"/>
      <c r="E161" s="131"/>
      <c r="F161" s="381"/>
      <c r="G161" s="382"/>
      <c r="H161" s="382"/>
      <c r="I161" s="384"/>
      <c r="J161" s="385"/>
      <c r="L161" s="162"/>
    </row>
    <row r="162" spans="2:14" ht="25.5" customHeight="1" x14ac:dyDescent="0.2">
      <c r="B162" s="43" t="s">
        <v>186</v>
      </c>
      <c r="C162" s="498" t="s">
        <v>138</v>
      </c>
      <c r="D162" s="412"/>
      <c r="E162" s="130"/>
      <c r="F162" s="381"/>
      <c r="G162" s="382"/>
      <c r="H162" s="382"/>
      <c r="I162" s="384"/>
      <c r="J162" s="385"/>
      <c r="L162" s="157"/>
    </row>
    <row r="163" spans="2:14" s="36" customFormat="1" ht="6.75" customHeight="1" x14ac:dyDescent="0.2">
      <c r="B163" s="49"/>
      <c r="C163" s="50"/>
      <c r="D163" s="416"/>
      <c r="E163" s="131"/>
      <c r="F163" s="381"/>
      <c r="G163" s="382"/>
      <c r="H163" s="382"/>
      <c r="I163" s="384"/>
      <c r="J163" s="385"/>
      <c r="L163" s="162"/>
    </row>
    <row r="164" spans="2:14" ht="12.75" customHeight="1" x14ac:dyDescent="0.2">
      <c r="B164" s="46"/>
      <c r="C164" s="142" t="s">
        <v>189</v>
      </c>
      <c r="D164" s="411" t="s">
        <v>122</v>
      </c>
      <c r="E164" s="1011" t="s">
        <v>133</v>
      </c>
      <c r="F164" s="1013"/>
      <c r="G164" s="1013"/>
      <c r="H164" s="1013"/>
      <c r="I164" s="384"/>
      <c r="J164" s="385"/>
      <c r="L164" s="576"/>
      <c r="N164" s="215">
        <f>COUNT(F164:J164)</f>
        <v>0</v>
      </c>
    </row>
    <row r="165" spans="2:14" ht="6.75" customHeight="1" x14ac:dyDescent="0.2">
      <c r="B165" s="43"/>
      <c r="C165" s="498"/>
      <c r="D165" s="412"/>
      <c r="E165" s="190"/>
      <c r="F165" s="386"/>
      <c r="G165" s="382"/>
      <c r="H165" s="382"/>
      <c r="I165" s="382"/>
      <c r="J165" s="382"/>
      <c r="L165" s="157"/>
    </row>
    <row r="166" spans="2:14" s="40" customFormat="1" ht="11.25" customHeight="1" x14ac:dyDescent="0.2">
      <c r="B166" s="43"/>
      <c r="C166" s="189"/>
      <c r="D166" s="419"/>
      <c r="E166" s="179"/>
      <c r="F166" s="1039" t="s">
        <v>127</v>
      </c>
      <c r="G166" s="1040"/>
      <c r="H166" s="1040"/>
      <c r="I166" s="1040"/>
      <c r="J166" s="1041"/>
      <c r="K166" s="180"/>
      <c r="L166" s="461"/>
    </row>
    <row r="167" spans="2:14" s="40" customFormat="1" ht="12.75" customHeight="1" x14ac:dyDescent="0.2">
      <c r="D167" s="419"/>
      <c r="E167" s="186"/>
      <c r="F167" s="1030" t="s">
        <v>60</v>
      </c>
      <c r="G167" s="1054"/>
      <c r="H167" s="1054"/>
      <c r="I167" s="569"/>
      <c r="J167" s="568"/>
      <c r="K167" s="180"/>
      <c r="L167" s="461"/>
    </row>
    <row r="168" spans="2:14" s="110" customFormat="1" ht="12.75" customHeight="1" x14ac:dyDescent="0.2">
      <c r="B168" s="43" t="s">
        <v>187</v>
      </c>
      <c r="C168" s="1055" t="s">
        <v>162</v>
      </c>
      <c r="D168" s="458"/>
      <c r="E168" s="454"/>
      <c r="F168" s="185">
        <v>1</v>
      </c>
      <c r="G168" s="185">
        <v>2</v>
      </c>
      <c r="H168" s="511">
        <v>3</v>
      </c>
      <c r="I168" s="506"/>
      <c r="J168" s="507"/>
      <c r="L168" s="578"/>
    </row>
    <row r="169" spans="2:14" s="114" customFormat="1" ht="12.75" customHeight="1" x14ac:dyDescent="0.2">
      <c r="B169" s="174"/>
      <c r="C169" s="1056"/>
      <c r="D169" s="459"/>
      <c r="E169" s="187"/>
      <c r="F169" s="185" t="s">
        <v>165</v>
      </c>
      <c r="G169" s="185" t="s">
        <v>128</v>
      </c>
      <c r="H169" s="511" t="s">
        <v>129</v>
      </c>
      <c r="I169" s="506"/>
      <c r="J169" s="507"/>
      <c r="L169" s="579"/>
    </row>
    <row r="170" spans="2:14" ht="11.25" customHeight="1" x14ac:dyDescent="0.2">
      <c r="B170" s="43"/>
      <c r="C170" s="51" t="s">
        <v>27</v>
      </c>
      <c r="D170" s="412"/>
      <c r="E170" s="170"/>
      <c r="F170" s="381"/>
      <c r="G170" s="382"/>
      <c r="H170" s="382"/>
      <c r="I170" s="384"/>
      <c r="J170" s="385"/>
      <c r="L170" s="157"/>
    </row>
    <row r="171" spans="2:14" ht="12.75" customHeight="1" x14ac:dyDescent="0.2">
      <c r="B171" s="43"/>
      <c r="C171" s="562"/>
      <c r="D171" s="412"/>
      <c r="E171" s="170"/>
      <c r="F171" s="381"/>
      <c r="G171" s="382"/>
      <c r="H171" s="382"/>
      <c r="I171" s="384"/>
      <c r="J171" s="385"/>
      <c r="L171" s="157"/>
    </row>
    <row r="172" spans="2:14" s="36" customFormat="1" ht="6.75" customHeight="1" x14ac:dyDescent="0.2">
      <c r="B172" s="49"/>
      <c r="C172" s="52"/>
      <c r="D172" s="416"/>
      <c r="E172" s="191"/>
      <c r="F172" s="381"/>
      <c r="G172" s="382"/>
      <c r="H172" s="382"/>
      <c r="I172" s="384"/>
      <c r="J172" s="385"/>
      <c r="L172" s="162"/>
    </row>
    <row r="173" spans="2:14" s="39" customFormat="1" ht="12.75" customHeight="1" x14ac:dyDescent="0.2">
      <c r="B173" s="54"/>
      <c r="C173" s="140" t="s">
        <v>377</v>
      </c>
      <c r="D173" s="411" t="s">
        <v>122</v>
      </c>
      <c r="E173" s="141" t="s">
        <v>172</v>
      </c>
      <c r="F173" s="1013"/>
      <c r="G173" s="1013"/>
      <c r="H173" s="1013"/>
      <c r="I173" s="384"/>
      <c r="J173" s="385"/>
      <c r="L173" s="576"/>
      <c r="N173" s="215">
        <f>COUNT(F173:J173)</f>
        <v>0</v>
      </c>
    </row>
    <row r="174" spans="2:14" s="36" customFormat="1" ht="6.75" customHeight="1" x14ac:dyDescent="0.2">
      <c r="B174" s="49"/>
      <c r="C174" s="50"/>
      <c r="D174" s="416"/>
      <c r="E174" s="131"/>
      <c r="F174" s="381"/>
      <c r="G174" s="382"/>
      <c r="H174" s="382"/>
      <c r="I174" s="384"/>
      <c r="J174" s="385"/>
      <c r="L174" s="162"/>
    </row>
    <row r="175" spans="2:14" ht="25.5" customHeight="1" x14ac:dyDescent="0.2">
      <c r="B175" s="43" t="s">
        <v>188</v>
      </c>
      <c r="C175" s="498" t="s">
        <v>139</v>
      </c>
      <c r="D175" s="412"/>
      <c r="E175" s="130"/>
      <c r="F175" s="381"/>
      <c r="G175" s="382"/>
      <c r="H175" s="382"/>
      <c r="I175" s="384"/>
      <c r="J175" s="385"/>
      <c r="L175" s="157"/>
    </row>
    <row r="176" spans="2:14" s="36" customFormat="1" ht="6.75" customHeight="1" x14ac:dyDescent="0.2">
      <c r="B176" s="49"/>
      <c r="C176" s="50"/>
      <c r="D176" s="416"/>
      <c r="E176" s="131"/>
      <c r="F176" s="381"/>
      <c r="G176" s="382"/>
      <c r="H176" s="382"/>
      <c r="I176" s="384"/>
      <c r="J176" s="385"/>
      <c r="L176" s="162"/>
    </row>
    <row r="177" spans="2:14" ht="12.75" customHeight="1" x14ac:dyDescent="0.2">
      <c r="B177" s="43"/>
      <c r="C177" s="142" t="s">
        <v>190</v>
      </c>
      <c r="D177" s="411" t="s">
        <v>122</v>
      </c>
      <c r="E177" s="1011" t="s">
        <v>133</v>
      </c>
      <c r="F177" s="1013"/>
      <c r="G177" s="1013"/>
      <c r="H177" s="1013"/>
      <c r="I177" s="384"/>
      <c r="J177" s="385"/>
      <c r="L177" s="576"/>
      <c r="N177" s="215">
        <f>COUNT(F177:J177)</f>
        <v>0</v>
      </c>
    </row>
    <row r="178" spans="2:14" ht="6.75" customHeight="1" x14ac:dyDescent="0.2">
      <c r="B178" s="43"/>
      <c r="C178" s="498"/>
      <c r="D178" s="412"/>
      <c r="E178" s="132"/>
      <c r="F178" s="381"/>
      <c r="G178" s="382"/>
      <c r="H178" s="382"/>
      <c r="I178" s="384"/>
      <c r="J178" s="385"/>
      <c r="L178" s="157"/>
    </row>
    <row r="179" spans="2:14" ht="25.5" customHeight="1" x14ac:dyDescent="0.2">
      <c r="B179" s="43" t="s">
        <v>376</v>
      </c>
      <c r="C179" s="498" t="s">
        <v>163</v>
      </c>
      <c r="D179" s="412"/>
      <c r="E179" s="130"/>
      <c r="F179" s="381"/>
      <c r="G179" s="382"/>
      <c r="H179" s="382"/>
      <c r="I179" s="384"/>
      <c r="J179" s="385"/>
      <c r="L179" s="157"/>
    </row>
    <row r="180" spans="2:14" s="36" customFormat="1" ht="6.75" customHeight="1" x14ac:dyDescent="0.2">
      <c r="B180" s="49"/>
      <c r="C180" s="52"/>
      <c r="D180" s="416"/>
      <c r="E180" s="131"/>
      <c r="F180" s="381"/>
      <c r="G180" s="382"/>
      <c r="H180" s="382"/>
      <c r="I180" s="384"/>
      <c r="J180" s="385"/>
      <c r="L180" s="162"/>
    </row>
    <row r="181" spans="2:14" ht="11.25" customHeight="1" x14ac:dyDescent="0.2">
      <c r="B181" s="43"/>
      <c r="C181" s="51" t="s">
        <v>27</v>
      </c>
      <c r="D181" s="412"/>
      <c r="E181" s="130"/>
      <c r="F181" s="381"/>
      <c r="G181" s="382"/>
      <c r="H181" s="382"/>
      <c r="I181" s="384"/>
      <c r="J181" s="385"/>
      <c r="L181" s="157"/>
    </row>
    <row r="182" spans="2:14" ht="12.75" customHeight="1" x14ac:dyDescent="0.2">
      <c r="B182" s="43"/>
      <c r="C182" s="562"/>
      <c r="D182" s="412"/>
      <c r="E182" s="130"/>
      <c r="F182" s="381"/>
      <c r="G182" s="382"/>
      <c r="H182" s="382"/>
      <c r="I182" s="384"/>
      <c r="J182" s="385"/>
      <c r="L182" s="157"/>
    </row>
    <row r="183" spans="2:14" s="36" customFormat="1" ht="6" customHeight="1" x14ac:dyDescent="0.2">
      <c r="B183" s="49"/>
      <c r="C183" s="52"/>
      <c r="D183" s="416"/>
      <c r="E183" s="131"/>
      <c r="F183" s="381"/>
      <c r="G183" s="382"/>
      <c r="H183" s="382"/>
      <c r="I183" s="384"/>
      <c r="J183" s="385"/>
      <c r="L183" s="162"/>
    </row>
    <row r="184" spans="2:14" s="39" customFormat="1" ht="12.75" customHeight="1" x14ac:dyDescent="0.2">
      <c r="B184" s="54"/>
      <c r="C184" s="140" t="s">
        <v>378</v>
      </c>
      <c r="D184" s="411" t="s">
        <v>122</v>
      </c>
      <c r="E184" s="141" t="s">
        <v>172</v>
      </c>
      <c r="F184" s="1013"/>
      <c r="G184" s="1013"/>
      <c r="H184" s="1013"/>
      <c r="I184" s="384"/>
      <c r="J184" s="385"/>
      <c r="L184" s="576"/>
      <c r="N184" s="215">
        <f>COUNT(F184:J184)</f>
        <v>0</v>
      </c>
    </row>
    <row r="185" spans="2:14" s="36" customFormat="1" ht="7.5" customHeight="1" x14ac:dyDescent="0.2">
      <c r="B185" s="49"/>
      <c r="C185" s="50"/>
      <c r="D185" s="416"/>
      <c r="E185" s="131"/>
      <c r="F185" s="381"/>
      <c r="G185" s="382"/>
      <c r="H185" s="382"/>
      <c r="I185" s="384"/>
      <c r="J185" s="385"/>
      <c r="L185" s="162"/>
    </row>
    <row r="186" spans="2:14" ht="25.5" customHeight="1" x14ac:dyDescent="0.2">
      <c r="B186" s="43" t="s">
        <v>379</v>
      </c>
      <c r="C186" s="498" t="s">
        <v>140</v>
      </c>
      <c r="D186" s="412"/>
      <c r="E186" s="130"/>
      <c r="F186" s="381"/>
      <c r="G186" s="382"/>
      <c r="H186" s="382"/>
      <c r="I186" s="384"/>
      <c r="J186" s="385"/>
      <c r="L186" s="157"/>
    </row>
    <row r="187" spans="2:14" s="36" customFormat="1" ht="6" customHeight="1" x14ac:dyDescent="0.2">
      <c r="B187" s="49"/>
      <c r="C187" s="52"/>
      <c r="D187" s="416"/>
      <c r="E187" s="131"/>
      <c r="F187" s="381"/>
      <c r="G187" s="382"/>
      <c r="H187" s="382"/>
      <c r="I187" s="384"/>
      <c r="J187" s="385"/>
      <c r="L187" s="162"/>
    </row>
    <row r="188" spans="2:14" s="39" customFormat="1" ht="12.75" customHeight="1" x14ac:dyDescent="0.2">
      <c r="B188" s="54"/>
      <c r="C188" s="140" t="s">
        <v>380</v>
      </c>
      <c r="D188" s="411" t="s">
        <v>122</v>
      </c>
      <c r="E188" s="1011" t="s">
        <v>133</v>
      </c>
      <c r="F188" s="1013"/>
      <c r="G188" s="1013"/>
      <c r="H188" s="1013"/>
      <c r="I188" s="384"/>
      <c r="J188" s="385"/>
      <c r="L188" s="576"/>
      <c r="N188" s="215">
        <f>COUNT(F188:J188)</f>
        <v>0</v>
      </c>
    </row>
    <row r="189" spans="2:14" s="36" customFormat="1" ht="6.75" customHeight="1" x14ac:dyDescent="0.2">
      <c r="B189" s="49"/>
      <c r="C189" s="50"/>
      <c r="D189" s="416"/>
      <c r="E189" s="131"/>
      <c r="F189" s="381"/>
      <c r="G189" s="382"/>
      <c r="H189" s="382"/>
      <c r="I189" s="384"/>
      <c r="J189" s="385"/>
      <c r="L189" s="162"/>
    </row>
    <row r="190" spans="2:14" ht="25.5" customHeight="1" x14ac:dyDescent="0.2">
      <c r="B190" s="43" t="s">
        <v>382</v>
      </c>
      <c r="C190" s="498" t="s">
        <v>164</v>
      </c>
      <c r="D190" s="412"/>
      <c r="E190" s="130"/>
      <c r="F190" s="381"/>
      <c r="G190" s="382"/>
      <c r="H190" s="382"/>
      <c r="I190" s="384"/>
      <c r="J190" s="385"/>
      <c r="L190" s="157"/>
    </row>
    <row r="191" spans="2:14" s="36" customFormat="1" ht="6.75" customHeight="1" x14ac:dyDescent="0.2">
      <c r="B191" s="49"/>
      <c r="C191" s="52"/>
      <c r="D191" s="416"/>
      <c r="E191" s="131"/>
      <c r="F191" s="381"/>
      <c r="G191" s="382"/>
      <c r="H191" s="382"/>
      <c r="I191" s="384"/>
      <c r="J191" s="385"/>
      <c r="L191" s="162"/>
    </row>
    <row r="192" spans="2:14" s="40" customFormat="1" ht="11.25" customHeight="1" x14ac:dyDescent="0.2">
      <c r="B192" s="55"/>
      <c r="C192" s="51" t="s">
        <v>27</v>
      </c>
      <c r="D192" s="415"/>
      <c r="E192" s="134"/>
      <c r="F192" s="381"/>
      <c r="G192" s="382"/>
      <c r="H192" s="382"/>
      <c r="I192" s="384"/>
      <c r="J192" s="385"/>
      <c r="L192" s="461"/>
    </row>
    <row r="193" spans="2:14" ht="12.75" customHeight="1" x14ac:dyDescent="0.2">
      <c r="B193" s="43"/>
      <c r="C193" s="562"/>
      <c r="D193" s="412"/>
      <c r="E193" s="130"/>
      <c r="F193" s="381"/>
      <c r="G193" s="382"/>
      <c r="H193" s="382"/>
      <c r="I193" s="384"/>
      <c r="J193" s="385"/>
      <c r="L193" s="157"/>
    </row>
    <row r="194" spans="2:14" s="36" customFormat="1" ht="6.75" customHeight="1" x14ac:dyDescent="0.2">
      <c r="B194" s="49"/>
      <c r="C194" s="52"/>
      <c r="D194" s="416"/>
      <c r="E194" s="131"/>
      <c r="F194" s="381"/>
      <c r="G194" s="382"/>
      <c r="H194" s="382"/>
      <c r="I194" s="384"/>
      <c r="J194" s="385"/>
      <c r="L194" s="162"/>
    </row>
    <row r="195" spans="2:14" s="39" customFormat="1" ht="12.75" customHeight="1" x14ac:dyDescent="0.2">
      <c r="B195" s="54"/>
      <c r="C195" s="140" t="s">
        <v>383</v>
      </c>
      <c r="D195" s="411" t="s">
        <v>122</v>
      </c>
      <c r="E195" s="141" t="s">
        <v>172</v>
      </c>
      <c r="F195" s="1013"/>
      <c r="G195" s="1013"/>
      <c r="H195" s="1013"/>
      <c r="I195" s="384"/>
      <c r="J195" s="385"/>
      <c r="L195" s="576"/>
      <c r="N195" s="215">
        <f>COUNT(F195:J195)</f>
        <v>0</v>
      </c>
    </row>
    <row r="196" spans="2:14" s="36" customFormat="1" ht="6.75" customHeight="1" x14ac:dyDescent="0.2">
      <c r="B196" s="49"/>
      <c r="C196" s="50"/>
      <c r="D196" s="416"/>
      <c r="E196" s="131"/>
      <c r="F196" s="381"/>
      <c r="G196" s="382"/>
      <c r="H196" s="382"/>
      <c r="I196" s="384"/>
      <c r="J196" s="385"/>
      <c r="L196" s="162"/>
    </row>
    <row r="197" spans="2:14" ht="25.5" customHeight="1" x14ac:dyDescent="0.2">
      <c r="B197" s="43" t="s">
        <v>384</v>
      </c>
      <c r="C197" s="498" t="s">
        <v>141</v>
      </c>
      <c r="D197" s="412"/>
      <c r="E197" s="130"/>
      <c r="F197" s="381"/>
      <c r="G197" s="382"/>
      <c r="H197" s="382"/>
      <c r="I197" s="384"/>
      <c r="J197" s="385"/>
      <c r="L197" s="157"/>
    </row>
    <row r="198" spans="2:14" s="36" customFormat="1" ht="6.75" customHeight="1" x14ac:dyDescent="0.2">
      <c r="B198" s="49"/>
      <c r="C198" s="52"/>
      <c r="D198" s="416"/>
      <c r="E198" s="131"/>
      <c r="F198" s="381"/>
      <c r="G198" s="382"/>
      <c r="H198" s="382"/>
      <c r="I198" s="384"/>
      <c r="J198" s="385"/>
      <c r="L198" s="162"/>
    </row>
    <row r="199" spans="2:14" ht="12.75" customHeight="1" x14ac:dyDescent="0.2">
      <c r="B199" s="43"/>
      <c r="C199" s="142" t="s">
        <v>381</v>
      </c>
      <c r="D199" s="411" t="s">
        <v>122</v>
      </c>
      <c r="E199" s="1011" t="s">
        <v>133</v>
      </c>
      <c r="F199" s="1013"/>
      <c r="G199" s="1013"/>
      <c r="H199" s="1013"/>
      <c r="I199" s="384"/>
      <c r="J199" s="385"/>
      <c r="L199" s="576"/>
      <c r="N199" s="215">
        <f>COUNT(F199:J199)</f>
        <v>0</v>
      </c>
    </row>
    <row r="200" spans="2:14" ht="12.75" customHeight="1" x14ac:dyDescent="0.2">
      <c r="B200" s="46"/>
      <c r="C200" s="59"/>
      <c r="D200" s="412"/>
      <c r="E200" s="192"/>
      <c r="F200" s="386"/>
      <c r="G200" s="382"/>
      <c r="H200" s="382"/>
      <c r="I200" s="382"/>
      <c r="J200" s="382"/>
    </row>
    <row r="201" spans="2:14" s="40" customFormat="1" ht="18" customHeight="1" x14ac:dyDescent="0.2">
      <c r="B201" s="41">
        <v>4</v>
      </c>
      <c r="C201" s="56" t="s">
        <v>173</v>
      </c>
      <c r="D201" s="419"/>
      <c r="E201" s="179"/>
      <c r="F201" s="875" t="s">
        <v>127</v>
      </c>
      <c r="G201" s="876"/>
      <c r="H201" s="876"/>
      <c r="I201" s="876"/>
      <c r="J201" s="877"/>
      <c r="K201" s="180"/>
    </row>
    <row r="202" spans="2:14" s="40" customFormat="1" ht="11.25" customHeight="1" x14ac:dyDescent="0.2">
      <c r="B202" s="43"/>
      <c r="C202" s="530"/>
      <c r="D202" s="419"/>
      <c r="E202" s="186"/>
      <c r="F202" s="1030" t="s">
        <v>60</v>
      </c>
      <c r="G202" s="1052"/>
      <c r="H202" s="1053"/>
      <c r="I202" s="567"/>
      <c r="J202" s="568"/>
      <c r="K202" s="180"/>
    </row>
    <row r="203" spans="2:14" s="110" customFormat="1" ht="12.75" customHeight="1" x14ac:dyDescent="0.2">
      <c r="B203" s="526" t="s">
        <v>22</v>
      </c>
      <c r="C203" s="1036" t="s">
        <v>241</v>
      </c>
      <c r="D203" s="458"/>
      <c r="E203" s="454"/>
      <c r="F203" s="185">
        <v>1</v>
      </c>
      <c r="G203" s="185">
        <v>2</v>
      </c>
      <c r="H203" s="185">
        <v>3</v>
      </c>
      <c r="I203" s="507"/>
      <c r="J203" s="507"/>
    </row>
    <row r="204" spans="2:14" s="114" customFormat="1" ht="12.75" customHeight="1" x14ac:dyDescent="0.2">
      <c r="B204" s="43"/>
      <c r="C204" s="1036"/>
      <c r="D204" s="459"/>
      <c r="E204" s="187"/>
      <c r="F204" s="185" t="s">
        <v>165</v>
      </c>
      <c r="G204" s="185" t="s">
        <v>128</v>
      </c>
      <c r="H204" s="185" t="s">
        <v>129</v>
      </c>
      <c r="I204" s="507"/>
      <c r="J204" s="507"/>
    </row>
    <row r="205" spans="2:14" s="36" customFormat="1" ht="6.75" customHeight="1" x14ac:dyDescent="0.2">
      <c r="B205" s="49"/>
      <c r="C205" s="50"/>
      <c r="D205" s="416"/>
      <c r="E205" s="191"/>
      <c r="F205" s="381"/>
      <c r="G205" s="382"/>
      <c r="H205" s="504"/>
      <c r="I205" s="385"/>
      <c r="J205" s="385"/>
    </row>
    <row r="206" spans="2:14" s="34" customFormat="1" ht="12.75" customHeight="1" x14ac:dyDescent="0.2">
      <c r="B206" s="44"/>
      <c r="C206" s="140" t="s">
        <v>142</v>
      </c>
      <c r="D206" s="411" t="s">
        <v>122</v>
      </c>
      <c r="E206" s="515" t="s">
        <v>63</v>
      </c>
      <c r="F206" s="566"/>
      <c r="G206" s="565"/>
      <c r="H206" s="565"/>
      <c r="I206" s="975"/>
      <c r="J206" s="975"/>
      <c r="L206" s="215">
        <f>COUNT(F206:J206)</f>
        <v>0</v>
      </c>
    </row>
    <row r="207" spans="2:14" ht="6.75" customHeight="1" x14ac:dyDescent="0.2">
      <c r="B207" s="43"/>
      <c r="C207" s="498"/>
      <c r="D207" s="412"/>
      <c r="E207" s="517"/>
      <c r="F207" s="381"/>
      <c r="G207" s="382"/>
      <c r="H207" s="504"/>
      <c r="I207" s="385"/>
      <c r="J207" s="385"/>
    </row>
    <row r="208" spans="2:14" s="34" customFormat="1" ht="25.5" customHeight="1" x14ac:dyDescent="0.2">
      <c r="B208" s="526" t="s">
        <v>23</v>
      </c>
      <c r="C208" s="530" t="s">
        <v>242</v>
      </c>
      <c r="D208" s="412"/>
      <c r="E208" s="518"/>
      <c r="F208" s="381"/>
      <c r="G208" s="382"/>
      <c r="H208" s="504"/>
      <c r="I208" s="385"/>
      <c r="J208" s="385"/>
    </row>
    <row r="209" spans="2:12" s="36" customFormat="1" ht="6.75" customHeight="1" x14ac:dyDescent="0.2">
      <c r="B209" s="49"/>
      <c r="C209" s="50"/>
      <c r="D209" s="416"/>
      <c r="E209" s="517"/>
      <c r="F209" s="381"/>
      <c r="G209" s="382"/>
      <c r="H209" s="504"/>
      <c r="I209" s="385"/>
      <c r="J209" s="385"/>
    </row>
    <row r="210" spans="2:12" ht="12.75" customHeight="1" x14ac:dyDescent="0.2">
      <c r="B210" s="46"/>
      <c r="C210" s="140" t="s">
        <v>143</v>
      </c>
      <c r="D210" s="411" t="s">
        <v>122</v>
      </c>
      <c r="E210" s="519" t="s">
        <v>63</v>
      </c>
      <c r="F210" s="566"/>
      <c r="G210" s="565"/>
      <c r="H210" s="565"/>
      <c r="I210" s="975"/>
      <c r="J210" s="975"/>
      <c r="L210" s="215">
        <f>COUNT(F210:J210)</f>
        <v>0</v>
      </c>
    </row>
    <row r="211" spans="2:12" ht="12.75" customHeight="1" x14ac:dyDescent="0.2">
      <c r="B211" s="46"/>
      <c r="C211" s="57"/>
      <c r="D211" s="412"/>
      <c r="E211" s="518"/>
      <c r="F211" s="388"/>
      <c r="G211" s="389"/>
      <c r="H211" s="389"/>
      <c r="I211" s="385"/>
      <c r="J211" s="385"/>
    </row>
    <row r="212" spans="2:12" s="33" customFormat="1" ht="18" customHeight="1" x14ac:dyDescent="0.25">
      <c r="B212" s="41">
        <v>5</v>
      </c>
      <c r="C212" s="42" t="s">
        <v>25</v>
      </c>
      <c r="D212" s="420"/>
      <c r="E212" s="520"/>
      <c r="F212" s="106"/>
      <c r="G212" s="107"/>
      <c r="H212" s="107"/>
      <c r="I212" s="107"/>
      <c r="J212" s="107"/>
    </row>
    <row r="213" spans="2:12" ht="38.25" customHeight="1" x14ac:dyDescent="0.2">
      <c r="B213" s="526" t="s">
        <v>0</v>
      </c>
      <c r="C213" s="530" t="s">
        <v>243</v>
      </c>
      <c r="D213" s="412"/>
      <c r="E213" s="518"/>
      <c r="F213" s="388"/>
      <c r="G213" s="389"/>
      <c r="H213" s="389"/>
      <c r="I213" s="389"/>
      <c r="J213" s="389"/>
    </row>
    <row r="214" spans="2:12" s="36" customFormat="1" ht="6.75" customHeight="1" x14ac:dyDescent="0.2">
      <c r="B214" s="49"/>
      <c r="C214" s="50"/>
      <c r="D214" s="416"/>
      <c r="E214" s="517"/>
      <c r="F214" s="386"/>
      <c r="G214" s="382"/>
      <c r="H214" s="382"/>
      <c r="I214" s="382"/>
      <c r="J214" s="382"/>
    </row>
    <row r="215" spans="2:12" ht="12.75" customHeight="1" x14ac:dyDescent="0.2">
      <c r="B215" s="46"/>
      <c r="C215" s="142" t="s">
        <v>144</v>
      </c>
      <c r="D215" s="411" t="s">
        <v>122</v>
      </c>
      <c r="E215" s="1012" t="s">
        <v>64</v>
      </c>
      <c r="F215" s="564"/>
      <c r="G215" s="389"/>
      <c r="H215" s="389"/>
      <c r="I215" s="389"/>
      <c r="J215" s="389"/>
      <c r="L215" s="215">
        <f>COUNT(F215:J215)</f>
        <v>0</v>
      </c>
    </row>
    <row r="216" spans="2:12" ht="12.75" customHeight="1" x14ac:dyDescent="0.2">
      <c r="B216" s="46"/>
      <c r="C216" s="143" t="s">
        <v>15</v>
      </c>
      <c r="D216" s="411" t="s">
        <v>122</v>
      </c>
      <c r="E216" s="1012" t="s">
        <v>46</v>
      </c>
      <c r="F216" s="564"/>
      <c r="G216" s="389"/>
      <c r="H216" s="389"/>
      <c r="I216" s="389"/>
      <c r="J216" s="389"/>
      <c r="L216" s="215">
        <f>COUNT(F216:J216)</f>
        <v>0</v>
      </c>
    </row>
    <row r="217" spans="2:12" ht="6.75" customHeight="1" x14ac:dyDescent="0.2">
      <c r="B217" s="43"/>
      <c r="C217" s="498"/>
      <c r="D217" s="412"/>
      <c r="E217" s="514"/>
      <c r="F217" s="386"/>
      <c r="G217" s="382"/>
      <c r="H217" s="382"/>
      <c r="I217" s="382"/>
      <c r="J217" s="382"/>
    </row>
    <row r="218" spans="2:12" ht="38.25" customHeight="1" x14ac:dyDescent="0.2">
      <c r="B218" s="526" t="s">
        <v>40</v>
      </c>
      <c r="C218" s="530" t="s">
        <v>244</v>
      </c>
      <c r="D218" s="412"/>
      <c r="E218" s="518"/>
      <c r="F218" s="388"/>
      <c r="G218" s="389"/>
      <c r="H218" s="389"/>
      <c r="I218" s="389"/>
      <c r="J218" s="389"/>
    </row>
    <row r="219" spans="2:12" s="36" customFormat="1" ht="6.75" customHeight="1" x14ac:dyDescent="0.2">
      <c r="B219" s="49"/>
      <c r="C219" s="50"/>
      <c r="D219" s="416"/>
      <c r="E219" s="517"/>
      <c r="F219" s="386"/>
      <c r="G219" s="382"/>
      <c r="H219" s="382"/>
      <c r="I219" s="382"/>
      <c r="J219" s="382"/>
    </row>
    <row r="220" spans="2:12" ht="12.75" customHeight="1" x14ac:dyDescent="0.2">
      <c r="B220" s="46"/>
      <c r="C220" s="142" t="s">
        <v>145</v>
      </c>
      <c r="D220" s="411" t="s">
        <v>122</v>
      </c>
      <c r="E220" s="1012" t="s">
        <v>64</v>
      </c>
      <c r="F220" s="564"/>
      <c r="G220" s="389"/>
      <c r="H220" s="389"/>
      <c r="I220" s="389"/>
      <c r="J220" s="389"/>
      <c r="L220" s="215">
        <f>COUNT(F220:J220)</f>
        <v>0</v>
      </c>
    </row>
    <row r="221" spans="2:12" ht="12.75" customHeight="1" x14ac:dyDescent="0.2">
      <c r="B221" s="46"/>
      <c r="C221" s="143" t="s">
        <v>15</v>
      </c>
      <c r="D221" s="411" t="s">
        <v>122</v>
      </c>
      <c r="E221" s="1012" t="s">
        <v>46</v>
      </c>
      <c r="F221" s="564"/>
      <c r="G221" s="389"/>
      <c r="H221" s="389"/>
      <c r="I221" s="389"/>
      <c r="J221" s="389"/>
      <c r="L221" s="215">
        <f>COUNT(F221:J221)</f>
        <v>0</v>
      </c>
    </row>
    <row r="222" spans="2:12" s="36" customFormat="1" ht="6.75" customHeight="1" x14ac:dyDescent="0.2">
      <c r="B222" s="49"/>
      <c r="C222" s="50"/>
      <c r="D222" s="416"/>
      <c r="E222" s="517"/>
      <c r="F222" s="386"/>
      <c r="G222" s="382"/>
      <c r="H222" s="382"/>
      <c r="I222" s="382"/>
      <c r="J222" s="382"/>
    </row>
    <row r="223" spans="2:12" ht="38.25" customHeight="1" x14ac:dyDescent="0.2">
      <c r="B223" s="526" t="s">
        <v>41</v>
      </c>
      <c r="C223" s="530" t="s">
        <v>245</v>
      </c>
      <c r="D223" s="412"/>
      <c r="E223" s="518"/>
      <c r="F223" s="388"/>
      <c r="G223" s="389"/>
      <c r="H223" s="389"/>
      <c r="I223" s="389"/>
      <c r="J223" s="389"/>
    </row>
    <row r="224" spans="2:12" s="36" customFormat="1" ht="6.75" customHeight="1" x14ac:dyDescent="0.2">
      <c r="B224" s="49"/>
      <c r="C224" s="50"/>
      <c r="D224" s="416"/>
      <c r="E224" s="517"/>
      <c r="F224" s="386"/>
      <c r="G224" s="382"/>
      <c r="H224" s="382"/>
      <c r="I224" s="382"/>
      <c r="J224" s="382"/>
    </row>
    <row r="225" spans="2:12" ht="12.75" customHeight="1" x14ac:dyDescent="0.2">
      <c r="B225" s="46"/>
      <c r="C225" s="142" t="s">
        <v>145</v>
      </c>
      <c r="D225" s="411" t="s">
        <v>122</v>
      </c>
      <c r="E225" s="1012" t="s">
        <v>64</v>
      </c>
      <c r="F225" s="564"/>
      <c r="G225" s="389"/>
      <c r="H225" s="389"/>
      <c r="I225" s="389"/>
      <c r="J225" s="389"/>
      <c r="L225" s="215">
        <f>COUNT(F225:J225)</f>
        <v>0</v>
      </c>
    </row>
    <row r="226" spans="2:12" ht="12.75" customHeight="1" x14ac:dyDescent="0.2">
      <c r="B226" s="46"/>
      <c r="C226" s="143" t="s">
        <v>15</v>
      </c>
      <c r="D226" s="411" t="s">
        <v>122</v>
      </c>
      <c r="E226" s="1012" t="s">
        <v>46</v>
      </c>
      <c r="F226" s="564"/>
      <c r="G226" s="389"/>
      <c r="H226" s="389"/>
      <c r="I226" s="389"/>
      <c r="J226" s="389"/>
      <c r="L226" s="215">
        <f>COUNT(F226:J226)</f>
        <v>0</v>
      </c>
    </row>
    <row r="227" spans="2:12" s="36" customFormat="1" ht="12.75" customHeight="1" x14ac:dyDescent="0.2">
      <c r="B227" s="49"/>
      <c r="C227" s="50"/>
      <c r="D227" s="418"/>
      <c r="E227" s="128"/>
      <c r="F227" s="388"/>
      <c r="G227" s="389"/>
      <c r="H227" s="389"/>
      <c r="I227" s="389"/>
      <c r="J227" s="389"/>
    </row>
    <row r="228" spans="2:12" s="33" customFormat="1" ht="18" customHeight="1" x14ac:dyDescent="0.25">
      <c r="B228" s="41">
        <v>6</v>
      </c>
      <c r="C228" s="42" t="s">
        <v>146</v>
      </c>
      <c r="D228" s="522"/>
      <c r="E228" s="178"/>
      <c r="F228" s="106"/>
      <c r="G228" s="107"/>
      <c r="H228" s="107"/>
      <c r="I228" s="107"/>
      <c r="J228" s="107"/>
    </row>
    <row r="229" spans="2:12" ht="63.75" x14ac:dyDescent="0.2">
      <c r="B229" s="43"/>
      <c r="C229" s="716" t="s">
        <v>356</v>
      </c>
      <c r="D229" s="523"/>
      <c r="E229" s="177"/>
      <c r="F229" s="388"/>
      <c r="G229" s="389"/>
      <c r="H229" s="389"/>
      <c r="I229" s="389"/>
      <c r="J229" s="389"/>
    </row>
    <row r="230" spans="2:12" s="36" customFormat="1" ht="12" customHeight="1" x14ac:dyDescent="0.2">
      <c r="B230" s="49"/>
      <c r="C230" s="50"/>
      <c r="D230" s="524"/>
      <c r="E230" s="128"/>
      <c r="F230" s="386"/>
      <c r="G230" s="382"/>
      <c r="H230" s="382"/>
      <c r="I230" s="382"/>
      <c r="J230" s="382"/>
    </row>
    <row r="231" spans="2:12" ht="12.75" customHeight="1" x14ac:dyDescent="0.2">
      <c r="B231" s="526" t="s">
        <v>42</v>
      </c>
      <c r="C231" s="144" t="s">
        <v>347</v>
      </c>
      <c r="D231" s="411" t="s">
        <v>122</v>
      </c>
      <c r="E231" s="1011" t="s">
        <v>62</v>
      </c>
      <c r="F231" s="566"/>
      <c r="G231" s="389"/>
      <c r="H231" s="389"/>
      <c r="I231" s="389"/>
      <c r="J231" s="389"/>
      <c r="L231" s="215">
        <f t="shared" ref="L231:L239" si="0">COUNT(F231:J231)</f>
        <v>0</v>
      </c>
    </row>
    <row r="232" spans="2:12" ht="12.75" customHeight="1" x14ac:dyDescent="0.2">
      <c r="B232" s="526" t="s">
        <v>147</v>
      </c>
      <c r="C232" s="144" t="s">
        <v>348</v>
      </c>
      <c r="D232" s="411" t="s">
        <v>122</v>
      </c>
      <c r="E232" s="1011" t="s">
        <v>62</v>
      </c>
      <c r="F232" s="566"/>
      <c r="G232" s="389"/>
      <c r="H232" s="389"/>
      <c r="I232" s="389"/>
      <c r="J232" s="389"/>
      <c r="L232" s="215">
        <f t="shared" si="0"/>
        <v>0</v>
      </c>
    </row>
    <row r="233" spans="2:12" ht="12.75" customHeight="1" x14ac:dyDescent="0.2">
      <c r="B233" s="526" t="s">
        <v>148</v>
      </c>
      <c r="C233" s="144" t="s">
        <v>349</v>
      </c>
      <c r="D233" s="411" t="s">
        <v>122</v>
      </c>
      <c r="E233" s="1011" t="s">
        <v>62</v>
      </c>
      <c r="F233" s="566"/>
      <c r="G233" s="389"/>
      <c r="H233" s="389"/>
      <c r="I233" s="389"/>
      <c r="J233" s="389"/>
      <c r="L233" s="215">
        <f t="shared" si="0"/>
        <v>0</v>
      </c>
    </row>
    <row r="234" spans="2:12" ht="12.75" customHeight="1" x14ac:dyDescent="0.2">
      <c r="B234" s="526" t="s">
        <v>149</v>
      </c>
      <c r="C234" s="144" t="s">
        <v>350</v>
      </c>
      <c r="D234" s="411" t="s">
        <v>122</v>
      </c>
      <c r="E234" s="1011" t="s">
        <v>62</v>
      </c>
      <c r="F234" s="566"/>
      <c r="G234" s="389"/>
      <c r="H234" s="389"/>
      <c r="I234" s="389"/>
      <c r="J234" s="389"/>
      <c r="L234" s="215">
        <f t="shared" si="0"/>
        <v>0</v>
      </c>
    </row>
    <row r="235" spans="2:12" ht="12.75" customHeight="1" x14ac:dyDescent="0.2">
      <c r="B235" s="526" t="s">
        <v>150</v>
      </c>
      <c r="C235" s="141" t="s">
        <v>351</v>
      </c>
      <c r="D235" s="411" t="s">
        <v>122</v>
      </c>
      <c r="E235" s="1011" t="s">
        <v>62</v>
      </c>
      <c r="F235" s="566"/>
      <c r="G235" s="389"/>
      <c r="H235" s="389"/>
      <c r="I235" s="389"/>
      <c r="J235" s="389"/>
      <c r="L235" s="215">
        <f t="shared" si="0"/>
        <v>0</v>
      </c>
    </row>
    <row r="236" spans="2:12" ht="12.75" customHeight="1" x14ac:dyDescent="0.2">
      <c r="B236" s="526" t="s">
        <v>151</v>
      </c>
      <c r="C236" s="144" t="s">
        <v>352</v>
      </c>
      <c r="D236" s="411" t="s">
        <v>122</v>
      </c>
      <c r="E236" s="1011" t="s">
        <v>62</v>
      </c>
      <c r="F236" s="566"/>
      <c r="G236" s="389"/>
      <c r="H236" s="389"/>
      <c r="I236" s="389"/>
      <c r="J236" s="389"/>
      <c r="L236" s="215">
        <f t="shared" si="0"/>
        <v>0</v>
      </c>
    </row>
    <row r="237" spans="2:12" ht="12.75" customHeight="1" x14ac:dyDescent="0.2">
      <c r="B237" s="526" t="s">
        <v>152</v>
      </c>
      <c r="C237" s="144" t="s">
        <v>353</v>
      </c>
      <c r="D237" s="411" t="s">
        <v>122</v>
      </c>
      <c r="E237" s="1011" t="s">
        <v>62</v>
      </c>
      <c r="F237" s="566"/>
      <c r="G237" s="389"/>
      <c r="H237" s="389"/>
      <c r="I237" s="389"/>
      <c r="J237" s="389"/>
      <c r="L237" s="215">
        <f t="shared" si="0"/>
        <v>0</v>
      </c>
    </row>
    <row r="238" spans="2:12" ht="12.75" customHeight="1" x14ac:dyDescent="0.2">
      <c r="B238" s="526" t="s">
        <v>153</v>
      </c>
      <c r="C238" s="144" t="s">
        <v>354</v>
      </c>
      <c r="D238" s="411" t="s">
        <v>122</v>
      </c>
      <c r="E238" s="1011" t="s">
        <v>62</v>
      </c>
      <c r="F238" s="566"/>
      <c r="G238" s="389"/>
      <c r="H238" s="389"/>
      <c r="I238" s="389"/>
      <c r="J238" s="389"/>
      <c r="L238" s="215">
        <f t="shared" si="0"/>
        <v>0</v>
      </c>
    </row>
    <row r="239" spans="2:12" ht="12.75" customHeight="1" x14ac:dyDescent="0.2">
      <c r="B239" s="526" t="s">
        <v>160</v>
      </c>
      <c r="C239" s="144" t="s">
        <v>355</v>
      </c>
      <c r="D239" s="411" t="s">
        <v>122</v>
      </c>
      <c r="E239" s="1011" t="s">
        <v>62</v>
      </c>
      <c r="F239" s="566"/>
      <c r="G239" s="389"/>
      <c r="H239" s="389"/>
      <c r="I239" s="389"/>
      <c r="J239" s="389"/>
      <c r="L239" s="215">
        <f t="shared" si="0"/>
        <v>0</v>
      </c>
    </row>
    <row r="240" spans="2:12" s="36" customFormat="1" ht="6.75" customHeight="1" x14ac:dyDescent="0.2">
      <c r="B240" s="49"/>
      <c r="C240" s="50"/>
      <c r="D240" s="416"/>
      <c r="E240" s="188"/>
      <c r="F240" s="388"/>
      <c r="G240" s="388"/>
      <c r="H240" s="388"/>
      <c r="I240" s="388"/>
      <c r="J240" s="388"/>
    </row>
    <row r="241" spans="1:12" s="32" customFormat="1" ht="18" customHeight="1" x14ac:dyDescent="0.2">
      <c r="B241" s="41">
        <v>7</v>
      </c>
      <c r="C241" s="42" t="s">
        <v>219</v>
      </c>
      <c r="D241" s="531"/>
      <c r="E241" s="532"/>
      <c r="F241" s="533"/>
      <c r="G241" s="533"/>
      <c r="H241" s="533"/>
      <c r="I241" s="533"/>
      <c r="J241" s="533"/>
    </row>
    <row r="242" spans="1:12" s="157" customFormat="1" ht="12.75" customHeight="1" x14ac:dyDescent="0.2">
      <c r="B242" s="152"/>
      <c r="C242" s="1016" t="s">
        <v>388</v>
      </c>
      <c r="D242" s="1007"/>
      <c r="E242" s="169"/>
      <c r="F242" s="534"/>
      <c r="G242" s="534"/>
      <c r="H242" s="534"/>
      <c r="I242" s="534"/>
      <c r="J242" s="534"/>
    </row>
    <row r="243" spans="1:12" s="157" customFormat="1" ht="12.75" customHeight="1" x14ac:dyDescent="0.2">
      <c r="B243" s="152"/>
      <c r="C243" s="1016"/>
      <c r="D243" s="1007"/>
      <c r="E243" s="169"/>
      <c r="F243" s="534"/>
      <c r="G243" s="534"/>
      <c r="H243" s="534"/>
      <c r="I243" s="534"/>
      <c r="J243" s="534"/>
    </row>
    <row r="244" spans="1:12" s="157" customFormat="1" ht="12.75" customHeight="1" x14ac:dyDescent="0.2">
      <c r="B244" s="152"/>
      <c r="C244" s="1016"/>
      <c r="D244" s="1007"/>
      <c r="E244" s="169"/>
      <c r="F244" s="534"/>
      <c r="G244" s="534"/>
      <c r="H244" s="534"/>
      <c r="I244" s="534"/>
      <c r="J244" s="534"/>
    </row>
    <row r="245" spans="1:12" s="157" customFormat="1" ht="12.75" customHeight="1" x14ac:dyDescent="0.2">
      <c r="B245" s="152"/>
      <c r="C245" s="1017"/>
      <c r="D245" s="1007"/>
      <c r="E245" s="169"/>
      <c r="F245" s="534"/>
      <c r="G245" s="534"/>
      <c r="H245" s="534"/>
      <c r="I245" s="534"/>
      <c r="J245" s="534"/>
    </row>
    <row r="246" spans="1:12" s="33" customFormat="1" ht="12.75" customHeight="1" x14ac:dyDescent="0.25">
      <c r="A246" s="38"/>
      <c r="B246" s="46"/>
      <c r="D246" s="1007"/>
      <c r="E246" s="178"/>
      <c r="F246" s="1042" t="s">
        <v>127</v>
      </c>
      <c r="G246" s="1043"/>
      <c r="H246" s="1043"/>
      <c r="I246" s="1043"/>
      <c r="J246" s="1043"/>
    </row>
    <row r="247" spans="1:12" ht="12.75" customHeight="1" x14ac:dyDescent="0.2">
      <c r="B247" s="46"/>
      <c r="C247" s="1016" t="s">
        <v>389</v>
      </c>
      <c r="D247" s="1007"/>
      <c r="E247" s="177"/>
      <c r="F247" s="1021" t="s">
        <v>60</v>
      </c>
      <c r="G247" s="1022"/>
      <c r="H247" s="1022"/>
      <c r="I247" s="1022"/>
      <c r="J247" s="1023"/>
    </row>
    <row r="248" spans="1:12" ht="12.75" customHeight="1" x14ac:dyDescent="0.2">
      <c r="B248" s="46"/>
      <c r="C248" s="1018"/>
      <c r="D248" s="1007"/>
      <c r="E248" s="177"/>
      <c r="F248" s="185">
        <v>1</v>
      </c>
      <c r="G248" s="185">
        <v>2</v>
      </c>
      <c r="H248" s="185">
        <v>3</v>
      </c>
      <c r="I248" s="185">
        <v>4</v>
      </c>
      <c r="J248" s="185">
        <v>5</v>
      </c>
    </row>
    <row r="249" spans="1:12" s="36" customFormat="1" ht="12.75" customHeight="1" x14ac:dyDescent="0.2">
      <c r="A249" s="35"/>
      <c r="B249" s="46"/>
      <c r="C249" s="1018"/>
      <c r="D249" s="1008"/>
      <c r="E249" s="525"/>
      <c r="F249" s="185" t="s">
        <v>165</v>
      </c>
      <c r="G249" s="185" t="s">
        <v>128</v>
      </c>
      <c r="H249" s="185" t="s">
        <v>129</v>
      </c>
      <c r="I249" s="185" t="s">
        <v>166</v>
      </c>
      <c r="J249" s="185" t="s">
        <v>167</v>
      </c>
    </row>
    <row r="250" spans="1:12" ht="12.75" customHeight="1" x14ac:dyDescent="0.2">
      <c r="B250" s="526" t="s">
        <v>154</v>
      </c>
      <c r="C250" s="563"/>
      <c r="D250" s="411" t="s">
        <v>122</v>
      </c>
      <c r="E250" s="515" t="s">
        <v>126</v>
      </c>
      <c r="F250" s="1013"/>
      <c r="G250" s="1013"/>
      <c r="H250" s="1013"/>
      <c r="I250" s="1013"/>
      <c r="J250" s="1013"/>
      <c r="L250" s="215">
        <f>COUNT(F250:J250)</f>
        <v>0</v>
      </c>
    </row>
    <row r="251" spans="1:12" s="36" customFormat="1" ht="6.75" customHeight="1" x14ac:dyDescent="0.15">
      <c r="B251" s="527"/>
      <c r="C251" s="52"/>
      <c r="D251" s="416"/>
      <c r="E251" s="517"/>
      <c r="F251" s="127"/>
      <c r="G251" s="127"/>
      <c r="H251" s="127"/>
      <c r="I251" s="127"/>
      <c r="J251" s="570"/>
    </row>
    <row r="252" spans="1:12" s="40" customFormat="1" ht="25.5" x14ac:dyDescent="0.2">
      <c r="B252" s="528"/>
      <c r="C252" s="57" t="s">
        <v>220</v>
      </c>
      <c r="D252" s="415"/>
      <c r="E252" s="521"/>
      <c r="F252" s="571"/>
      <c r="G252" s="571"/>
      <c r="H252" s="571"/>
      <c r="I252" s="571"/>
      <c r="J252" s="572"/>
    </row>
    <row r="253" spans="1:12" ht="12.75" customHeight="1" x14ac:dyDescent="0.2">
      <c r="B253" s="526" t="s">
        <v>155</v>
      </c>
      <c r="C253" s="563"/>
      <c r="D253" s="411" t="s">
        <v>122</v>
      </c>
      <c r="E253" s="515" t="s">
        <v>126</v>
      </c>
      <c r="F253" s="1013"/>
      <c r="G253" s="1013"/>
      <c r="H253" s="1013"/>
      <c r="I253" s="1013"/>
      <c r="J253" s="1013"/>
      <c r="L253" s="215">
        <f>COUNT(F253:J253)</f>
        <v>0</v>
      </c>
    </row>
    <row r="254" spans="1:12" s="36" customFormat="1" ht="6.75" customHeight="1" x14ac:dyDescent="0.15">
      <c r="B254" s="527"/>
      <c r="C254" s="52"/>
      <c r="D254" s="416"/>
      <c r="E254" s="517"/>
      <c r="F254" s="127"/>
      <c r="G254" s="127"/>
      <c r="H254" s="127"/>
      <c r="I254" s="127"/>
      <c r="J254" s="570"/>
    </row>
    <row r="255" spans="1:12" s="40" customFormat="1" ht="25.5" x14ac:dyDescent="0.2">
      <c r="B255" s="528"/>
      <c r="C255" s="57" t="s">
        <v>221</v>
      </c>
      <c r="D255" s="415"/>
      <c r="E255" s="521"/>
      <c r="F255" s="571"/>
      <c r="G255" s="571"/>
      <c r="H255" s="571"/>
      <c r="I255" s="571"/>
      <c r="J255" s="572"/>
    </row>
    <row r="256" spans="1:12" ht="12.75" customHeight="1" x14ac:dyDescent="0.2">
      <c r="B256" s="526" t="s">
        <v>156</v>
      </c>
      <c r="C256" s="563"/>
      <c r="D256" s="411" t="s">
        <v>122</v>
      </c>
      <c r="E256" s="515" t="s">
        <v>126</v>
      </c>
      <c r="F256" s="1013"/>
      <c r="G256" s="1013"/>
      <c r="H256" s="1013"/>
      <c r="I256" s="1013"/>
      <c r="J256" s="1013"/>
      <c r="L256" s="215">
        <f>COUNT(F256:J256)</f>
        <v>0</v>
      </c>
    </row>
    <row r="257" spans="2:12" s="36" customFormat="1" ht="6.75" customHeight="1" x14ac:dyDescent="0.15">
      <c r="B257" s="527"/>
      <c r="C257" s="52"/>
      <c r="D257" s="416"/>
      <c r="E257" s="517"/>
      <c r="F257" s="127"/>
      <c r="G257" s="127"/>
      <c r="H257" s="127"/>
      <c r="I257" s="127"/>
      <c r="J257" s="570"/>
    </row>
    <row r="258" spans="2:12" s="36" customFormat="1" ht="6.75" customHeight="1" x14ac:dyDescent="0.15">
      <c r="B258" s="527"/>
      <c r="C258" s="52"/>
      <c r="D258" s="416"/>
      <c r="E258" s="517"/>
      <c r="F258" s="127"/>
      <c r="G258" s="127"/>
      <c r="H258" s="127"/>
      <c r="I258" s="127"/>
      <c r="J258" s="570"/>
    </row>
    <row r="259" spans="2:12" s="40" customFormat="1" ht="25.5" customHeight="1" x14ac:dyDescent="0.2">
      <c r="B259" s="528"/>
      <c r="C259" s="57" t="s">
        <v>222</v>
      </c>
      <c r="D259" s="415"/>
      <c r="E259" s="521"/>
      <c r="F259" s="571"/>
      <c r="G259" s="571"/>
      <c r="H259" s="571"/>
      <c r="I259" s="571"/>
      <c r="J259" s="572"/>
    </row>
    <row r="260" spans="2:12" ht="12.75" customHeight="1" x14ac:dyDescent="0.2">
      <c r="B260" s="526" t="s">
        <v>157</v>
      </c>
      <c r="C260" s="563"/>
      <c r="D260" s="411" t="s">
        <v>122</v>
      </c>
      <c r="E260" s="515" t="s">
        <v>126</v>
      </c>
      <c r="F260" s="1013"/>
      <c r="G260" s="1013"/>
      <c r="H260" s="1013"/>
      <c r="I260" s="1013"/>
      <c r="J260" s="1013"/>
      <c r="L260" s="215">
        <f>COUNT(F260:J260)</f>
        <v>0</v>
      </c>
    </row>
    <row r="261" spans="2:12" s="36" customFormat="1" ht="6.75" customHeight="1" x14ac:dyDescent="0.15">
      <c r="B261" s="527"/>
      <c r="C261" s="52"/>
      <c r="D261" s="416"/>
      <c r="E261" s="517"/>
      <c r="F261" s="127"/>
      <c r="G261" s="127"/>
      <c r="H261" s="127"/>
      <c r="I261" s="127"/>
      <c r="J261" s="570"/>
    </row>
    <row r="262" spans="2:12" s="40" customFormat="1" ht="25.5" customHeight="1" x14ac:dyDescent="0.2">
      <c r="B262" s="528"/>
      <c r="C262" s="57" t="s">
        <v>223</v>
      </c>
      <c r="D262" s="415"/>
      <c r="E262" s="521"/>
      <c r="F262" s="571"/>
      <c r="G262" s="571"/>
      <c r="H262" s="571"/>
      <c r="I262" s="571"/>
      <c r="J262" s="572"/>
    </row>
    <row r="263" spans="2:12" ht="12.75" customHeight="1" x14ac:dyDescent="0.2">
      <c r="B263" s="526" t="s">
        <v>158</v>
      </c>
      <c r="C263" s="563"/>
      <c r="D263" s="411" t="s">
        <v>122</v>
      </c>
      <c r="E263" s="515" t="s">
        <v>126</v>
      </c>
      <c r="F263" s="1013"/>
      <c r="G263" s="1013"/>
      <c r="H263" s="1013"/>
      <c r="I263" s="1013"/>
      <c r="J263" s="1013"/>
      <c r="L263" s="215">
        <f>COUNT(F263:J263)</f>
        <v>0</v>
      </c>
    </row>
    <row r="264" spans="2:12" s="36" customFormat="1" ht="6.75" customHeight="1" x14ac:dyDescent="0.15">
      <c r="B264" s="535"/>
      <c r="C264" s="52"/>
      <c r="D264" s="536"/>
      <c r="E264" s="128"/>
      <c r="F264" s="175"/>
      <c r="G264" s="175"/>
      <c r="H264" s="175"/>
      <c r="I264" s="175"/>
      <c r="J264" s="175"/>
    </row>
    <row r="268" spans="2:12" ht="10.5" customHeight="1" x14ac:dyDescent="0.2"/>
    <row r="273" ht="13.5" customHeight="1" x14ac:dyDescent="0.2"/>
  </sheetData>
  <sheetProtection password="BF50" sheet="1" objects="1" scenarios="1" selectLockedCells="1"/>
  <mergeCells count="32">
    <mergeCell ref="C31:D31"/>
    <mergeCell ref="C25:C28"/>
    <mergeCell ref="C92:D94"/>
    <mergeCell ref="C98:D98"/>
    <mergeCell ref="C5:I5"/>
    <mergeCell ref="B9:C9"/>
    <mergeCell ref="C21:D21"/>
    <mergeCell ref="C32:D32"/>
    <mergeCell ref="F92:H92"/>
    <mergeCell ref="C14:D18"/>
    <mergeCell ref="F202:H202"/>
    <mergeCell ref="F167:H167"/>
    <mergeCell ref="F166:J166"/>
    <mergeCell ref="F153:J153"/>
    <mergeCell ref="C168:C169"/>
    <mergeCell ref="F154:H154"/>
    <mergeCell ref="C242:C245"/>
    <mergeCell ref="C247:C249"/>
    <mergeCell ref="C97:D97"/>
    <mergeCell ref="F247:J247"/>
    <mergeCell ref="B2:C2"/>
    <mergeCell ref="B10:I10"/>
    <mergeCell ref="F26:J26"/>
    <mergeCell ref="F25:J25"/>
    <mergeCell ref="C203:C204"/>
    <mergeCell ref="F12:J12"/>
    <mergeCell ref="F91:J91"/>
    <mergeCell ref="F246:J246"/>
    <mergeCell ref="F11:J11"/>
    <mergeCell ref="C11:C12"/>
    <mergeCell ref="C6:I8"/>
    <mergeCell ref="B11:B12"/>
  </mergeCells>
  <phoneticPr fontId="6" type="noConversion"/>
  <pageMargins left="0.39370078740157483" right="0.39370078740157483" top="0.94488188976377963" bottom="0.59055118110236227" header="0.39370078740157483" footer="0.39370078740157483"/>
  <pageSetup paperSize="9" scale="78" orientation="landscape" r:id="rId1"/>
  <headerFooter>
    <oddHeader>&amp;L&amp;"Arial,Fet"&amp;11ESV - Ekonomistyrningsverket&amp;C&amp;"Arial,Fet"&amp;11Mall för prislista,  Personalsystem&amp;R&amp;"Arial,Fet"Bilaga 5a till förfrågningsunderlag
&amp;"Arial,Normal"&amp;P/&amp;N</oddHeader>
    <oddFooter>&amp;LDnr 7.1-78/2013&amp;R2013-03-22</oddFooter>
  </headerFooter>
  <rowBreaks count="6" manualBreakCount="6">
    <brk id="22" max="16383" man="1"/>
    <brk id="90" min="1" max="9" man="1"/>
    <brk id="132" min="1" max="9" man="1"/>
    <brk id="178" min="1" max="9" man="1"/>
    <brk id="200" max="16383" man="1"/>
    <brk id="2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7"/>
  <sheetViews>
    <sheetView zoomScale="80" zoomScaleNormal="80" workbookViewId="0">
      <selection activeCell="I90" sqref="I90"/>
    </sheetView>
  </sheetViews>
  <sheetFormatPr defaultRowHeight="12.75" x14ac:dyDescent="0.2"/>
  <cols>
    <col min="1" max="1" width="2.42578125" style="2" customWidth="1"/>
    <col min="2" max="2" width="8.140625" style="2" customWidth="1"/>
    <col min="3" max="3" width="54.42578125" style="3" customWidth="1"/>
    <col min="4" max="4" width="5.5703125" style="3" customWidth="1"/>
    <col min="5" max="5" width="8.140625" style="3" customWidth="1"/>
    <col min="6" max="6" width="9.42578125" style="3" customWidth="1"/>
    <col min="7" max="7" width="6.5703125" style="3" customWidth="1"/>
    <col min="8" max="8" width="8.7109375" style="3" customWidth="1"/>
    <col min="9" max="9" width="10.140625" style="2" customWidth="1"/>
    <col min="10" max="10" width="11.85546875" style="2" customWidth="1"/>
    <col min="11" max="11" width="12.140625" style="673" hidden="1" customWidth="1"/>
    <col min="12" max="12" width="6.5703125" style="3" customWidth="1"/>
    <col min="13" max="13" width="8.7109375" style="205" customWidth="1"/>
    <col min="14" max="14" width="10.140625" style="2" customWidth="1"/>
    <col min="15" max="15" width="11.85546875" style="2" customWidth="1"/>
    <col min="16" max="16" width="12" style="673" hidden="1" customWidth="1"/>
    <col min="17" max="17" width="6.5703125" style="3" customWidth="1"/>
    <col min="18" max="18" width="8.7109375" style="205" customWidth="1"/>
    <col min="19" max="19" width="10.140625" style="2" customWidth="1"/>
    <col min="20" max="20" width="11.85546875" style="2" customWidth="1"/>
    <col min="21" max="21" width="12" style="673" hidden="1" customWidth="1"/>
    <col min="22" max="22" width="7.140625" style="3" bestFit="1" customWidth="1"/>
    <col min="23" max="23" width="8.7109375" style="205" customWidth="1"/>
    <col min="24" max="24" width="10.140625" style="2" customWidth="1"/>
    <col min="25" max="25" width="11.85546875" style="2" customWidth="1"/>
    <col min="26" max="26" width="12" style="673" hidden="1" customWidth="1"/>
    <col min="27" max="27" width="6.5703125" style="3" customWidth="1"/>
    <col min="28" max="28" width="8.7109375" style="205" customWidth="1"/>
    <col min="29" max="29" width="10.140625" style="2" customWidth="1"/>
    <col min="30" max="30" width="11.85546875" style="2" customWidth="1"/>
    <col min="31" max="31" width="12" style="862" hidden="1" customWidth="1"/>
    <col min="32" max="32" width="12" style="2" customWidth="1"/>
    <col min="33" max="33" width="9.140625" style="682" customWidth="1"/>
    <col min="34" max="34" width="9.140625" style="682"/>
    <col min="35" max="16384" width="9.140625" style="2"/>
  </cols>
  <sheetData>
    <row r="1" spans="1:34" s="4" customFormat="1" ht="12.75" customHeight="1" x14ac:dyDescent="0.25">
      <c r="K1" s="671"/>
      <c r="M1" s="204"/>
      <c r="P1" s="671"/>
      <c r="R1" s="204"/>
      <c r="U1" s="671"/>
      <c r="W1" s="204"/>
      <c r="Z1" s="671"/>
      <c r="AB1" s="204"/>
      <c r="AE1" s="860"/>
      <c r="AF1" s="201"/>
      <c r="AG1" s="678"/>
      <c r="AH1" s="678"/>
    </row>
    <row r="2" spans="1:34" s="209" customFormat="1" ht="14.1" customHeight="1" x14ac:dyDescent="0.25">
      <c r="B2" s="125" t="s">
        <v>6</v>
      </c>
      <c r="C2" s="125"/>
      <c r="F2" s="210"/>
      <c r="G2" s="210"/>
      <c r="H2" s="210"/>
      <c r="K2" s="672"/>
      <c r="L2" s="210"/>
      <c r="M2" s="211"/>
      <c r="P2" s="672"/>
      <c r="Q2" s="210"/>
      <c r="R2" s="211"/>
      <c r="U2" s="672"/>
      <c r="V2" s="210"/>
      <c r="W2" s="211"/>
      <c r="Z2" s="672"/>
      <c r="AA2" s="210"/>
      <c r="AB2" s="211"/>
      <c r="AE2" s="861"/>
      <c r="AF2" s="684"/>
      <c r="AG2" s="679"/>
      <c r="AH2" s="679"/>
    </row>
    <row r="3" spans="1:34" ht="12.75" customHeight="1" x14ac:dyDescent="0.2">
      <c r="B3" s="1068" t="s">
        <v>357</v>
      </c>
      <c r="C3" s="1049"/>
      <c r="D3" s="1049"/>
      <c r="E3" s="1049"/>
      <c r="F3" s="1049"/>
      <c r="G3" s="1049"/>
      <c r="H3" s="1049"/>
      <c r="I3" s="1049"/>
      <c r="J3" s="1049"/>
      <c r="L3" s="673"/>
      <c r="N3" s="9"/>
      <c r="Q3" s="673"/>
      <c r="V3" s="673"/>
      <c r="AA3" s="673"/>
      <c r="AF3" s="13"/>
    </row>
    <row r="4" spans="1:34" ht="12.75" customHeight="1" x14ac:dyDescent="0.2">
      <c r="B4" s="1049"/>
      <c r="C4" s="1049"/>
      <c r="D4" s="1049"/>
      <c r="E4" s="1049"/>
      <c r="F4" s="1049"/>
      <c r="G4" s="1049"/>
      <c r="H4" s="1049"/>
      <c r="I4" s="1049"/>
      <c r="J4" s="1049"/>
      <c r="L4" s="673"/>
      <c r="N4" s="9"/>
      <c r="Q4" s="673"/>
      <c r="V4" s="673"/>
      <c r="W4" s="208"/>
      <c r="AA4" s="673"/>
      <c r="AF4" s="13"/>
    </row>
    <row r="5" spans="1:34" ht="12.75" customHeight="1" x14ac:dyDescent="0.2">
      <c r="B5" s="1049"/>
      <c r="C5" s="1049"/>
      <c r="D5" s="1049"/>
      <c r="E5" s="1049"/>
      <c r="F5" s="1049"/>
      <c r="G5" s="1049"/>
      <c r="H5" s="1049"/>
      <c r="I5" s="1049"/>
      <c r="J5" s="1049"/>
      <c r="L5" s="673"/>
      <c r="N5" s="9"/>
      <c r="Q5" s="673"/>
      <c r="V5" s="673"/>
      <c r="W5" s="208"/>
      <c r="AA5" s="673"/>
      <c r="AF5" s="685"/>
    </row>
    <row r="6" spans="1:34" ht="12.75" customHeight="1" x14ac:dyDescent="0.2">
      <c r="B6" s="1049"/>
      <c r="C6" s="1049"/>
      <c r="D6" s="1049"/>
      <c r="E6" s="1049"/>
      <c r="F6" s="1049"/>
      <c r="G6" s="1049"/>
      <c r="H6" s="1049"/>
      <c r="I6" s="1049"/>
      <c r="J6" s="1049"/>
      <c r="L6" s="673"/>
      <c r="N6" s="9"/>
      <c r="Q6" s="673"/>
      <c r="V6" s="673"/>
      <c r="W6" s="208"/>
      <c r="AA6" s="673"/>
      <c r="AF6" s="685"/>
    </row>
    <row r="7" spans="1:34" ht="12.75" customHeight="1" x14ac:dyDescent="0.2">
      <c r="B7" s="1049"/>
      <c r="C7" s="1049"/>
      <c r="D7" s="1049"/>
      <c r="E7" s="1049"/>
      <c r="F7" s="1049"/>
      <c r="G7" s="1049"/>
      <c r="H7" s="1049"/>
      <c r="I7" s="1049"/>
      <c r="J7" s="1049"/>
      <c r="L7" s="673"/>
      <c r="N7" s="9"/>
      <c r="Q7" s="673"/>
      <c r="V7" s="673"/>
      <c r="W7" s="208"/>
      <c r="AA7" s="673"/>
      <c r="AF7" s="685"/>
    </row>
    <row r="8" spans="1:34" ht="12.75" customHeight="1" x14ac:dyDescent="0.2">
      <c r="B8" s="1049"/>
      <c r="C8" s="1049"/>
      <c r="D8" s="1049"/>
      <c r="E8" s="1049"/>
      <c r="F8" s="1049"/>
      <c r="G8" s="1049"/>
      <c r="H8" s="1049"/>
      <c r="I8" s="1049"/>
      <c r="J8" s="1049"/>
      <c r="L8" s="673"/>
      <c r="N8" s="9"/>
      <c r="Q8" s="673"/>
      <c r="V8" s="673"/>
      <c r="W8" s="208"/>
      <c r="AA8" s="673"/>
      <c r="AF8" s="685"/>
    </row>
    <row r="9" spans="1:34" s="938" customFormat="1" ht="15" customHeight="1" x14ac:dyDescent="0.25">
      <c r="B9" s="939"/>
      <c r="C9" s="939"/>
      <c r="D9" s="939"/>
      <c r="E9" s="939"/>
      <c r="F9" s="940"/>
      <c r="G9" s="1082" t="s">
        <v>73</v>
      </c>
      <c r="H9" s="1083"/>
      <c r="I9" s="1083"/>
      <c r="J9" s="1084"/>
      <c r="K9" s="941"/>
      <c r="L9" s="1082" t="s">
        <v>74</v>
      </c>
      <c r="M9" s="1083"/>
      <c r="N9" s="1083"/>
      <c r="O9" s="1084"/>
      <c r="P9" s="941"/>
      <c r="Q9" s="1082" t="s">
        <v>75</v>
      </c>
      <c r="R9" s="1083"/>
      <c r="S9" s="1083"/>
      <c r="T9" s="1084"/>
      <c r="U9" s="941"/>
      <c r="V9" s="1088" t="s">
        <v>76</v>
      </c>
      <c r="W9" s="1089"/>
      <c r="X9" s="1089"/>
      <c r="Y9" s="1090"/>
      <c r="Z9" s="942"/>
      <c r="AA9" s="1088" t="s">
        <v>275</v>
      </c>
      <c r="AB9" s="1089"/>
      <c r="AC9" s="1089"/>
      <c r="AD9" s="1090"/>
      <c r="AE9" s="943"/>
      <c r="AF9" s="944"/>
      <c r="AG9" s="945"/>
      <c r="AH9" s="945"/>
    </row>
    <row r="10" spans="1:34" x14ac:dyDescent="0.2">
      <c r="B10" s="1073" t="s">
        <v>271</v>
      </c>
      <c r="C10" s="1074"/>
      <c r="D10" s="1"/>
      <c r="E10" s="1"/>
      <c r="F10" s="5"/>
      <c r="G10" s="1075" t="s">
        <v>273</v>
      </c>
      <c r="H10" s="1076"/>
      <c r="I10" s="1076"/>
      <c r="J10" s="1077"/>
      <c r="K10" s="674"/>
      <c r="L10" s="1075" t="s">
        <v>128</v>
      </c>
      <c r="M10" s="1064"/>
      <c r="N10" s="1064"/>
      <c r="O10" s="1078"/>
      <c r="P10" s="674"/>
      <c r="Q10" s="1075" t="s">
        <v>129</v>
      </c>
      <c r="R10" s="1064"/>
      <c r="S10" s="1064"/>
      <c r="T10" s="1078"/>
      <c r="U10" s="674"/>
      <c r="V10" s="1079" t="s">
        <v>166</v>
      </c>
      <c r="W10" s="1080"/>
      <c r="X10" s="1080"/>
      <c r="Y10" s="1081"/>
      <c r="Z10" s="677"/>
      <c r="AA10" s="1079" t="s">
        <v>274</v>
      </c>
      <c r="AB10" s="1064"/>
      <c r="AC10" s="1064"/>
      <c r="AD10" s="1078"/>
      <c r="AE10" s="863"/>
      <c r="AF10" s="63"/>
    </row>
    <row r="11" spans="1:34" s="585" customFormat="1" ht="11.25" x14ac:dyDescent="0.2">
      <c r="A11" s="680"/>
      <c r="B11" s="1074"/>
      <c r="C11" s="1074"/>
      <c r="D11" s="709" t="s">
        <v>65</v>
      </c>
      <c r="E11" s="708"/>
      <c r="F11" s="879"/>
      <c r="G11" s="600" t="s">
        <v>14</v>
      </c>
      <c r="H11" s="886" t="s">
        <v>14</v>
      </c>
      <c r="I11" s="619">
        <v>200</v>
      </c>
      <c r="J11" s="620" t="s">
        <v>278</v>
      </c>
      <c r="K11" s="674"/>
      <c r="L11" s="600" t="s">
        <v>14</v>
      </c>
      <c r="M11" s="886" t="s">
        <v>14</v>
      </c>
      <c r="N11" s="619">
        <v>2200</v>
      </c>
      <c r="O11" s="620" t="s">
        <v>278</v>
      </c>
      <c r="P11" s="674"/>
      <c r="Q11" s="600" t="s">
        <v>14</v>
      </c>
      <c r="R11" s="886" t="s">
        <v>14</v>
      </c>
      <c r="S11" s="619">
        <v>8500</v>
      </c>
      <c r="T11" s="620" t="s">
        <v>278</v>
      </c>
      <c r="U11" s="674"/>
      <c r="V11" s="600" t="s">
        <v>14</v>
      </c>
      <c r="W11" s="886" t="s">
        <v>14</v>
      </c>
      <c r="X11" s="619">
        <v>35000</v>
      </c>
      <c r="Y11" s="620" t="s">
        <v>278</v>
      </c>
      <c r="Z11" s="674"/>
      <c r="AA11" s="600" t="s">
        <v>14</v>
      </c>
      <c r="AB11" s="886" t="s">
        <v>14</v>
      </c>
      <c r="AC11" s="619">
        <v>5000</v>
      </c>
      <c r="AD11" s="620" t="s">
        <v>278</v>
      </c>
      <c r="AE11" s="689"/>
      <c r="AF11" s="621"/>
      <c r="AG11" s="680"/>
      <c r="AH11" s="680"/>
    </row>
    <row r="12" spans="1:34" s="586" customFormat="1" ht="11.25" x14ac:dyDescent="0.2">
      <c r="A12" s="681"/>
      <c r="B12" s="584"/>
      <c r="C12" s="584"/>
      <c r="D12" s="802" t="s">
        <v>14</v>
      </c>
      <c r="E12" s="953" t="s">
        <v>29</v>
      </c>
      <c r="F12" s="952" t="s">
        <v>366</v>
      </c>
      <c r="G12" s="599" t="s">
        <v>365</v>
      </c>
      <c r="H12" s="887" t="s">
        <v>277</v>
      </c>
      <c r="I12" s="804" t="s">
        <v>28</v>
      </c>
      <c r="J12" s="803" t="s">
        <v>118</v>
      </c>
      <c r="K12" s="690"/>
      <c r="L12" s="599" t="s">
        <v>365</v>
      </c>
      <c r="M12" s="887" t="s">
        <v>277</v>
      </c>
      <c r="N12" s="804" t="s">
        <v>28</v>
      </c>
      <c r="O12" s="803" t="s">
        <v>118</v>
      </c>
      <c r="P12" s="690"/>
      <c r="Q12" s="599" t="s">
        <v>365</v>
      </c>
      <c r="R12" s="887" t="s">
        <v>277</v>
      </c>
      <c r="S12" s="804" t="s">
        <v>28</v>
      </c>
      <c r="T12" s="803" t="s">
        <v>118</v>
      </c>
      <c r="U12" s="690"/>
      <c r="V12" s="599" t="s">
        <v>365</v>
      </c>
      <c r="W12" s="887" t="s">
        <v>277</v>
      </c>
      <c r="X12" s="804" t="s">
        <v>28</v>
      </c>
      <c r="Y12" s="803" t="s">
        <v>118</v>
      </c>
      <c r="Z12" s="690"/>
      <c r="AA12" s="599" t="s">
        <v>365</v>
      </c>
      <c r="AB12" s="887" t="s">
        <v>277</v>
      </c>
      <c r="AC12" s="804" t="s">
        <v>28</v>
      </c>
      <c r="AD12" s="803" t="s">
        <v>118</v>
      </c>
      <c r="AE12" s="694"/>
      <c r="AF12" s="200"/>
      <c r="AG12" s="681"/>
      <c r="AH12" s="681"/>
    </row>
    <row r="13" spans="1:34" x14ac:dyDescent="0.2">
      <c r="A13" s="394"/>
      <c r="B13" s="173" t="s">
        <v>71</v>
      </c>
      <c r="C13" s="590" t="s">
        <v>314</v>
      </c>
      <c r="D13" s="587"/>
      <c r="E13" s="954"/>
      <c r="F13" s="714" t="s">
        <v>276</v>
      </c>
      <c r="G13" s="606">
        <f>SUM(I11)</f>
        <v>200</v>
      </c>
      <c r="H13" s="893">
        <v>26</v>
      </c>
      <c r="I13" s="805" t="str">
        <f>IF(Prislista!F19=0," ",Prislista!F19)</f>
        <v xml:space="preserve"> </v>
      </c>
      <c r="J13" s="23" t="str">
        <f>IF(Prislista!F19=0," ",(H13*I13*G13))</f>
        <v xml:space="preserve"> </v>
      </c>
      <c r="K13" s="675" t="str">
        <f>IF(J13&gt;0,J13,0)</f>
        <v xml:space="preserve"> </v>
      </c>
      <c r="L13" s="606">
        <f>SUM(N11)</f>
        <v>2200</v>
      </c>
      <c r="M13" s="893">
        <v>4</v>
      </c>
      <c r="N13" s="604" t="str">
        <f>IF(Prislista!G19=0," ",Prislista!G19)</f>
        <v xml:space="preserve"> </v>
      </c>
      <c r="O13" s="23" t="str">
        <f>IF(Prislista!G19=0," ",(M13*N13*L13))</f>
        <v xml:space="preserve"> </v>
      </c>
      <c r="P13" s="675" t="str">
        <f>IF(O13&gt;0,O13,0)</f>
        <v xml:space="preserve"> </v>
      </c>
      <c r="Q13" s="606">
        <f>SUM(S11)</f>
        <v>8500</v>
      </c>
      <c r="R13" s="893">
        <v>1</v>
      </c>
      <c r="S13" s="604" t="str">
        <f>IF(Prislista!H19=0," ",Prislista!H19)</f>
        <v xml:space="preserve"> </v>
      </c>
      <c r="T13" s="23" t="str">
        <f>IF(Prislista!H19=0," ",(R13*S13*Q13))</f>
        <v xml:space="preserve"> </v>
      </c>
      <c r="U13" s="675" t="str">
        <f>IF(T13&gt;0,T13,0)</f>
        <v xml:space="preserve"> </v>
      </c>
      <c r="V13" s="891"/>
      <c r="W13" s="888" t="s">
        <v>265</v>
      </c>
      <c r="X13" s="626" t="s">
        <v>265</v>
      </c>
      <c r="Y13" s="612" t="s">
        <v>265</v>
      </c>
      <c r="Z13" s="675" t="str">
        <f>IF(Y13&gt;0,Y13,0)</f>
        <v>-</v>
      </c>
      <c r="AA13" s="891"/>
      <c r="AB13" s="888" t="s">
        <v>265</v>
      </c>
      <c r="AC13" s="626" t="s">
        <v>265</v>
      </c>
      <c r="AD13" s="612" t="s">
        <v>265</v>
      </c>
      <c r="AE13" s="675" t="str">
        <f>IF(AD13&gt;0,AD13,0)</f>
        <v>-</v>
      </c>
      <c r="AF13" s="675"/>
      <c r="AG13" s="683"/>
    </row>
    <row r="14" spans="1:34" ht="12.75" customHeight="1" x14ac:dyDescent="0.2">
      <c r="A14" s="394"/>
      <c r="B14" s="172"/>
      <c r="C14" s="14" t="s">
        <v>316</v>
      </c>
      <c r="D14" s="588"/>
      <c r="E14" s="955"/>
      <c r="F14" s="596" t="s">
        <v>276</v>
      </c>
      <c r="G14" s="86"/>
      <c r="H14" s="973">
        <v>40</v>
      </c>
      <c r="I14" s="607" t="s">
        <v>265</v>
      </c>
      <c r="J14" s="608" t="s">
        <v>265</v>
      </c>
      <c r="K14" s="675" t="str">
        <f t="shared" ref="K14" si="0">IF(J14&gt;0,J14,0)</f>
        <v>-</v>
      </c>
      <c r="L14" s="86"/>
      <c r="M14" s="973">
        <v>6</v>
      </c>
      <c r="N14" s="607" t="s">
        <v>265</v>
      </c>
      <c r="O14" s="608" t="s">
        <v>265</v>
      </c>
      <c r="P14" s="675" t="str">
        <f t="shared" ref="P14" si="1">IF(O14&gt;0,O14,0)</f>
        <v>-</v>
      </c>
      <c r="Q14" s="86"/>
      <c r="R14" s="973">
        <v>2</v>
      </c>
      <c r="S14" s="607" t="s">
        <v>265</v>
      </c>
      <c r="T14" s="608" t="s">
        <v>265</v>
      </c>
      <c r="U14" s="675" t="str">
        <f t="shared" ref="U14" si="2">IF(T14&gt;0,T14,0)</f>
        <v>-</v>
      </c>
      <c r="V14" s="86"/>
      <c r="W14" s="889" t="s">
        <v>265</v>
      </c>
      <c r="X14" s="609" t="s">
        <v>265</v>
      </c>
      <c r="Y14" s="608" t="s">
        <v>265</v>
      </c>
      <c r="Z14" s="675" t="str">
        <f t="shared" ref="Z14" si="3">IF(Y14&gt;0,Y14,0)</f>
        <v>-</v>
      </c>
      <c r="AA14" s="86"/>
      <c r="AB14" s="889" t="s">
        <v>265</v>
      </c>
      <c r="AC14" s="609" t="s">
        <v>265</v>
      </c>
      <c r="AD14" s="608" t="s">
        <v>265</v>
      </c>
      <c r="AE14" s="675" t="str">
        <f>IF(AD14&gt;0,AD14,0)</f>
        <v>-</v>
      </c>
      <c r="AF14" s="675"/>
      <c r="AG14" s="683"/>
    </row>
    <row r="15" spans="1:34" ht="12.75" customHeight="1" x14ac:dyDescent="0.2">
      <c r="A15" s="394"/>
      <c r="B15" s="616"/>
      <c r="C15" s="591" t="s">
        <v>313</v>
      </c>
      <c r="D15" s="589"/>
      <c r="E15" s="956"/>
      <c r="F15" s="598" t="s">
        <v>276</v>
      </c>
      <c r="G15" s="892"/>
      <c r="H15" s="894" t="s">
        <v>265</v>
      </c>
      <c r="I15" s="686" t="s">
        <v>265</v>
      </c>
      <c r="J15" s="610" t="s">
        <v>265</v>
      </c>
      <c r="K15" s="675" t="str">
        <f>IF(J15&gt;0,J15,0)</f>
        <v>-</v>
      </c>
      <c r="L15" s="892"/>
      <c r="M15" s="894" t="s">
        <v>265</v>
      </c>
      <c r="N15" s="686" t="s">
        <v>265</v>
      </c>
      <c r="O15" s="610" t="s">
        <v>265</v>
      </c>
      <c r="P15" s="675" t="str">
        <f>IF(O15&gt;0,O15,0)</f>
        <v>-</v>
      </c>
      <c r="Q15" s="892"/>
      <c r="R15" s="894" t="s">
        <v>265</v>
      </c>
      <c r="S15" s="686" t="s">
        <v>265</v>
      </c>
      <c r="T15" s="610" t="s">
        <v>265</v>
      </c>
      <c r="U15" s="675" t="str">
        <f>IF(T15&gt;0,T15,0)</f>
        <v>-</v>
      </c>
      <c r="V15" s="603">
        <f>SUM(X11)</f>
        <v>35000</v>
      </c>
      <c r="W15" s="890">
        <v>1</v>
      </c>
      <c r="X15" s="605" t="str">
        <f>IF(Prislista!I19=0," ",Prislista!I19)</f>
        <v xml:space="preserve"> </v>
      </c>
      <c r="Y15" s="28" t="str">
        <f>IF(Prislista!I19=0," ",(W15*X15*V15))</f>
        <v xml:space="preserve"> </v>
      </c>
      <c r="Z15" s="675" t="str">
        <f>IF(Y15&gt;0,Y15,0)</f>
        <v xml:space="preserve"> </v>
      </c>
      <c r="AA15" s="603">
        <f>SUM(AC11)</f>
        <v>5000</v>
      </c>
      <c r="AB15" s="890">
        <v>1</v>
      </c>
      <c r="AC15" s="605" t="str">
        <f>IF(Prislista!J19=0," ",Prislista!J19)</f>
        <v xml:space="preserve"> </v>
      </c>
      <c r="AD15" s="28" t="str">
        <f>IF(Prislista!J19=0," ",(AB15*AC15*AA15))</f>
        <v xml:space="preserve"> </v>
      </c>
      <c r="AE15" s="675" t="str">
        <f>IF(AD15&gt;0,AD15,0)</f>
        <v xml:space="preserve"> </v>
      </c>
      <c r="AF15" s="675"/>
      <c r="AG15" s="683"/>
    </row>
    <row r="16" spans="1:34" s="13" customFormat="1" ht="14.25" x14ac:dyDescent="0.2">
      <c r="A16" s="396"/>
      <c r="B16" s="193"/>
      <c r="C16" s="601" t="s">
        <v>310</v>
      </c>
      <c r="D16" s="90"/>
      <c r="E16" s="12"/>
      <c r="F16" s="31"/>
      <c r="G16" s="880"/>
      <c r="H16" s="31"/>
      <c r="I16" s="29"/>
      <c r="J16" s="625"/>
      <c r="K16" s="675"/>
      <c r="L16" s="880"/>
      <c r="M16" s="206"/>
      <c r="N16" s="29"/>
      <c r="O16" s="625"/>
      <c r="P16" s="675"/>
      <c r="Q16" s="880"/>
      <c r="R16" s="206"/>
      <c r="S16" s="29"/>
      <c r="T16" s="625"/>
      <c r="U16" s="675"/>
      <c r="V16" s="880"/>
      <c r="W16" s="206"/>
      <c r="X16" s="29"/>
      <c r="Y16" s="625"/>
      <c r="Z16" s="675"/>
      <c r="AA16" s="880"/>
      <c r="AB16" s="206"/>
      <c r="AC16" s="29"/>
      <c r="AD16" s="625"/>
      <c r="AE16" s="675"/>
      <c r="AF16" s="675"/>
      <c r="AG16" s="683"/>
      <c r="AH16" s="683"/>
    </row>
    <row r="17" spans="1:34" ht="6" customHeight="1" x14ac:dyDescent="0.2">
      <c r="A17" s="394"/>
      <c r="B17" s="629"/>
      <c r="C17" s="582"/>
      <c r="D17" s="630"/>
      <c r="E17" s="12"/>
      <c r="F17" s="594"/>
      <c r="G17" s="908"/>
      <c r="H17" s="624"/>
      <c r="I17" s="195"/>
      <c r="J17" s="909"/>
      <c r="K17" s="675"/>
      <c r="L17" s="882"/>
      <c r="M17" s="613"/>
      <c r="N17" s="29"/>
      <c r="O17" s="625"/>
      <c r="P17" s="675"/>
      <c r="Q17" s="882"/>
      <c r="R17" s="613"/>
      <c r="S17" s="29"/>
      <c r="T17" s="625"/>
      <c r="U17" s="675"/>
      <c r="V17" s="882"/>
      <c r="W17" s="614"/>
      <c r="X17" s="615"/>
      <c r="Y17" s="703"/>
      <c r="Z17" s="675"/>
      <c r="AA17" s="882"/>
      <c r="AB17" s="614"/>
      <c r="AC17" s="615"/>
      <c r="AD17" s="703"/>
      <c r="AE17" s="675"/>
      <c r="AF17" s="675"/>
    </row>
    <row r="18" spans="1:34" x14ac:dyDescent="0.2">
      <c r="A18" s="394"/>
      <c r="B18" s="616" t="s">
        <v>72</v>
      </c>
      <c r="C18" s="617" t="s">
        <v>279</v>
      </c>
      <c r="D18" s="214"/>
      <c r="E18" s="965"/>
      <c r="F18" s="715" t="s">
        <v>63</v>
      </c>
      <c r="G18" s="896"/>
      <c r="H18" s="895">
        <v>31</v>
      </c>
      <c r="I18" s="213" t="str">
        <f>IF(Prislista!F21=0," ",Prislista!F21)</f>
        <v xml:space="preserve"> </v>
      </c>
      <c r="J18" s="199" t="str">
        <f>IF(Prislista!F21=0," ",(H18*I18))</f>
        <v xml:space="preserve"> </v>
      </c>
      <c r="K18" s="675" t="str">
        <f>IF(J18&gt;0,J18,0)</f>
        <v xml:space="preserve"> </v>
      </c>
      <c r="L18" s="880"/>
      <c r="M18" s="614"/>
      <c r="N18" s="615"/>
      <c r="O18" s="703"/>
      <c r="P18" s="675"/>
      <c r="Q18" s="880"/>
      <c r="R18" s="614"/>
      <c r="S18" s="615"/>
      <c r="T18" s="703"/>
      <c r="U18" s="675"/>
      <c r="V18" s="880"/>
      <c r="W18" s="614"/>
      <c r="X18" s="615"/>
      <c r="Y18" s="703"/>
      <c r="Z18" s="675"/>
      <c r="AA18" s="880"/>
      <c r="AB18" s="614"/>
      <c r="AC18" s="615"/>
      <c r="AD18" s="703"/>
      <c r="AE18" s="675"/>
      <c r="AF18" s="675"/>
    </row>
    <row r="19" spans="1:34" ht="6" customHeight="1" x14ac:dyDescent="0.2">
      <c r="A19" s="394"/>
      <c r="B19" s="622"/>
      <c r="C19" s="194"/>
      <c r="D19" s="90"/>
      <c r="E19" s="12"/>
      <c r="F19" s="621"/>
      <c r="G19" s="883"/>
      <c r="H19" s="621"/>
      <c r="I19" s="623"/>
      <c r="J19" s="625"/>
      <c r="K19" s="675"/>
      <c r="L19" s="883"/>
      <c r="M19" s="206"/>
      <c r="N19" s="29"/>
      <c r="O19" s="625"/>
      <c r="P19" s="675"/>
      <c r="Q19" s="883"/>
      <c r="R19" s="206"/>
      <c r="S19" s="29"/>
      <c r="T19" s="625"/>
      <c r="U19" s="675"/>
      <c r="V19" s="883"/>
      <c r="W19" s="206"/>
      <c r="X19" s="29"/>
      <c r="Y19" s="625"/>
      <c r="Z19" s="675"/>
      <c r="AA19" s="883"/>
      <c r="AB19" s="206"/>
      <c r="AC19" s="29"/>
      <c r="AD19" s="625"/>
      <c r="AE19" s="675"/>
      <c r="AF19" s="675"/>
      <c r="AG19" s="683"/>
    </row>
    <row r="20" spans="1:34" x14ac:dyDescent="0.2">
      <c r="A20" s="394"/>
      <c r="B20" s="797" t="s">
        <v>17</v>
      </c>
      <c r="C20" s="590" t="s">
        <v>311</v>
      </c>
      <c r="D20" s="587"/>
      <c r="E20" s="954"/>
      <c r="F20" s="714" t="s">
        <v>63</v>
      </c>
      <c r="G20" s="891"/>
      <c r="H20" s="897">
        <f>SUM(H13)</f>
        <v>26</v>
      </c>
      <c r="I20" s="611" t="str">
        <f>IF(Prislista!F29=0," ",Prislista!F29)</f>
        <v xml:space="preserve"> </v>
      </c>
      <c r="J20" s="612" t="str">
        <f>IF(Prislista!F29=0," ",(H20*I20))</f>
        <v xml:space="preserve"> </v>
      </c>
      <c r="K20" s="675" t="str">
        <f>IF(J20&gt;0,J20,0)</f>
        <v xml:space="preserve"> </v>
      </c>
      <c r="L20" s="891"/>
      <c r="M20" s="897">
        <f>SUM(M13)</f>
        <v>4</v>
      </c>
      <c r="N20" s="611" t="str">
        <f>IF(Prislista!G29=0," ",Prislista!G29)</f>
        <v xml:space="preserve"> </v>
      </c>
      <c r="O20" s="612" t="str">
        <f>IF(Prislista!G29=0," ",(M20*N20))</f>
        <v xml:space="preserve"> </v>
      </c>
      <c r="P20" s="675" t="str">
        <f>IF(O20&gt;0,O20,0)</f>
        <v xml:space="preserve"> </v>
      </c>
      <c r="Q20" s="891"/>
      <c r="R20" s="897">
        <f>SUM(R13)</f>
        <v>1</v>
      </c>
      <c r="S20" s="611" t="str">
        <f>IF(Prislista!H29=0," ",Prislista!H29)</f>
        <v xml:space="preserve"> </v>
      </c>
      <c r="T20" s="612" t="str">
        <f>IF(Prislista!H29=0," ",(R20*S20))</f>
        <v xml:space="preserve"> </v>
      </c>
      <c r="U20" s="675" t="str">
        <f>IF(T20&gt;0,T20,0)</f>
        <v xml:space="preserve"> </v>
      </c>
      <c r="V20" s="880"/>
      <c r="W20" s="613"/>
      <c r="X20" s="29"/>
      <c r="Y20" s="625"/>
      <c r="Z20" s="675"/>
      <c r="AA20" s="880"/>
      <c r="AB20" s="613"/>
      <c r="AC20" s="29"/>
      <c r="AD20" s="625"/>
      <c r="AE20" s="675"/>
      <c r="AF20" s="675"/>
    </row>
    <row r="21" spans="1:34" x14ac:dyDescent="0.2">
      <c r="A21" s="394"/>
      <c r="B21" s="798"/>
      <c r="C21" s="591" t="s">
        <v>312</v>
      </c>
      <c r="D21" s="589"/>
      <c r="E21" s="956"/>
      <c r="F21" s="598" t="s">
        <v>63</v>
      </c>
      <c r="G21" s="986"/>
      <c r="H21" s="624"/>
      <c r="I21" s="195"/>
      <c r="J21" s="909"/>
      <c r="K21" s="987"/>
      <c r="L21" s="986"/>
      <c r="M21" s="624"/>
      <c r="N21" s="195"/>
      <c r="O21" s="909"/>
      <c r="P21" s="987"/>
      <c r="Q21" s="986"/>
      <c r="R21" s="618"/>
      <c r="S21" s="988"/>
      <c r="T21" s="989"/>
      <c r="U21" s="675"/>
      <c r="V21" s="896"/>
      <c r="W21" s="881">
        <f>SUM(W15)</f>
        <v>1</v>
      </c>
      <c r="X21" s="687" t="str">
        <f>IF(Prislista!F31=0," ",Prislista!F31)</f>
        <v xml:space="preserve"> </v>
      </c>
      <c r="Y21" s="688" t="str">
        <f>IF(Prislista!F31=0," ",(W21*X21))</f>
        <v xml:space="preserve"> </v>
      </c>
      <c r="Z21" s="675" t="str">
        <f>IF(Y21&gt;0,Y21,0)</f>
        <v xml:space="preserve"> </v>
      </c>
      <c r="AA21" s="880"/>
      <c r="AB21" s="614"/>
      <c r="AC21" s="615"/>
      <c r="AD21" s="703"/>
      <c r="AE21" s="675"/>
      <c r="AF21" s="675"/>
    </row>
    <row r="22" spans="1:34" s="13" customFormat="1" ht="6" customHeight="1" x14ac:dyDescent="0.2">
      <c r="A22" s="396"/>
      <c r="B22" s="193"/>
      <c r="C22" s="194"/>
      <c r="D22" s="583"/>
      <c r="E22" s="12"/>
      <c r="F22" s="22"/>
      <c r="G22" s="882"/>
      <c r="H22" s="613"/>
      <c r="I22" s="29"/>
      <c r="J22" s="625"/>
      <c r="K22" s="675"/>
      <c r="L22" s="882"/>
      <c r="M22" s="613"/>
      <c r="N22" s="29"/>
      <c r="O22" s="625"/>
      <c r="P22" s="675"/>
      <c r="Q22" s="882"/>
      <c r="R22" s="613"/>
      <c r="S22" s="29"/>
      <c r="T22" s="625"/>
      <c r="U22" s="675"/>
      <c r="V22" s="882"/>
      <c r="W22" s="627"/>
      <c r="X22" s="628"/>
      <c r="Y22" s="703"/>
      <c r="Z22" s="675"/>
      <c r="AA22" s="882"/>
      <c r="AB22" s="614"/>
      <c r="AC22" s="615"/>
      <c r="AD22" s="703"/>
      <c r="AE22" s="675"/>
      <c r="AF22" s="675"/>
      <c r="AG22" s="683"/>
      <c r="AH22" s="683"/>
    </row>
    <row r="23" spans="1:34" s="634" customFormat="1" ht="12" hidden="1" x14ac:dyDescent="0.2">
      <c r="A23" s="800"/>
      <c r="B23" s="635" t="s">
        <v>291</v>
      </c>
      <c r="C23" s="636"/>
      <c r="D23" s="637"/>
      <c r="E23" s="637"/>
      <c r="F23" s="638"/>
      <c r="G23" s="884"/>
      <c r="H23" s="639">
        <v>0.5</v>
      </c>
      <c r="I23" s="640"/>
      <c r="J23" s="907"/>
      <c r="K23" s="676"/>
      <c r="L23" s="884"/>
      <c r="M23" s="638"/>
      <c r="N23" s="640"/>
      <c r="O23" s="907"/>
      <c r="P23" s="676"/>
      <c r="Q23" s="884"/>
      <c r="R23" s="639"/>
      <c r="S23" s="640"/>
      <c r="T23" s="907"/>
      <c r="U23" s="676"/>
      <c r="V23" s="884"/>
      <c r="W23" s="639"/>
      <c r="X23" s="642"/>
      <c r="Y23" s="704"/>
      <c r="Z23" s="676"/>
      <c r="AA23" s="884"/>
      <c r="AB23" s="641"/>
      <c r="AC23" s="642"/>
      <c r="AD23" s="704"/>
      <c r="AE23" s="676"/>
      <c r="AF23" s="676"/>
      <c r="AG23" s="800"/>
      <c r="AH23" s="800"/>
    </row>
    <row r="24" spans="1:34" s="634" customFormat="1" ht="12" hidden="1" x14ac:dyDescent="0.2">
      <c r="A24" s="800"/>
      <c r="B24" s="635" t="s">
        <v>297</v>
      </c>
      <c r="C24" s="636"/>
      <c r="D24" s="637"/>
      <c r="E24" s="637"/>
      <c r="F24" s="638"/>
      <c r="G24" s="884"/>
      <c r="H24" s="639">
        <v>0.33333333333330001</v>
      </c>
      <c r="I24" s="640"/>
      <c r="J24" s="907"/>
      <c r="K24" s="676"/>
      <c r="L24" s="884"/>
      <c r="M24" s="638"/>
      <c r="N24" s="640"/>
      <c r="O24" s="907"/>
      <c r="P24" s="676"/>
      <c r="Q24" s="884"/>
      <c r="R24" s="638"/>
      <c r="S24" s="640"/>
      <c r="T24" s="907"/>
      <c r="U24" s="676"/>
      <c r="V24" s="884"/>
      <c r="W24" s="641"/>
      <c r="X24" s="642"/>
      <c r="Y24" s="704"/>
      <c r="Z24" s="676"/>
      <c r="AA24" s="884"/>
      <c r="AB24" s="641"/>
      <c r="AC24" s="642"/>
      <c r="AD24" s="704"/>
      <c r="AE24" s="676"/>
      <c r="AF24" s="676"/>
      <c r="AG24" s="800"/>
      <c r="AH24" s="800"/>
    </row>
    <row r="25" spans="1:34" s="13" customFormat="1" hidden="1" x14ac:dyDescent="0.2">
      <c r="A25" s="396"/>
      <c r="B25" s="193"/>
      <c r="C25" s="194"/>
      <c r="D25" s="583"/>
      <c r="E25" s="12"/>
      <c r="F25" s="22"/>
      <c r="G25" s="882"/>
      <c r="H25" s="632"/>
      <c r="I25" s="29"/>
      <c r="J25" s="625"/>
      <c r="K25" s="675"/>
      <c r="L25" s="882"/>
      <c r="M25" s="613"/>
      <c r="N25" s="29"/>
      <c r="O25" s="625"/>
      <c r="P25" s="675"/>
      <c r="Q25" s="882"/>
      <c r="R25" s="613"/>
      <c r="S25" s="29"/>
      <c r="T25" s="625"/>
      <c r="U25" s="675"/>
      <c r="V25" s="882"/>
      <c r="W25" s="614"/>
      <c r="X25" s="615"/>
      <c r="Y25" s="703"/>
      <c r="Z25" s="675"/>
      <c r="AA25" s="882"/>
      <c r="AB25" s="614"/>
      <c r="AC25" s="615"/>
      <c r="AD25" s="703"/>
      <c r="AE25" s="675"/>
      <c r="AF25" s="675"/>
      <c r="AG25" s="683"/>
      <c r="AH25" s="683"/>
    </row>
    <row r="26" spans="1:34" x14ac:dyDescent="0.2">
      <c r="A26" s="394"/>
      <c r="B26" s="173" t="s">
        <v>200</v>
      </c>
      <c r="C26" s="590" t="s">
        <v>281</v>
      </c>
      <c r="D26" s="633"/>
      <c r="E26" s="964"/>
      <c r="F26" s="592" t="s">
        <v>63</v>
      </c>
      <c r="G26" s="902"/>
      <c r="H26" s="898">
        <f>SUM(H$13:H$15)</f>
        <v>66</v>
      </c>
      <c r="I26" s="626" t="str">
        <f>IF(Prislista!F37=0," ",Prislista!F37)</f>
        <v xml:space="preserve"> </v>
      </c>
      <c r="J26" s="612" t="str">
        <f>IF(Prislista!F37=0," ",(H26*I26))</f>
        <v xml:space="preserve"> </v>
      </c>
      <c r="K26" s="675" t="str">
        <f t="shared" ref="K26:K53" si="4">IF(J26&gt;0,J26,0)</f>
        <v xml:space="preserve"> </v>
      </c>
      <c r="L26" s="902"/>
      <c r="M26" s="898">
        <f>SUM(M$13:M$15)</f>
        <v>10</v>
      </c>
      <c r="N26" s="626" t="str">
        <f>IF(Prislista!F37=0," ",Prislista!F37)</f>
        <v xml:space="preserve"> </v>
      </c>
      <c r="O26" s="612" t="str">
        <f>IF(Prislista!F37=0," ",(M26*N26))</f>
        <v xml:space="preserve"> </v>
      </c>
      <c r="P26" s="675" t="str">
        <f t="shared" ref="P26:P53" si="5">IF(O26&gt;0,O26,0)</f>
        <v xml:space="preserve"> </v>
      </c>
      <c r="Q26" s="902"/>
      <c r="R26" s="898">
        <f>SUM(R$13:R$15)</f>
        <v>3</v>
      </c>
      <c r="S26" s="626" t="str">
        <f>IF(Prislista!F37=0," ",Prislista!F37)</f>
        <v xml:space="preserve"> </v>
      </c>
      <c r="T26" s="612" t="str">
        <f>IF(Prislista!F37=0," ",(R26*S26))</f>
        <v xml:space="preserve"> </v>
      </c>
      <c r="U26" s="675" t="str">
        <f t="shared" ref="U26:U53" si="6">IF(T26&gt;0,T26,0)</f>
        <v xml:space="preserve"> </v>
      </c>
      <c r="V26" s="882"/>
      <c r="W26" s="206"/>
      <c r="X26" s="29"/>
      <c r="Y26" s="625"/>
      <c r="Z26" s="675"/>
      <c r="AA26" s="882"/>
      <c r="AB26" s="206"/>
      <c r="AC26" s="29"/>
      <c r="AD26" s="625"/>
      <c r="AE26" s="675"/>
      <c r="AF26" s="675"/>
    </row>
    <row r="27" spans="1:34" x14ac:dyDescent="0.2">
      <c r="A27" s="394"/>
      <c r="B27" s="172" t="s">
        <v>201</v>
      </c>
      <c r="C27" s="14" t="s">
        <v>282</v>
      </c>
      <c r="D27" s="135"/>
      <c r="E27" s="957"/>
      <c r="F27" s="593" t="s">
        <v>63</v>
      </c>
      <c r="G27" s="903"/>
      <c r="H27" s="899">
        <f t="shared" ref="H27:H36" si="7">SUM(H$13:H$15)*$H$23</f>
        <v>33</v>
      </c>
      <c r="I27" s="465" t="str">
        <f>IF(Prislista!F41=0," ",Prislista!F41)</f>
        <v xml:space="preserve"> </v>
      </c>
      <c r="J27" s="26" t="str">
        <f>IF(Prislista!F41=0," ",H27*I27)</f>
        <v xml:space="preserve"> </v>
      </c>
      <c r="K27" s="675" t="str">
        <f t="shared" si="4"/>
        <v xml:space="preserve"> </v>
      </c>
      <c r="L27" s="903"/>
      <c r="M27" s="899">
        <f t="shared" ref="M27:M36" si="8">SUM(M$13:M$15)*$H$23</f>
        <v>5</v>
      </c>
      <c r="N27" s="465" t="str">
        <f>IF(Prislista!F41=0," ",Prislista!F41)</f>
        <v xml:space="preserve"> </v>
      </c>
      <c r="O27" s="26" t="str">
        <f>IF(Prislista!F41=0," ",M27*N27)</f>
        <v xml:space="preserve"> </v>
      </c>
      <c r="P27" s="675" t="str">
        <f t="shared" si="5"/>
        <v xml:space="preserve"> </v>
      </c>
      <c r="Q27" s="903"/>
      <c r="R27" s="899">
        <f t="shared" ref="R27:R36" si="9">SUM(R$13:R$15)*$H$23</f>
        <v>1.5</v>
      </c>
      <c r="S27" s="465" t="str">
        <f>IF(Prislista!F41=0," ",Prislista!F41)</f>
        <v xml:space="preserve"> </v>
      </c>
      <c r="T27" s="26" t="str">
        <f>IF(Prislista!F41=0," ",R27*S27)</f>
        <v xml:space="preserve"> </v>
      </c>
      <c r="U27" s="675" t="str">
        <f t="shared" si="6"/>
        <v xml:space="preserve"> </v>
      </c>
      <c r="V27" s="882"/>
      <c r="W27" s="206"/>
      <c r="X27" s="29"/>
      <c r="Y27" s="625"/>
      <c r="Z27" s="675"/>
      <c r="AA27" s="882"/>
      <c r="AB27" s="206"/>
      <c r="AC27" s="29"/>
      <c r="AD27" s="625"/>
      <c r="AE27" s="675"/>
      <c r="AF27" s="675"/>
    </row>
    <row r="28" spans="1:34" x14ac:dyDescent="0.2">
      <c r="A28" s="394"/>
      <c r="B28" s="172" t="s">
        <v>224</v>
      </c>
      <c r="C28" s="14" t="s">
        <v>283</v>
      </c>
      <c r="D28" s="135"/>
      <c r="E28" s="957"/>
      <c r="F28" s="593" t="s">
        <v>63</v>
      </c>
      <c r="G28" s="903"/>
      <c r="H28" s="899">
        <f t="shared" si="7"/>
        <v>33</v>
      </c>
      <c r="I28" s="465" t="str">
        <f>IF(Prislista!F45=0," ",Prislista!F45)</f>
        <v xml:space="preserve"> </v>
      </c>
      <c r="J28" s="26" t="str">
        <f>IF(Prislista!F45=0," ",H28*I28)</f>
        <v xml:space="preserve"> </v>
      </c>
      <c r="K28" s="675" t="str">
        <f t="shared" si="4"/>
        <v xml:space="preserve"> </v>
      </c>
      <c r="L28" s="903"/>
      <c r="M28" s="899">
        <f t="shared" si="8"/>
        <v>5</v>
      </c>
      <c r="N28" s="465" t="str">
        <f>IF(Prislista!F45=0," ",Prislista!F45)</f>
        <v xml:space="preserve"> </v>
      </c>
      <c r="O28" s="26" t="str">
        <f>IF(Prislista!F45=0," ",M28*N28)</f>
        <v xml:space="preserve"> </v>
      </c>
      <c r="P28" s="675" t="str">
        <f t="shared" si="5"/>
        <v xml:space="preserve"> </v>
      </c>
      <c r="Q28" s="903"/>
      <c r="R28" s="899">
        <f t="shared" si="9"/>
        <v>1.5</v>
      </c>
      <c r="S28" s="465" t="str">
        <f>IF(Prislista!F45=0," ",Prislista!F45)</f>
        <v xml:space="preserve"> </v>
      </c>
      <c r="T28" s="26" t="str">
        <f>IF(Prislista!F45=0," ",R28*S28)</f>
        <v xml:space="preserve"> </v>
      </c>
      <c r="U28" s="675" t="str">
        <f t="shared" si="6"/>
        <v xml:space="preserve"> </v>
      </c>
      <c r="V28" s="882"/>
      <c r="W28" s="206"/>
      <c r="X28" s="29"/>
      <c r="Y28" s="625"/>
      <c r="Z28" s="675"/>
      <c r="AA28" s="882"/>
      <c r="AB28" s="206"/>
      <c r="AC28" s="29"/>
      <c r="AD28" s="625"/>
      <c r="AE28" s="675"/>
      <c r="AF28" s="675"/>
    </row>
    <row r="29" spans="1:34" s="394" customFormat="1" x14ac:dyDescent="0.2">
      <c r="B29" s="657" t="s">
        <v>202</v>
      </c>
      <c r="C29" s="424" t="s">
        <v>284</v>
      </c>
      <c r="D29" s="425"/>
      <c r="E29" s="958"/>
      <c r="F29" s="595" t="s">
        <v>63</v>
      </c>
      <c r="G29" s="904"/>
      <c r="H29" s="899">
        <f t="shared" si="7"/>
        <v>33</v>
      </c>
      <c r="I29" s="476" t="str">
        <f>IF(Prislista!F49=0," ",Prislista!F49)</f>
        <v xml:space="preserve"> </v>
      </c>
      <c r="J29" s="426" t="str">
        <f>IF(Prislista!F49=0," ",H29*I29)</f>
        <v xml:space="preserve"> </v>
      </c>
      <c r="K29" s="675" t="str">
        <f t="shared" ref="K29:K32" si="10">IF(J29&gt;0,J29,0)</f>
        <v xml:space="preserve"> </v>
      </c>
      <c r="L29" s="904"/>
      <c r="M29" s="899">
        <f t="shared" si="8"/>
        <v>5</v>
      </c>
      <c r="N29" s="476" t="str">
        <f>IF(Prislista!F49=0," ",Prislista!F49)</f>
        <v xml:space="preserve"> </v>
      </c>
      <c r="O29" s="426" t="str">
        <f>IF(Prislista!F49=0," ",M29*N29)</f>
        <v xml:space="preserve"> </v>
      </c>
      <c r="P29" s="675" t="str">
        <f t="shared" si="5"/>
        <v xml:space="preserve"> </v>
      </c>
      <c r="Q29" s="904"/>
      <c r="R29" s="899">
        <f t="shared" si="9"/>
        <v>1.5</v>
      </c>
      <c r="S29" s="476" t="str">
        <f>IF(Prislista!F49=0," ",Prislista!F49)</f>
        <v xml:space="preserve"> </v>
      </c>
      <c r="T29" s="426" t="str">
        <f>IF(Prislista!F49=0," ",R29*S29)</f>
        <v xml:space="preserve"> </v>
      </c>
      <c r="U29" s="675" t="str">
        <f t="shared" si="6"/>
        <v xml:space="preserve"> </v>
      </c>
      <c r="V29" s="885"/>
      <c r="W29" s="581"/>
      <c r="X29" s="395"/>
      <c r="Y29" s="705"/>
      <c r="Z29" s="675"/>
      <c r="AA29" s="885"/>
      <c r="AB29" s="581"/>
      <c r="AC29" s="395"/>
      <c r="AD29" s="705"/>
      <c r="AE29" s="675"/>
      <c r="AF29" s="675"/>
      <c r="AG29" s="682"/>
      <c r="AH29" s="682"/>
    </row>
    <row r="30" spans="1:34" x14ac:dyDescent="0.2">
      <c r="A30" s="394"/>
      <c r="B30" s="172" t="s">
        <v>203</v>
      </c>
      <c r="C30" s="14" t="s">
        <v>285</v>
      </c>
      <c r="D30" s="135"/>
      <c r="E30" s="957"/>
      <c r="F30" s="593" t="s">
        <v>63</v>
      </c>
      <c r="G30" s="903"/>
      <c r="H30" s="899">
        <f t="shared" si="7"/>
        <v>33</v>
      </c>
      <c r="I30" s="465" t="str">
        <f>IF(Prislista!F53=0," ",Prislista!F53)</f>
        <v xml:space="preserve"> </v>
      </c>
      <c r="J30" s="26" t="str">
        <f>IF(Prislista!F53=0," ",H30*I30)</f>
        <v xml:space="preserve"> </v>
      </c>
      <c r="K30" s="675" t="str">
        <f t="shared" si="10"/>
        <v xml:space="preserve"> </v>
      </c>
      <c r="L30" s="903"/>
      <c r="M30" s="899">
        <f t="shared" si="8"/>
        <v>5</v>
      </c>
      <c r="N30" s="465" t="str">
        <f>IF(Prislista!F53=0," ",Prislista!F53)</f>
        <v xml:space="preserve"> </v>
      </c>
      <c r="O30" s="26" t="str">
        <f>IF(Prislista!F53=0," ",M30*N30)</f>
        <v xml:space="preserve"> </v>
      </c>
      <c r="P30" s="675" t="str">
        <f t="shared" si="5"/>
        <v xml:space="preserve"> </v>
      </c>
      <c r="Q30" s="903"/>
      <c r="R30" s="899">
        <f t="shared" si="9"/>
        <v>1.5</v>
      </c>
      <c r="S30" s="465" t="str">
        <f>IF(Prislista!F53=0," ",Prislista!F53)</f>
        <v xml:space="preserve"> </v>
      </c>
      <c r="T30" s="26" t="str">
        <f>IF(Prislista!F53=0," ",R30*S30)</f>
        <v xml:space="preserve"> </v>
      </c>
      <c r="U30" s="675" t="str">
        <f t="shared" si="6"/>
        <v xml:space="preserve"> </v>
      </c>
      <c r="V30" s="882"/>
      <c r="W30" s="206"/>
      <c r="X30" s="29"/>
      <c r="Y30" s="625"/>
      <c r="Z30" s="675"/>
      <c r="AA30" s="882"/>
      <c r="AB30" s="206"/>
      <c r="AC30" s="29"/>
      <c r="AD30" s="625"/>
      <c r="AE30" s="675"/>
      <c r="AF30" s="675"/>
    </row>
    <row r="31" spans="1:34" x14ac:dyDescent="0.2">
      <c r="A31" s="394"/>
      <c r="B31" s="172" t="s">
        <v>204</v>
      </c>
      <c r="C31" s="14" t="s">
        <v>286</v>
      </c>
      <c r="D31" s="135"/>
      <c r="E31" s="957"/>
      <c r="F31" s="593" t="s">
        <v>63</v>
      </c>
      <c r="G31" s="903"/>
      <c r="H31" s="899">
        <f t="shared" si="7"/>
        <v>33</v>
      </c>
      <c r="I31" s="465" t="str">
        <f>IF(Prislista!F57=0," ",Prislista!F57)</f>
        <v xml:space="preserve"> </v>
      </c>
      <c r="J31" s="26" t="str">
        <f>IF(Prislista!F57=0," ",H31*I31)</f>
        <v xml:space="preserve"> </v>
      </c>
      <c r="K31" s="675" t="str">
        <f t="shared" si="10"/>
        <v xml:space="preserve"> </v>
      </c>
      <c r="L31" s="903"/>
      <c r="M31" s="899">
        <f t="shared" si="8"/>
        <v>5</v>
      </c>
      <c r="N31" s="465" t="str">
        <f>IF(Prislista!F57=0," ",Prislista!F57)</f>
        <v xml:space="preserve"> </v>
      </c>
      <c r="O31" s="26" t="str">
        <f>IF(Prislista!F57=0," ",M31*N31)</f>
        <v xml:space="preserve"> </v>
      </c>
      <c r="P31" s="675" t="str">
        <f t="shared" si="5"/>
        <v xml:space="preserve"> </v>
      </c>
      <c r="Q31" s="903"/>
      <c r="R31" s="899">
        <f t="shared" si="9"/>
        <v>1.5</v>
      </c>
      <c r="S31" s="465" t="str">
        <f>IF(Prislista!F57=0," ",Prislista!F57)</f>
        <v xml:space="preserve"> </v>
      </c>
      <c r="T31" s="26" t="str">
        <f>IF(Prislista!F57=0," ",R31*S31)</f>
        <v xml:space="preserve"> </v>
      </c>
      <c r="U31" s="675" t="str">
        <f t="shared" si="6"/>
        <v xml:space="preserve"> </v>
      </c>
      <c r="V31" s="882"/>
      <c r="W31" s="206"/>
      <c r="X31" s="29"/>
      <c r="Y31" s="625"/>
      <c r="Z31" s="675"/>
      <c r="AA31" s="882"/>
      <c r="AB31" s="206"/>
      <c r="AC31" s="29"/>
      <c r="AD31" s="625"/>
      <c r="AE31" s="675"/>
      <c r="AF31" s="675"/>
    </row>
    <row r="32" spans="1:34" x14ac:dyDescent="0.2">
      <c r="A32" s="394"/>
      <c r="B32" s="172" t="s">
        <v>205</v>
      </c>
      <c r="C32" s="14" t="s">
        <v>287</v>
      </c>
      <c r="D32" s="135"/>
      <c r="E32" s="957"/>
      <c r="F32" s="593" t="s">
        <v>63</v>
      </c>
      <c r="G32" s="903"/>
      <c r="H32" s="899">
        <f t="shared" si="7"/>
        <v>33</v>
      </c>
      <c r="I32" s="465" t="str">
        <f>IF(Prislista!F61=0," ",Prislista!F61)</f>
        <v xml:space="preserve"> </v>
      </c>
      <c r="J32" s="26" t="str">
        <f>IF(Prislista!F61=0," ",H32*I32)</f>
        <v xml:space="preserve"> </v>
      </c>
      <c r="K32" s="675" t="str">
        <f t="shared" si="10"/>
        <v xml:space="preserve"> </v>
      </c>
      <c r="L32" s="903"/>
      <c r="M32" s="899">
        <f t="shared" si="8"/>
        <v>5</v>
      </c>
      <c r="N32" s="465" t="str">
        <f>IF(Prislista!F61=0," ",Prislista!F61)</f>
        <v xml:space="preserve"> </v>
      </c>
      <c r="O32" s="26" t="str">
        <f>IF(Prislista!F61=0," ",M32*N32)</f>
        <v xml:space="preserve"> </v>
      </c>
      <c r="P32" s="675" t="str">
        <f t="shared" si="5"/>
        <v xml:space="preserve"> </v>
      </c>
      <c r="Q32" s="903"/>
      <c r="R32" s="899">
        <f t="shared" si="9"/>
        <v>1.5</v>
      </c>
      <c r="S32" s="465" t="str">
        <f>IF(Prislista!F61=0," ",Prislista!F61)</f>
        <v xml:space="preserve"> </v>
      </c>
      <c r="T32" s="26" t="str">
        <f>IF(Prislista!F61=0," ",R32*S32)</f>
        <v xml:space="preserve"> </v>
      </c>
      <c r="U32" s="675" t="str">
        <f t="shared" si="6"/>
        <v xml:space="preserve"> </v>
      </c>
      <c r="V32" s="882"/>
      <c r="W32" s="206"/>
      <c r="X32" s="29"/>
      <c r="Y32" s="625"/>
      <c r="Z32" s="675"/>
      <c r="AA32" s="882"/>
      <c r="AB32" s="206"/>
      <c r="AC32" s="29"/>
      <c r="AD32" s="625"/>
      <c r="AE32" s="675"/>
      <c r="AF32" s="675"/>
    </row>
    <row r="33" spans="1:34" s="394" customFormat="1" x14ac:dyDescent="0.2">
      <c r="B33" s="657" t="s">
        <v>206</v>
      </c>
      <c r="C33" s="424" t="s">
        <v>288</v>
      </c>
      <c r="D33" s="425"/>
      <c r="E33" s="958"/>
      <c r="F33" s="595" t="s">
        <v>63</v>
      </c>
      <c r="G33" s="904"/>
      <c r="H33" s="899">
        <f t="shared" si="7"/>
        <v>33</v>
      </c>
      <c r="I33" s="476" t="str">
        <f>IF(Prislista!F65=0," ",Prislista!F65)</f>
        <v xml:space="preserve"> </v>
      </c>
      <c r="J33" s="426" t="str">
        <f>IF(Prislista!F65=0," ",H33*I33)</f>
        <v xml:space="preserve"> </v>
      </c>
      <c r="K33" s="675" t="str">
        <f t="shared" ref="K33" si="11">IF(J33&gt;0,J33,0)</f>
        <v xml:space="preserve"> </v>
      </c>
      <c r="L33" s="904"/>
      <c r="M33" s="899">
        <f t="shared" si="8"/>
        <v>5</v>
      </c>
      <c r="N33" s="476" t="str">
        <f>IF(Prislista!F65=0," ",Prislista!F65)</f>
        <v xml:space="preserve"> </v>
      </c>
      <c r="O33" s="426" t="str">
        <f>IF(Prislista!F65=0," ",M33*N33)</f>
        <v xml:space="preserve"> </v>
      </c>
      <c r="P33" s="675" t="str">
        <f t="shared" si="5"/>
        <v xml:space="preserve"> </v>
      </c>
      <c r="Q33" s="904"/>
      <c r="R33" s="899">
        <f t="shared" si="9"/>
        <v>1.5</v>
      </c>
      <c r="S33" s="476" t="str">
        <f>IF(Prislista!F65=0," ",Prislista!F65)</f>
        <v xml:space="preserve"> </v>
      </c>
      <c r="T33" s="426" t="str">
        <f>IF(Prislista!F65=0," ",R33*S33)</f>
        <v xml:space="preserve"> </v>
      </c>
      <c r="U33" s="675" t="str">
        <f t="shared" si="6"/>
        <v xml:space="preserve"> </v>
      </c>
      <c r="V33" s="885"/>
      <c r="W33" s="581"/>
      <c r="X33" s="395"/>
      <c r="Y33" s="705"/>
      <c r="Z33" s="675"/>
      <c r="AA33" s="885"/>
      <c r="AB33" s="581"/>
      <c r="AC33" s="395"/>
      <c r="AD33" s="705"/>
      <c r="AE33" s="675"/>
      <c r="AF33" s="675"/>
      <c r="AG33" s="682"/>
      <c r="AH33" s="682"/>
    </row>
    <row r="34" spans="1:34" x14ac:dyDescent="0.2">
      <c r="A34" s="394"/>
      <c r="B34" s="172" t="s">
        <v>207</v>
      </c>
      <c r="C34" s="14" t="s">
        <v>289</v>
      </c>
      <c r="D34" s="135"/>
      <c r="E34" s="957"/>
      <c r="F34" s="593" t="s">
        <v>63</v>
      </c>
      <c r="G34" s="903"/>
      <c r="H34" s="899">
        <f t="shared" si="7"/>
        <v>33</v>
      </c>
      <c r="I34" s="476" t="str">
        <f>IF(Prislista!F69=0," ",Prislista!F69)</f>
        <v xml:space="preserve"> </v>
      </c>
      <c r="J34" s="426" t="str">
        <f>IF(Prislista!F69=0," ",H34*I34)</f>
        <v xml:space="preserve"> </v>
      </c>
      <c r="K34" s="675" t="str">
        <f t="shared" ref="K34" si="12">IF(J34&gt;0,J34,0)</f>
        <v xml:space="preserve"> </v>
      </c>
      <c r="L34" s="903"/>
      <c r="M34" s="899">
        <f t="shared" si="8"/>
        <v>5</v>
      </c>
      <c r="N34" s="476" t="str">
        <f>IF(Prislista!F69=0," ",Prislista!F69)</f>
        <v xml:space="preserve"> </v>
      </c>
      <c r="O34" s="426" t="str">
        <f>IF(Prislista!F69=0," ",M34*N34)</f>
        <v xml:space="preserve"> </v>
      </c>
      <c r="P34" s="675" t="str">
        <f t="shared" si="5"/>
        <v xml:space="preserve"> </v>
      </c>
      <c r="Q34" s="903"/>
      <c r="R34" s="899">
        <f t="shared" si="9"/>
        <v>1.5</v>
      </c>
      <c r="S34" s="476" t="str">
        <f>IF(Prislista!F69=0," ",Prislista!F69)</f>
        <v xml:space="preserve"> </v>
      </c>
      <c r="T34" s="426" t="str">
        <f>IF(Prislista!F69=0," ",R34*S34)</f>
        <v xml:space="preserve"> </v>
      </c>
      <c r="U34" s="675" t="str">
        <f t="shared" si="6"/>
        <v xml:space="preserve"> </v>
      </c>
      <c r="V34" s="882"/>
      <c r="W34" s="206"/>
      <c r="X34" s="29"/>
      <c r="Y34" s="625"/>
      <c r="Z34" s="675"/>
      <c r="AA34" s="882"/>
      <c r="AB34" s="206"/>
      <c r="AC34" s="29"/>
      <c r="AD34" s="625"/>
      <c r="AE34" s="675"/>
      <c r="AF34" s="675"/>
    </row>
    <row r="35" spans="1:34" s="394" customFormat="1" x14ac:dyDescent="0.2">
      <c r="B35" s="657" t="s">
        <v>208</v>
      </c>
      <c r="C35" s="438" t="s">
        <v>290</v>
      </c>
      <c r="D35" s="644"/>
      <c r="E35" s="959"/>
      <c r="F35" s="706" t="s">
        <v>63</v>
      </c>
      <c r="G35" s="905"/>
      <c r="H35" s="900">
        <f t="shared" si="7"/>
        <v>33</v>
      </c>
      <c r="I35" s="480" t="str">
        <f>IF(Prislista!F73=0," ",Prislista!F73)</f>
        <v xml:space="preserve"> </v>
      </c>
      <c r="J35" s="645" t="str">
        <f>IF(Prislista!F73=0," ",H35*I35)</f>
        <v xml:space="preserve"> </v>
      </c>
      <c r="K35" s="675" t="str">
        <f t="shared" ref="K35" si="13">IF(J35&gt;0,J35,0)</f>
        <v xml:space="preserve"> </v>
      </c>
      <c r="L35" s="905"/>
      <c r="M35" s="900">
        <f t="shared" si="8"/>
        <v>5</v>
      </c>
      <c r="N35" s="480" t="str">
        <f>IF(Prislista!F73=0," ",Prislista!F73)</f>
        <v xml:space="preserve"> </v>
      </c>
      <c r="O35" s="645" t="str">
        <f>IF(Prislista!F73=0," ",M35*N35)</f>
        <v xml:space="preserve"> </v>
      </c>
      <c r="P35" s="675" t="str">
        <f t="shared" si="5"/>
        <v xml:space="preserve"> </v>
      </c>
      <c r="Q35" s="905"/>
      <c r="R35" s="900">
        <f t="shared" si="9"/>
        <v>1.5</v>
      </c>
      <c r="S35" s="480" t="str">
        <f>IF(Prislista!F73=0," ",Prislista!F73)</f>
        <v xml:space="preserve"> </v>
      </c>
      <c r="T35" s="645" t="str">
        <f>IF(Prislista!F73=0," ",R35*S35)</f>
        <v xml:space="preserve"> </v>
      </c>
      <c r="U35" s="675" t="str">
        <f t="shared" si="6"/>
        <v xml:space="preserve"> </v>
      </c>
      <c r="V35" s="885"/>
      <c r="W35" s="581"/>
      <c r="X35" s="395"/>
      <c r="Y35" s="705"/>
      <c r="Z35" s="675"/>
      <c r="AA35" s="885"/>
      <c r="AB35" s="581"/>
      <c r="AC35" s="395"/>
      <c r="AD35" s="705"/>
      <c r="AE35" s="675"/>
      <c r="AF35" s="675"/>
      <c r="AG35" s="682"/>
      <c r="AH35" s="682"/>
    </row>
    <row r="36" spans="1:34" s="394" customFormat="1" x14ac:dyDescent="0.2">
      <c r="B36" s="646" t="s">
        <v>19</v>
      </c>
      <c r="C36" s="647" t="s">
        <v>292</v>
      </c>
      <c r="D36" s="648"/>
      <c r="E36" s="960"/>
      <c r="F36" s="707" t="s">
        <v>63</v>
      </c>
      <c r="G36" s="906"/>
      <c r="H36" s="901">
        <f t="shared" si="7"/>
        <v>33</v>
      </c>
      <c r="I36" s="649" t="str">
        <f>IF(Prislista!F77=0," ",Prislista!F77)</f>
        <v xml:space="preserve"> </v>
      </c>
      <c r="J36" s="650" t="str">
        <f>IF(Prislista!F77=0," ",H36*I36)</f>
        <v xml:space="preserve"> </v>
      </c>
      <c r="K36" s="675" t="str">
        <f t="shared" ref="K36" si="14">IF(J36&gt;0,J36,0)</f>
        <v xml:space="preserve"> </v>
      </c>
      <c r="L36" s="906"/>
      <c r="M36" s="901">
        <f t="shared" si="8"/>
        <v>5</v>
      </c>
      <c r="N36" s="649" t="str">
        <f>IF(Prislista!F77=0," ",Prislista!F77)</f>
        <v xml:space="preserve"> </v>
      </c>
      <c r="O36" s="650" t="str">
        <f>IF(Prislista!F77=0," ",M36*N36)</f>
        <v xml:space="preserve"> </v>
      </c>
      <c r="P36" s="675" t="str">
        <f t="shared" si="5"/>
        <v xml:space="preserve"> </v>
      </c>
      <c r="Q36" s="906"/>
      <c r="R36" s="901">
        <f t="shared" si="9"/>
        <v>1.5</v>
      </c>
      <c r="S36" s="649" t="str">
        <f>IF(Prislista!F77=0," ",Prislista!F77)</f>
        <v xml:space="preserve"> </v>
      </c>
      <c r="T36" s="650" t="str">
        <f>IF(Prislista!F77=0," ",R36*S36)</f>
        <v xml:space="preserve"> </v>
      </c>
      <c r="U36" s="675" t="str">
        <f t="shared" si="6"/>
        <v xml:space="preserve"> </v>
      </c>
      <c r="V36" s="885"/>
      <c r="W36" s="581"/>
      <c r="X36" s="395"/>
      <c r="Y36" s="705"/>
      <c r="Z36" s="675"/>
      <c r="AA36" s="885"/>
      <c r="AB36" s="581"/>
      <c r="AC36" s="395"/>
      <c r="AD36" s="705"/>
      <c r="AE36" s="675"/>
      <c r="AF36" s="675"/>
      <c r="AG36" s="682"/>
      <c r="AH36" s="682"/>
    </row>
    <row r="37" spans="1:34" s="396" customFormat="1" ht="6" customHeight="1" x14ac:dyDescent="0.2">
      <c r="B37" s="651"/>
      <c r="C37" s="652"/>
      <c r="D37" s="653"/>
      <c r="E37" s="654"/>
      <c r="F37" s="655"/>
      <c r="G37" s="885"/>
      <c r="H37" s="618"/>
      <c r="I37" s="395"/>
      <c r="J37" s="705"/>
      <c r="K37" s="675"/>
      <c r="L37" s="885"/>
      <c r="M37" s="613"/>
      <c r="N37" s="395"/>
      <c r="O37" s="705"/>
      <c r="P37" s="675"/>
      <c r="Q37" s="885"/>
      <c r="R37" s="613"/>
      <c r="S37" s="395"/>
      <c r="T37" s="705"/>
      <c r="U37" s="675"/>
      <c r="V37" s="885"/>
      <c r="W37" s="581"/>
      <c r="X37" s="395"/>
      <c r="Y37" s="705"/>
      <c r="Z37" s="675"/>
      <c r="AA37" s="885"/>
      <c r="AB37" s="581"/>
      <c r="AC37" s="395"/>
      <c r="AD37" s="705"/>
      <c r="AE37" s="675"/>
      <c r="AF37" s="675"/>
      <c r="AG37" s="683"/>
      <c r="AH37" s="683"/>
    </row>
    <row r="38" spans="1:34" x14ac:dyDescent="0.2">
      <c r="A38" s="394"/>
      <c r="B38" s="92" t="s">
        <v>24</v>
      </c>
      <c r="C38" s="590" t="s">
        <v>293</v>
      </c>
      <c r="D38" s="633">
        <v>32</v>
      </c>
      <c r="E38" s="964" t="s">
        <v>30</v>
      </c>
      <c r="F38" s="714" t="s">
        <v>276</v>
      </c>
      <c r="G38" s="606">
        <f>SUM(I11)</f>
        <v>200</v>
      </c>
      <c r="H38" s="910">
        <f>SUM(H$13)</f>
        <v>26</v>
      </c>
      <c r="I38" s="626" t="str">
        <f>IF(Prislista!F81=0," ",Prislista!F81)</f>
        <v xml:space="preserve"> </v>
      </c>
      <c r="J38" s="612" t="str">
        <f>IF(Prislista!F81=0," ",(G38*I38*H38*$D38))</f>
        <v xml:space="preserve"> </v>
      </c>
      <c r="K38" s="675" t="str">
        <f t="shared" ref="K38:K39" si="15">IF(J38&gt;0,J38,0)</f>
        <v xml:space="preserve"> </v>
      </c>
      <c r="L38" s="606">
        <f>SUM(N11)</f>
        <v>2200</v>
      </c>
      <c r="M38" s="910">
        <f>SUM(M$13)</f>
        <v>4</v>
      </c>
      <c r="N38" s="626" t="str">
        <f>IF(Prislista!G81=0," ",Prislista!G81)</f>
        <v xml:space="preserve"> </v>
      </c>
      <c r="O38" s="612" t="str">
        <f>IF(Prislista!G81=0," ",(L38*N38*M38*$D38))</f>
        <v xml:space="preserve"> </v>
      </c>
      <c r="P38" s="675" t="str">
        <f t="shared" ref="P38:P39" si="16">IF(O38&gt;0,O38,0)</f>
        <v xml:space="preserve"> </v>
      </c>
      <c r="Q38" s="606">
        <f>SUM(S11)</f>
        <v>8500</v>
      </c>
      <c r="R38" s="920">
        <f>SUM(R$13)</f>
        <v>1</v>
      </c>
      <c r="S38" s="626" t="str">
        <f>IF(Prislista!H81=0," ",Prislista!H81)</f>
        <v xml:space="preserve"> </v>
      </c>
      <c r="T38" s="612" t="str">
        <f>IF(Prislista!H81=0," ",(Q38*S38*R38*$D38))</f>
        <v xml:space="preserve"> </v>
      </c>
      <c r="U38" s="675" t="str">
        <f t="shared" ref="U38:U40" si="17">IF(T38&gt;0,T38,0)</f>
        <v xml:space="preserve"> </v>
      </c>
      <c r="V38" s="606">
        <f>SUM(X11)</f>
        <v>35000</v>
      </c>
      <c r="W38" s="920">
        <f>SUM(W$15)</f>
        <v>1</v>
      </c>
      <c r="X38" s="870" t="str">
        <f>IF(Prislista!I81=0," ",Prislista!I81)</f>
        <v xml:space="preserve"> </v>
      </c>
      <c r="Y38" s="612" t="str">
        <f>IF(Prislista!I81=0," ",(V38*X38*W38*$D38))</f>
        <v xml:space="preserve"> </v>
      </c>
      <c r="Z38" s="675" t="str">
        <f t="shared" ref="Z38:Z53" si="18">IF(Y38&gt;0,Y38,0)</f>
        <v xml:space="preserve"> </v>
      </c>
      <c r="AA38" s="606">
        <f>SUM(AC11)</f>
        <v>5000</v>
      </c>
      <c r="AB38" s="920">
        <f>SUM(AB$15)</f>
        <v>1</v>
      </c>
      <c r="AC38" s="870" t="str">
        <f>IF(Prislista!J81=0," ",Prislista!J81)</f>
        <v xml:space="preserve"> </v>
      </c>
      <c r="AD38" s="612" t="str">
        <f>IF(Prislista!J81=0," ",(AA38*AC38*AB38*$D38))</f>
        <v xml:space="preserve"> </v>
      </c>
      <c r="AE38" s="675" t="str">
        <f t="shared" ref="AE38:AE39" si="19">IF(AD38&gt;0,AD38,0)</f>
        <v xml:space="preserve"> </v>
      </c>
      <c r="AF38" s="675"/>
    </row>
    <row r="39" spans="1:34" s="394" customFormat="1" x14ac:dyDescent="0.2">
      <c r="B39" s="212" t="s">
        <v>26</v>
      </c>
      <c r="C39" s="424" t="s">
        <v>294</v>
      </c>
      <c r="D39" s="166">
        <v>32</v>
      </c>
      <c r="E39" s="958" t="s">
        <v>30</v>
      </c>
      <c r="F39" s="597" t="s">
        <v>276</v>
      </c>
      <c r="G39" s="930">
        <f>SUM(I11)</f>
        <v>200</v>
      </c>
      <c r="H39" s="911">
        <f>SUM(H$13)*$H$23</f>
        <v>13</v>
      </c>
      <c r="I39" s="465" t="str">
        <f>IF(Prislista!F85=0," ",Prislista!F85)</f>
        <v xml:space="preserve"> </v>
      </c>
      <c r="J39" s="26" t="str">
        <f>IF(Prislista!F85=0," ",G39*I39*H39*$D39)</f>
        <v xml:space="preserve"> </v>
      </c>
      <c r="K39" s="675" t="str">
        <f t="shared" si="15"/>
        <v xml:space="preserve"> </v>
      </c>
      <c r="L39" s="930">
        <f>SUM(N11)</f>
        <v>2200</v>
      </c>
      <c r="M39" s="911">
        <f>SUM(M$13)*$H$23</f>
        <v>2</v>
      </c>
      <c r="N39" s="465" t="str">
        <f>IF(Prislista!G85=0," ",Prislista!G85)</f>
        <v xml:space="preserve"> </v>
      </c>
      <c r="O39" s="26" t="str">
        <f>IF(Prislista!G85=0," ",L39*N39*M39*$D39)</f>
        <v xml:space="preserve"> </v>
      </c>
      <c r="P39" s="675" t="str">
        <f t="shared" si="16"/>
        <v xml:space="preserve"> </v>
      </c>
      <c r="Q39" s="930">
        <f>SUM(S11)</f>
        <v>8500</v>
      </c>
      <c r="R39" s="921">
        <f>SUM(R$13)*$H$23</f>
        <v>0.5</v>
      </c>
      <c r="S39" s="465" t="str">
        <f>IF(Prislista!H85=0," ",Prislista!H85)</f>
        <v xml:space="preserve"> </v>
      </c>
      <c r="T39" s="26" t="str">
        <f>IF(Prislista!H85=0," ",Q39*S39*R39*$D39)</f>
        <v xml:space="preserve"> </v>
      </c>
      <c r="U39" s="675" t="str">
        <f t="shared" si="17"/>
        <v xml:space="preserve"> </v>
      </c>
      <c r="V39" s="930">
        <f>SUM(X11)</f>
        <v>35000</v>
      </c>
      <c r="W39" s="921">
        <f>SUM(W$15)*$H$23</f>
        <v>0.5</v>
      </c>
      <c r="X39" s="476" t="str">
        <f>IF(Prislista!I85=0," ",Prislista!I85)</f>
        <v xml:space="preserve"> </v>
      </c>
      <c r="Y39" s="26" t="str">
        <f>IF(Prislista!I85=0," ",V39*X39*W39*$D39)</f>
        <v xml:space="preserve"> </v>
      </c>
      <c r="Z39" s="675" t="str">
        <f t="shared" si="18"/>
        <v xml:space="preserve"> </v>
      </c>
      <c r="AA39" s="931">
        <f>SUM(AC11)</f>
        <v>5000</v>
      </c>
      <c r="AB39" s="928">
        <f>SUM(AB$15)*$H$23</f>
        <v>0.5</v>
      </c>
      <c r="AC39" s="649" t="str">
        <f>IF(Prislista!J85=0," ",Prislista!J85)</f>
        <v xml:space="preserve"> </v>
      </c>
      <c r="AD39" s="28" t="str">
        <f>IF(Prislista!J85=0," ",AA39*AC39*AB39*$D39)</f>
        <v xml:space="preserve"> </v>
      </c>
      <c r="AE39" s="675" t="str">
        <f t="shared" si="19"/>
        <v xml:space="preserve"> </v>
      </c>
      <c r="AF39" s="675"/>
      <c r="AG39" s="682"/>
      <c r="AH39" s="682"/>
    </row>
    <row r="40" spans="1:34" x14ac:dyDescent="0.2">
      <c r="A40" s="394"/>
      <c r="B40" s="212" t="s">
        <v>32</v>
      </c>
      <c r="C40" s="14" t="s">
        <v>295</v>
      </c>
      <c r="D40" s="135">
        <v>20</v>
      </c>
      <c r="E40" s="955" t="s">
        <v>30</v>
      </c>
      <c r="F40" s="596" t="s">
        <v>66</v>
      </c>
      <c r="G40" s="930">
        <v>1</v>
      </c>
      <c r="H40" s="912">
        <f>SUM(H$13)*$H$23</f>
        <v>13</v>
      </c>
      <c r="I40" s="465" t="str">
        <f>IF(Prislista!F89=0," ",Prislista!F89)</f>
        <v xml:space="preserve"> </v>
      </c>
      <c r="J40" s="26" t="str">
        <f>IF(Prislista!$F89=0," ",I40*H40*$D40*G40)</f>
        <v xml:space="preserve"> </v>
      </c>
      <c r="K40" s="675" t="str">
        <f>IF(J40&gt;0,J40,0)</f>
        <v xml:space="preserve"> </v>
      </c>
      <c r="L40" s="930">
        <v>1</v>
      </c>
      <c r="M40" s="912">
        <f>SUM(M$13)*$H$23</f>
        <v>2</v>
      </c>
      <c r="N40" s="465" t="str">
        <f>IF(Prislista!F89=0," ",Prislista!F89)</f>
        <v xml:space="preserve"> </v>
      </c>
      <c r="O40" s="26" t="str">
        <f>IF(Prislista!$F89=0," ",N40*M40*$D40*L40)</f>
        <v xml:space="preserve"> </v>
      </c>
      <c r="P40" s="675" t="str">
        <f>IF(O40&gt;0,O40,0)</f>
        <v xml:space="preserve"> </v>
      </c>
      <c r="Q40" s="930">
        <v>1</v>
      </c>
      <c r="R40" s="899">
        <f>SUM(R$13)*$H$23</f>
        <v>0.5</v>
      </c>
      <c r="S40" s="465" t="str">
        <f>IF(Prislista!F89=0," ",Prislista!F89)</f>
        <v xml:space="preserve"> </v>
      </c>
      <c r="T40" s="26" t="str">
        <f>IF(Prislista!$F89=0," ",S40*R40*$D40*Q40)</f>
        <v xml:space="preserve"> </v>
      </c>
      <c r="U40" s="675" t="str">
        <f t="shared" si="17"/>
        <v xml:space="preserve"> </v>
      </c>
      <c r="V40" s="930">
        <v>1</v>
      </c>
      <c r="W40" s="900">
        <f>SUM(W$15)*$H$23</f>
        <v>0.5</v>
      </c>
      <c r="X40" s="469" t="str">
        <f>IF(Prislista!F89=0," ",Prislista!F89)</f>
        <v xml:space="preserve"> </v>
      </c>
      <c r="Y40" s="26" t="str">
        <f>IF(Prislista!$F89=0," ",X40*W40*$D40*V40)</f>
        <v xml:space="preserve"> </v>
      </c>
      <c r="Z40" s="675" t="str">
        <f t="shared" si="18"/>
        <v xml:space="preserve"> </v>
      </c>
      <c r="AA40" s="880"/>
      <c r="AB40" s="206"/>
      <c r="AC40" s="29"/>
      <c r="AD40" s="625"/>
      <c r="AE40" s="675"/>
      <c r="AF40" s="675"/>
    </row>
    <row r="41" spans="1:34" x14ac:dyDescent="0.2">
      <c r="A41" s="394"/>
      <c r="B41" s="212" t="s">
        <v>23</v>
      </c>
      <c r="C41" s="197" t="s">
        <v>296</v>
      </c>
      <c r="D41" s="660"/>
      <c r="E41" s="961"/>
      <c r="F41" s="662" t="s">
        <v>63</v>
      </c>
      <c r="G41" s="974"/>
      <c r="H41" s="913">
        <f>SUM(H$13)*$H$24</f>
        <v>8.666666666665801</v>
      </c>
      <c r="I41" s="469" t="str">
        <f>IF(Prislista!F210=0," ",Prislista!F210)</f>
        <v xml:space="preserve"> </v>
      </c>
      <c r="J41" s="198" t="str">
        <f>IF(Prislista!F210=0," ",H41*I41)</f>
        <v xml:space="preserve"> </v>
      </c>
      <c r="K41" s="675" t="str">
        <f t="shared" si="4"/>
        <v xml:space="preserve"> </v>
      </c>
      <c r="L41" s="974"/>
      <c r="M41" s="913">
        <f>SUM(M$13)*$H$24</f>
        <v>1.3333333333332</v>
      </c>
      <c r="N41" s="469" t="str">
        <f>IF(Prislista!G210=0," ",Prislista!G210)</f>
        <v xml:space="preserve"> </v>
      </c>
      <c r="O41" s="198" t="str">
        <f>IF(Prislista!G210=0," ",M41*N41)</f>
        <v xml:space="preserve"> </v>
      </c>
      <c r="P41" s="675" t="str">
        <f t="shared" si="5"/>
        <v xml:space="preserve"> </v>
      </c>
      <c r="Q41" s="974"/>
      <c r="R41" s="900">
        <f>SUM(R$13)*$H$24</f>
        <v>0.33333333333330001</v>
      </c>
      <c r="S41" s="469" t="str">
        <f>IF(Prislista!H210=0," ",Prislista!H210)</f>
        <v xml:space="preserve"> </v>
      </c>
      <c r="T41" s="198" t="str">
        <f>IF(Prislista!H210=0," ",R41*S41)</f>
        <v xml:space="preserve"> </v>
      </c>
      <c r="U41" s="675" t="str">
        <f t="shared" si="6"/>
        <v xml:space="preserve"> </v>
      </c>
      <c r="V41" s="974"/>
      <c r="W41" s="926" t="s">
        <v>265</v>
      </c>
      <c r="X41" s="867" t="s">
        <v>265</v>
      </c>
      <c r="Y41" s="868" t="s">
        <v>265</v>
      </c>
      <c r="Z41" s="675" t="str">
        <f t="shared" si="18"/>
        <v>-</v>
      </c>
      <c r="AA41" s="880"/>
      <c r="AB41" s="869"/>
      <c r="AC41" s="395"/>
      <c r="AD41" s="705"/>
      <c r="AE41" s="675"/>
      <c r="AF41" s="675"/>
    </row>
    <row r="42" spans="1:34" x14ac:dyDescent="0.2">
      <c r="A42" s="394"/>
      <c r="B42" s="643" t="s">
        <v>0</v>
      </c>
      <c r="C42" s="14" t="s">
        <v>298</v>
      </c>
      <c r="D42" s="135">
        <v>4</v>
      </c>
      <c r="E42" s="955" t="s">
        <v>46</v>
      </c>
      <c r="F42" s="596" t="s">
        <v>31</v>
      </c>
      <c r="G42" s="602">
        <v>10</v>
      </c>
      <c r="H42" s="912">
        <f>SUM(H$13+H$14)</f>
        <v>66</v>
      </c>
      <c r="I42" s="465" t="str">
        <f>IF(Prislista!$F$215=0," ",Prislista!$F$215)</f>
        <v xml:space="preserve"> </v>
      </c>
      <c r="J42" s="26" t="str">
        <f>IF(Prislista!$F$215=0," ",H42*I42*$D42*G42)</f>
        <v xml:space="preserve"> </v>
      </c>
      <c r="K42" s="675" t="str">
        <f t="shared" si="4"/>
        <v xml:space="preserve"> </v>
      </c>
      <c r="L42" s="602">
        <v>10</v>
      </c>
      <c r="M42" s="916">
        <f>SUM(M$13:M$14)</f>
        <v>10</v>
      </c>
      <c r="N42" s="465" t="str">
        <f>IF(Prislista!$F$215=0," ",Prislista!$F$215)</f>
        <v xml:space="preserve"> </v>
      </c>
      <c r="O42" s="26" t="str">
        <f>IF(Prislista!$F$215=0," ",M42*N42*$D42*L42)</f>
        <v xml:space="preserve"> </v>
      </c>
      <c r="P42" s="675" t="str">
        <f t="shared" si="5"/>
        <v xml:space="preserve"> </v>
      </c>
      <c r="Q42" s="602">
        <v>10</v>
      </c>
      <c r="R42" s="922">
        <f>SUM(R$13:R$14)</f>
        <v>3</v>
      </c>
      <c r="S42" s="465" t="str">
        <f>IF(Prislista!$F$215=0," ",Prislista!$F$215)</f>
        <v xml:space="preserve"> </v>
      </c>
      <c r="T42" s="26" t="str">
        <f>IF(Prislista!$F$215=0," ",R42*S42*$D42*Q42)</f>
        <v xml:space="preserve"> </v>
      </c>
      <c r="U42" s="675" t="str">
        <f t="shared" si="6"/>
        <v xml:space="preserve"> </v>
      </c>
      <c r="V42" s="602">
        <v>10</v>
      </c>
      <c r="W42" s="922">
        <f>SUM(W$15)</f>
        <v>1</v>
      </c>
      <c r="X42" s="465" t="str">
        <f>IF(Prislista!$F$215=0," ",Prislista!$F$215)</f>
        <v xml:space="preserve"> </v>
      </c>
      <c r="Y42" s="26" t="str">
        <f>IF(Prislista!$F$215=0," ",W42*X42*$D42*V42)</f>
        <v xml:space="preserve"> </v>
      </c>
      <c r="Z42" s="675" t="str">
        <f t="shared" si="18"/>
        <v xml:space="preserve"> </v>
      </c>
      <c r="AA42" s="880"/>
      <c r="AB42" s="206"/>
      <c r="AC42" s="29"/>
      <c r="AD42" s="625"/>
      <c r="AE42" s="675"/>
      <c r="AF42" s="675"/>
    </row>
    <row r="43" spans="1:34" x14ac:dyDescent="0.2">
      <c r="A43" s="394"/>
      <c r="B43" s="657" t="s">
        <v>40</v>
      </c>
      <c r="C43" s="14" t="s">
        <v>299</v>
      </c>
      <c r="D43" s="135">
        <v>3</v>
      </c>
      <c r="E43" s="955" t="s">
        <v>46</v>
      </c>
      <c r="F43" s="596" t="s">
        <v>31</v>
      </c>
      <c r="G43" s="602">
        <v>4</v>
      </c>
      <c r="H43" s="911">
        <f t="shared" ref="H43:H53" si="20">SUM(H$13)</f>
        <v>26</v>
      </c>
      <c r="I43" s="465" t="str">
        <f>IF(Prislista!$F$220=0," ",Prislista!$F$220)</f>
        <v xml:space="preserve"> </v>
      </c>
      <c r="J43" s="26" t="str">
        <f>IF(Prislista!$F$220=0," ",H43*I43*$D43*G43)</f>
        <v xml:space="preserve"> </v>
      </c>
      <c r="K43" s="675" t="str">
        <f t="shared" si="4"/>
        <v xml:space="preserve"> </v>
      </c>
      <c r="L43" s="602">
        <v>4</v>
      </c>
      <c r="M43" s="916">
        <f t="shared" ref="M43:M53" si="21">SUM(M$13)</f>
        <v>4</v>
      </c>
      <c r="N43" s="465" t="str">
        <f>IF(Prislista!$F$220=0," ",Prislista!$F$220)</f>
        <v xml:space="preserve"> </v>
      </c>
      <c r="O43" s="26" t="str">
        <f>IF(Prislista!$F$220=0," ",M43*N43*$D43*L43)</f>
        <v xml:space="preserve"> </v>
      </c>
      <c r="P43" s="675" t="str">
        <f t="shared" si="5"/>
        <v xml:space="preserve"> </v>
      </c>
      <c r="Q43" s="602">
        <v>4</v>
      </c>
      <c r="R43" s="922">
        <f t="shared" ref="R43:R53" si="22">SUM(R$13)</f>
        <v>1</v>
      </c>
      <c r="S43" s="465" t="str">
        <f>IF(Prislista!$F$220=0," ",Prislista!$F$220)</f>
        <v xml:space="preserve"> </v>
      </c>
      <c r="T43" s="26" t="str">
        <f>IF(Prislista!$F$220=0," ",R43*S43*$D43*Q43)</f>
        <v xml:space="preserve"> </v>
      </c>
      <c r="U43" s="675" t="str">
        <f t="shared" si="6"/>
        <v xml:space="preserve"> </v>
      </c>
      <c r="V43" s="602">
        <v>4</v>
      </c>
      <c r="W43" s="922">
        <f>SUM(W$15)</f>
        <v>1</v>
      </c>
      <c r="X43" s="465" t="str">
        <f>IF(Prislista!$F$220=0," ",Prislista!$F$220)</f>
        <v xml:space="preserve"> </v>
      </c>
      <c r="Y43" s="26" t="str">
        <f>IF(Prislista!$F$220=0," ",W43*X43*$D43*V43)</f>
        <v xml:space="preserve"> </v>
      </c>
      <c r="Z43" s="675" t="str">
        <f t="shared" si="18"/>
        <v xml:space="preserve"> </v>
      </c>
      <c r="AA43" s="880"/>
      <c r="AB43" s="206"/>
      <c r="AC43" s="29"/>
      <c r="AD43" s="625"/>
      <c r="AE43" s="675"/>
      <c r="AF43" s="675"/>
    </row>
    <row r="44" spans="1:34" ht="12.75" customHeight="1" x14ac:dyDescent="0.2">
      <c r="A44" s="394"/>
      <c r="B44" s="658" t="s">
        <v>41</v>
      </c>
      <c r="C44" s="14" t="s">
        <v>300</v>
      </c>
      <c r="D44" s="669">
        <v>3</v>
      </c>
      <c r="E44" s="962" t="s">
        <v>46</v>
      </c>
      <c r="F44" s="662" t="s">
        <v>31</v>
      </c>
      <c r="G44" s="974">
        <v>4</v>
      </c>
      <c r="H44" s="982">
        <f t="shared" si="20"/>
        <v>26</v>
      </c>
      <c r="I44" s="469" t="str">
        <f>IF(Prislista!$F$225=0," ",Prislista!$F$225)</f>
        <v xml:space="preserve"> </v>
      </c>
      <c r="J44" s="26" t="str">
        <f>IF(Prislista!$F$225=0," ",H44*I44*$D44*G44)</f>
        <v xml:space="preserve"> </v>
      </c>
      <c r="K44" s="675" t="str">
        <f t="shared" si="4"/>
        <v xml:space="preserve"> </v>
      </c>
      <c r="L44" s="974">
        <v>4</v>
      </c>
      <c r="M44" s="917">
        <f t="shared" si="21"/>
        <v>4</v>
      </c>
      <c r="N44" s="469" t="str">
        <f>IF(Prislista!$F$225=0," ",Prislista!$F$225)</f>
        <v xml:space="preserve"> </v>
      </c>
      <c r="O44" s="26" t="str">
        <f>IF(Prislista!$F$225=0," ",M44*N44*$D44*L44)</f>
        <v xml:space="preserve"> </v>
      </c>
      <c r="P44" s="675" t="str">
        <f t="shared" si="5"/>
        <v xml:space="preserve"> </v>
      </c>
      <c r="Q44" s="974">
        <v>4</v>
      </c>
      <c r="R44" s="923">
        <f t="shared" si="22"/>
        <v>1</v>
      </c>
      <c r="S44" s="469" t="str">
        <f>IF(Prislista!$F$225=0," ",Prislista!$F$225)</f>
        <v xml:space="preserve"> </v>
      </c>
      <c r="T44" s="26" t="str">
        <f>IF(Prislista!$F$225=0," ",R44*S44*$D44*Q44)</f>
        <v xml:space="preserve"> </v>
      </c>
      <c r="U44" s="675" t="str">
        <f t="shared" si="6"/>
        <v xml:space="preserve"> </v>
      </c>
      <c r="V44" s="974">
        <v>4</v>
      </c>
      <c r="W44" s="922">
        <f>SUM(W$15)</f>
        <v>1</v>
      </c>
      <c r="X44" s="465" t="str">
        <f>IF(Prislista!$F$225=0," ",Prislista!$F$225)</f>
        <v xml:space="preserve"> </v>
      </c>
      <c r="Y44" s="26" t="str">
        <f>IF(Prislista!$F$225=0," ",W44*X44*$D44*V44)</f>
        <v xml:space="preserve"> </v>
      </c>
      <c r="Z44" s="675" t="str">
        <f t="shared" si="18"/>
        <v xml:space="preserve"> </v>
      </c>
      <c r="AA44" s="880"/>
      <c r="AB44" s="206"/>
      <c r="AC44" s="29"/>
      <c r="AD44" s="625"/>
      <c r="AE44" s="675"/>
      <c r="AF44" s="675"/>
    </row>
    <row r="45" spans="1:34" ht="12.75" customHeight="1" x14ac:dyDescent="0.2">
      <c r="A45" s="394"/>
      <c r="B45" s="663" t="s">
        <v>42</v>
      </c>
      <c r="C45" s="65" t="s">
        <v>301</v>
      </c>
      <c r="D45" s="167">
        <v>32</v>
      </c>
      <c r="E45" s="955" t="s">
        <v>30</v>
      </c>
      <c r="F45" s="596" t="s">
        <v>33</v>
      </c>
      <c r="G45" s="602">
        <v>12</v>
      </c>
      <c r="H45" s="911">
        <f t="shared" si="20"/>
        <v>26</v>
      </c>
      <c r="I45" s="465" t="str">
        <f>IF(Prislista!$F$231=0," ",Prislista!$F$231)</f>
        <v xml:space="preserve"> </v>
      </c>
      <c r="J45" s="26" t="str">
        <f>IF(Prislista!$F$231=0," ",$D45*G45*H45*I45)</f>
        <v xml:space="preserve"> </v>
      </c>
      <c r="K45" s="675" t="str">
        <f t="shared" si="4"/>
        <v xml:space="preserve"> </v>
      </c>
      <c r="L45" s="984">
        <v>24</v>
      </c>
      <c r="M45" s="912">
        <f t="shared" si="21"/>
        <v>4</v>
      </c>
      <c r="N45" s="465" t="str">
        <f>IF(Prislista!$F$231=0," ",Prislista!$F$231)</f>
        <v xml:space="preserve"> </v>
      </c>
      <c r="O45" s="26" t="str">
        <f>IF(Prislista!$F$231=0," ",$D45*L45*M45*N45)</f>
        <v xml:space="preserve"> </v>
      </c>
      <c r="P45" s="675" t="str">
        <f t="shared" si="5"/>
        <v xml:space="preserve"> </v>
      </c>
      <c r="Q45" s="984">
        <v>48</v>
      </c>
      <c r="R45" s="922">
        <f t="shared" si="22"/>
        <v>1</v>
      </c>
      <c r="S45" s="465" t="str">
        <f>IF(Prislista!$F$231=0," ",Prislista!$F$231)</f>
        <v xml:space="preserve"> </v>
      </c>
      <c r="T45" s="26" t="str">
        <f>IF(Prislista!$F$231=0," ",$D45*Q45*R45*S45)</f>
        <v xml:space="preserve"> </v>
      </c>
      <c r="U45" s="675" t="str">
        <f t="shared" si="6"/>
        <v xml:space="preserve"> </v>
      </c>
      <c r="V45" s="984">
        <v>96</v>
      </c>
      <c r="W45" s="927">
        <f>SUM(W$15)</f>
        <v>1</v>
      </c>
      <c r="X45" s="799" t="str">
        <f>IF(Prislista!$F$231=0," ",Prislista!$F$231)</f>
        <v xml:space="preserve"> </v>
      </c>
      <c r="Y45" s="26" t="str">
        <f>IF(Prislista!$F$231=0," ",$D45*V45*W45*X45)</f>
        <v xml:space="preserve"> </v>
      </c>
      <c r="Z45" s="675" t="str">
        <f t="shared" si="18"/>
        <v xml:space="preserve"> </v>
      </c>
      <c r="AA45" s="985">
        <v>48</v>
      </c>
      <c r="AB45" s="929">
        <f>SUM(AB$15)</f>
        <v>1</v>
      </c>
      <c r="AC45" s="604" t="str">
        <f>IF(Prislista!$F$231=0," ",Prislista!$F$231)</f>
        <v xml:space="preserve"> </v>
      </c>
      <c r="AD45" s="23" t="str">
        <f>IF(Prislista!$F$231=0," ",$D45*AA45*AB45*AC45)</f>
        <v xml:space="preserve"> </v>
      </c>
      <c r="AE45" s="675" t="str">
        <f t="shared" ref="AE45:AE53" si="23">IF(AD45&gt;0,AD45,0)</f>
        <v xml:space="preserve"> </v>
      </c>
      <c r="AF45" s="675"/>
    </row>
    <row r="46" spans="1:34" x14ac:dyDescent="0.2">
      <c r="A46" s="394"/>
      <c r="B46" s="663" t="s">
        <v>42</v>
      </c>
      <c r="C46" s="665" t="s">
        <v>302</v>
      </c>
      <c r="D46" s="167">
        <v>32</v>
      </c>
      <c r="E46" s="955" t="s">
        <v>30</v>
      </c>
      <c r="F46" s="596" t="s">
        <v>33</v>
      </c>
      <c r="G46" s="602">
        <v>12</v>
      </c>
      <c r="H46" s="911">
        <f t="shared" si="20"/>
        <v>26</v>
      </c>
      <c r="I46" s="465" t="str">
        <f>IF(Prislista!$F$232=0," ",Prislista!$F$232)</f>
        <v xml:space="preserve"> </v>
      </c>
      <c r="J46" s="26" t="str">
        <f>IF(Prislista!$F$232=0," ",$D46*G46*H46*I46)</f>
        <v xml:space="preserve"> </v>
      </c>
      <c r="K46" s="675" t="str">
        <f t="shared" si="4"/>
        <v xml:space="preserve"> </v>
      </c>
      <c r="L46" s="984">
        <v>24</v>
      </c>
      <c r="M46" s="912">
        <f t="shared" si="21"/>
        <v>4</v>
      </c>
      <c r="N46" s="465" t="str">
        <f>IF(Prislista!$F$232=0," ",Prislista!$F$232)</f>
        <v xml:space="preserve"> </v>
      </c>
      <c r="O46" s="26" t="str">
        <f>IF(Prislista!$F$232=0," ",$D46*L46*M46*N46)</f>
        <v xml:space="preserve"> </v>
      </c>
      <c r="P46" s="675" t="str">
        <f t="shared" si="5"/>
        <v xml:space="preserve"> </v>
      </c>
      <c r="Q46" s="984">
        <v>48</v>
      </c>
      <c r="R46" s="922">
        <f t="shared" si="22"/>
        <v>1</v>
      </c>
      <c r="S46" s="465" t="str">
        <f>IF(Prislista!$F$232=0," ",Prislista!$F$232)</f>
        <v xml:space="preserve"> </v>
      </c>
      <c r="T46" s="26" t="str">
        <f>IF(Prislista!$F$232=0," ",$D46*Q46*R46*S46)</f>
        <v xml:space="preserve"> </v>
      </c>
      <c r="U46" s="675" t="str">
        <f t="shared" si="6"/>
        <v xml:space="preserve"> </v>
      </c>
      <c r="V46" s="984">
        <v>96</v>
      </c>
      <c r="W46" s="916">
        <f t="shared" ref="W46:W53" si="24">SUM(W$15)</f>
        <v>1</v>
      </c>
      <c r="X46" s="465" t="str">
        <f>IF(Prislista!$F$232=0," ",Prislista!$F$232)</f>
        <v xml:space="preserve"> </v>
      </c>
      <c r="Y46" s="26" t="str">
        <f>IF(Prislista!$F$232=0," ",$D46*V46*W46*X46)</f>
        <v xml:space="preserve"> </v>
      </c>
      <c r="Z46" s="675" t="str">
        <f t="shared" si="18"/>
        <v xml:space="preserve"> </v>
      </c>
      <c r="AA46" s="985">
        <v>48</v>
      </c>
      <c r="AB46" s="916">
        <f t="shared" ref="AB46:AB53" si="25">SUM(AB$15)</f>
        <v>1</v>
      </c>
      <c r="AC46" s="465" t="str">
        <f>IF(Prislista!$F$232=0," ",Prislista!$F$232)</f>
        <v xml:space="preserve"> </v>
      </c>
      <c r="AD46" s="26" t="str">
        <f>IF(Prislista!$F$232=0," ",$D46*AA46*AB46*AC46)</f>
        <v xml:space="preserve"> </v>
      </c>
      <c r="AE46" s="675" t="str">
        <f t="shared" si="23"/>
        <v xml:space="preserve"> </v>
      </c>
      <c r="AF46" s="675"/>
    </row>
    <row r="47" spans="1:34" x14ac:dyDescent="0.2">
      <c r="A47" s="394"/>
      <c r="B47" s="663" t="s">
        <v>148</v>
      </c>
      <c r="C47" s="665" t="s">
        <v>303</v>
      </c>
      <c r="D47" s="167">
        <v>32</v>
      </c>
      <c r="E47" s="955" t="s">
        <v>30</v>
      </c>
      <c r="F47" s="596" t="s">
        <v>33</v>
      </c>
      <c r="G47" s="602">
        <v>12</v>
      </c>
      <c r="H47" s="911">
        <f t="shared" si="20"/>
        <v>26</v>
      </c>
      <c r="I47" s="465" t="str">
        <f>IF(Prislista!$F$233=0," ",Prislista!$F$233)</f>
        <v xml:space="preserve"> </v>
      </c>
      <c r="J47" s="26" t="str">
        <f>IF(Prislista!$F$233=0," ",$D47*G47*H47*I47)</f>
        <v xml:space="preserve"> </v>
      </c>
      <c r="K47" s="675" t="str">
        <f t="shared" si="4"/>
        <v xml:space="preserve"> </v>
      </c>
      <c r="L47" s="984">
        <v>24</v>
      </c>
      <c r="M47" s="912">
        <f t="shared" si="21"/>
        <v>4</v>
      </c>
      <c r="N47" s="465" t="str">
        <f>IF(Prislista!$F$233=0," ",Prislista!$F$233)</f>
        <v xml:space="preserve"> </v>
      </c>
      <c r="O47" s="26" t="str">
        <f>IF(Prislista!$F$233=0," ",$D47*L47*M47*N47)</f>
        <v xml:space="preserve"> </v>
      </c>
      <c r="P47" s="675" t="str">
        <f t="shared" si="5"/>
        <v xml:space="preserve"> </v>
      </c>
      <c r="Q47" s="984">
        <v>48</v>
      </c>
      <c r="R47" s="922">
        <f t="shared" si="22"/>
        <v>1</v>
      </c>
      <c r="S47" s="465" t="str">
        <f>IF(Prislista!$F$233=0," ",Prislista!$F$233)</f>
        <v xml:space="preserve"> </v>
      </c>
      <c r="T47" s="26" t="str">
        <f>IF(Prislista!$F$233=0," ",$D47*Q47*R47*S47)</f>
        <v xml:space="preserve"> </v>
      </c>
      <c r="U47" s="675" t="str">
        <f t="shared" si="6"/>
        <v xml:space="preserve"> </v>
      </c>
      <c r="V47" s="984">
        <v>96</v>
      </c>
      <c r="W47" s="916">
        <f t="shared" si="24"/>
        <v>1</v>
      </c>
      <c r="X47" s="465" t="str">
        <f>IF(Prislista!$F$233=0," ",Prislista!$F$233)</f>
        <v xml:space="preserve"> </v>
      </c>
      <c r="Y47" s="26" t="str">
        <f>IF(Prislista!$F$233=0," ",$D47*V47*W47*X47)</f>
        <v xml:space="preserve"> </v>
      </c>
      <c r="Z47" s="675" t="str">
        <f t="shared" si="18"/>
        <v xml:space="preserve"> </v>
      </c>
      <c r="AA47" s="985">
        <v>48</v>
      </c>
      <c r="AB47" s="916">
        <f t="shared" si="25"/>
        <v>1</v>
      </c>
      <c r="AC47" s="465" t="str">
        <f>IF(Prislista!$F$233=0," ",Prislista!$F$233)</f>
        <v xml:space="preserve"> </v>
      </c>
      <c r="AD47" s="26" t="str">
        <f>IF(Prislista!$F$233=0," ",$D47*AA47*AB47*AC47)</f>
        <v xml:space="preserve"> </v>
      </c>
      <c r="AE47" s="675" t="str">
        <f t="shared" si="23"/>
        <v xml:space="preserve"> </v>
      </c>
      <c r="AF47" s="675"/>
    </row>
    <row r="48" spans="1:34" x14ac:dyDescent="0.2">
      <c r="A48" s="394"/>
      <c r="B48" s="663" t="s">
        <v>149</v>
      </c>
      <c r="C48" s="665" t="s">
        <v>304</v>
      </c>
      <c r="D48" s="167">
        <v>32</v>
      </c>
      <c r="E48" s="955" t="s">
        <v>30</v>
      </c>
      <c r="F48" s="596" t="s">
        <v>33</v>
      </c>
      <c r="G48" s="602">
        <v>12</v>
      </c>
      <c r="H48" s="911">
        <f t="shared" si="20"/>
        <v>26</v>
      </c>
      <c r="I48" s="465" t="str">
        <f>IF(Prislista!$F$234=0," ",Prislista!$F$234)</f>
        <v xml:space="preserve"> </v>
      </c>
      <c r="J48" s="26" t="str">
        <f>IF(Prislista!$F$234=0," ",$D48*G48*H48*I48)</f>
        <v xml:space="preserve"> </v>
      </c>
      <c r="K48" s="675" t="str">
        <f t="shared" si="4"/>
        <v xml:space="preserve"> </v>
      </c>
      <c r="L48" s="984">
        <v>24</v>
      </c>
      <c r="M48" s="912">
        <f t="shared" si="21"/>
        <v>4</v>
      </c>
      <c r="N48" s="465" t="str">
        <f>IF(Prislista!$F$234=0," ",Prislista!$F$234)</f>
        <v xml:space="preserve"> </v>
      </c>
      <c r="O48" s="26" t="str">
        <f>IF(Prislista!$F$234=0," ",$D48*L48*M48*N48)</f>
        <v xml:space="preserve"> </v>
      </c>
      <c r="P48" s="675" t="str">
        <f t="shared" si="5"/>
        <v xml:space="preserve"> </v>
      </c>
      <c r="Q48" s="984">
        <v>48</v>
      </c>
      <c r="R48" s="922">
        <f t="shared" si="22"/>
        <v>1</v>
      </c>
      <c r="S48" s="465" t="str">
        <f>IF(Prislista!$F$234=0," ",Prislista!$F$234)</f>
        <v xml:space="preserve"> </v>
      </c>
      <c r="T48" s="26" t="str">
        <f>IF(Prislista!$F$234=0," ",$D48*Q48*R48*S48)</f>
        <v xml:space="preserve"> </v>
      </c>
      <c r="U48" s="675" t="str">
        <f t="shared" si="6"/>
        <v xml:space="preserve"> </v>
      </c>
      <c r="V48" s="984">
        <v>96</v>
      </c>
      <c r="W48" s="916">
        <f t="shared" si="24"/>
        <v>1</v>
      </c>
      <c r="X48" s="465" t="str">
        <f>IF(Prislista!$F$234=0," ",Prislista!$F$234)</f>
        <v xml:space="preserve"> </v>
      </c>
      <c r="Y48" s="26" t="str">
        <f>IF(Prislista!$F$234=0," ",$D48*V48*W48*X48)</f>
        <v xml:space="preserve"> </v>
      </c>
      <c r="Z48" s="675" t="str">
        <f t="shared" si="18"/>
        <v xml:space="preserve"> </v>
      </c>
      <c r="AA48" s="985">
        <v>48</v>
      </c>
      <c r="AB48" s="916">
        <f t="shared" si="25"/>
        <v>1</v>
      </c>
      <c r="AC48" s="465" t="str">
        <f>IF(Prislista!$F$234=0," ",Prislista!$F$234)</f>
        <v xml:space="preserve"> </v>
      </c>
      <c r="AD48" s="26" t="str">
        <f>IF(Prislista!$F$234=0," ",$D48*AA48*AB48*AC48)</f>
        <v xml:space="preserve"> </v>
      </c>
      <c r="AE48" s="675" t="str">
        <f t="shared" si="23"/>
        <v xml:space="preserve"> </v>
      </c>
      <c r="AF48" s="675"/>
    </row>
    <row r="49" spans="1:34" x14ac:dyDescent="0.2">
      <c r="A49" s="394"/>
      <c r="B49" s="663" t="s">
        <v>150</v>
      </c>
      <c r="C49" s="666" t="s">
        <v>305</v>
      </c>
      <c r="D49" s="166">
        <v>32</v>
      </c>
      <c r="E49" s="963" t="s">
        <v>30</v>
      </c>
      <c r="F49" s="597" t="s">
        <v>33</v>
      </c>
      <c r="G49" s="602">
        <v>12</v>
      </c>
      <c r="H49" s="911">
        <f t="shared" si="20"/>
        <v>26</v>
      </c>
      <c r="I49" s="476" t="str">
        <f>IF(Prislista!$F$235=0," ",Prislista!$F$235)</f>
        <v xml:space="preserve"> </v>
      </c>
      <c r="J49" s="26" t="str">
        <f>IF(Prislista!$F$235=0," ",$D49*G49*H49*I49)</f>
        <v xml:space="preserve"> </v>
      </c>
      <c r="K49" s="675" t="str">
        <f t="shared" ref="K49:K50" si="26">IF(J49&gt;0,J49,0)</f>
        <v xml:space="preserve"> </v>
      </c>
      <c r="L49" s="984">
        <v>24</v>
      </c>
      <c r="M49" s="911">
        <f t="shared" si="21"/>
        <v>4</v>
      </c>
      <c r="N49" s="476" t="str">
        <f>IF(Prislista!$F$235=0," ",Prislista!$F$235)</f>
        <v xml:space="preserve"> </v>
      </c>
      <c r="O49" s="26" t="str">
        <f>IF(Prislista!$F$235=0," ",$D49*L49*M49*N49)</f>
        <v xml:space="preserve"> </v>
      </c>
      <c r="P49" s="675" t="str">
        <f t="shared" si="5"/>
        <v xml:space="preserve"> </v>
      </c>
      <c r="Q49" s="984">
        <v>48</v>
      </c>
      <c r="R49" s="924">
        <f t="shared" si="22"/>
        <v>1</v>
      </c>
      <c r="S49" s="476" t="str">
        <f>IF(Prislista!$F$235=0," ",Prislista!$F$235)</f>
        <v xml:space="preserve"> </v>
      </c>
      <c r="T49" s="26" t="str">
        <f>IF(Prislista!$F$235=0," ",$D49*Q49*R49*S49)</f>
        <v xml:space="preserve"> </v>
      </c>
      <c r="U49" s="675" t="str">
        <f t="shared" si="6"/>
        <v xml:space="preserve"> </v>
      </c>
      <c r="V49" s="984">
        <v>96</v>
      </c>
      <c r="W49" s="918">
        <f t="shared" si="24"/>
        <v>1</v>
      </c>
      <c r="X49" s="476" t="str">
        <f>IF(Prislista!$F$235=0," ",Prislista!$F$235)</f>
        <v xml:space="preserve"> </v>
      </c>
      <c r="Y49" s="26" t="str">
        <f>IF(Prislista!$F$235=0," ",$D49*V49*W49*X49)</f>
        <v xml:space="preserve"> </v>
      </c>
      <c r="Z49" s="675" t="str">
        <f t="shared" si="18"/>
        <v xml:space="preserve"> </v>
      </c>
      <c r="AA49" s="985">
        <v>48</v>
      </c>
      <c r="AB49" s="918">
        <f t="shared" si="25"/>
        <v>1</v>
      </c>
      <c r="AC49" s="476" t="str">
        <f>IF(Prislista!$F$235=0," ",Prislista!$F$235)</f>
        <v xml:space="preserve"> </v>
      </c>
      <c r="AD49" s="26" t="str">
        <f>IF(Prislista!$F$235=0," ",$D49*AA49*AB49*AC49)</f>
        <v xml:space="preserve"> </v>
      </c>
      <c r="AE49" s="675" t="str">
        <f t="shared" si="23"/>
        <v xml:space="preserve"> </v>
      </c>
      <c r="AF49" s="675"/>
    </row>
    <row r="50" spans="1:34" x14ac:dyDescent="0.2">
      <c r="A50" s="394"/>
      <c r="B50" s="663" t="s">
        <v>151</v>
      </c>
      <c r="C50" s="666" t="s">
        <v>306</v>
      </c>
      <c r="D50" s="166">
        <v>32</v>
      </c>
      <c r="E50" s="963" t="s">
        <v>30</v>
      </c>
      <c r="F50" s="597" t="s">
        <v>33</v>
      </c>
      <c r="G50" s="602">
        <v>12</v>
      </c>
      <c r="H50" s="911">
        <f t="shared" si="20"/>
        <v>26</v>
      </c>
      <c r="I50" s="476" t="str">
        <f>IF(Prislista!$F$236=0," ",Prislista!$F$236)</f>
        <v xml:space="preserve"> </v>
      </c>
      <c r="J50" s="26" t="str">
        <f>IF(Prislista!$F$236=0," ",$D50*G50*H50*I50)</f>
        <v xml:space="preserve"> </v>
      </c>
      <c r="K50" s="675" t="str">
        <f t="shared" si="26"/>
        <v xml:space="preserve"> </v>
      </c>
      <c r="L50" s="984">
        <v>24</v>
      </c>
      <c r="M50" s="911">
        <f t="shared" si="21"/>
        <v>4</v>
      </c>
      <c r="N50" s="476" t="str">
        <f>IF(Prislista!$F$236=0," ",Prislista!$F$236)</f>
        <v xml:space="preserve"> </v>
      </c>
      <c r="O50" s="26" t="str">
        <f>IF(Prislista!$F$236=0," ",$D50*L50*M50*N50)</f>
        <v xml:space="preserve"> </v>
      </c>
      <c r="P50" s="675" t="str">
        <f t="shared" si="5"/>
        <v xml:space="preserve"> </v>
      </c>
      <c r="Q50" s="984">
        <v>48</v>
      </c>
      <c r="R50" s="924">
        <f t="shared" si="22"/>
        <v>1</v>
      </c>
      <c r="S50" s="476" t="str">
        <f>IF(Prislista!$F$236=0," ",Prislista!$F$236)</f>
        <v xml:space="preserve"> </v>
      </c>
      <c r="T50" s="26" t="str">
        <f>IF(Prislista!$F$236=0," ",$D50*Q50*R50*S50)</f>
        <v xml:space="preserve"> </v>
      </c>
      <c r="U50" s="675" t="str">
        <f t="shared" si="6"/>
        <v xml:space="preserve"> </v>
      </c>
      <c r="V50" s="984">
        <v>96</v>
      </c>
      <c r="W50" s="918">
        <f t="shared" si="24"/>
        <v>1</v>
      </c>
      <c r="X50" s="476" t="str">
        <f>IF(Prislista!$F$236=0," ",Prislista!$F$236)</f>
        <v xml:space="preserve"> </v>
      </c>
      <c r="Y50" s="26" t="str">
        <f>IF(Prislista!$F$236=0," ",$D50*V50*W50*X50)</f>
        <v xml:space="preserve"> </v>
      </c>
      <c r="Z50" s="675" t="str">
        <f t="shared" si="18"/>
        <v xml:space="preserve"> </v>
      </c>
      <c r="AA50" s="985">
        <v>48</v>
      </c>
      <c r="AB50" s="918">
        <f t="shared" si="25"/>
        <v>1</v>
      </c>
      <c r="AC50" s="476" t="str">
        <f>IF(Prislista!$F$236=0," ",Prislista!$F$236)</f>
        <v xml:space="preserve"> </v>
      </c>
      <c r="AD50" s="26" t="str">
        <f>IF(Prislista!$F$236=0," ",$D50*AA50*AB50*AC50)</f>
        <v xml:space="preserve"> </v>
      </c>
      <c r="AE50" s="675" t="str">
        <f t="shared" si="23"/>
        <v xml:space="preserve"> </v>
      </c>
      <c r="AF50" s="675"/>
    </row>
    <row r="51" spans="1:34" x14ac:dyDescent="0.2">
      <c r="A51" s="394"/>
      <c r="B51" s="663" t="s">
        <v>152</v>
      </c>
      <c r="C51" s="665" t="s">
        <v>307</v>
      </c>
      <c r="D51" s="167">
        <v>32</v>
      </c>
      <c r="E51" s="955" t="s">
        <v>30</v>
      </c>
      <c r="F51" s="596" t="s">
        <v>33</v>
      </c>
      <c r="G51" s="602">
        <v>12</v>
      </c>
      <c r="H51" s="911">
        <f t="shared" si="20"/>
        <v>26</v>
      </c>
      <c r="I51" s="465" t="str">
        <f>IF(Prislista!$F$237=0," ",Prislista!$F$237)</f>
        <v xml:space="preserve"> </v>
      </c>
      <c r="J51" s="26" t="str">
        <f>IF(Prislista!$F$237=0," ",$D51*G51*H51*I51)</f>
        <v xml:space="preserve"> </v>
      </c>
      <c r="K51" s="675" t="str">
        <f t="shared" si="4"/>
        <v xml:space="preserve"> </v>
      </c>
      <c r="L51" s="984">
        <v>24</v>
      </c>
      <c r="M51" s="912">
        <f t="shared" si="21"/>
        <v>4</v>
      </c>
      <c r="N51" s="465" t="str">
        <f>IF(Prislista!$F$237=0," ",Prislista!$F$237)</f>
        <v xml:space="preserve"> </v>
      </c>
      <c r="O51" s="26" t="str">
        <f>IF(Prislista!$F$237=0," ",$D51*L51*M51*N51)</f>
        <v xml:space="preserve"> </v>
      </c>
      <c r="P51" s="675" t="str">
        <f t="shared" si="5"/>
        <v xml:space="preserve"> </v>
      </c>
      <c r="Q51" s="984">
        <v>48</v>
      </c>
      <c r="R51" s="922">
        <f t="shared" si="22"/>
        <v>1</v>
      </c>
      <c r="S51" s="465" t="str">
        <f>IF(Prislista!$F$237=0," ",Prislista!$F$237)</f>
        <v xml:space="preserve"> </v>
      </c>
      <c r="T51" s="26" t="str">
        <f>IF(Prislista!$F$237=0," ",$D51*Q51*R51*S51)</f>
        <v xml:space="preserve"> </v>
      </c>
      <c r="U51" s="675" t="str">
        <f t="shared" si="6"/>
        <v xml:space="preserve"> </v>
      </c>
      <c r="V51" s="984">
        <v>96</v>
      </c>
      <c r="W51" s="916">
        <f t="shared" si="24"/>
        <v>1</v>
      </c>
      <c r="X51" s="465" t="str">
        <f>IF(Prislista!$F$237=0," ",Prislista!$F$237)</f>
        <v xml:space="preserve"> </v>
      </c>
      <c r="Y51" s="26" t="str">
        <f>IF(Prislista!$F$237=0," ",$D51*V51*W51*X51)</f>
        <v xml:space="preserve"> </v>
      </c>
      <c r="Z51" s="675" t="str">
        <f t="shared" si="18"/>
        <v xml:space="preserve"> </v>
      </c>
      <c r="AA51" s="985">
        <v>48</v>
      </c>
      <c r="AB51" s="916">
        <f t="shared" si="25"/>
        <v>1</v>
      </c>
      <c r="AC51" s="465" t="str">
        <f>IF(Prislista!$F$237=0," ",Prislista!$F$237)</f>
        <v xml:space="preserve"> </v>
      </c>
      <c r="AD51" s="26" t="str">
        <f>IF(Prislista!$F$237=0," ",$D51*AA51*AB51*AC51)</f>
        <v xml:space="preserve"> </v>
      </c>
      <c r="AE51" s="675" t="str">
        <f t="shared" si="23"/>
        <v xml:space="preserve"> </v>
      </c>
      <c r="AF51" s="675"/>
    </row>
    <row r="52" spans="1:34" x14ac:dyDescent="0.2">
      <c r="A52" s="394"/>
      <c r="B52" s="663" t="s">
        <v>153</v>
      </c>
      <c r="C52" s="667" t="s">
        <v>308</v>
      </c>
      <c r="D52" s="167">
        <v>32</v>
      </c>
      <c r="E52" s="955" t="s">
        <v>30</v>
      </c>
      <c r="F52" s="596" t="s">
        <v>33</v>
      </c>
      <c r="G52" s="602">
        <v>12</v>
      </c>
      <c r="H52" s="911">
        <f t="shared" si="20"/>
        <v>26</v>
      </c>
      <c r="I52" s="465" t="str">
        <f>IF(Prislista!$F$238=0," ",Prislista!$F$238)</f>
        <v xml:space="preserve"> </v>
      </c>
      <c r="J52" s="26" t="str">
        <f>IF(Prislista!$F$238=0," ",$D52*G52*H52*I52)</f>
        <v xml:space="preserve"> </v>
      </c>
      <c r="K52" s="675" t="str">
        <f t="shared" ref="K52" si="27">IF(J52&gt;0,J52,0)</f>
        <v xml:space="preserve"> </v>
      </c>
      <c r="L52" s="984">
        <v>24</v>
      </c>
      <c r="M52" s="912">
        <f t="shared" si="21"/>
        <v>4</v>
      </c>
      <c r="N52" s="465" t="str">
        <f>IF(Prislista!$F$238=0," ",Prislista!$F$238)</f>
        <v xml:space="preserve"> </v>
      </c>
      <c r="O52" s="26" t="str">
        <f>IF(Prislista!$F$238=0," ",$D52*L52*M52*N52)</f>
        <v xml:space="preserve"> </v>
      </c>
      <c r="P52" s="675" t="str">
        <f t="shared" si="5"/>
        <v xml:space="preserve"> </v>
      </c>
      <c r="Q52" s="984">
        <v>48</v>
      </c>
      <c r="R52" s="922">
        <f t="shared" si="22"/>
        <v>1</v>
      </c>
      <c r="S52" s="465" t="str">
        <f>IF(Prislista!$F$238=0," ",Prislista!$F$238)</f>
        <v xml:space="preserve"> </v>
      </c>
      <c r="T52" s="26" t="str">
        <f>IF(Prislista!$F$238=0," ",$D52*Q52*R52*S52)</f>
        <v xml:space="preserve"> </v>
      </c>
      <c r="U52" s="675" t="str">
        <f t="shared" si="6"/>
        <v xml:space="preserve"> </v>
      </c>
      <c r="V52" s="984">
        <v>96</v>
      </c>
      <c r="W52" s="916">
        <f t="shared" si="24"/>
        <v>1</v>
      </c>
      <c r="X52" s="465" t="str">
        <f>IF(Prislista!$F$238=0," ",Prislista!$F$238)</f>
        <v xml:space="preserve"> </v>
      </c>
      <c r="Y52" s="26" t="str">
        <f>IF(Prislista!$F$238=0," ",$D52*V52*W52*X52)</f>
        <v xml:space="preserve"> </v>
      </c>
      <c r="Z52" s="675" t="str">
        <f t="shared" si="18"/>
        <v xml:space="preserve"> </v>
      </c>
      <c r="AA52" s="985">
        <v>48</v>
      </c>
      <c r="AB52" s="916">
        <f t="shared" si="25"/>
        <v>1</v>
      </c>
      <c r="AC52" s="465" t="str">
        <f>IF(Prislista!$F$238=0," ",Prislista!$F$238)</f>
        <v xml:space="preserve"> </v>
      </c>
      <c r="AD52" s="26" t="str">
        <f>IF(Prislista!$F$238=0," ",$D52*AA52*AB52*AC52)</f>
        <v xml:space="preserve"> </v>
      </c>
      <c r="AE52" s="675" t="str">
        <f t="shared" si="23"/>
        <v xml:space="preserve"> </v>
      </c>
      <c r="AF52" s="675"/>
    </row>
    <row r="53" spans="1:34" x14ac:dyDescent="0.2">
      <c r="A53" s="394"/>
      <c r="B53" s="664" t="s">
        <v>160</v>
      </c>
      <c r="C53" s="668" t="s">
        <v>309</v>
      </c>
      <c r="D53" s="136">
        <v>32</v>
      </c>
      <c r="E53" s="956" t="s">
        <v>30</v>
      </c>
      <c r="F53" s="598" t="s">
        <v>33</v>
      </c>
      <c r="G53" s="602">
        <v>12</v>
      </c>
      <c r="H53" s="983">
        <f t="shared" si="20"/>
        <v>26</v>
      </c>
      <c r="I53" s="605" t="str">
        <f>IF(Prislista!$F$239=0," ",Prislista!$F$239)</f>
        <v xml:space="preserve"> </v>
      </c>
      <c r="J53" s="28" t="str">
        <f>IF(Prislista!$F$239=0," ",$D53*G53*H53*I53)</f>
        <v xml:space="preserve"> </v>
      </c>
      <c r="K53" s="675" t="str">
        <f t="shared" si="4"/>
        <v xml:space="preserve"> </v>
      </c>
      <c r="L53" s="984">
        <v>24</v>
      </c>
      <c r="M53" s="914">
        <f t="shared" si="21"/>
        <v>4</v>
      </c>
      <c r="N53" s="605" t="str">
        <f>IF(Prislista!$F$239=0," ",Prislista!$F$239)</f>
        <v xml:space="preserve"> </v>
      </c>
      <c r="O53" s="28" t="str">
        <f>IF(Prislista!$F$239=0," ",$D53*L53*M53*N53)</f>
        <v xml:space="preserve"> </v>
      </c>
      <c r="P53" s="675" t="str">
        <f t="shared" si="5"/>
        <v xml:space="preserve"> </v>
      </c>
      <c r="Q53" s="984">
        <v>48</v>
      </c>
      <c r="R53" s="925">
        <f t="shared" si="22"/>
        <v>1</v>
      </c>
      <c r="S53" s="605" t="str">
        <f>IF(Prislista!$F$239=0," ",Prislista!$F$239)</f>
        <v xml:space="preserve"> </v>
      </c>
      <c r="T53" s="28" t="str">
        <f>IF(Prislista!$F$239=0," ",$D53*Q53*R53*S53)</f>
        <v xml:space="preserve"> </v>
      </c>
      <c r="U53" s="675" t="str">
        <f t="shared" si="6"/>
        <v xml:space="preserve"> </v>
      </c>
      <c r="V53" s="984">
        <v>96</v>
      </c>
      <c r="W53" s="919">
        <f t="shared" si="24"/>
        <v>1</v>
      </c>
      <c r="X53" s="605" t="str">
        <f>IF(Prislista!$F$239=0," ",Prislista!$F$239)</f>
        <v xml:space="preserve"> </v>
      </c>
      <c r="Y53" s="28" t="str">
        <f>IF(Prislista!$F$239=0," ",$D53*V53*W53*X53)</f>
        <v xml:space="preserve"> </v>
      </c>
      <c r="Z53" s="675" t="str">
        <f t="shared" si="18"/>
        <v xml:space="preserve"> </v>
      </c>
      <c r="AA53" s="985">
        <v>48</v>
      </c>
      <c r="AB53" s="919">
        <f t="shared" si="25"/>
        <v>1</v>
      </c>
      <c r="AC53" s="605" t="str">
        <f>IF(Prislista!$F$239=0," ",Prislista!$F$239)</f>
        <v xml:space="preserve"> </v>
      </c>
      <c r="AD53" s="28" t="str">
        <f>IF(Prislista!$F$239=0," ",$D53*AA53*AB53*AC53)</f>
        <v xml:space="preserve"> </v>
      </c>
      <c r="AE53" s="675" t="str">
        <f t="shared" si="23"/>
        <v xml:space="preserve"> </v>
      </c>
      <c r="AF53" s="675"/>
    </row>
    <row r="54" spans="1:34" x14ac:dyDescent="0.2">
      <c r="A54" s="394"/>
      <c r="B54" s="10"/>
      <c r="C54" s="12"/>
      <c r="D54" s="90"/>
      <c r="E54" s="12"/>
      <c r="F54" s="31"/>
      <c r="G54" s="31"/>
      <c r="H54" s="31"/>
      <c r="I54" s="91" t="s">
        <v>77</v>
      </c>
      <c r="J54" s="702" t="str">
        <f>IF(K54=0," ",K54)</f>
        <v xml:space="preserve"> </v>
      </c>
      <c r="K54" s="675">
        <f>SUM(K13:K53)</f>
        <v>0</v>
      </c>
      <c r="L54" s="31"/>
      <c r="M54" s="206"/>
      <c r="N54" s="29"/>
      <c r="O54" s="670" t="str">
        <f>IF(P54=0," ",P54)</f>
        <v xml:space="preserve"> </v>
      </c>
      <c r="P54" s="675">
        <f>SUM(P13:P53)</f>
        <v>0</v>
      </c>
      <c r="Q54" s="31"/>
      <c r="R54" s="206"/>
      <c r="S54" s="29"/>
      <c r="T54" s="670" t="str">
        <f>IF(U54=0," ",U54)</f>
        <v xml:space="preserve"> </v>
      </c>
      <c r="U54" s="675">
        <f>SUM(U13:U53)</f>
        <v>0</v>
      </c>
      <c r="V54" s="31"/>
      <c r="W54" s="206"/>
      <c r="X54" s="29"/>
      <c r="Y54" s="670" t="str">
        <f>IF(Z54=0," ",Z54)</f>
        <v xml:space="preserve"> </v>
      </c>
      <c r="Z54" s="675">
        <f>SUM(Z13:Z53)</f>
        <v>0</v>
      </c>
      <c r="AA54" s="31"/>
      <c r="AB54" s="206"/>
      <c r="AC54" s="29"/>
      <c r="AD54" s="670" t="str">
        <f>IF(AE54=0," ",AE54)</f>
        <v xml:space="preserve"> </v>
      </c>
      <c r="AE54" s="675">
        <f>SUM(AE13:AE53)</f>
        <v>0</v>
      </c>
      <c r="AF54" s="675"/>
    </row>
    <row r="55" spans="1:34" x14ac:dyDescent="0.2">
      <c r="A55" s="394"/>
      <c r="B55" s="10"/>
      <c r="C55" s="12"/>
      <c r="D55" s="11"/>
      <c r="E55" s="12"/>
      <c r="F55" s="31"/>
      <c r="G55" s="31"/>
      <c r="H55" s="31"/>
      <c r="I55" s="91" t="s">
        <v>79</v>
      </c>
      <c r="J55" s="371" t="str">
        <f>IF(K55=0," ",K55)</f>
        <v xml:space="preserve"> </v>
      </c>
      <c r="K55" s="675">
        <f>Prisjustering!$AO$26</f>
        <v>0</v>
      </c>
      <c r="L55" s="31"/>
      <c r="M55" s="206"/>
      <c r="N55" s="29"/>
      <c r="O55" s="371" t="str">
        <f>IF(P55=0," ",P55)</f>
        <v xml:space="preserve"> </v>
      </c>
      <c r="P55" s="675">
        <f>Prisjustering!$AO$44</f>
        <v>0</v>
      </c>
      <c r="Q55" s="31"/>
      <c r="R55" s="206"/>
      <c r="S55" s="29"/>
      <c r="T55" s="371" t="str">
        <f>IF(U55=0," ",U55)</f>
        <v xml:space="preserve"> </v>
      </c>
      <c r="U55" s="675">
        <f>Prisjustering!$AO$62</f>
        <v>0</v>
      </c>
      <c r="V55" s="31"/>
      <c r="W55" s="206"/>
      <c r="X55" s="29"/>
      <c r="Y55" s="371" t="str">
        <f>IF(Z55=0," ",Z55)</f>
        <v xml:space="preserve"> </v>
      </c>
      <c r="Z55" s="675">
        <f>Prisjustering!$AO$80</f>
        <v>0</v>
      </c>
      <c r="AA55" s="31"/>
      <c r="AB55" s="206"/>
      <c r="AC55" s="29"/>
      <c r="AD55" s="371" t="str">
        <f>IF(AE55=0," ",AE55)</f>
        <v xml:space="preserve"> </v>
      </c>
      <c r="AE55" s="675">
        <f>Prisjustering!$AO$98</f>
        <v>0</v>
      </c>
      <c r="AF55" s="675"/>
    </row>
    <row r="56" spans="1:34" ht="13.5" thickBot="1" x14ac:dyDescent="0.25">
      <c r="A56" s="394"/>
      <c r="B56" s="10"/>
      <c r="C56" s="12"/>
      <c r="D56" s="11"/>
      <c r="E56" s="12"/>
      <c r="F56" s="31"/>
      <c r="G56" s="31"/>
      <c r="H56" s="31"/>
      <c r="I56" s="91" t="s">
        <v>78</v>
      </c>
      <c r="J56" s="372" t="str">
        <f>IF(K56=0," ",K56)</f>
        <v xml:space="preserve"> </v>
      </c>
      <c r="K56" s="675">
        <f>Nuvärdeberäkning!$I$13</f>
        <v>0</v>
      </c>
      <c r="L56" s="31"/>
      <c r="M56" s="206"/>
      <c r="N56" s="29"/>
      <c r="O56" s="372" t="str">
        <f>IF(P56=0," ",P56)</f>
        <v xml:space="preserve"> </v>
      </c>
      <c r="P56" s="675">
        <f>Nuvärdeberäkning!$I$14</f>
        <v>0</v>
      </c>
      <c r="Q56" s="31"/>
      <c r="R56" s="206"/>
      <c r="S56" s="29"/>
      <c r="T56" s="372" t="str">
        <f>IF(U56=0," ",U56)</f>
        <v xml:space="preserve"> </v>
      </c>
      <c r="U56" s="675">
        <f>Nuvärdeberäkning!$I$15</f>
        <v>0</v>
      </c>
      <c r="V56" s="31"/>
      <c r="W56" s="206"/>
      <c r="X56" s="29"/>
      <c r="Y56" s="372" t="str">
        <f>IF(Z56=0," ",Z56)</f>
        <v xml:space="preserve"> </v>
      </c>
      <c r="Z56" s="675">
        <f>Nuvärdeberäkning!$I$16</f>
        <v>0</v>
      </c>
      <c r="AA56" s="31"/>
      <c r="AB56" s="206"/>
      <c r="AC56" s="29"/>
      <c r="AD56" s="372" t="str">
        <f>IF(AE56=0," ",AE56)</f>
        <v xml:space="preserve"> </v>
      </c>
      <c r="AE56" s="675">
        <f>Nuvärdeberäkning!$I$17</f>
        <v>0</v>
      </c>
      <c r="AF56" s="675"/>
    </row>
    <row r="57" spans="1:34" ht="13.5" thickBot="1" x14ac:dyDescent="0.25">
      <c r="A57" s="394"/>
      <c r="B57" s="10"/>
      <c r="C57" s="11"/>
      <c r="D57" s="11"/>
      <c r="E57" s="12"/>
      <c r="F57" s="31"/>
      <c r="G57" s="31"/>
      <c r="H57" s="31"/>
      <c r="I57" s="29"/>
      <c r="J57" s="17" t="str">
        <f>IF(K57=0," ",K57)</f>
        <v xml:space="preserve"> </v>
      </c>
      <c r="K57" s="675">
        <f>SUM(K54:K56)</f>
        <v>0</v>
      </c>
      <c r="L57" s="31"/>
      <c r="M57" s="206"/>
      <c r="N57" s="29"/>
      <c r="O57" s="17" t="str">
        <f>IF(P57=0," ",P57)</f>
        <v xml:space="preserve"> </v>
      </c>
      <c r="P57" s="675">
        <f>SUM(P54:P56)</f>
        <v>0</v>
      </c>
      <c r="Q57" s="31"/>
      <c r="R57" s="206"/>
      <c r="S57" s="29"/>
      <c r="T57" s="17" t="str">
        <f>IF(U57=0," ",U57)</f>
        <v xml:space="preserve"> </v>
      </c>
      <c r="U57" s="675">
        <f>SUM(U54:U56)</f>
        <v>0</v>
      </c>
      <c r="V57" s="31"/>
      <c r="W57" s="206"/>
      <c r="X57" s="29"/>
      <c r="Y57" s="17" t="str">
        <f>IF(Z57=0," ",Z57)</f>
        <v xml:space="preserve"> </v>
      </c>
      <c r="Z57" s="675">
        <f>SUM(Z54:Z56)</f>
        <v>0</v>
      </c>
      <c r="AA57" s="31"/>
      <c r="AB57" s="206"/>
      <c r="AC57" s="29"/>
      <c r="AD57" s="700" t="str">
        <f>IF(AE57=0," ",AE57)</f>
        <v xml:space="preserve"> </v>
      </c>
      <c r="AE57" s="675">
        <f>SUM(AE54:AE56)</f>
        <v>0</v>
      </c>
      <c r="AF57" s="675"/>
    </row>
    <row r="58" spans="1:34" ht="13.5" thickBot="1" x14ac:dyDescent="0.25">
      <c r="A58" s="394"/>
      <c r="B58" s="10"/>
      <c r="C58" s="11"/>
      <c r="D58" s="11"/>
      <c r="E58" s="12"/>
      <c r="F58" s="31"/>
      <c r="G58" s="31"/>
      <c r="H58" s="31"/>
      <c r="I58" s="29"/>
      <c r="J58" s="691"/>
      <c r="K58" s="675"/>
      <c r="L58" s="31"/>
      <c r="M58" s="206"/>
      <c r="N58" s="29"/>
      <c r="O58" s="691"/>
      <c r="P58" s="675"/>
      <c r="Q58" s="31"/>
      <c r="R58" s="206"/>
      <c r="S58" s="29"/>
      <c r="T58" s="691"/>
      <c r="U58" s="675"/>
      <c r="V58" s="31"/>
      <c r="W58" s="206"/>
      <c r="X58" s="29"/>
      <c r="Y58" s="691"/>
      <c r="Z58" s="675"/>
      <c r="AA58" s="31"/>
      <c r="AB58" s="206"/>
      <c r="AC58" s="29"/>
      <c r="AD58" s="691"/>
      <c r="AE58" s="675"/>
      <c r="AF58" s="675"/>
    </row>
    <row r="59" spans="1:34" ht="13.5" thickBot="1" x14ac:dyDescent="0.25">
      <c r="A59" s="394"/>
      <c r="B59" s="10"/>
      <c r="C59" s="11"/>
      <c r="D59" s="11"/>
      <c r="E59" s="12"/>
      <c r="F59" s="31"/>
      <c r="G59" s="31"/>
      <c r="H59" s="31"/>
      <c r="I59" s="29"/>
      <c r="J59" s="691"/>
      <c r="K59" s="675"/>
      <c r="L59" s="31"/>
      <c r="M59" s="206"/>
      <c r="N59" s="29"/>
      <c r="O59" s="691"/>
      <c r="P59" s="675"/>
      <c r="Q59" s="31"/>
      <c r="R59" s="206"/>
      <c r="S59" s="29"/>
      <c r="T59" s="691"/>
      <c r="U59" s="675"/>
      <c r="V59" s="31"/>
      <c r="W59" s="206"/>
      <c r="X59" s="29"/>
      <c r="Y59" s="691"/>
      <c r="Z59" s="675"/>
      <c r="AA59" s="31"/>
      <c r="AB59" s="206"/>
      <c r="AC59" s="858" t="s">
        <v>363</v>
      </c>
      <c r="AD59" s="700" t="str">
        <f>IF(AE59=0," ",AE59)</f>
        <v xml:space="preserve"> </v>
      </c>
      <c r="AE59" s="675">
        <f>SUM(K57+P57+U57+Z57+AE57)</f>
        <v>0</v>
      </c>
      <c r="AF59" s="675"/>
    </row>
    <row r="60" spans="1:34" ht="6" customHeight="1" x14ac:dyDescent="0.2">
      <c r="A60" s="394"/>
      <c r="B60" s="10"/>
      <c r="C60" s="11"/>
      <c r="D60" s="11"/>
      <c r="E60" s="12"/>
      <c r="F60" s="31"/>
      <c r="G60" s="31"/>
      <c r="H60" s="31"/>
      <c r="I60" s="16"/>
      <c r="J60" s="16"/>
      <c r="K60" s="675"/>
      <c r="L60" s="31"/>
      <c r="M60" s="206"/>
      <c r="N60" s="16"/>
      <c r="O60" s="16"/>
      <c r="P60" s="675"/>
      <c r="Q60" s="31"/>
      <c r="R60" s="206"/>
      <c r="S60" s="16"/>
      <c r="T60" s="16"/>
      <c r="U60" s="675"/>
      <c r="V60" s="654"/>
      <c r="W60" s="206"/>
      <c r="X60" s="16"/>
      <c r="Y60" s="16"/>
      <c r="Z60" s="675"/>
      <c r="AA60" s="31"/>
      <c r="AB60" s="206"/>
      <c r="AC60" s="16"/>
      <c r="AD60" s="16"/>
      <c r="AE60" s="581"/>
      <c r="AF60" s="16"/>
    </row>
    <row r="61" spans="1:34" s="938" customFormat="1" ht="15" customHeight="1" x14ac:dyDescent="0.25">
      <c r="B61" s="946"/>
      <c r="C61" s="947"/>
      <c r="D61" s="947"/>
      <c r="E61" s="947"/>
      <c r="F61" s="948"/>
      <c r="G61" s="1082" t="s">
        <v>73</v>
      </c>
      <c r="H61" s="1083"/>
      <c r="I61" s="1083"/>
      <c r="J61" s="1084"/>
      <c r="K61" s="951"/>
      <c r="L61" s="1082" t="s">
        <v>74</v>
      </c>
      <c r="M61" s="1083"/>
      <c r="N61" s="1083"/>
      <c r="O61" s="1084"/>
      <c r="P61" s="951"/>
      <c r="Q61" s="1082" t="s">
        <v>75</v>
      </c>
      <c r="R61" s="1083"/>
      <c r="S61" s="1083"/>
      <c r="T61" s="1084"/>
      <c r="U61" s="951"/>
      <c r="V61" s="949"/>
      <c r="W61" s="1071"/>
      <c r="X61" s="1072"/>
      <c r="Y61" s="1072"/>
      <c r="Z61" s="950"/>
      <c r="AA61" s="948"/>
      <c r="AB61" s="1071"/>
      <c r="AC61" s="1072"/>
      <c r="AD61" s="1072"/>
      <c r="AE61" s="943"/>
      <c r="AF61" s="944"/>
      <c r="AG61" s="945"/>
      <c r="AH61" s="945"/>
    </row>
    <row r="62" spans="1:34" x14ac:dyDescent="0.2">
      <c r="A62" s="394"/>
      <c r="B62" s="1073" t="s">
        <v>272</v>
      </c>
      <c r="C62" s="1074"/>
      <c r="D62" s="1"/>
      <c r="E62" s="1"/>
      <c r="F62" s="5"/>
      <c r="G62" s="1085" t="s">
        <v>273</v>
      </c>
      <c r="H62" s="1086"/>
      <c r="I62" s="1086"/>
      <c r="J62" s="1087"/>
      <c r="K62" s="674"/>
      <c r="L62" s="1085" t="s">
        <v>128</v>
      </c>
      <c r="M62" s="1086"/>
      <c r="N62" s="1086"/>
      <c r="O62" s="1087"/>
      <c r="P62" s="674"/>
      <c r="Q62" s="1085" t="s">
        <v>129</v>
      </c>
      <c r="R62" s="1086"/>
      <c r="S62" s="1086"/>
      <c r="T62" s="1087"/>
      <c r="U62" s="674"/>
      <c r="V62" s="932"/>
      <c r="W62" s="1069"/>
      <c r="X62" s="1070"/>
      <c r="Y62" s="1070"/>
      <c r="Z62" s="677"/>
      <c r="AA62" s="932"/>
      <c r="AB62" s="1069"/>
      <c r="AC62" s="1070"/>
      <c r="AD62" s="1070"/>
      <c r="AE62" s="863"/>
      <c r="AF62" s="63"/>
    </row>
    <row r="63" spans="1:34" s="585" customFormat="1" ht="11.25" x14ac:dyDescent="0.2">
      <c r="A63" s="680"/>
      <c r="B63" s="1074"/>
      <c r="C63" s="1074"/>
      <c r="D63" s="709" t="s">
        <v>65</v>
      </c>
      <c r="E63" s="708"/>
      <c r="F63" s="879"/>
      <c r="G63" s="600" t="s">
        <v>14</v>
      </c>
      <c r="H63" s="886" t="s">
        <v>14</v>
      </c>
      <c r="I63" s="619">
        <v>200</v>
      </c>
      <c r="J63" s="620" t="s">
        <v>278</v>
      </c>
      <c r="K63" s="674"/>
      <c r="L63" s="600" t="s">
        <v>14</v>
      </c>
      <c r="M63" s="886" t="s">
        <v>14</v>
      </c>
      <c r="N63" s="619">
        <v>2200</v>
      </c>
      <c r="O63" s="620" t="s">
        <v>278</v>
      </c>
      <c r="P63" s="674"/>
      <c r="Q63" s="600" t="s">
        <v>14</v>
      </c>
      <c r="R63" s="886" t="s">
        <v>14</v>
      </c>
      <c r="S63" s="619">
        <v>8500</v>
      </c>
      <c r="T63" s="620" t="s">
        <v>278</v>
      </c>
      <c r="U63" s="674"/>
      <c r="V63" s="933"/>
      <c r="W63" s="694"/>
      <c r="X63" s="692"/>
      <c r="Y63" s="693"/>
      <c r="Z63" s="674"/>
      <c r="AA63" s="933"/>
      <c r="AB63" s="694"/>
      <c r="AC63" s="692"/>
      <c r="AD63" s="693"/>
      <c r="AE63" s="689"/>
      <c r="AF63" s="621"/>
      <c r="AG63" s="680"/>
      <c r="AH63" s="680"/>
    </row>
    <row r="64" spans="1:34" s="586" customFormat="1" ht="11.25" x14ac:dyDescent="0.2">
      <c r="A64" s="681"/>
      <c r="B64" s="584"/>
      <c r="C64" s="584"/>
      <c r="D64" s="802" t="s">
        <v>14</v>
      </c>
      <c r="E64" s="953" t="s">
        <v>29</v>
      </c>
      <c r="F64" s="952" t="s">
        <v>29</v>
      </c>
      <c r="G64" s="599" t="s">
        <v>365</v>
      </c>
      <c r="H64" s="887" t="s">
        <v>277</v>
      </c>
      <c r="I64" s="804" t="s">
        <v>28</v>
      </c>
      <c r="J64" s="803" t="s">
        <v>118</v>
      </c>
      <c r="K64" s="690"/>
      <c r="L64" s="599" t="s">
        <v>365</v>
      </c>
      <c r="M64" s="887" t="s">
        <v>277</v>
      </c>
      <c r="N64" s="804" t="s">
        <v>28</v>
      </c>
      <c r="O64" s="803" t="s">
        <v>118</v>
      </c>
      <c r="P64" s="690"/>
      <c r="Q64" s="599" t="s">
        <v>365</v>
      </c>
      <c r="R64" s="887" t="s">
        <v>277</v>
      </c>
      <c r="S64" s="804" t="s">
        <v>28</v>
      </c>
      <c r="T64" s="803" t="s">
        <v>118</v>
      </c>
      <c r="U64" s="690"/>
      <c r="V64" s="694"/>
      <c r="W64" s="694"/>
      <c r="X64" s="694"/>
      <c r="Y64" s="694"/>
      <c r="Z64" s="690"/>
      <c r="AA64" s="694"/>
      <c r="AB64" s="694"/>
      <c r="AC64" s="694"/>
      <c r="AD64" s="694"/>
      <c r="AE64" s="694"/>
      <c r="AF64" s="200"/>
      <c r="AG64" s="681"/>
      <c r="AH64" s="681"/>
    </row>
    <row r="65" spans="1:35" x14ac:dyDescent="0.2">
      <c r="A65" s="394"/>
      <c r="B65" s="173" t="s">
        <v>71</v>
      </c>
      <c r="C65" s="590" t="s">
        <v>314</v>
      </c>
      <c r="D65" s="587"/>
      <c r="E65" s="954"/>
      <c r="F65" s="714" t="s">
        <v>276</v>
      </c>
      <c r="G65" s="606">
        <f>SUM(I63)</f>
        <v>200</v>
      </c>
      <c r="H65" s="893">
        <v>20</v>
      </c>
      <c r="I65" s="805" t="str">
        <f>IF(Prislista!F19=0," ",Prislista!F19)</f>
        <v xml:space="preserve"> </v>
      </c>
      <c r="J65" s="23" t="str">
        <f>IF(Prislista!F19=0," ",(H65*I65*G65))</f>
        <v xml:space="preserve"> </v>
      </c>
      <c r="K65" s="675" t="str">
        <f>IF(J65&gt;0,J65,0)</f>
        <v xml:space="preserve"> </v>
      </c>
      <c r="L65" s="606">
        <f>SUM(N63)</f>
        <v>2200</v>
      </c>
      <c r="M65" s="893">
        <v>3</v>
      </c>
      <c r="N65" s="604" t="str">
        <f>IF(Prislista!G19=0," ",Prislista!G19)</f>
        <v xml:space="preserve"> </v>
      </c>
      <c r="O65" s="23" t="str">
        <f>IF(Prislista!G19=0," ",(M65*N65*L65))</f>
        <v xml:space="preserve"> </v>
      </c>
      <c r="P65" s="675" t="str">
        <f>IF(O65&gt;0,O65,0)</f>
        <v xml:space="preserve"> </v>
      </c>
      <c r="Q65" s="606">
        <f>SUM(S63)</f>
        <v>8500</v>
      </c>
      <c r="R65" s="893">
        <v>1</v>
      </c>
      <c r="S65" s="604" t="str">
        <f>IF(Prislista!H19=0," ",Prislista!H19)</f>
        <v xml:space="preserve"> </v>
      </c>
      <c r="T65" s="23" t="str">
        <f>IF(Prislista!H19=0," ",(R65*S65*Q65))</f>
        <v xml:space="preserve"> </v>
      </c>
      <c r="U65" s="675" t="str">
        <f>IF(T65&gt;0,T65,0)</f>
        <v xml:space="preserve"> </v>
      </c>
      <c r="V65" s="654"/>
      <c r="W65" s="697"/>
      <c r="X65" s="696"/>
      <c r="Y65" s="696"/>
      <c r="Z65" s="675"/>
      <c r="AA65" s="654"/>
      <c r="AB65" s="697"/>
      <c r="AC65" s="696"/>
      <c r="AD65" s="696"/>
      <c r="AE65" s="675"/>
      <c r="AF65" s="675"/>
      <c r="AG65" s="683"/>
    </row>
    <row r="66" spans="1:35" ht="12.75" customHeight="1" x14ac:dyDescent="0.2">
      <c r="A66" s="394"/>
      <c r="B66" s="172"/>
      <c r="C66" s="14" t="s">
        <v>316</v>
      </c>
      <c r="D66" s="588"/>
      <c r="E66" s="955"/>
      <c r="F66" s="596" t="s">
        <v>276</v>
      </c>
      <c r="G66" s="86"/>
      <c r="H66" s="973">
        <v>9</v>
      </c>
      <c r="I66" s="971" t="s">
        <v>265</v>
      </c>
      <c r="J66" s="972" t="s">
        <v>265</v>
      </c>
      <c r="K66" s="675" t="str">
        <f>IF(J66&gt;0,J66,0)</f>
        <v>-</v>
      </c>
      <c r="L66" s="86"/>
      <c r="M66" s="973">
        <v>1</v>
      </c>
      <c r="N66" s="971" t="s">
        <v>265</v>
      </c>
      <c r="O66" s="972" t="s">
        <v>265</v>
      </c>
      <c r="P66" s="675" t="str">
        <f>IF(O66&gt;0,O66,0)</f>
        <v>-</v>
      </c>
      <c r="Q66" s="86"/>
      <c r="R66" s="935" t="s">
        <v>265</v>
      </c>
      <c r="S66" s="607" t="s">
        <v>265</v>
      </c>
      <c r="T66" s="608" t="s">
        <v>265</v>
      </c>
      <c r="U66" s="675" t="str">
        <f>IF(T66&gt;0,T66,0)</f>
        <v>-</v>
      </c>
      <c r="V66" s="654"/>
      <c r="W66" s="697"/>
      <c r="X66" s="696"/>
      <c r="Y66" s="696"/>
      <c r="Z66" s="675"/>
      <c r="AA66" s="654"/>
      <c r="AB66" s="697"/>
      <c r="AC66" s="696"/>
      <c r="AD66" s="696"/>
      <c r="AE66" s="675"/>
      <c r="AF66" s="675"/>
      <c r="AG66" s="683"/>
    </row>
    <row r="67" spans="1:35" ht="12.75" customHeight="1" x14ac:dyDescent="0.2">
      <c r="A67" s="394"/>
      <c r="B67" s="616"/>
      <c r="C67" s="591" t="s">
        <v>313</v>
      </c>
      <c r="D67" s="589"/>
      <c r="E67" s="956"/>
      <c r="F67" s="598" t="s">
        <v>276</v>
      </c>
      <c r="G67" s="892"/>
      <c r="H67" s="894" t="s">
        <v>265</v>
      </c>
      <c r="I67" s="686" t="s">
        <v>265</v>
      </c>
      <c r="J67" s="610" t="s">
        <v>265</v>
      </c>
      <c r="K67" s="675" t="str">
        <f t="shared" ref="K67" si="28">IF(J67&gt;0,J67,0)</f>
        <v>-</v>
      </c>
      <c r="L67" s="603">
        <f>SUM(N63)</f>
        <v>2200</v>
      </c>
      <c r="M67" s="937">
        <v>3</v>
      </c>
      <c r="N67" s="686" t="str">
        <f>IF(Prislista!G19=0," ",Prislista!G19)</f>
        <v xml:space="preserve"> </v>
      </c>
      <c r="O67" s="610" t="str">
        <f>IF(Prislista!G19=0," ",(M67*N67*L67))</f>
        <v xml:space="preserve"> </v>
      </c>
      <c r="P67" s="675" t="str">
        <f t="shared" ref="P67" si="29">IF(O67&gt;0,O67,0)</f>
        <v xml:space="preserve"> </v>
      </c>
      <c r="Q67" s="892"/>
      <c r="R67" s="936" t="s">
        <v>265</v>
      </c>
      <c r="S67" s="686" t="s">
        <v>265</v>
      </c>
      <c r="T67" s="610" t="s">
        <v>265</v>
      </c>
      <c r="U67" s="675" t="str">
        <f t="shared" ref="U67" si="30">IF(T67&gt;0,T67,0)</f>
        <v>-</v>
      </c>
      <c r="V67" s="654"/>
      <c r="W67" s="695"/>
      <c r="X67" s="395"/>
      <c r="Y67" s="395"/>
      <c r="Z67" s="675"/>
      <c r="AA67" s="654"/>
      <c r="AB67" s="695"/>
      <c r="AC67" s="395"/>
      <c r="AD67" s="395"/>
      <c r="AE67" s="675"/>
      <c r="AF67" s="675"/>
      <c r="AG67" s="683"/>
    </row>
    <row r="68" spans="1:35" s="13" customFormat="1" ht="14.25" x14ac:dyDescent="0.2">
      <c r="A68" s="396"/>
      <c r="B68" s="193"/>
      <c r="C68" s="601" t="s">
        <v>310</v>
      </c>
      <c r="D68" s="90"/>
      <c r="E68" s="12"/>
      <c r="F68" s="31"/>
      <c r="G68" s="880"/>
      <c r="H68" s="31"/>
      <c r="I68" s="29"/>
      <c r="J68" s="625"/>
      <c r="K68" s="675"/>
      <c r="L68" s="880"/>
      <c r="M68" s="206"/>
      <c r="N68" s="29"/>
      <c r="O68" s="625"/>
      <c r="P68" s="675"/>
      <c r="Q68" s="880"/>
      <c r="R68" s="206"/>
      <c r="S68" s="29"/>
      <c r="T68" s="625"/>
      <c r="U68" s="675"/>
      <c r="V68" s="654"/>
      <c r="W68" s="581"/>
      <c r="X68" s="395"/>
      <c r="Y68" s="395"/>
      <c r="Z68" s="675"/>
      <c r="AA68" s="654"/>
      <c r="AB68" s="581"/>
      <c r="AC68" s="395"/>
      <c r="AD68" s="395"/>
      <c r="AE68" s="675"/>
      <c r="AF68" s="675"/>
      <c r="AG68" s="683"/>
      <c r="AH68" s="683"/>
    </row>
    <row r="69" spans="1:35" ht="6" customHeight="1" x14ac:dyDescent="0.2">
      <c r="A69" s="394"/>
      <c r="B69" s="629"/>
      <c r="C69" s="582"/>
      <c r="D69" s="630"/>
      <c r="E69" s="631"/>
      <c r="F69" s="594"/>
      <c r="G69" s="908"/>
      <c r="H69" s="624"/>
      <c r="I69" s="195"/>
      <c r="J69" s="909"/>
      <c r="K69" s="675"/>
      <c r="L69" s="882"/>
      <c r="M69" s="613"/>
      <c r="N69" s="29"/>
      <c r="O69" s="625"/>
      <c r="P69" s="675"/>
      <c r="Q69" s="882"/>
      <c r="R69" s="613"/>
      <c r="S69" s="29"/>
      <c r="T69" s="625"/>
      <c r="U69" s="675"/>
      <c r="V69" s="655"/>
      <c r="W69" s="697"/>
      <c r="X69" s="696"/>
      <c r="Y69" s="696"/>
      <c r="Z69" s="675"/>
      <c r="AA69" s="655"/>
      <c r="AB69" s="697"/>
      <c r="AC69" s="696"/>
      <c r="AD69" s="696"/>
      <c r="AE69" s="675"/>
      <c r="AF69" s="675"/>
    </row>
    <row r="70" spans="1:35" x14ac:dyDescent="0.2">
      <c r="A70" s="394"/>
      <c r="B70" s="616" t="s">
        <v>72</v>
      </c>
      <c r="C70" s="617" t="s">
        <v>279</v>
      </c>
      <c r="D70" s="214"/>
      <c r="E70" s="965"/>
      <c r="F70" s="715" t="s">
        <v>63</v>
      </c>
      <c r="G70" s="896"/>
      <c r="H70" s="895">
        <v>13</v>
      </c>
      <c r="I70" s="213" t="str">
        <f>IF(Prislista!F21=0," ",Prislista!F21)</f>
        <v xml:space="preserve"> </v>
      </c>
      <c r="J70" s="199" t="str">
        <f>IF(Prislista!F21=0," ",(H70*I70))</f>
        <v xml:space="preserve"> </v>
      </c>
      <c r="K70" s="675" t="str">
        <f>IF(J70&gt;0,J70,0)</f>
        <v xml:space="preserve"> </v>
      </c>
      <c r="L70" s="880"/>
      <c r="M70" s="614"/>
      <c r="N70" s="615"/>
      <c r="O70" s="703"/>
      <c r="P70" s="675"/>
      <c r="Q70" s="880"/>
      <c r="R70" s="614"/>
      <c r="S70" s="615"/>
      <c r="T70" s="703"/>
      <c r="U70" s="675"/>
      <c r="V70" s="654"/>
      <c r="W70" s="697"/>
      <c r="X70" s="696"/>
      <c r="Y70" s="696"/>
      <c r="Z70" s="675"/>
      <c r="AA70" s="654"/>
      <c r="AB70" s="697"/>
      <c r="AC70" s="696"/>
      <c r="AD70" s="696"/>
      <c r="AE70" s="675"/>
      <c r="AF70" s="675"/>
    </row>
    <row r="71" spans="1:35" ht="6" customHeight="1" x14ac:dyDescent="0.2">
      <c r="A71" s="394"/>
      <c r="B71" s="622"/>
      <c r="C71" s="194"/>
      <c r="D71" s="90"/>
      <c r="E71" s="12"/>
      <c r="F71" s="621"/>
      <c r="G71" s="883"/>
      <c r="H71" s="621"/>
      <c r="I71" s="623"/>
      <c r="J71" s="625"/>
      <c r="K71" s="675"/>
      <c r="L71" s="883"/>
      <c r="M71" s="206"/>
      <c r="N71" s="29"/>
      <c r="O71" s="625"/>
      <c r="P71" s="675"/>
      <c r="Q71" s="883"/>
      <c r="R71" s="206"/>
      <c r="S71" s="29"/>
      <c r="T71" s="625"/>
      <c r="U71" s="675"/>
      <c r="V71" s="693"/>
      <c r="W71" s="581"/>
      <c r="X71" s="395"/>
      <c r="Y71" s="395"/>
      <c r="Z71" s="675"/>
      <c r="AA71" s="693"/>
      <c r="AB71" s="581"/>
      <c r="AC71" s="395"/>
      <c r="AD71" s="395"/>
      <c r="AE71" s="675"/>
      <c r="AF71" s="675"/>
      <c r="AG71" s="683"/>
    </row>
    <row r="72" spans="1:35" x14ac:dyDescent="0.2">
      <c r="A72" s="394"/>
      <c r="B72" s="659" t="s">
        <v>20</v>
      </c>
      <c r="C72" s="590" t="s">
        <v>311</v>
      </c>
      <c r="D72" s="587"/>
      <c r="E72" s="954"/>
      <c r="F72" s="714" t="s">
        <v>63</v>
      </c>
      <c r="G72" s="891"/>
      <c r="H72" s="897">
        <f>SUM(H65)</f>
        <v>20</v>
      </c>
      <c r="I72" s="626" t="str">
        <f>IF(Prislista!F95=0," ",Prislista!F95)</f>
        <v xml:space="preserve"> </v>
      </c>
      <c r="J72" s="612" t="str">
        <f>IF(Prislista!F95=0," ",(H72*I72))</f>
        <v xml:space="preserve"> </v>
      </c>
      <c r="K72" s="675" t="str">
        <f>IF(J72&gt;0,J72,0)</f>
        <v xml:space="preserve"> </v>
      </c>
      <c r="L72" s="891"/>
      <c r="M72" s="897">
        <f>SUM(M65)</f>
        <v>3</v>
      </c>
      <c r="N72" s="626" t="str">
        <f>IF(Prislista!G95=0," ",Prislista!G95)</f>
        <v xml:space="preserve"> </v>
      </c>
      <c r="O72" s="612" t="str">
        <f>IF(Prislista!G95=0," ",(M72*N72))</f>
        <v xml:space="preserve"> </v>
      </c>
      <c r="P72" s="675" t="str">
        <f>IF(O72&gt;0,O72,0)</f>
        <v xml:space="preserve"> </v>
      </c>
      <c r="Q72" s="891"/>
      <c r="R72" s="897">
        <f>SUM(R65)</f>
        <v>1</v>
      </c>
      <c r="S72" s="626" t="str">
        <f>IF(Prislista!H95=0," ",Prislista!H95)</f>
        <v xml:space="preserve"> </v>
      </c>
      <c r="T72" s="612" t="str">
        <f>IF(Prislista!H95=0," ",(R72*S72))</f>
        <v xml:space="preserve"> </v>
      </c>
      <c r="U72" s="675" t="str">
        <f>IF(T72&gt;0,T72,0)</f>
        <v xml:space="preserve"> </v>
      </c>
      <c r="V72" s="654"/>
      <c r="W72" s="695"/>
      <c r="X72" s="395"/>
      <c r="Y72" s="395"/>
      <c r="Z72" s="675"/>
      <c r="AA72" s="654"/>
      <c r="AB72" s="695"/>
      <c r="AC72" s="395"/>
      <c r="AD72" s="395"/>
      <c r="AE72" s="675"/>
      <c r="AF72" s="675"/>
    </row>
    <row r="73" spans="1:35" x14ac:dyDescent="0.2">
      <c r="A73" s="394"/>
      <c r="B73" s="171"/>
      <c r="C73" s="591" t="s">
        <v>312</v>
      </c>
      <c r="D73" s="589"/>
      <c r="E73" s="956"/>
      <c r="F73" s="598" t="s">
        <v>63</v>
      </c>
      <c r="G73" s="892"/>
      <c r="H73" s="894" t="s">
        <v>265</v>
      </c>
      <c r="I73" s="686" t="s">
        <v>265</v>
      </c>
      <c r="J73" s="610" t="s">
        <v>265</v>
      </c>
      <c r="K73" s="675" t="str">
        <f>IF(J73&gt;0,J73,0)</f>
        <v>-</v>
      </c>
      <c r="L73" s="892"/>
      <c r="M73" s="890">
        <f>SUM(M67)</f>
        <v>3</v>
      </c>
      <c r="N73" s="605" t="str">
        <f>IF(Prislista!F97=0," ",Prislista!F97)</f>
        <v xml:space="preserve"> </v>
      </c>
      <c r="O73" s="28" t="str">
        <f>IF(Prislista!F97=0," ",(M73*N73))</f>
        <v xml:space="preserve"> </v>
      </c>
      <c r="P73" s="675" t="str">
        <f>IF(O73&gt;0,O73,0)</f>
        <v xml:space="preserve"> </v>
      </c>
      <c r="Q73" s="892"/>
      <c r="R73" s="894" t="s">
        <v>265</v>
      </c>
      <c r="S73" s="686" t="s">
        <v>265</v>
      </c>
      <c r="T73" s="610" t="s">
        <v>265</v>
      </c>
      <c r="U73" s="675" t="str">
        <f>IF(T73&gt;0,T73,0)</f>
        <v>-</v>
      </c>
      <c r="V73" s="654"/>
      <c r="W73" s="699"/>
      <c r="X73" s="698"/>
      <c r="Y73" s="696"/>
      <c r="Z73" s="675"/>
      <c r="AA73" s="654"/>
      <c r="AB73" s="697"/>
      <c r="AC73" s="696"/>
      <c r="AD73" s="696"/>
      <c r="AE73" s="675"/>
      <c r="AF73" s="675"/>
    </row>
    <row r="74" spans="1:35" s="13" customFormat="1" ht="6" customHeight="1" x14ac:dyDescent="0.2">
      <c r="A74" s="396"/>
      <c r="B74" s="193"/>
      <c r="C74" s="194"/>
      <c r="D74" s="583"/>
      <c r="E74" s="12"/>
      <c r="F74" s="22"/>
      <c r="G74" s="882"/>
      <c r="H74" s="613"/>
      <c r="I74" s="29"/>
      <c r="J74" s="625"/>
      <c r="K74" s="675"/>
      <c r="L74" s="882"/>
      <c r="M74" s="613"/>
      <c r="N74" s="29"/>
      <c r="O74" s="625"/>
      <c r="P74" s="675"/>
      <c r="Q74" s="882"/>
      <c r="R74" s="613"/>
      <c r="S74" s="29"/>
      <c r="T74" s="625"/>
      <c r="U74" s="675"/>
      <c r="V74" s="655"/>
      <c r="W74" s="627"/>
      <c r="X74" s="628"/>
      <c r="Y74" s="615"/>
      <c r="Z74" s="675"/>
      <c r="AA74" s="655"/>
      <c r="AB74" s="614"/>
      <c r="AC74" s="615"/>
      <c r="AD74" s="615"/>
      <c r="AE74" s="675"/>
      <c r="AF74" s="675"/>
      <c r="AG74" s="683"/>
      <c r="AH74" s="683"/>
    </row>
    <row r="75" spans="1:35" s="634" customFormat="1" ht="12" hidden="1" x14ac:dyDescent="0.2">
      <c r="B75" s="635" t="s">
        <v>291</v>
      </c>
      <c r="C75" s="636"/>
      <c r="D75" s="637"/>
      <c r="E75" s="637"/>
      <c r="F75" s="638"/>
      <c r="G75" s="884"/>
      <c r="H75" s="639">
        <v>0.5</v>
      </c>
      <c r="I75" s="640"/>
      <c r="J75" s="907"/>
      <c r="K75" s="676"/>
      <c r="L75" s="884"/>
      <c r="M75" s="638"/>
      <c r="N75" s="640"/>
      <c r="O75" s="907"/>
      <c r="P75" s="676"/>
      <c r="Q75" s="884"/>
      <c r="R75" s="639"/>
      <c r="S75" s="640"/>
      <c r="T75" s="907"/>
      <c r="U75" s="676"/>
      <c r="V75" s="934"/>
      <c r="W75" s="641"/>
      <c r="X75" s="642"/>
      <c r="Y75" s="642"/>
      <c r="Z75" s="676"/>
      <c r="AA75" s="934"/>
      <c r="AB75" s="641"/>
      <c r="AC75" s="642"/>
      <c r="AD75" s="642"/>
      <c r="AE75" s="676"/>
      <c r="AF75" s="642"/>
      <c r="AG75" s="642"/>
      <c r="AH75" s="642"/>
      <c r="AI75" s="642"/>
    </row>
    <row r="76" spans="1:35" s="634" customFormat="1" ht="12" hidden="1" x14ac:dyDescent="0.2">
      <c r="B76" s="635" t="s">
        <v>297</v>
      </c>
      <c r="C76" s="636"/>
      <c r="D76" s="637"/>
      <c r="E76" s="637"/>
      <c r="F76" s="638"/>
      <c r="G76" s="884"/>
      <c r="H76" s="639">
        <v>0.33333333333330001</v>
      </c>
      <c r="I76" s="640"/>
      <c r="J76" s="907"/>
      <c r="K76" s="676"/>
      <c r="L76" s="884"/>
      <c r="M76" s="638"/>
      <c r="N76" s="640"/>
      <c r="O76" s="907"/>
      <c r="P76" s="676"/>
      <c r="Q76" s="884"/>
      <c r="R76" s="639"/>
      <c r="S76" s="640"/>
      <c r="T76" s="907"/>
      <c r="U76" s="676"/>
      <c r="V76" s="934"/>
      <c r="W76" s="641"/>
      <c r="X76" s="642"/>
      <c r="Y76" s="642"/>
      <c r="Z76" s="676"/>
      <c r="AA76" s="934"/>
      <c r="AB76" s="641"/>
      <c r="AC76" s="642"/>
      <c r="AD76" s="642"/>
      <c r="AE76" s="676"/>
      <c r="AF76" s="642"/>
      <c r="AG76" s="642"/>
      <c r="AH76" s="642"/>
      <c r="AI76" s="642"/>
    </row>
    <row r="77" spans="1:35" s="13" customFormat="1" hidden="1" x14ac:dyDescent="0.2">
      <c r="B77" s="193"/>
      <c r="C77" s="194"/>
      <c r="D77" s="583"/>
      <c r="E77" s="12"/>
      <c r="F77" s="22"/>
      <c r="G77" s="882"/>
      <c r="H77" s="632"/>
      <c r="I77" s="29"/>
      <c r="J77" s="625"/>
      <c r="K77" s="675"/>
      <c r="L77" s="882"/>
      <c r="M77" s="613"/>
      <c r="N77" s="29"/>
      <c r="O77" s="625"/>
      <c r="P77" s="675"/>
      <c r="Q77" s="882"/>
      <c r="R77" s="613"/>
      <c r="S77" s="29"/>
      <c r="T77" s="625"/>
      <c r="U77" s="675"/>
      <c r="V77" s="655"/>
      <c r="W77" s="614"/>
      <c r="X77" s="615"/>
      <c r="Y77" s="615"/>
      <c r="Z77" s="675"/>
      <c r="AA77" s="655"/>
      <c r="AB77" s="614"/>
      <c r="AC77" s="615"/>
      <c r="AD77" s="615"/>
      <c r="AE77" s="675"/>
      <c r="AF77" s="675"/>
      <c r="AG77" s="683"/>
      <c r="AH77" s="683"/>
    </row>
    <row r="78" spans="1:35" x14ac:dyDescent="0.2">
      <c r="B78" s="173" t="s">
        <v>175</v>
      </c>
      <c r="C78" s="590" t="s">
        <v>281</v>
      </c>
      <c r="D78" s="633"/>
      <c r="E78" s="964"/>
      <c r="F78" s="714" t="s">
        <v>63</v>
      </c>
      <c r="G78" s="891"/>
      <c r="H78" s="898">
        <f>SUM(H$65:H$66)</f>
        <v>29</v>
      </c>
      <c r="I78" s="626" t="str">
        <f>IF(Prislista!$F103=0," ",Prislista!$F103)</f>
        <v xml:space="preserve"> </v>
      </c>
      <c r="J78" s="612" t="str">
        <f>IF(Prislista!$F103=0," ",(H78*I78))</f>
        <v xml:space="preserve"> </v>
      </c>
      <c r="K78" s="675" t="str">
        <f t="shared" ref="K78:K90" si="31">IF(J78&gt;0,J78,0)</f>
        <v xml:space="preserve"> </v>
      </c>
      <c r="L78" s="891"/>
      <c r="M78" s="898">
        <f>SUM(M$65:M$67)</f>
        <v>7</v>
      </c>
      <c r="N78" s="626" t="str">
        <f>IF(Prislista!$F103=0," ",Prislista!$F103)</f>
        <v xml:space="preserve"> </v>
      </c>
      <c r="O78" s="612" t="str">
        <f>IF(Prislista!$F103=0," ",(M78*N78))</f>
        <v xml:space="preserve"> </v>
      </c>
      <c r="P78" s="675" t="str">
        <f t="shared" ref="P78:P90" si="32">IF(O78&gt;0,O78,0)</f>
        <v xml:space="preserve"> </v>
      </c>
      <c r="Q78" s="891"/>
      <c r="R78" s="898">
        <f>SUM(R$65)</f>
        <v>1</v>
      </c>
      <c r="S78" s="626" t="str">
        <f>IF(Prislista!$F103=0," ",Prislista!$F103)</f>
        <v xml:space="preserve"> </v>
      </c>
      <c r="T78" s="612" t="str">
        <f>IF(Prislista!$F103=0," ",(R78*S78))</f>
        <v xml:space="preserve"> </v>
      </c>
      <c r="U78" s="675" t="str">
        <f t="shared" ref="U78:U90" si="33">IF(T78&gt;0,T78,0)</f>
        <v xml:space="preserve"> </v>
      </c>
      <c r="V78" s="654"/>
      <c r="W78" s="206"/>
      <c r="X78" s="29"/>
      <c r="Y78" s="29"/>
      <c r="Z78" s="675"/>
      <c r="AA78" s="654"/>
      <c r="AB78" s="206"/>
      <c r="AC78" s="29"/>
      <c r="AD78" s="29"/>
      <c r="AE78" s="675"/>
      <c r="AF78" s="675"/>
    </row>
    <row r="79" spans="1:35" x14ac:dyDescent="0.2">
      <c r="B79" s="172" t="s">
        <v>176</v>
      </c>
      <c r="C79" s="14" t="s">
        <v>282</v>
      </c>
      <c r="D79" s="135"/>
      <c r="E79" s="957"/>
      <c r="F79" s="596" t="s">
        <v>63</v>
      </c>
      <c r="G79" s="86"/>
      <c r="H79" s="899">
        <f t="shared" ref="H79:H88" si="34">SUM(H$65:H$66)*$H$23</f>
        <v>14.5</v>
      </c>
      <c r="I79" s="465" t="str">
        <f>IF(Prislista!$F107=0," ",Prislista!$F107)</f>
        <v xml:space="preserve"> </v>
      </c>
      <c r="J79" s="26" t="str">
        <f>IF(Prislista!$F107=0," ",H79*I79)</f>
        <v xml:space="preserve"> </v>
      </c>
      <c r="K79" s="675" t="str">
        <f t="shared" si="31"/>
        <v xml:space="preserve"> </v>
      </c>
      <c r="L79" s="86"/>
      <c r="M79" s="899">
        <f t="shared" ref="M79:M88" si="35">SUM(M$65:M$67)*$H$23</f>
        <v>3.5</v>
      </c>
      <c r="N79" s="465" t="str">
        <f>IF(Prislista!$F107=0," ",Prislista!$F107)</f>
        <v xml:space="preserve"> </v>
      </c>
      <c r="O79" s="26" t="str">
        <f>IF(Prislista!$F107=0," ",M79*N79)</f>
        <v xml:space="preserve"> </v>
      </c>
      <c r="P79" s="675" t="str">
        <f t="shared" si="32"/>
        <v xml:space="preserve"> </v>
      </c>
      <c r="Q79" s="86"/>
      <c r="R79" s="899">
        <f t="shared" ref="R79:R88" si="36">SUM(R$65)*$H$23</f>
        <v>0.5</v>
      </c>
      <c r="S79" s="465" t="str">
        <f>IF(Prislista!$F107=0," ",Prislista!$F107)</f>
        <v xml:space="preserve"> </v>
      </c>
      <c r="T79" s="26" t="str">
        <f>IF(Prislista!$F107=0," ",R79*S79)</f>
        <v xml:space="preserve"> </v>
      </c>
      <c r="U79" s="675" t="str">
        <f t="shared" si="33"/>
        <v xml:space="preserve"> </v>
      </c>
      <c r="V79" s="654"/>
      <c r="W79" s="206"/>
      <c r="X79" s="29"/>
      <c r="Y79" s="29"/>
      <c r="Z79" s="675"/>
      <c r="AA79" s="654"/>
      <c r="AB79" s="206"/>
      <c r="AC79" s="29"/>
      <c r="AD79" s="29"/>
      <c r="AE79" s="675"/>
      <c r="AF79" s="675"/>
    </row>
    <row r="80" spans="1:35" x14ac:dyDescent="0.2">
      <c r="B80" s="172" t="s">
        <v>225</v>
      </c>
      <c r="C80" s="14" t="s">
        <v>283</v>
      </c>
      <c r="D80" s="135"/>
      <c r="E80" s="957"/>
      <c r="F80" s="596" t="s">
        <v>63</v>
      </c>
      <c r="G80" s="86"/>
      <c r="H80" s="899">
        <f t="shared" si="34"/>
        <v>14.5</v>
      </c>
      <c r="I80" s="465" t="str">
        <f>IF(Prislista!$F111=0," ",Prislista!$F111)</f>
        <v xml:space="preserve"> </v>
      </c>
      <c r="J80" s="26" t="str">
        <f>IF(Prislista!$F111=0," ",H80*I80)</f>
        <v xml:space="preserve"> </v>
      </c>
      <c r="K80" s="675" t="str">
        <f t="shared" si="31"/>
        <v xml:space="preserve"> </v>
      </c>
      <c r="L80" s="86"/>
      <c r="M80" s="899">
        <f t="shared" si="35"/>
        <v>3.5</v>
      </c>
      <c r="N80" s="465" t="str">
        <f>IF(Prislista!$F111=0," ",Prislista!$F111)</f>
        <v xml:space="preserve"> </v>
      </c>
      <c r="O80" s="26" t="str">
        <f>IF(Prislista!$F111=0," ",M80*N80)</f>
        <v xml:space="preserve"> </v>
      </c>
      <c r="P80" s="675" t="str">
        <f t="shared" si="32"/>
        <v xml:space="preserve"> </v>
      </c>
      <c r="Q80" s="86"/>
      <c r="R80" s="899">
        <f t="shared" si="36"/>
        <v>0.5</v>
      </c>
      <c r="S80" s="465" t="str">
        <f>IF(Prislista!$F111=0," ",Prislista!$F111)</f>
        <v xml:space="preserve"> </v>
      </c>
      <c r="T80" s="26" t="str">
        <f>IF(Prislista!$F111=0," ",R80*S80)</f>
        <v xml:space="preserve"> </v>
      </c>
      <c r="U80" s="675" t="str">
        <f t="shared" si="33"/>
        <v xml:space="preserve"> </v>
      </c>
      <c r="V80" s="654"/>
      <c r="W80" s="206"/>
      <c r="X80" s="29"/>
      <c r="Y80" s="29"/>
      <c r="Z80" s="675"/>
      <c r="AA80" s="654"/>
      <c r="AB80" s="206"/>
      <c r="AC80" s="29"/>
      <c r="AD80" s="29"/>
      <c r="AE80" s="675"/>
      <c r="AF80" s="675"/>
    </row>
    <row r="81" spans="2:34" s="394" customFormat="1" x14ac:dyDescent="0.2">
      <c r="B81" s="657" t="s">
        <v>177</v>
      </c>
      <c r="C81" s="424" t="s">
        <v>284</v>
      </c>
      <c r="D81" s="425"/>
      <c r="E81" s="958"/>
      <c r="F81" s="596" t="s">
        <v>63</v>
      </c>
      <c r="G81" s="86"/>
      <c r="H81" s="899">
        <f t="shared" si="34"/>
        <v>14.5</v>
      </c>
      <c r="I81" s="476" t="str">
        <f>IF(Prislista!$F115=0," ",Prislista!$F115)</f>
        <v xml:space="preserve"> </v>
      </c>
      <c r="J81" s="426" t="str">
        <f>IF(Prislista!$F115=0," ",H81*I81)</f>
        <v xml:space="preserve"> </v>
      </c>
      <c r="K81" s="675" t="str">
        <f t="shared" si="31"/>
        <v xml:space="preserve"> </v>
      </c>
      <c r="L81" s="86"/>
      <c r="M81" s="899">
        <f t="shared" si="35"/>
        <v>3.5</v>
      </c>
      <c r="N81" s="476" t="str">
        <f>IF(Prislista!$F115=0," ",Prislista!$F115)</f>
        <v xml:space="preserve"> </v>
      </c>
      <c r="O81" s="426" t="str">
        <f>IF(Prislista!$F115=0," ",M81*N81)</f>
        <v xml:space="preserve"> </v>
      </c>
      <c r="P81" s="675" t="str">
        <f t="shared" si="32"/>
        <v xml:space="preserve"> </v>
      </c>
      <c r="Q81" s="86"/>
      <c r="R81" s="899">
        <f t="shared" si="36"/>
        <v>0.5</v>
      </c>
      <c r="S81" s="476" t="str">
        <f>IF(Prislista!$F115=0," ",Prislista!$F115)</f>
        <v xml:space="preserve"> </v>
      </c>
      <c r="T81" s="426" t="str">
        <f>IF(Prislista!$F115=0," ",R81*S81)</f>
        <v xml:space="preserve"> </v>
      </c>
      <c r="U81" s="675" t="str">
        <f t="shared" si="33"/>
        <v xml:space="preserve"> </v>
      </c>
      <c r="V81" s="654"/>
      <c r="W81" s="581"/>
      <c r="X81" s="395"/>
      <c r="Y81" s="395"/>
      <c r="Z81" s="675"/>
      <c r="AA81" s="654"/>
      <c r="AB81" s="581"/>
      <c r="AC81" s="395"/>
      <c r="AD81" s="395"/>
      <c r="AE81" s="675"/>
      <c r="AF81" s="675"/>
      <c r="AG81" s="682"/>
      <c r="AH81" s="682"/>
    </row>
    <row r="82" spans="2:34" x14ac:dyDescent="0.2">
      <c r="B82" s="172" t="s">
        <v>178</v>
      </c>
      <c r="C82" s="14" t="s">
        <v>285</v>
      </c>
      <c r="D82" s="135"/>
      <c r="E82" s="957"/>
      <c r="F82" s="596" t="s">
        <v>63</v>
      </c>
      <c r="G82" s="86"/>
      <c r="H82" s="899">
        <f t="shared" si="34"/>
        <v>14.5</v>
      </c>
      <c r="I82" s="465" t="str">
        <f>IF(Prislista!$F119=0," ",Prislista!$F119)</f>
        <v xml:space="preserve"> </v>
      </c>
      <c r="J82" s="26" t="str">
        <f>IF(Prislista!$F119=0," ",H82*I82)</f>
        <v xml:space="preserve"> </v>
      </c>
      <c r="K82" s="675" t="str">
        <f t="shared" si="31"/>
        <v xml:space="preserve"> </v>
      </c>
      <c r="L82" s="86"/>
      <c r="M82" s="899">
        <f t="shared" si="35"/>
        <v>3.5</v>
      </c>
      <c r="N82" s="465" t="str">
        <f>IF(Prislista!$F119=0," ",Prislista!$F119)</f>
        <v xml:space="preserve"> </v>
      </c>
      <c r="O82" s="26" t="str">
        <f>IF(Prislista!$F119=0," ",M82*N82)</f>
        <v xml:space="preserve"> </v>
      </c>
      <c r="P82" s="675" t="str">
        <f t="shared" si="32"/>
        <v xml:space="preserve"> </v>
      </c>
      <c r="Q82" s="86"/>
      <c r="R82" s="899">
        <f t="shared" si="36"/>
        <v>0.5</v>
      </c>
      <c r="S82" s="465" t="str">
        <f>IF(Prislista!$F119=0," ",Prislista!$F119)</f>
        <v xml:space="preserve"> </v>
      </c>
      <c r="T82" s="26" t="str">
        <f>IF(Prislista!$F119=0," ",R82*S82)</f>
        <v xml:space="preserve"> </v>
      </c>
      <c r="U82" s="675" t="str">
        <f t="shared" si="33"/>
        <v xml:space="preserve"> </v>
      </c>
      <c r="V82" s="654"/>
      <c r="W82" s="206"/>
      <c r="X82" s="29"/>
      <c r="Y82" s="29"/>
      <c r="Z82" s="675"/>
      <c r="AA82" s="654"/>
      <c r="AB82" s="206"/>
      <c r="AC82" s="29"/>
      <c r="AD82" s="29"/>
      <c r="AE82" s="675"/>
      <c r="AF82" s="675"/>
    </row>
    <row r="83" spans="2:34" x14ac:dyDescent="0.2">
      <c r="B83" s="172" t="s">
        <v>179</v>
      </c>
      <c r="C83" s="14" t="s">
        <v>286</v>
      </c>
      <c r="D83" s="135"/>
      <c r="E83" s="957"/>
      <c r="F83" s="596" t="s">
        <v>63</v>
      </c>
      <c r="G83" s="86"/>
      <c r="H83" s="899">
        <f t="shared" si="34"/>
        <v>14.5</v>
      </c>
      <c r="I83" s="465" t="str">
        <f>IF(Prislista!$F123=0," ",Prislista!$F123)</f>
        <v xml:space="preserve"> </v>
      </c>
      <c r="J83" s="26" t="str">
        <f>IF(Prislista!$F123=0," ",H83*I83)</f>
        <v xml:space="preserve"> </v>
      </c>
      <c r="K83" s="675" t="str">
        <f t="shared" si="31"/>
        <v xml:space="preserve"> </v>
      </c>
      <c r="L83" s="86"/>
      <c r="M83" s="899">
        <f t="shared" si="35"/>
        <v>3.5</v>
      </c>
      <c r="N83" s="465" t="str">
        <f>IF(Prislista!$F123=0," ",Prislista!$F123)</f>
        <v xml:space="preserve"> </v>
      </c>
      <c r="O83" s="26" t="str">
        <f>IF(Prislista!$F123=0," ",M83*N83)</f>
        <v xml:space="preserve"> </v>
      </c>
      <c r="P83" s="675" t="str">
        <f t="shared" si="32"/>
        <v xml:space="preserve"> </v>
      </c>
      <c r="Q83" s="86"/>
      <c r="R83" s="899">
        <f t="shared" si="36"/>
        <v>0.5</v>
      </c>
      <c r="S83" s="465" t="str">
        <f>IF(Prislista!$F123=0," ",Prislista!$F123)</f>
        <v xml:space="preserve"> </v>
      </c>
      <c r="T83" s="26" t="str">
        <f>IF(Prislista!$F123=0," ",R83*S83)</f>
        <v xml:space="preserve"> </v>
      </c>
      <c r="U83" s="675" t="str">
        <f t="shared" si="33"/>
        <v xml:space="preserve"> </v>
      </c>
      <c r="V83" s="654"/>
      <c r="W83" s="206"/>
      <c r="X83" s="29"/>
      <c r="Y83" s="29"/>
      <c r="Z83" s="675"/>
      <c r="AA83" s="654"/>
      <c r="AB83" s="206"/>
      <c r="AC83" s="29"/>
      <c r="AD83" s="29"/>
      <c r="AE83" s="675"/>
      <c r="AF83" s="675"/>
    </row>
    <row r="84" spans="2:34" x14ac:dyDescent="0.2">
      <c r="B84" s="172" t="s">
        <v>180</v>
      </c>
      <c r="C84" s="14" t="s">
        <v>287</v>
      </c>
      <c r="D84" s="135"/>
      <c r="E84" s="957"/>
      <c r="F84" s="596" t="s">
        <v>63</v>
      </c>
      <c r="G84" s="86"/>
      <c r="H84" s="899">
        <f t="shared" si="34"/>
        <v>14.5</v>
      </c>
      <c r="I84" s="465" t="str">
        <f>IF(Prislista!$F127=0," ",Prislista!$F127)</f>
        <v xml:space="preserve"> </v>
      </c>
      <c r="J84" s="26" t="str">
        <f>IF(Prislista!$F127=0," ",H84*I84)</f>
        <v xml:space="preserve"> </v>
      </c>
      <c r="K84" s="675" t="str">
        <f t="shared" si="31"/>
        <v xml:space="preserve"> </v>
      </c>
      <c r="L84" s="86"/>
      <c r="M84" s="899">
        <f t="shared" si="35"/>
        <v>3.5</v>
      </c>
      <c r="N84" s="465" t="str">
        <f>IF(Prislista!$F127=0," ",Prislista!$F127)</f>
        <v xml:space="preserve"> </v>
      </c>
      <c r="O84" s="26" t="str">
        <f>IF(Prislista!$F127=0," ",M84*N84)</f>
        <v xml:space="preserve"> </v>
      </c>
      <c r="P84" s="675" t="str">
        <f t="shared" si="32"/>
        <v xml:space="preserve"> </v>
      </c>
      <c r="Q84" s="86"/>
      <c r="R84" s="899">
        <f t="shared" si="36"/>
        <v>0.5</v>
      </c>
      <c r="S84" s="465" t="str">
        <f>IF(Prislista!$F127=0," ",Prislista!$F127)</f>
        <v xml:space="preserve"> </v>
      </c>
      <c r="T84" s="26" t="str">
        <f>IF(Prislista!$F127=0," ",R84*S84)</f>
        <v xml:space="preserve"> </v>
      </c>
      <c r="U84" s="675" t="str">
        <f t="shared" si="33"/>
        <v xml:space="preserve"> </v>
      </c>
      <c r="V84" s="654"/>
      <c r="W84" s="206"/>
      <c r="X84" s="29"/>
      <c r="Y84" s="29"/>
      <c r="Z84" s="675"/>
      <c r="AA84" s="654"/>
      <c r="AB84" s="206"/>
      <c r="AC84" s="29"/>
      <c r="AD84" s="29"/>
      <c r="AE84" s="675"/>
      <c r="AF84" s="675"/>
    </row>
    <row r="85" spans="2:34" s="394" customFormat="1" x14ac:dyDescent="0.2">
      <c r="B85" s="657" t="s">
        <v>182</v>
      </c>
      <c r="C85" s="424" t="s">
        <v>288</v>
      </c>
      <c r="D85" s="425"/>
      <c r="E85" s="958"/>
      <c r="F85" s="596" t="s">
        <v>63</v>
      </c>
      <c r="G85" s="86"/>
      <c r="H85" s="899">
        <f t="shared" si="34"/>
        <v>14.5</v>
      </c>
      <c r="I85" s="476" t="str">
        <f>IF(Prislista!$F131=0," ",Prislista!$F131)</f>
        <v xml:space="preserve"> </v>
      </c>
      <c r="J85" s="426" t="str">
        <f>IF(Prislista!$F131=0," ",H85*I85)</f>
        <v xml:space="preserve"> </v>
      </c>
      <c r="K85" s="675" t="str">
        <f t="shared" si="31"/>
        <v xml:space="preserve"> </v>
      </c>
      <c r="L85" s="86"/>
      <c r="M85" s="899">
        <f t="shared" si="35"/>
        <v>3.5</v>
      </c>
      <c r="N85" s="476" t="str">
        <f>IF(Prislista!$F131=0," ",Prislista!$F131)</f>
        <v xml:space="preserve"> </v>
      </c>
      <c r="O85" s="426" t="str">
        <f>IF(Prislista!$F131=0," ",M85*N85)</f>
        <v xml:space="preserve"> </v>
      </c>
      <c r="P85" s="675" t="str">
        <f t="shared" si="32"/>
        <v xml:space="preserve"> </v>
      </c>
      <c r="Q85" s="86"/>
      <c r="R85" s="899">
        <f t="shared" si="36"/>
        <v>0.5</v>
      </c>
      <c r="S85" s="476" t="str">
        <f>IF(Prislista!$F131=0," ",Prislista!$F131)</f>
        <v xml:space="preserve"> </v>
      </c>
      <c r="T85" s="426" t="str">
        <f>IF(Prislista!$F131=0," ",R85*S85)</f>
        <v xml:space="preserve"> </v>
      </c>
      <c r="U85" s="675" t="str">
        <f t="shared" si="33"/>
        <v xml:space="preserve"> </v>
      </c>
      <c r="V85" s="654"/>
      <c r="W85" s="581"/>
      <c r="X85" s="395"/>
      <c r="Y85" s="395"/>
      <c r="Z85" s="675"/>
      <c r="AA85" s="654"/>
      <c r="AB85" s="581"/>
      <c r="AC85" s="395"/>
      <c r="AD85" s="395"/>
      <c r="AE85" s="675"/>
      <c r="AF85" s="675"/>
      <c r="AG85" s="682"/>
      <c r="AH85" s="682"/>
    </row>
    <row r="86" spans="2:34" x14ac:dyDescent="0.2">
      <c r="B86" s="172" t="s">
        <v>181</v>
      </c>
      <c r="C86" s="14" t="s">
        <v>289</v>
      </c>
      <c r="D86" s="135"/>
      <c r="E86" s="957"/>
      <c r="F86" s="596" t="s">
        <v>63</v>
      </c>
      <c r="G86" s="86"/>
      <c r="H86" s="899">
        <f t="shared" si="34"/>
        <v>14.5</v>
      </c>
      <c r="I86" s="476" t="str">
        <f>IF(Prislista!$F135=0," ",Prislista!$F135)</f>
        <v xml:space="preserve"> </v>
      </c>
      <c r="J86" s="426" t="str">
        <f>IF(Prislista!$F135=0," ",H86*I86)</f>
        <v xml:space="preserve"> </v>
      </c>
      <c r="K86" s="675" t="str">
        <f t="shared" si="31"/>
        <v xml:space="preserve"> </v>
      </c>
      <c r="L86" s="86"/>
      <c r="M86" s="899">
        <f t="shared" si="35"/>
        <v>3.5</v>
      </c>
      <c r="N86" s="476" t="str">
        <f>IF(Prislista!$F135=0," ",Prislista!$F135)</f>
        <v xml:space="preserve"> </v>
      </c>
      <c r="O86" s="426" t="str">
        <f>IF(Prislista!$F135=0," ",M86*N86)</f>
        <v xml:space="preserve"> </v>
      </c>
      <c r="P86" s="675" t="str">
        <f t="shared" si="32"/>
        <v xml:space="preserve"> </v>
      </c>
      <c r="Q86" s="86"/>
      <c r="R86" s="899">
        <f t="shared" si="36"/>
        <v>0.5</v>
      </c>
      <c r="S86" s="476" t="str">
        <f>IF(Prislista!$F135=0," ",Prislista!$F135)</f>
        <v xml:space="preserve"> </v>
      </c>
      <c r="T86" s="426" t="str">
        <f>IF(Prislista!$F135=0," ",R86*S86)</f>
        <v xml:space="preserve"> </v>
      </c>
      <c r="U86" s="675" t="str">
        <f t="shared" si="33"/>
        <v xml:space="preserve"> </v>
      </c>
      <c r="V86" s="654"/>
      <c r="W86" s="206"/>
      <c r="X86" s="29"/>
      <c r="Y86" s="29"/>
      <c r="Z86" s="675"/>
      <c r="AA86" s="654"/>
      <c r="AB86" s="206"/>
      <c r="AC86" s="29"/>
      <c r="AD86" s="29"/>
      <c r="AE86" s="675"/>
      <c r="AF86" s="675"/>
    </row>
    <row r="87" spans="2:34" s="394" customFormat="1" x14ac:dyDescent="0.2">
      <c r="B87" s="657" t="s">
        <v>183</v>
      </c>
      <c r="C87" s="438" t="s">
        <v>290</v>
      </c>
      <c r="D87" s="644"/>
      <c r="E87" s="959"/>
      <c r="F87" s="596" t="s">
        <v>63</v>
      </c>
      <c r="G87" s="915"/>
      <c r="H87" s="900">
        <f t="shared" si="34"/>
        <v>14.5</v>
      </c>
      <c r="I87" s="480" t="str">
        <f>IF(Prislista!$F139=0," ",Prislista!$F139)</f>
        <v xml:space="preserve"> </v>
      </c>
      <c r="J87" s="645" t="str">
        <f>IF(Prislista!$F139=0," ",H87*I87)</f>
        <v xml:space="preserve"> </v>
      </c>
      <c r="K87" s="675" t="str">
        <f t="shared" si="31"/>
        <v xml:space="preserve"> </v>
      </c>
      <c r="L87" s="915"/>
      <c r="M87" s="900">
        <f t="shared" si="35"/>
        <v>3.5</v>
      </c>
      <c r="N87" s="480" t="str">
        <f>IF(Prislista!$F139=0," ",Prislista!$F139)</f>
        <v xml:space="preserve"> </v>
      </c>
      <c r="O87" s="645" t="str">
        <f>IF(Prislista!$F139=0," ",M87*N87)</f>
        <v xml:space="preserve"> </v>
      </c>
      <c r="P87" s="675" t="str">
        <f t="shared" si="32"/>
        <v xml:space="preserve"> </v>
      </c>
      <c r="Q87" s="915"/>
      <c r="R87" s="900">
        <f t="shared" si="36"/>
        <v>0.5</v>
      </c>
      <c r="S87" s="480" t="str">
        <f>IF(Prislista!$F139=0," ",Prislista!$F139)</f>
        <v xml:space="preserve"> </v>
      </c>
      <c r="T87" s="645" t="str">
        <f>IF(Prislista!$F139=0," ",R87*S87)</f>
        <v xml:space="preserve"> </v>
      </c>
      <c r="U87" s="675" t="str">
        <f t="shared" si="33"/>
        <v xml:space="preserve"> </v>
      </c>
      <c r="V87" s="654"/>
      <c r="W87" s="581"/>
      <c r="X87" s="395"/>
      <c r="Y87" s="395"/>
      <c r="Z87" s="675"/>
      <c r="AA87" s="654"/>
      <c r="AB87" s="581"/>
      <c r="AC87" s="395"/>
      <c r="AD87" s="395"/>
      <c r="AE87" s="675"/>
      <c r="AF87" s="675"/>
      <c r="AG87" s="682"/>
      <c r="AH87" s="682"/>
    </row>
    <row r="88" spans="2:34" s="394" customFormat="1" x14ac:dyDescent="0.2">
      <c r="B88" s="643" t="s">
        <v>36</v>
      </c>
      <c r="C88" s="438" t="s">
        <v>292</v>
      </c>
      <c r="D88" s="644"/>
      <c r="E88" s="959"/>
      <c r="F88" s="596" t="s">
        <v>63</v>
      </c>
      <c r="G88" s="915"/>
      <c r="H88" s="900">
        <f t="shared" si="34"/>
        <v>14.5</v>
      </c>
      <c r="I88" s="480" t="str">
        <f>IF(Prislista!$F143=0," ",Prislista!$F143)</f>
        <v xml:space="preserve"> </v>
      </c>
      <c r="J88" s="645" t="str">
        <f>IF(Prislista!$F143=0," ",H88*I88)</f>
        <v xml:space="preserve"> </v>
      </c>
      <c r="K88" s="675" t="str">
        <f t="shared" si="31"/>
        <v xml:space="preserve"> </v>
      </c>
      <c r="L88" s="915"/>
      <c r="M88" s="900">
        <f t="shared" si="35"/>
        <v>3.5</v>
      </c>
      <c r="N88" s="480" t="str">
        <f>IF(Prislista!$F143=0," ",Prislista!$F143)</f>
        <v xml:space="preserve"> </v>
      </c>
      <c r="O88" s="645" t="str">
        <f>IF(Prislista!$F143=0," ",M88*N88)</f>
        <v xml:space="preserve"> </v>
      </c>
      <c r="P88" s="675" t="str">
        <f t="shared" si="32"/>
        <v xml:space="preserve"> </v>
      </c>
      <c r="Q88" s="915"/>
      <c r="R88" s="900">
        <f t="shared" si="36"/>
        <v>0.5</v>
      </c>
      <c r="S88" s="480" t="str">
        <f>IF(Prislista!$F143=0," ",Prislista!$F143)</f>
        <v xml:space="preserve"> </v>
      </c>
      <c r="T88" s="645" t="str">
        <f>IF(Prislista!$F143=0," ",R88*S88)</f>
        <v xml:space="preserve"> </v>
      </c>
      <c r="U88" s="675" t="str">
        <f t="shared" si="33"/>
        <v xml:space="preserve"> </v>
      </c>
      <c r="V88" s="654"/>
      <c r="W88" s="581"/>
      <c r="X88" s="395"/>
      <c r="Y88" s="395"/>
      <c r="Z88" s="675"/>
      <c r="AA88" s="654"/>
      <c r="AB88" s="581"/>
      <c r="AC88" s="395"/>
      <c r="AD88" s="395"/>
      <c r="AE88" s="675"/>
      <c r="AF88" s="675"/>
      <c r="AG88" s="682"/>
      <c r="AH88" s="682"/>
    </row>
    <row r="89" spans="2:34" x14ac:dyDescent="0.2">
      <c r="B89" s="19" t="s">
        <v>39</v>
      </c>
      <c r="C89" s="21" t="s">
        <v>319</v>
      </c>
      <c r="D89" s="135"/>
      <c r="E89" s="966"/>
      <c r="F89" s="596" t="s">
        <v>276</v>
      </c>
      <c r="G89" s="602">
        <f>SUM(I63)</f>
        <v>200</v>
      </c>
      <c r="H89" s="899">
        <f>SUM(H$65:H$66)</f>
        <v>29</v>
      </c>
      <c r="I89" s="465" t="str">
        <f>IF(Prislista!F160=0," ",Prislista!F160+Prislista!F173+Prislista!F184+Prislista!F195)</f>
        <v xml:space="preserve"> </v>
      </c>
      <c r="J89" s="26" t="str">
        <f>IF(Prislista!$F160=0," ",G89*H89*I89)</f>
        <v xml:space="preserve"> </v>
      </c>
      <c r="K89" s="675" t="str">
        <f t="shared" si="31"/>
        <v xml:space="preserve"> </v>
      </c>
      <c r="L89" s="602">
        <f>SUM(N63)</f>
        <v>2200</v>
      </c>
      <c r="M89" s="922">
        <f>SUM(M$65:M$67)</f>
        <v>7</v>
      </c>
      <c r="N89" s="465" t="str">
        <f>IF(Prislista!G160=0," ",Prislista!G160+Prislista!G173+Prislista!G184+Prislista!G195)</f>
        <v xml:space="preserve"> </v>
      </c>
      <c r="O89" s="26" t="str">
        <f>IF(Prislista!$G160=0," ",L89*M89*N89)</f>
        <v xml:space="preserve"> </v>
      </c>
      <c r="P89" s="675" t="str">
        <f t="shared" si="32"/>
        <v xml:space="preserve"> </v>
      </c>
      <c r="Q89" s="602">
        <f>SUM(S63)</f>
        <v>8500</v>
      </c>
      <c r="R89" s="922">
        <f>SUM(R$65)</f>
        <v>1</v>
      </c>
      <c r="S89" s="465" t="str">
        <f>IF(Prislista!H160=0," ",Prislista!H160+Prislista!H173+Prislista!H184+Prislista!H195)</f>
        <v xml:space="preserve"> </v>
      </c>
      <c r="T89" s="26" t="str">
        <f>IF(Prislista!$H160=0," ",Q89*R89*S89)</f>
        <v xml:space="preserve"> </v>
      </c>
      <c r="U89" s="675" t="str">
        <f t="shared" si="33"/>
        <v xml:space="preserve"> </v>
      </c>
      <c r="V89" s="654"/>
      <c r="W89" s="581"/>
      <c r="X89" s="114"/>
      <c r="Y89" s="395"/>
      <c r="Z89" s="675"/>
      <c r="AA89" s="654"/>
      <c r="AB89" s="581"/>
      <c r="AC89" s="395"/>
      <c r="AD89" s="395"/>
      <c r="AE89" s="581"/>
      <c r="AF89" s="29"/>
    </row>
    <row r="90" spans="2:34" x14ac:dyDescent="0.2">
      <c r="B90" s="171"/>
      <c r="C90" s="713" t="s">
        <v>320</v>
      </c>
      <c r="D90" s="136">
        <v>32</v>
      </c>
      <c r="E90" s="967" t="s">
        <v>30</v>
      </c>
      <c r="F90" s="598" t="s">
        <v>276</v>
      </c>
      <c r="G90" s="603">
        <f>SUM(I63)</f>
        <v>200</v>
      </c>
      <c r="H90" s="901">
        <f>SUM(H$65:H$66)</f>
        <v>29</v>
      </c>
      <c r="I90" s="605" t="str">
        <f>IF(Prislista!F164=0," ",Prislista!F164+Prislista!F177+Prislista!F188+Prislista!F199)</f>
        <v xml:space="preserve"> </v>
      </c>
      <c r="J90" s="28" t="str">
        <f>IF(Prislista!$F164=0," ",G90*H90*I90*$D90)</f>
        <v xml:space="preserve"> </v>
      </c>
      <c r="K90" s="675" t="str">
        <f t="shared" si="31"/>
        <v xml:space="preserve"> </v>
      </c>
      <c r="L90" s="603">
        <f>SUM(N63)</f>
        <v>2200</v>
      </c>
      <c r="M90" s="925">
        <f>SUM(M$65:M$67)</f>
        <v>7</v>
      </c>
      <c r="N90" s="605" t="str">
        <f>IF(Prislista!G164=0," ",Prislista!G164+Prislista!G177+Prislista!G188+Prislista!G199)</f>
        <v xml:space="preserve"> </v>
      </c>
      <c r="O90" s="28" t="str">
        <f>IF(Prislista!$G164=0," ",L90*M90*N90*$D90)</f>
        <v xml:space="preserve"> </v>
      </c>
      <c r="P90" s="675" t="str">
        <f t="shared" si="32"/>
        <v xml:space="preserve"> </v>
      </c>
      <c r="Q90" s="603">
        <f>SUM(S63)</f>
        <v>8500</v>
      </c>
      <c r="R90" s="925">
        <f>SUM(R$65)</f>
        <v>1</v>
      </c>
      <c r="S90" s="605" t="str">
        <f>IF(Prislista!H164=0," ",Prislista!H164+Prislista!H177+Prislista!H188+Prislista!H199)</f>
        <v xml:space="preserve"> </v>
      </c>
      <c r="T90" s="28" t="str">
        <f>IF(Prislista!$H164=0," ",Q90*R90*S90*$D90)</f>
        <v xml:space="preserve"> </v>
      </c>
      <c r="U90" s="675" t="str">
        <f t="shared" si="33"/>
        <v xml:space="preserve"> </v>
      </c>
      <c r="V90" s="654"/>
      <c r="W90" s="581"/>
      <c r="X90" s="395"/>
      <c r="Y90" s="395"/>
      <c r="Z90" s="675"/>
      <c r="AA90" s="654"/>
      <c r="AB90" s="581"/>
      <c r="AC90" s="395"/>
      <c r="AD90" s="395"/>
      <c r="AE90" s="581"/>
      <c r="AF90" s="29"/>
    </row>
    <row r="91" spans="2:34" s="396" customFormat="1" ht="6" customHeight="1" x14ac:dyDescent="0.2">
      <c r="B91" s="651"/>
      <c r="C91" s="652"/>
      <c r="D91" s="653"/>
      <c r="E91" s="654"/>
      <c r="F91" s="655"/>
      <c r="G91" s="885"/>
      <c r="H91" s="801"/>
      <c r="I91" s="395"/>
      <c r="J91" s="705"/>
      <c r="K91" s="675"/>
      <c r="L91" s="885"/>
      <c r="M91" s="710"/>
      <c r="N91" s="395"/>
      <c r="O91" s="705"/>
      <c r="P91" s="675"/>
      <c r="Q91" s="885"/>
      <c r="R91" s="710"/>
      <c r="S91" s="395"/>
      <c r="T91" s="705"/>
      <c r="U91" s="675"/>
      <c r="V91" s="655"/>
      <c r="W91" s="581"/>
      <c r="X91" s="395"/>
      <c r="Y91" s="395"/>
      <c r="Z91" s="675"/>
      <c r="AA91" s="655"/>
      <c r="AB91" s="581"/>
      <c r="AC91" s="395"/>
      <c r="AD91" s="395"/>
      <c r="AE91" s="675"/>
      <c r="AF91" s="675"/>
      <c r="AG91" s="683"/>
      <c r="AH91" s="683"/>
    </row>
    <row r="92" spans="2:34" x14ac:dyDescent="0.2">
      <c r="B92" s="92" t="s">
        <v>37</v>
      </c>
      <c r="C92" s="590" t="s">
        <v>317</v>
      </c>
      <c r="D92" s="633">
        <v>32</v>
      </c>
      <c r="E92" s="964" t="s">
        <v>30</v>
      </c>
      <c r="F92" s="714" t="s">
        <v>276</v>
      </c>
      <c r="G92" s="606">
        <f>SUM(I63)</f>
        <v>200</v>
      </c>
      <c r="H92" s="910">
        <f>SUM(H$65)</f>
        <v>20</v>
      </c>
      <c r="I92" s="626" t="str">
        <f>IF(Prislista!F147=0," ",Prislista!F147)</f>
        <v xml:space="preserve"> </v>
      </c>
      <c r="J92" s="612" t="str">
        <f>IF(Prislista!F147=0," ",(G92*I92*H92*D92))</f>
        <v xml:space="preserve"> </v>
      </c>
      <c r="K92" s="675" t="str">
        <f t="shared" ref="K92:K106" si="37">IF(J92&gt;0,J92,0)</f>
        <v xml:space="preserve"> </v>
      </c>
      <c r="L92" s="606">
        <f>SUM(N63)</f>
        <v>2200</v>
      </c>
      <c r="M92" s="910">
        <f>SUM(M$65+M$67)</f>
        <v>6</v>
      </c>
      <c r="N92" s="626" t="str">
        <f>IF(Prislista!G147=0," ",Prislista!G147)</f>
        <v xml:space="preserve"> </v>
      </c>
      <c r="O92" s="612" t="str">
        <f>IF(Prislista!G147=0," ",(L92*N92*M92*D92))</f>
        <v xml:space="preserve"> </v>
      </c>
      <c r="P92" s="675" t="str">
        <f t="shared" ref="P92:P106" si="38">IF(O92&gt;0,O92,0)</f>
        <v xml:space="preserve"> </v>
      </c>
      <c r="Q92" s="606">
        <f>SUM(S63)</f>
        <v>8500</v>
      </c>
      <c r="R92" s="920">
        <f>SUM(R$65)</f>
        <v>1</v>
      </c>
      <c r="S92" s="626" t="str">
        <f>IF(Prislista!H147=0," ",Prislista!H147)</f>
        <v xml:space="preserve"> </v>
      </c>
      <c r="T92" s="612" t="str">
        <f>IF(Prislista!H147=0," ",(Q92*S92*R92*D92))</f>
        <v xml:space="preserve"> </v>
      </c>
      <c r="U92" s="675" t="str">
        <f t="shared" ref="U92:U106" si="39">IF(T92&gt;0,T92,0)</f>
        <v xml:space="preserve"> </v>
      </c>
      <c r="V92" s="654"/>
      <c r="W92" s="206"/>
      <c r="X92" s="29"/>
      <c r="Y92" s="29"/>
      <c r="Z92" s="675"/>
      <c r="AA92" s="654"/>
      <c r="AB92" s="206"/>
      <c r="AC92" s="29"/>
      <c r="AD92" s="29"/>
      <c r="AE92" s="675"/>
      <c r="AF92" s="675"/>
    </row>
    <row r="93" spans="2:34" x14ac:dyDescent="0.2">
      <c r="B93" s="212" t="s">
        <v>38</v>
      </c>
      <c r="C93" s="14" t="s">
        <v>295</v>
      </c>
      <c r="D93" s="135">
        <v>20</v>
      </c>
      <c r="E93" s="955" t="s">
        <v>30</v>
      </c>
      <c r="F93" s="596" t="s">
        <v>66</v>
      </c>
      <c r="G93" s="930">
        <v>1</v>
      </c>
      <c r="H93" s="912">
        <f>SUM(H$65)*$H$75</f>
        <v>10</v>
      </c>
      <c r="I93" s="465" t="str">
        <f>IF(Prislista!F151=0," ",Prislista!F151)</f>
        <v xml:space="preserve"> </v>
      </c>
      <c r="J93" s="26" t="str">
        <f>IF(Prislista!F151=0," ",I93*H93*D93*G93)</f>
        <v xml:space="preserve"> </v>
      </c>
      <c r="K93" s="675" t="str">
        <f t="shared" si="37"/>
        <v xml:space="preserve"> </v>
      </c>
      <c r="L93" s="930">
        <v>1</v>
      </c>
      <c r="M93" s="912">
        <f>SUM(M$65+M$67)*$H$75</f>
        <v>3</v>
      </c>
      <c r="N93" s="465" t="str">
        <f>IF(Prislista!F151=0," ",Prislista!F151)</f>
        <v xml:space="preserve"> </v>
      </c>
      <c r="O93" s="26" t="str">
        <f>IF(Prislista!F151=0," ",N93*M93*D93*L93)</f>
        <v xml:space="preserve"> </v>
      </c>
      <c r="P93" s="675" t="str">
        <f t="shared" si="38"/>
        <v xml:space="preserve"> </v>
      </c>
      <c r="Q93" s="930">
        <v>1</v>
      </c>
      <c r="R93" s="899">
        <f>SUM(R$65)*$H$75</f>
        <v>0.5</v>
      </c>
      <c r="S93" s="465" t="str">
        <f>IF(Prislista!F151=0," ",Prislista!F151)</f>
        <v xml:space="preserve"> </v>
      </c>
      <c r="T93" s="427" t="str">
        <f>IF(Prislista!F151=0," ",S93*R93*D93*Q93)</f>
        <v xml:space="preserve"> </v>
      </c>
      <c r="U93" s="675" t="str">
        <f t="shared" si="39"/>
        <v xml:space="preserve"> </v>
      </c>
      <c r="V93" s="654"/>
      <c r="W93" s="206"/>
      <c r="X93" s="29"/>
      <c r="Y93" s="29"/>
      <c r="Z93" s="675"/>
      <c r="AA93" s="654"/>
      <c r="AB93" s="206"/>
      <c r="AC93" s="29"/>
      <c r="AD93" s="29"/>
      <c r="AE93" s="675"/>
      <c r="AF93" s="675"/>
    </row>
    <row r="94" spans="2:34" x14ac:dyDescent="0.2">
      <c r="B94" s="212" t="s">
        <v>23</v>
      </c>
      <c r="C94" s="197" t="s">
        <v>318</v>
      </c>
      <c r="D94" s="660"/>
      <c r="E94" s="961"/>
      <c r="F94" s="662" t="s">
        <v>63</v>
      </c>
      <c r="G94" s="974"/>
      <c r="H94" s="913">
        <f>SUM(H$65)*H$76</f>
        <v>6.6666666666659999</v>
      </c>
      <c r="I94" s="469" t="str">
        <f>IF(Prislista!F206=0," ",Prislista!F206)</f>
        <v xml:space="preserve"> </v>
      </c>
      <c r="J94" s="198" t="str">
        <f>IF(Prislista!F206=0," ",H94*I94)</f>
        <v xml:space="preserve"> </v>
      </c>
      <c r="K94" s="675" t="str">
        <f t="shared" si="37"/>
        <v xml:space="preserve"> </v>
      </c>
      <c r="L94" s="974"/>
      <c r="M94" s="913">
        <f>SUM(M$65+M$67)*H$76</f>
        <v>1.9999999999998002</v>
      </c>
      <c r="N94" s="469" t="str">
        <f>IF(Prislista!G206=0," ",Prislista!G206)</f>
        <v xml:space="preserve"> </v>
      </c>
      <c r="O94" s="198" t="str">
        <f>IF(Prislista!G206=0," ",M94*N94)</f>
        <v xml:space="preserve"> </v>
      </c>
      <c r="P94" s="675" t="str">
        <f t="shared" si="38"/>
        <v xml:space="preserve"> </v>
      </c>
      <c r="Q94" s="974"/>
      <c r="R94" s="900">
        <f>SUM(R$65)*H$76</f>
        <v>0.33333333333330001</v>
      </c>
      <c r="S94" s="469" t="str">
        <f>IF(Prislista!H206=0," ",Prislista!H206)</f>
        <v xml:space="preserve"> </v>
      </c>
      <c r="T94" s="198" t="str">
        <f>IF(Prislista!H206=0," ",R94*S94)</f>
        <v xml:space="preserve"> </v>
      </c>
      <c r="U94" s="675" t="str">
        <f t="shared" si="39"/>
        <v xml:space="preserve"> </v>
      </c>
      <c r="V94" s="654"/>
      <c r="W94" s="710"/>
      <c r="X94" s="29"/>
      <c r="Y94" s="29"/>
      <c r="Z94" s="675"/>
      <c r="AA94" s="654"/>
      <c r="AB94" s="710"/>
      <c r="AC94" s="29"/>
      <c r="AD94" s="29"/>
      <c r="AE94" s="675"/>
      <c r="AF94" s="675"/>
    </row>
    <row r="95" spans="2:34" x14ac:dyDescent="0.2">
      <c r="B95" s="643" t="s">
        <v>0</v>
      </c>
      <c r="C95" s="14" t="s">
        <v>298</v>
      </c>
      <c r="D95" s="135">
        <v>4</v>
      </c>
      <c r="E95" s="955" t="s">
        <v>46</v>
      </c>
      <c r="F95" s="596" t="s">
        <v>31</v>
      </c>
      <c r="G95" s="602">
        <v>10</v>
      </c>
      <c r="H95" s="912">
        <f>SUM(H$65:H$66:H$67)</f>
        <v>29</v>
      </c>
      <c r="I95" s="465" t="str">
        <f>IF(Prislista!$F$215=0," ",Prislista!$F$215)</f>
        <v xml:space="preserve"> </v>
      </c>
      <c r="J95" s="26" t="str">
        <f>IF(Prislista!$F$215=0," ",$D95*G95*H95*I95)</f>
        <v xml:space="preserve"> </v>
      </c>
      <c r="K95" s="675" t="str">
        <f t="shared" si="37"/>
        <v xml:space="preserve"> </v>
      </c>
      <c r="L95" s="602">
        <v>10</v>
      </c>
      <c r="M95" s="916">
        <f>SUM(M$65:M$67)</f>
        <v>7</v>
      </c>
      <c r="N95" s="465" t="str">
        <f>IF(Prislista!$F$215=0," ",Prislista!$F$215)</f>
        <v xml:space="preserve"> </v>
      </c>
      <c r="O95" s="26" t="str">
        <f>IF(Prislista!$F$215=0," ",$D95*L95*M95*N95)</f>
        <v xml:space="preserve"> </v>
      </c>
      <c r="P95" s="675" t="str">
        <f t="shared" si="38"/>
        <v xml:space="preserve"> </v>
      </c>
      <c r="Q95" s="602">
        <v>10</v>
      </c>
      <c r="R95" s="922">
        <f t="shared" ref="R95:R106" si="40">SUM(R$65)</f>
        <v>1</v>
      </c>
      <c r="S95" s="465" t="str">
        <f>IF(Prislista!$F$215=0," ",Prislista!$F$215)</f>
        <v xml:space="preserve"> </v>
      </c>
      <c r="T95" s="26" t="str">
        <f>IF(Prislista!$F$215=0," ",$D95*Q95*R95*S95)</f>
        <v xml:space="preserve"> </v>
      </c>
      <c r="U95" s="675" t="str">
        <f t="shared" si="39"/>
        <v xml:space="preserve"> </v>
      </c>
      <c r="V95" s="654"/>
      <c r="W95" s="206"/>
      <c r="X95" s="29"/>
      <c r="Y95" s="29"/>
      <c r="Z95" s="675"/>
      <c r="AA95" s="654"/>
      <c r="AB95" s="206"/>
      <c r="AC95" s="29"/>
      <c r="AD95" s="29"/>
      <c r="AE95" s="675"/>
      <c r="AF95" s="675"/>
    </row>
    <row r="96" spans="2:34" x14ac:dyDescent="0.2">
      <c r="B96" s="657" t="s">
        <v>40</v>
      </c>
      <c r="C96" s="14" t="s">
        <v>299</v>
      </c>
      <c r="D96" s="135">
        <v>3</v>
      </c>
      <c r="E96" s="955" t="s">
        <v>46</v>
      </c>
      <c r="F96" s="596" t="s">
        <v>31</v>
      </c>
      <c r="G96" s="602">
        <v>4</v>
      </c>
      <c r="H96" s="911">
        <f t="shared" ref="H96:H106" si="41">SUM(H$65)</f>
        <v>20</v>
      </c>
      <c r="I96" s="465" t="str">
        <f>IF(Prislista!$F$220=0," ",Prislista!$F$220)</f>
        <v xml:space="preserve"> </v>
      </c>
      <c r="J96" s="26" t="str">
        <f>IF(Prislista!$F$220=0," ",$D96*G96*H96*I96)</f>
        <v xml:space="preserve"> </v>
      </c>
      <c r="K96" s="675" t="str">
        <f t="shared" si="37"/>
        <v xml:space="preserve"> </v>
      </c>
      <c r="L96" s="602">
        <v>4</v>
      </c>
      <c r="M96" s="916">
        <f t="shared" ref="M96:M106" si="42">SUM(M$65+M$67)</f>
        <v>6</v>
      </c>
      <c r="N96" s="465" t="str">
        <f>IF(Prislista!$F$220=0," ",Prislista!$F$220)</f>
        <v xml:space="preserve"> </v>
      </c>
      <c r="O96" s="26" t="str">
        <f>IF(Prislista!$F$220=0," ",$D96*L96*M96*N96)</f>
        <v xml:space="preserve"> </v>
      </c>
      <c r="P96" s="675" t="str">
        <f t="shared" si="38"/>
        <v xml:space="preserve"> </v>
      </c>
      <c r="Q96" s="602">
        <v>4</v>
      </c>
      <c r="R96" s="922">
        <f t="shared" si="40"/>
        <v>1</v>
      </c>
      <c r="S96" s="465" t="str">
        <f>IF(Prislista!$F$220=0," ",Prislista!$F$220)</f>
        <v xml:space="preserve"> </v>
      </c>
      <c r="T96" s="26" t="str">
        <f>IF(Prislista!$F$220=0," ",$D96*Q96*R96*S96)</f>
        <v xml:space="preserve"> </v>
      </c>
      <c r="U96" s="675" t="str">
        <f t="shared" si="39"/>
        <v xml:space="preserve"> </v>
      </c>
      <c r="V96" s="654"/>
      <c r="W96" s="206"/>
      <c r="X96" s="29"/>
      <c r="Y96" s="29"/>
      <c r="Z96" s="675"/>
      <c r="AA96" s="654"/>
      <c r="AB96" s="206"/>
      <c r="AC96" s="29"/>
      <c r="AD96" s="29"/>
      <c r="AE96" s="675"/>
      <c r="AF96" s="675"/>
    </row>
    <row r="97" spans="2:32" ht="12.75" customHeight="1" x14ac:dyDescent="0.2">
      <c r="B97" s="658" t="s">
        <v>41</v>
      </c>
      <c r="C97" s="14" t="s">
        <v>300</v>
      </c>
      <c r="D97" s="669">
        <v>3</v>
      </c>
      <c r="E97" s="962" t="s">
        <v>46</v>
      </c>
      <c r="F97" s="662" t="s">
        <v>31</v>
      </c>
      <c r="G97" s="974">
        <v>4</v>
      </c>
      <c r="H97" s="911">
        <f t="shared" si="41"/>
        <v>20</v>
      </c>
      <c r="I97" s="469" t="str">
        <f>IF(Prislista!$F$225=0," ",Prislista!$F$225)</f>
        <v xml:space="preserve"> </v>
      </c>
      <c r="J97" s="26" t="str">
        <f>IF(Prislista!$F$225=0," ",$D97*G97*H97*I97)</f>
        <v xml:space="preserve"> </v>
      </c>
      <c r="K97" s="675" t="str">
        <f t="shared" si="37"/>
        <v xml:space="preserve"> </v>
      </c>
      <c r="L97" s="974">
        <v>4</v>
      </c>
      <c r="M97" s="917">
        <f t="shared" si="42"/>
        <v>6</v>
      </c>
      <c r="N97" s="469" t="str">
        <f>IF(Prislista!$F$225=0," ",Prislista!$F$225)</f>
        <v xml:space="preserve"> </v>
      </c>
      <c r="O97" s="26" t="str">
        <f>IF(Prislista!$F$225=0," ",$D97*L97*M97*N97)</f>
        <v xml:space="preserve"> </v>
      </c>
      <c r="P97" s="675" t="str">
        <f t="shared" si="38"/>
        <v xml:space="preserve"> </v>
      </c>
      <c r="Q97" s="974">
        <v>4</v>
      </c>
      <c r="R97" s="923">
        <f t="shared" si="40"/>
        <v>1</v>
      </c>
      <c r="S97" s="469" t="str">
        <f>IF(Prislista!$F$225=0," ",Prislista!$F$225)</f>
        <v xml:space="preserve"> </v>
      </c>
      <c r="T97" s="26" t="str">
        <f>IF(Prislista!$F$225=0," ",$D97*Q97*R97*S97)</f>
        <v xml:space="preserve"> </v>
      </c>
      <c r="U97" s="675" t="str">
        <f t="shared" si="39"/>
        <v xml:space="preserve"> </v>
      </c>
      <c r="V97" s="654"/>
      <c r="W97" s="206"/>
      <c r="X97" s="29"/>
      <c r="Y97" s="29"/>
      <c r="Z97" s="675"/>
      <c r="AA97" s="654"/>
      <c r="AB97" s="206"/>
      <c r="AC97" s="29"/>
      <c r="AD97" s="29"/>
      <c r="AE97" s="675"/>
      <c r="AF97" s="675"/>
    </row>
    <row r="98" spans="2:32" ht="12.75" customHeight="1" x14ac:dyDescent="0.2">
      <c r="B98" s="663" t="s">
        <v>42</v>
      </c>
      <c r="C98" s="65" t="s">
        <v>301</v>
      </c>
      <c r="D98" s="167">
        <v>32</v>
      </c>
      <c r="E98" s="955" t="s">
        <v>30</v>
      </c>
      <c r="F98" s="596" t="s">
        <v>33</v>
      </c>
      <c r="G98" s="602">
        <v>12</v>
      </c>
      <c r="H98" s="911">
        <f t="shared" si="41"/>
        <v>20</v>
      </c>
      <c r="I98" s="465" t="str">
        <f>IF(Prislista!$F$231=0," ",Prislista!$F$231)</f>
        <v xml:space="preserve"> </v>
      </c>
      <c r="J98" s="26" t="str">
        <f>IF(Prislista!$F$231=0," ",G98*H98*I98*$D98)</f>
        <v xml:space="preserve"> </v>
      </c>
      <c r="K98" s="675" t="str">
        <f t="shared" si="37"/>
        <v xml:space="preserve"> </v>
      </c>
      <c r="L98" s="984">
        <v>24</v>
      </c>
      <c r="M98" s="968">
        <f t="shared" si="42"/>
        <v>6</v>
      </c>
      <c r="N98" s="465" t="str">
        <f>IF(Prislista!$F$231=0," ",Prislista!$F$231)</f>
        <v xml:space="preserve"> </v>
      </c>
      <c r="O98" s="26" t="str">
        <f>IF(Prislista!$F$231=0," ",L98*M98*N98*$D98)</f>
        <v xml:space="preserve"> </v>
      </c>
      <c r="P98" s="675" t="str">
        <f t="shared" si="38"/>
        <v xml:space="preserve"> </v>
      </c>
      <c r="Q98" s="984">
        <v>48</v>
      </c>
      <c r="R98" s="922">
        <f t="shared" si="40"/>
        <v>1</v>
      </c>
      <c r="S98" s="465" t="str">
        <f>IF(Prislista!$F$231=0," ",Prislista!$F$231)</f>
        <v xml:space="preserve"> </v>
      </c>
      <c r="T98" s="26" t="str">
        <f>IF(Prislista!$F$231=0," ",Q98*R98*S98*$D98)</f>
        <v xml:space="preserve"> </v>
      </c>
      <c r="U98" s="675" t="str">
        <f t="shared" si="39"/>
        <v xml:space="preserve"> </v>
      </c>
      <c r="V98" s="654"/>
      <c r="W98" s="711"/>
      <c r="X98" s="29"/>
      <c r="Y98" s="29"/>
      <c r="Z98" s="675"/>
      <c r="AA98" s="654"/>
      <c r="AB98" s="711"/>
      <c r="AC98" s="29"/>
      <c r="AD98" s="29"/>
      <c r="AE98" s="675"/>
      <c r="AF98" s="675"/>
    </row>
    <row r="99" spans="2:32" x14ac:dyDescent="0.2">
      <c r="B99" s="663" t="s">
        <v>42</v>
      </c>
      <c r="C99" s="665" t="s">
        <v>302</v>
      </c>
      <c r="D99" s="167">
        <v>32</v>
      </c>
      <c r="E99" s="955" t="s">
        <v>30</v>
      </c>
      <c r="F99" s="596" t="s">
        <v>33</v>
      </c>
      <c r="G99" s="602">
        <v>12</v>
      </c>
      <c r="H99" s="911">
        <f t="shared" si="41"/>
        <v>20</v>
      </c>
      <c r="I99" s="465" t="str">
        <f>IF(Prislista!$F$232=0," ",Prislista!$F$232)</f>
        <v xml:space="preserve"> </v>
      </c>
      <c r="J99" s="26" t="str">
        <f>IF(Prislista!$F$232=0," ",G99*H99*I99*$D99)</f>
        <v xml:space="preserve"> </v>
      </c>
      <c r="K99" s="675" t="str">
        <f t="shared" si="37"/>
        <v xml:space="preserve"> </v>
      </c>
      <c r="L99" s="984">
        <v>24</v>
      </c>
      <c r="M99" s="968">
        <f t="shared" si="42"/>
        <v>6</v>
      </c>
      <c r="N99" s="465" t="str">
        <f>IF(Prislista!$F$232=0," ",Prislista!$F$232)</f>
        <v xml:space="preserve"> </v>
      </c>
      <c r="O99" s="26" t="str">
        <f>IF(Prislista!$F$232=0," ",L99*M99*N99*$D99)</f>
        <v xml:space="preserve"> </v>
      </c>
      <c r="P99" s="675" t="str">
        <f t="shared" si="38"/>
        <v xml:space="preserve"> </v>
      </c>
      <c r="Q99" s="984">
        <v>48</v>
      </c>
      <c r="R99" s="922">
        <f t="shared" si="40"/>
        <v>1</v>
      </c>
      <c r="S99" s="465" t="str">
        <f>IF(Prislista!$F$232=0," ",Prislista!$F$232)</f>
        <v xml:space="preserve"> </v>
      </c>
      <c r="T99" s="26" t="str">
        <f>IF(Prislista!$F$232=0," ",Q99*R99*S99*$D99)</f>
        <v xml:space="preserve"> </v>
      </c>
      <c r="U99" s="675" t="str">
        <f t="shared" si="39"/>
        <v xml:space="preserve"> </v>
      </c>
      <c r="V99" s="654"/>
      <c r="W99" s="711"/>
      <c r="X99" s="29"/>
      <c r="Y99" s="29"/>
      <c r="Z99" s="675"/>
      <c r="AA99" s="654"/>
      <c r="AB99" s="711"/>
      <c r="AC99" s="29"/>
      <c r="AD99" s="29"/>
      <c r="AE99" s="675"/>
      <c r="AF99" s="675"/>
    </row>
    <row r="100" spans="2:32" x14ac:dyDescent="0.2">
      <c r="B100" s="663" t="s">
        <v>148</v>
      </c>
      <c r="C100" s="665" t="s">
        <v>303</v>
      </c>
      <c r="D100" s="167">
        <v>32</v>
      </c>
      <c r="E100" s="955" t="s">
        <v>30</v>
      </c>
      <c r="F100" s="596" t="s">
        <v>33</v>
      </c>
      <c r="G100" s="602">
        <v>12</v>
      </c>
      <c r="H100" s="911">
        <f t="shared" si="41"/>
        <v>20</v>
      </c>
      <c r="I100" s="465" t="str">
        <f>IF(Prislista!$F$233=0," ",Prislista!$F$233)</f>
        <v xml:space="preserve"> </v>
      </c>
      <c r="J100" s="26" t="str">
        <f>IF(Prislista!$F$233=0," ",G100*H100*I100*$D100)</f>
        <v xml:space="preserve"> </v>
      </c>
      <c r="K100" s="675" t="str">
        <f t="shared" si="37"/>
        <v xml:space="preserve"> </v>
      </c>
      <c r="L100" s="984">
        <v>24</v>
      </c>
      <c r="M100" s="968">
        <f t="shared" si="42"/>
        <v>6</v>
      </c>
      <c r="N100" s="465" t="str">
        <f>IF(Prislista!$F$233=0," ",Prislista!$F$233)</f>
        <v xml:space="preserve"> </v>
      </c>
      <c r="O100" s="26" t="str">
        <f>IF(Prislista!$F$233=0," ",L100*M100*N100*$D100)</f>
        <v xml:space="preserve"> </v>
      </c>
      <c r="P100" s="675" t="str">
        <f t="shared" si="38"/>
        <v xml:space="preserve"> </v>
      </c>
      <c r="Q100" s="984">
        <v>48</v>
      </c>
      <c r="R100" s="922">
        <f t="shared" si="40"/>
        <v>1</v>
      </c>
      <c r="S100" s="465" t="str">
        <f>IF(Prislista!$F$233=0," ",Prislista!$F$233)</f>
        <v xml:space="preserve"> </v>
      </c>
      <c r="T100" s="26" t="str">
        <f>IF(Prislista!$F$233=0," ",Q100*R100*S100*$D100)</f>
        <v xml:space="preserve"> </v>
      </c>
      <c r="U100" s="675" t="str">
        <f t="shared" si="39"/>
        <v xml:space="preserve"> </v>
      </c>
      <c r="V100" s="654"/>
      <c r="W100" s="711"/>
      <c r="X100" s="29"/>
      <c r="Y100" s="29"/>
      <c r="Z100" s="675"/>
      <c r="AA100" s="654"/>
      <c r="AB100" s="711"/>
      <c r="AC100" s="29"/>
      <c r="AD100" s="29"/>
      <c r="AE100" s="675"/>
      <c r="AF100" s="675"/>
    </row>
    <row r="101" spans="2:32" x14ac:dyDescent="0.2">
      <c r="B101" s="663" t="s">
        <v>149</v>
      </c>
      <c r="C101" s="665" t="s">
        <v>304</v>
      </c>
      <c r="D101" s="167">
        <v>32</v>
      </c>
      <c r="E101" s="955" t="s">
        <v>30</v>
      </c>
      <c r="F101" s="596" t="s">
        <v>33</v>
      </c>
      <c r="G101" s="602">
        <v>12</v>
      </c>
      <c r="H101" s="911">
        <f t="shared" si="41"/>
        <v>20</v>
      </c>
      <c r="I101" s="465" t="str">
        <f>IF(Prislista!$F$234=0," ",Prislista!$F$234)</f>
        <v xml:space="preserve"> </v>
      </c>
      <c r="J101" s="26" t="str">
        <f>IF(Prislista!$F$234=0," ",G101*H101*I101*$D101)</f>
        <v xml:space="preserve"> </v>
      </c>
      <c r="K101" s="675" t="str">
        <f t="shared" si="37"/>
        <v xml:space="preserve"> </v>
      </c>
      <c r="L101" s="984">
        <v>24</v>
      </c>
      <c r="M101" s="968">
        <f t="shared" si="42"/>
        <v>6</v>
      </c>
      <c r="N101" s="465" t="str">
        <f>IF(Prislista!$F$234=0," ",Prislista!$F$234)</f>
        <v xml:space="preserve"> </v>
      </c>
      <c r="O101" s="26" t="str">
        <f>IF(Prislista!$F$234=0," ",L101*M101*N101*$D101)</f>
        <v xml:space="preserve"> </v>
      </c>
      <c r="P101" s="675" t="str">
        <f t="shared" si="38"/>
        <v xml:space="preserve"> </v>
      </c>
      <c r="Q101" s="984">
        <v>48</v>
      </c>
      <c r="R101" s="922">
        <f t="shared" si="40"/>
        <v>1</v>
      </c>
      <c r="S101" s="465" t="str">
        <f>IF(Prislista!$F$234=0," ",Prislista!$F$234)</f>
        <v xml:space="preserve"> </v>
      </c>
      <c r="T101" s="26" t="str">
        <f>IF(Prislista!$F$234=0," ",Q101*R101*S101*$D101)</f>
        <v xml:space="preserve"> </v>
      </c>
      <c r="U101" s="675" t="str">
        <f t="shared" si="39"/>
        <v xml:space="preserve"> </v>
      </c>
      <c r="V101" s="654"/>
      <c r="W101" s="711"/>
      <c r="X101" s="29"/>
      <c r="Y101" s="29"/>
      <c r="Z101" s="675"/>
      <c r="AA101" s="654"/>
      <c r="AB101" s="711"/>
      <c r="AC101" s="29"/>
      <c r="AD101" s="29"/>
      <c r="AE101" s="675"/>
      <c r="AF101" s="675"/>
    </row>
    <row r="102" spans="2:32" x14ac:dyDescent="0.2">
      <c r="B102" s="663" t="s">
        <v>150</v>
      </c>
      <c r="C102" s="666" t="s">
        <v>305</v>
      </c>
      <c r="D102" s="166">
        <v>32</v>
      </c>
      <c r="E102" s="963" t="s">
        <v>30</v>
      </c>
      <c r="F102" s="597" t="s">
        <v>33</v>
      </c>
      <c r="G102" s="602">
        <v>12</v>
      </c>
      <c r="H102" s="911">
        <f t="shared" si="41"/>
        <v>20</v>
      </c>
      <c r="I102" s="476" t="str">
        <f>IF(Prislista!$F$235=0," ",Prislista!$F$235)</f>
        <v xml:space="preserve"> </v>
      </c>
      <c r="J102" s="26" t="str">
        <f>IF(Prislista!$F$235=0," ",G102*H102*I102*$D102)</f>
        <v xml:space="preserve"> </v>
      </c>
      <c r="K102" s="675" t="str">
        <f t="shared" si="37"/>
        <v xml:space="preserve"> </v>
      </c>
      <c r="L102" s="984">
        <v>24</v>
      </c>
      <c r="M102" s="969">
        <f t="shared" si="42"/>
        <v>6</v>
      </c>
      <c r="N102" s="476" t="str">
        <f>IF(Prislista!$F$235=0," ",Prislista!$F$235)</f>
        <v xml:space="preserve"> </v>
      </c>
      <c r="O102" s="26" t="str">
        <f>IF(Prislista!$F$235=0," ",L102*M102*N102*$D102)</f>
        <v xml:space="preserve"> </v>
      </c>
      <c r="P102" s="675" t="str">
        <f t="shared" si="38"/>
        <v xml:space="preserve"> </v>
      </c>
      <c r="Q102" s="984">
        <v>48</v>
      </c>
      <c r="R102" s="924">
        <f t="shared" si="40"/>
        <v>1</v>
      </c>
      <c r="S102" s="476" t="str">
        <f>IF(Prislista!$F$235=0," ",Prislista!$F$235)</f>
        <v xml:space="preserve"> </v>
      </c>
      <c r="T102" s="26" t="str">
        <f>IF(Prislista!$F$235=0," ",Q102*R102*S102*$D102)</f>
        <v xml:space="preserve"> </v>
      </c>
      <c r="U102" s="675" t="str">
        <f t="shared" si="39"/>
        <v xml:space="preserve"> </v>
      </c>
      <c r="V102" s="654"/>
      <c r="W102" s="712"/>
      <c r="X102" s="395"/>
      <c r="Y102" s="29"/>
      <c r="Z102" s="675"/>
      <c r="AA102" s="654"/>
      <c r="AB102" s="712"/>
      <c r="AC102" s="395"/>
      <c r="AD102" s="29"/>
      <c r="AE102" s="675"/>
      <c r="AF102" s="675"/>
    </row>
    <row r="103" spans="2:32" x14ac:dyDescent="0.2">
      <c r="B103" s="663" t="s">
        <v>151</v>
      </c>
      <c r="C103" s="666" t="s">
        <v>306</v>
      </c>
      <c r="D103" s="166">
        <v>32</v>
      </c>
      <c r="E103" s="963" t="s">
        <v>30</v>
      </c>
      <c r="F103" s="597" t="s">
        <v>33</v>
      </c>
      <c r="G103" s="602">
        <v>12</v>
      </c>
      <c r="H103" s="911">
        <f t="shared" si="41"/>
        <v>20</v>
      </c>
      <c r="I103" s="476" t="str">
        <f>IF(Prislista!$F$236=0," ",Prislista!$F$236)</f>
        <v xml:space="preserve"> </v>
      </c>
      <c r="J103" s="26" t="str">
        <f>IF(Prislista!$F$236=0," ",G103*H103*I103*$D103)</f>
        <v xml:space="preserve"> </v>
      </c>
      <c r="K103" s="675" t="str">
        <f t="shared" si="37"/>
        <v xml:space="preserve"> </v>
      </c>
      <c r="L103" s="984">
        <v>24</v>
      </c>
      <c r="M103" s="969">
        <f t="shared" si="42"/>
        <v>6</v>
      </c>
      <c r="N103" s="476" t="str">
        <f>IF(Prislista!$F$236=0," ",Prislista!$F$236)</f>
        <v xml:space="preserve"> </v>
      </c>
      <c r="O103" s="26" t="str">
        <f>IF(Prislista!$F$236=0," ",L103*M103*N103*$D103)</f>
        <v xml:space="preserve"> </v>
      </c>
      <c r="P103" s="675" t="str">
        <f t="shared" si="38"/>
        <v xml:space="preserve"> </v>
      </c>
      <c r="Q103" s="984">
        <v>48</v>
      </c>
      <c r="R103" s="924">
        <f t="shared" si="40"/>
        <v>1</v>
      </c>
      <c r="S103" s="476" t="str">
        <f>IF(Prislista!$F$236=0," ",Prislista!$F$236)</f>
        <v xml:space="preserve"> </v>
      </c>
      <c r="T103" s="26" t="str">
        <f>IF(Prislista!$F$236=0," ",Q103*R103*S103*$D103)</f>
        <v xml:space="preserve"> </v>
      </c>
      <c r="U103" s="675" t="str">
        <f t="shared" si="39"/>
        <v xml:space="preserve"> </v>
      </c>
      <c r="V103" s="654"/>
      <c r="W103" s="712"/>
      <c r="X103" s="395"/>
      <c r="Y103" s="29"/>
      <c r="Z103" s="675"/>
      <c r="AA103" s="654"/>
      <c r="AB103" s="712"/>
      <c r="AC103" s="395"/>
      <c r="AD103" s="29"/>
      <c r="AE103" s="675"/>
      <c r="AF103" s="675"/>
    </row>
    <row r="104" spans="2:32" x14ac:dyDescent="0.2">
      <c r="B104" s="663" t="s">
        <v>152</v>
      </c>
      <c r="C104" s="665" t="s">
        <v>307</v>
      </c>
      <c r="D104" s="167">
        <v>32</v>
      </c>
      <c r="E104" s="955" t="s">
        <v>30</v>
      </c>
      <c r="F104" s="596" t="s">
        <v>33</v>
      </c>
      <c r="G104" s="602">
        <v>12</v>
      </c>
      <c r="H104" s="911">
        <f t="shared" si="41"/>
        <v>20</v>
      </c>
      <c r="I104" s="465" t="str">
        <f>IF(Prislista!$F$237=0," ",Prislista!$F$237)</f>
        <v xml:space="preserve"> </v>
      </c>
      <c r="J104" s="26" t="str">
        <f>IF(Prislista!$F$237=0," ",G104*H104*I104*$D104)</f>
        <v xml:space="preserve"> </v>
      </c>
      <c r="K104" s="675" t="str">
        <f t="shared" si="37"/>
        <v xml:space="preserve"> </v>
      </c>
      <c r="L104" s="984">
        <v>24</v>
      </c>
      <c r="M104" s="968">
        <f t="shared" si="42"/>
        <v>6</v>
      </c>
      <c r="N104" s="465" t="str">
        <f>IF(Prislista!$F$237=0," ",Prislista!$F$237)</f>
        <v xml:space="preserve"> </v>
      </c>
      <c r="O104" s="26" t="str">
        <f>IF(Prislista!$F$237=0," ",L104*M104*N104*$D104)</f>
        <v xml:space="preserve"> </v>
      </c>
      <c r="P104" s="675" t="str">
        <f t="shared" si="38"/>
        <v xml:space="preserve"> </v>
      </c>
      <c r="Q104" s="984">
        <v>48</v>
      </c>
      <c r="R104" s="922">
        <f t="shared" si="40"/>
        <v>1</v>
      </c>
      <c r="S104" s="465" t="str">
        <f>IF(Prislista!$F$237=0," ",Prislista!$F$237)</f>
        <v xml:space="preserve"> </v>
      </c>
      <c r="T104" s="26" t="str">
        <f>IF(Prislista!$F$237=0," ",Q104*R104*S104*$D104)</f>
        <v xml:space="preserve"> </v>
      </c>
      <c r="U104" s="675" t="str">
        <f t="shared" si="39"/>
        <v xml:space="preserve"> </v>
      </c>
      <c r="V104" s="654"/>
      <c r="W104" s="711"/>
      <c r="X104" s="29"/>
      <c r="Y104" s="29"/>
      <c r="Z104" s="675"/>
      <c r="AA104" s="654"/>
      <c r="AB104" s="711"/>
      <c r="AC104" s="29"/>
      <c r="AD104" s="29"/>
      <c r="AE104" s="675"/>
      <c r="AF104" s="675"/>
    </row>
    <row r="105" spans="2:32" x14ac:dyDescent="0.2">
      <c r="B105" s="663" t="s">
        <v>153</v>
      </c>
      <c r="C105" s="667" t="s">
        <v>308</v>
      </c>
      <c r="D105" s="167">
        <v>32</v>
      </c>
      <c r="E105" s="955" t="s">
        <v>30</v>
      </c>
      <c r="F105" s="596" t="s">
        <v>33</v>
      </c>
      <c r="G105" s="602">
        <v>12</v>
      </c>
      <c r="H105" s="911">
        <f t="shared" si="41"/>
        <v>20</v>
      </c>
      <c r="I105" s="465" t="str">
        <f>IF(Prislista!$F$238=0," ",Prislista!$F$238)</f>
        <v xml:space="preserve"> </v>
      </c>
      <c r="J105" s="26" t="str">
        <f>IF(Prislista!$F$238=0," ",G105*H105*I105*$D105)</f>
        <v xml:space="preserve"> </v>
      </c>
      <c r="K105" s="675" t="str">
        <f t="shared" si="37"/>
        <v xml:space="preserve"> </v>
      </c>
      <c r="L105" s="984">
        <v>24</v>
      </c>
      <c r="M105" s="968">
        <f t="shared" si="42"/>
        <v>6</v>
      </c>
      <c r="N105" s="465" t="str">
        <f>IF(Prislista!$F$238=0," ",Prislista!$F$238)</f>
        <v xml:space="preserve"> </v>
      </c>
      <c r="O105" s="26" t="str">
        <f>IF(Prislista!$F$238=0," ",L105*M105*N105*$D105)</f>
        <v xml:space="preserve"> </v>
      </c>
      <c r="P105" s="675" t="str">
        <f t="shared" si="38"/>
        <v xml:space="preserve"> </v>
      </c>
      <c r="Q105" s="984">
        <v>48</v>
      </c>
      <c r="R105" s="922">
        <f t="shared" si="40"/>
        <v>1</v>
      </c>
      <c r="S105" s="465" t="str">
        <f>IF(Prislista!$F$238=0," ",Prislista!$F$238)</f>
        <v xml:space="preserve"> </v>
      </c>
      <c r="T105" s="26" t="str">
        <f>IF(Prislista!$F$238=0," ",Q105*R105*S105*$D105)</f>
        <v xml:space="preserve"> </v>
      </c>
      <c r="U105" s="675" t="str">
        <f t="shared" si="39"/>
        <v xml:space="preserve"> </v>
      </c>
      <c r="V105" s="654"/>
      <c r="W105" s="711"/>
      <c r="X105" s="29"/>
      <c r="Y105" s="29"/>
      <c r="Z105" s="675"/>
      <c r="AA105" s="654"/>
      <c r="AB105" s="711"/>
      <c r="AC105" s="29"/>
      <c r="AD105" s="29"/>
      <c r="AE105" s="675"/>
      <c r="AF105" s="675"/>
    </row>
    <row r="106" spans="2:32" x14ac:dyDescent="0.2">
      <c r="B106" s="664" t="s">
        <v>160</v>
      </c>
      <c r="C106" s="668" t="s">
        <v>309</v>
      </c>
      <c r="D106" s="136">
        <v>32</v>
      </c>
      <c r="E106" s="956" t="s">
        <v>30</v>
      </c>
      <c r="F106" s="598" t="s">
        <v>33</v>
      </c>
      <c r="G106" s="602">
        <v>12</v>
      </c>
      <c r="H106" s="983">
        <f t="shared" si="41"/>
        <v>20</v>
      </c>
      <c r="I106" s="605" t="str">
        <f>IF(Prislista!$F$239=0," ",Prislista!$F$239)</f>
        <v xml:space="preserve"> </v>
      </c>
      <c r="J106" s="28" t="str">
        <f>IF(Prislista!$F$239=0," ",G106*H106*I106*$D106)</f>
        <v xml:space="preserve"> </v>
      </c>
      <c r="K106" s="675" t="str">
        <f t="shared" si="37"/>
        <v xml:space="preserve"> </v>
      </c>
      <c r="L106" s="984">
        <v>24</v>
      </c>
      <c r="M106" s="970">
        <f t="shared" si="42"/>
        <v>6</v>
      </c>
      <c r="N106" s="605" t="str">
        <f>IF(Prislista!$F$239=0," ",Prislista!$F$239)</f>
        <v xml:space="preserve"> </v>
      </c>
      <c r="O106" s="28" t="str">
        <f>IF(Prislista!$F$239=0," ",L106*M106*N106*$D106)</f>
        <v xml:space="preserve"> </v>
      </c>
      <c r="P106" s="675" t="str">
        <f t="shared" si="38"/>
        <v xml:space="preserve"> </v>
      </c>
      <c r="Q106" s="984">
        <v>48</v>
      </c>
      <c r="R106" s="925">
        <f t="shared" si="40"/>
        <v>1</v>
      </c>
      <c r="S106" s="605" t="str">
        <f>IF(Prislista!$F$239=0," ",Prislista!$F$239)</f>
        <v xml:space="preserve"> </v>
      </c>
      <c r="T106" s="28" t="str">
        <f>IF(Prislista!$F$239=0," ",Q106*R106*S106*$D106)</f>
        <v xml:space="preserve"> </v>
      </c>
      <c r="U106" s="675" t="str">
        <f t="shared" si="39"/>
        <v xml:space="preserve"> </v>
      </c>
      <c r="V106" s="654"/>
      <c r="W106" s="711"/>
      <c r="X106" s="29"/>
      <c r="Y106" s="29"/>
      <c r="Z106" s="675"/>
      <c r="AA106" s="654"/>
      <c r="AB106" s="711"/>
      <c r="AC106" s="29"/>
      <c r="AD106" s="29"/>
      <c r="AE106" s="675"/>
      <c r="AF106" s="675"/>
    </row>
    <row r="107" spans="2:32" x14ac:dyDescent="0.2">
      <c r="B107" s="10"/>
      <c r="C107" s="12"/>
      <c r="D107" s="90"/>
      <c r="E107" s="12"/>
      <c r="F107" s="31"/>
      <c r="G107" s="31"/>
      <c r="H107" s="31"/>
      <c r="I107" s="91" t="s">
        <v>77</v>
      </c>
      <c r="J107" s="702" t="str">
        <f>IF(K107=0," ",K107)</f>
        <v xml:space="preserve"> </v>
      </c>
      <c r="K107" s="675">
        <f>SUM(K65:K106)</f>
        <v>0</v>
      </c>
      <c r="L107" s="31"/>
      <c r="M107" s="206"/>
      <c r="N107" s="29"/>
      <c r="O107" s="670" t="str">
        <f>IF(P107=0," ",P107)</f>
        <v xml:space="preserve"> </v>
      </c>
      <c r="P107" s="675">
        <f>SUM(P65:P106)</f>
        <v>0</v>
      </c>
      <c r="Q107" s="31"/>
      <c r="R107" s="206"/>
      <c r="S107" s="29"/>
      <c r="T107" s="670" t="str">
        <f>IF(U107=0," ",U107)</f>
        <v xml:space="preserve"> </v>
      </c>
      <c r="U107" s="675">
        <f>SUM(U65:U106)</f>
        <v>0</v>
      </c>
      <c r="V107" s="654"/>
      <c r="W107" s="206"/>
      <c r="X107" s="29"/>
      <c r="Y107" s="29"/>
      <c r="Z107" s="675"/>
      <c r="AA107" s="654"/>
      <c r="AB107" s="206"/>
      <c r="AC107" s="29"/>
      <c r="AD107" s="29"/>
      <c r="AE107" s="675"/>
      <c r="AF107" s="675"/>
    </row>
    <row r="108" spans="2:32" x14ac:dyDescent="0.2">
      <c r="B108" s="10"/>
      <c r="C108" s="12"/>
      <c r="D108" s="11"/>
      <c r="E108" s="12"/>
      <c r="F108" s="31"/>
      <c r="G108" s="31"/>
      <c r="H108" s="31"/>
      <c r="I108" s="91" t="s">
        <v>79</v>
      </c>
      <c r="J108" s="371" t="str">
        <f>IF(K108=0," ",K108)</f>
        <v xml:space="preserve"> </v>
      </c>
      <c r="K108" s="675">
        <f>Prisjustering!$AO$116</f>
        <v>0</v>
      </c>
      <c r="L108" s="31"/>
      <c r="M108" s="206"/>
      <c r="N108" s="29"/>
      <c r="O108" s="371" t="str">
        <f>IF(P108=0," ",P108)</f>
        <v xml:space="preserve"> </v>
      </c>
      <c r="P108" s="675">
        <f>Prisjustering!$AO$134</f>
        <v>0</v>
      </c>
      <c r="Q108" s="31"/>
      <c r="R108" s="206"/>
      <c r="S108" s="29"/>
      <c r="T108" s="371" t="str">
        <f>IF(U108=0," ",U108)</f>
        <v xml:space="preserve"> </v>
      </c>
      <c r="U108" s="675">
        <f>Prisjustering!$AO$152</f>
        <v>0</v>
      </c>
      <c r="V108" s="654"/>
      <c r="W108" s="206"/>
      <c r="X108" s="29"/>
      <c r="Y108" s="29"/>
      <c r="Z108" s="675"/>
      <c r="AA108" s="654"/>
      <c r="AB108" s="206"/>
      <c r="AC108" s="29"/>
      <c r="AD108" s="29"/>
      <c r="AE108" s="675"/>
      <c r="AF108" s="675"/>
    </row>
    <row r="109" spans="2:32" ht="13.5" thickBot="1" x14ac:dyDescent="0.25">
      <c r="B109" s="10"/>
      <c r="C109" s="12"/>
      <c r="D109" s="11"/>
      <c r="E109" s="12"/>
      <c r="F109" s="31"/>
      <c r="G109" s="31"/>
      <c r="H109" s="31"/>
      <c r="I109" s="91" t="s">
        <v>78</v>
      </c>
      <c r="J109" s="372" t="str">
        <f>IF(K109=0," ",K109)</f>
        <v xml:space="preserve"> </v>
      </c>
      <c r="K109" s="675">
        <f>Nuvärdeberäkning!$I$30</f>
        <v>0</v>
      </c>
      <c r="L109" s="31"/>
      <c r="M109" s="206"/>
      <c r="N109" s="29"/>
      <c r="O109" s="372" t="str">
        <f>IF(P109=0," ",P109)</f>
        <v xml:space="preserve"> </v>
      </c>
      <c r="P109" s="675">
        <f>Nuvärdeberäkning!$I$31</f>
        <v>0</v>
      </c>
      <c r="Q109" s="31"/>
      <c r="R109" s="206"/>
      <c r="S109" s="29"/>
      <c r="T109" s="372" t="str">
        <f>IF(U109=0," ",U109)</f>
        <v xml:space="preserve"> </v>
      </c>
      <c r="U109" s="675">
        <f>Nuvärdeberäkning!$I$32</f>
        <v>0</v>
      </c>
      <c r="V109" s="654"/>
      <c r="W109" s="206"/>
      <c r="X109" s="29"/>
      <c r="Y109" s="29"/>
      <c r="Z109" s="675"/>
      <c r="AA109" s="31"/>
      <c r="AB109" s="206"/>
      <c r="AC109" s="29"/>
      <c r="AD109" s="29"/>
      <c r="AE109" s="675"/>
      <c r="AF109" s="675"/>
    </row>
    <row r="110" spans="2:32" ht="13.5" thickBot="1" x14ac:dyDescent="0.25">
      <c r="B110" s="10"/>
      <c r="C110" s="11"/>
      <c r="D110" s="11"/>
      <c r="E110" s="12"/>
      <c r="F110" s="31"/>
      <c r="G110" s="31"/>
      <c r="H110" s="31"/>
      <c r="I110" s="29"/>
      <c r="J110" s="17" t="str">
        <f>IF(K110=0," ",K110)</f>
        <v xml:space="preserve"> </v>
      </c>
      <c r="K110" s="675">
        <f>SUM(K107:K109)</f>
        <v>0</v>
      </c>
      <c r="L110" s="31"/>
      <c r="M110" s="206"/>
      <c r="N110" s="29"/>
      <c r="O110" s="17" t="str">
        <f>IF(P110=0," ",P110)</f>
        <v xml:space="preserve"> </v>
      </c>
      <c r="P110" s="675">
        <f>SUM(P107:P109)</f>
        <v>0</v>
      </c>
      <c r="Q110" s="31"/>
      <c r="R110" s="206"/>
      <c r="S110" s="29"/>
      <c r="T110" s="17" t="str">
        <f>IF(U110=0," ",U110)</f>
        <v xml:space="preserve"> </v>
      </c>
      <c r="U110" s="675">
        <f>SUM(U107:U109)</f>
        <v>0</v>
      </c>
      <c r="V110" s="654"/>
      <c r="W110" s="206"/>
      <c r="X110" s="29"/>
      <c r="Y110" s="691"/>
      <c r="Z110" s="675"/>
      <c r="AA110" s="31"/>
      <c r="AB110" s="206"/>
      <c r="AC110" s="29"/>
      <c r="AD110" s="691"/>
      <c r="AE110" s="675"/>
      <c r="AF110" s="675"/>
    </row>
    <row r="111" spans="2:32" ht="13.5" thickBot="1" x14ac:dyDescent="0.25">
      <c r="B111" s="10"/>
      <c r="C111" s="11"/>
      <c r="D111" s="11"/>
      <c r="E111" s="12"/>
      <c r="F111" s="31"/>
      <c r="G111" s="31"/>
      <c r="H111" s="31"/>
      <c r="I111" s="29"/>
      <c r="J111" s="691"/>
      <c r="K111" s="675"/>
      <c r="L111" s="31"/>
      <c r="M111" s="206"/>
      <c r="N111" s="29"/>
      <c r="O111" s="691"/>
      <c r="P111" s="675"/>
      <c r="Q111" s="31"/>
      <c r="R111" s="206"/>
      <c r="S111" s="29"/>
      <c r="T111" s="691"/>
      <c r="U111" s="675"/>
      <c r="V111" s="654"/>
      <c r="W111" s="206"/>
      <c r="X111" s="29"/>
      <c r="Y111" s="691"/>
      <c r="Z111" s="675"/>
      <c r="AA111" s="31"/>
      <c r="AB111" s="206"/>
      <c r="AC111" s="29"/>
      <c r="AD111" s="691"/>
      <c r="AE111" s="675"/>
      <c r="AF111" s="675"/>
    </row>
    <row r="112" spans="2:32" ht="13.5" thickBot="1" x14ac:dyDescent="0.25">
      <c r="B112" s="10"/>
      <c r="C112" s="11"/>
      <c r="D112" s="11"/>
      <c r="E112" s="12"/>
      <c r="F112" s="31"/>
      <c r="G112" s="31"/>
      <c r="H112" s="31"/>
      <c r="I112" s="29"/>
      <c r="J112" s="691"/>
      <c r="K112" s="675"/>
      <c r="L112" s="31"/>
      <c r="M112" s="206"/>
      <c r="N112" s="29"/>
      <c r="O112" s="691"/>
      <c r="P112" s="675"/>
      <c r="Q112" s="31"/>
      <c r="R112" s="206"/>
      <c r="S112" s="29"/>
      <c r="T112" s="691"/>
      <c r="U112" s="675"/>
      <c r="V112" s="654"/>
      <c r="W112" s="206"/>
      <c r="X112" s="29"/>
      <c r="Y112" s="691"/>
      <c r="Z112" s="675"/>
      <c r="AA112" s="31"/>
      <c r="AB112" s="858" t="s">
        <v>364</v>
      </c>
      <c r="AC112" s="1065" t="str">
        <f>IF(AE112=0," ",AE112)</f>
        <v xml:space="preserve"> </v>
      </c>
      <c r="AD112" s="1066"/>
      <c r="AE112" s="675">
        <f>SUM(K110+P110+U110)</f>
        <v>0</v>
      </c>
      <c r="AF112" s="675"/>
    </row>
    <row r="113" spans="2:34" ht="13.5" thickBot="1" x14ac:dyDescent="0.25">
      <c r="B113" s="10"/>
      <c r="C113" s="11"/>
      <c r="D113" s="11"/>
      <c r="E113" s="12"/>
      <c r="F113" s="31"/>
      <c r="G113" s="31"/>
      <c r="H113" s="31"/>
      <c r="I113" s="29"/>
      <c r="J113" s="691"/>
      <c r="K113" s="675"/>
      <c r="L113" s="31"/>
      <c r="M113" s="206"/>
      <c r="N113" s="29"/>
      <c r="O113" s="691"/>
      <c r="P113" s="675"/>
      <c r="Q113" s="31"/>
      <c r="R113" s="206"/>
      <c r="S113" s="29"/>
      <c r="T113" s="691"/>
      <c r="U113" s="675"/>
      <c r="V113" s="654"/>
      <c r="W113" s="206"/>
      <c r="X113" s="29"/>
      <c r="Y113" s="691"/>
      <c r="Z113" s="675"/>
      <c r="AA113" s="31"/>
      <c r="AB113" s="206"/>
      <c r="AC113" s="858"/>
      <c r="AD113" s="691"/>
      <c r="AE113" s="675"/>
      <c r="AF113" s="675"/>
    </row>
    <row r="114" spans="2:34" ht="13.5" thickBot="1" x14ac:dyDescent="0.25">
      <c r="B114" s="8"/>
      <c r="F114" s="30"/>
      <c r="G114" s="30"/>
      <c r="H114" s="30"/>
      <c r="I114" s="30"/>
      <c r="J114" s="30"/>
      <c r="K114" s="675"/>
      <c r="L114" s="30"/>
      <c r="M114" s="207"/>
      <c r="N114" s="30"/>
      <c r="O114" s="30"/>
      <c r="P114" s="675"/>
      <c r="Q114" s="30"/>
      <c r="R114" s="207"/>
      <c r="S114" s="30"/>
      <c r="T114" s="30"/>
      <c r="U114" s="675"/>
      <c r="V114" s="656"/>
      <c r="W114" s="206"/>
      <c r="X114" s="373"/>
      <c r="Y114" s="701"/>
      <c r="Z114" s="675"/>
      <c r="AA114" s="30"/>
      <c r="AB114" s="859" t="s">
        <v>315</v>
      </c>
      <c r="AC114" s="1067" t="str">
        <f>IF(AE114=0," ",AE114)</f>
        <v xml:space="preserve"> </v>
      </c>
      <c r="AD114" s="1066"/>
      <c r="AE114" s="581">
        <f>SUM(AE59+AE112)</f>
        <v>0</v>
      </c>
      <c r="AF114" s="30"/>
    </row>
    <row r="115" spans="2:34" x14ac:dyDescent="0.2">
      <c r="E115" s="67"/>
      <c r="F115" s="30"/>
      <c r="G115" s="30"/>
      <c r="H115" s="30"/>
      <c r="I115" s="30"/>
      <c r="J115" s="30"/>
      <c r="K115" s="675"/>
      <c r="L115" s="30"/>
      <c r="M115" s="207"/>
      <c r="N115" s="30"/>
      <c r="O115" s="30"/>
      <c r="P115" s="675"/>
      <c r="Q115" s="30"/>
      <c r="R115" s="207"/>
      <c r="S115" s="30"/>
      <c r="T115" s="30"/>
      <c r="U115" s="675"/>
      <c r="V115" s="656"/>
      <c r="W115" s="206"/>
      <c r="X115" s="30"/>
      <c r="Y115" s="30"/>
      <c r="Z115" s="675"/>
      <c r="AA115" s="30"/>
      <c r="AB115" s="206"/>
      <c r="AC115" s="30"/>
      <c r="AD115" s="30"/>
      <c r="AE115" s="581"/>
      <c r="AF115" s="30"/>
    </row>
    <row r="116" spans="2:34" x14ac:dyDescent="0.2">
      <c r="E116" s="67"/>
      <c r="V116" s="683"/>
      <c r="W116" s="208"/>
      <c r="AB116" s="208"/>
    </row>
    <row r="117" spans="2:34" x14ac:dyDescent="0.2">
      <c r="E117" s="67"/>
      <c r="J117" s="196"/>
      <c r="O117" s="196"/>
      <c r="T117" s="196"/>
      <c r="V117" s="683"/>
      <c r="W117" s="208"/>
      <c r="AB117" s="208"/>
    </row>
    <row r="118" spans="2:34" x14ac:dyDescent="0.2">
      <c r="B118" s="8"/>
      <c r="E118" s="67"/>
      <c r="J118" s="1001"/>
      <c r="O118" s="1001"/>
      <c r="T118" s="1001"/>
      <c r="V118" s="683"/>
      <c r="W118" s="208"/>
      <c r="AB118" s="208"/>
      <c r="AD118" s="682"/>
    </row>
    <row r="119" spans="2:34" x14ac:dyDescent="0.2">
      <c r="E119" s="67"/>
      <c r="J119" s="1001"/>
      <c r="O119" s="1001"/>
      <c r="T119" s="1001"/>
      <c r="V119" s="683"/>
      <c r="W119" s="208"/>
      <c r="AB119" s="208"/>
    </row>
    <row r="120" spans="2:34" s="3" customFormat="1" x14ac:dyDescent="0.2">
      <c r="E120" s="67"/>
      <c r="J120" s="1003"/>
      <c r="K120" s="673"/>
      <c r="L120" s="682"/>
      <c r="M120" s="1000"/>
      <c r="N120" s="682"/>
      <c r="O120" s="1003"/>
      <c r="P120" s="673"/>
      <c r="Q120" s="682"/>
      <c r="R120" s="1000"/>
      <c r="S120" s="682"/>
      <c r="T120" s="1003"/>
      <c r="U120" s="673"/>
      <c r="V120" s="683"/>
      <c r="W120" s="862"/>
      <c r="X120" s="682"/>
      <c r="Y120" s="1003"/>
      <c r="Z120" s="673"/>
      <c r="AA120" s="682"/>
      <c r="AB120" s="862"/>
      <c r="AC120" s="682"/>
      <c r="AD120" s="1003"/>
      <c r="AE120" s="862"/>
      <c r="AG120" s="682"/>
      <c r="AH120" s="682"/>
    </row>
    <row r="121" spans="2:34" s="3" customFormat="1" x14ac:dyDescent="0.2">
      <c r="E121" s="67"/>
      <c r="J121" s="1003"/>
      <c r="K121" s="673"/>
      <c r="L121" s="682"/>
      <c r="M121" s="1000"/>
      <c r="N121" s="682"/>
      <c r="O121" s="1003"/>
      <c r="P121" s="673"/>
      <c r="Q121" s="682"/>
      <c r="R121" s="1000"/>
      <c r="S121" s="682"/>
      <c r="T121" s="1003"/>
      <c r="U121" s="673"/>
      <c r="V121" s="683"/>
      <c r="W121" s="862"/>
      <c r="X121" s="682"/>
      <c r="Y121" s="1003"/>
      <c r="Z121" s="673"/>
      <c r="AA121" s="682"/>
      <c r="AB121" s="862"/>
      <c r="AC121" s="682"/>
      <c r="AD121" s="1003"/>
      <c r="AE121" s="862"/>
      <c r="AG121" s="682"/>
      <c r="AH121" s="682"/>
    </row>
    <row r="122" spans="2:34" s="3" customFormat="1" x14ac:dyDescent="0.2">
      <c r="E122" s="67"/>
      <c r="J122" s="682"/>
      <c r="K122" s="673"/>
      <c r="L122" s="682"/>
      <c r="M122" s="1000"/>
      <c r="N122" s="682"/>
      <c r="O122" s="682"/>
      <c r="P122" s="673"/>
      <c r="Q122" s="682"/>
      <c r="R122" s="1000"/>
      <c r="S122" s="682"/>
      <c r="T122" s="682"/>
      <c r="U122" s="673"/>
      <c r="V122" s="683"/>
      <c r="W122" s="862"/>
      <c r="X122" s="682"/>
      <c r="Y122" s="682"/>
      <c r="Z122" s="673"/>
      <c r="AA122" s="682"/>
      <c r="AB122" s="862"/>
      <c r="AC122" s="682"/>
      <c r="AD122" s="682"/>
      <c r="AE122" s="862"/>
      <c r="AG122" s="682"/>
      <c r="AH122" s="682"/>
    </row>
    <row r="123" spans="2:34" s="3" customFormat="1" x14ac:dyDescent="0.2">
      <c r="E123" s="67"/>
      <c r="J123" s="1003"/>
      <c r="K123" s="673"/>
      <c r="L123" s="682"/>
      <c r="M123" s="1000"/>
      <c r="N123" s="682"/>
      <c r="O123" s="1003"/>
      <c r="P123" s="673"/>
      <c r="Q123" s="682"/>
      <c r="R123" s="1000"/>
      <c r="S123" s="682"/>
      <c r="T123" s="1003"/>
      <c r="U123" s="673"/>
      <c r="V123" s="683"/>
      <c r="W123" s="862"/>
      <c r="X123" s="682"/>
      <c r="Y123" s="682"/>
      <c r="Z123" s="673"/>
      <c r="AA123" s="682"/>
      <c r="AB123" s="862"/>
      <c r="AC123" s="682"/>
      <c r="AD123" s="682"/>
      <c r="AE123" s="862"/>
      <c r="AG123" s="682"/>
      <c r="AH123" s="682"/>
    </row>
    <row r="124" spans="2:34" s="3" customFormat="1" x14ac:dyDescent="0.2">
      <c r="E124" s="67"/>
      <c r="H124" s="1004"/>
      <c r="I124" s="1004"/>
      <c r="J124" s="1003"/>
      <c r="K124" s="673"/>
      <c r="L124" s="682"/>
      <c r="M124" s="1000"/>
      <c r="N124" s="682"/>
      <c r="O124" s="1003"/>
      <c r="P124" s="673"/>
      <c r="Q124" s="682"/>
      <c r="R124" s="1000"/>
      <c r="S124" s="682"/>
      <c r="T124" s="1003"/>
      <c r="U124" s="673"/>
      <c r="V124" s="683"/>
      <c r="W124" s="862"/>
      <c r="X124" s="682"/>
      <c r="Y124" s="682"/>
      <c r="Z124" s="673"/>
      <c r="AA124" s="682"/>
      <c r="AB124" s="862"/>
      <c r="AC124" s="682"/>
      <c r="AD124" s="682"/>
      <c r="AE124" s="862"/>
      <c r="AG124" s="682"/>
      <c r="AH124" s="682"/>
    </row>
    <row r="125" spans="2:34" s="3" customFormat="1" x14ac:dyDescent="0.2">
      <c r="E125" s="67"/>
      <c r="H125" s="1004"/>
      <c r="I125" s="1004"/>
      <c r="K125" s="673"/>
      <c r="M125" s="205"/>
      <c r="P125" s="673"/>
      <c r="R125" s="205"/>
      <c r="U125" s="673"/>
      <c r="V125" s="683"/>
      <c r="W125" s="208"/>
      <c r="Z125" s="673"/>
      <c r="AB125" s="208"/>
      <c r="AE125" s="862"/>
      <c r="AG125" s="682"/>
      <c r="AH125" s="682"/>
    </row>
    <row r="126" spans="2:34" s="3" customFormat="1" x14ac:dyDescent="0.2">
      <c r="E126" s="67"/>
      <c r="H126" s="1004"/>
      <c r="I126" s="1004"/>
      <c r="K126" s="673"/>
      <c r="M126" s="205"/>
      <c r="P126" s="673"/>
      <c r="R126" s="205"/>
      <c r="U126" s="673"/>
      <c r="V126" s="683"/>
      <c r="W126" s="208"/>
      <c r="Z126" s="673"/>
      <c r="AB126" s="208"/>
      <c r="AE126" s="862"/>
      <c r="AG126" s="682"/>
      <c r="AH126" s="682"/>
    </row>
    <row r="127" spans="2:34" s="3" customFormat="1" x14ac:dyDescent="0.2">
      <c r="E127" s="67"/>
      <c r="H127" s="1004"/>
      <c r="I127" s="1004"/>
      <c r="K127" s="673"/>
      <c r="M127" s="205"/>
      <c r="P127" s="673"/>
      <c r="R127" s="205"/>
      <c r="U127" s="673"/>
      <c r="V127" s="683"/>
      <c r="W127" s="208"/>
      <c r="Z127" s="673"/>
      <c r="AB127" s="208"/>
      <c r="AE127" s="862"/>
      <c r="AG127" s="682"/>
      <c r="AH127" s="682"/>
    </row>
    <row r="128" spans="2:34" s="3" customFormat="1" x14ac:dyDescent="0.2">
      <c r="E128" s="67"/>
      <c r="H128" s="1004"/>
      <c r="I128" s="1004"/>
      <c r="K128" s="673"/>
      <c r="M128" s="205"/>
      <c r="P128" s="673"/>
      <c r="R128" s="205"/>
      <c r="U128" s="673"/>
      <c r="V128" s="683"/>
      <c r="W128" s="208"/>
      <c r="Z128" s="673"/>
      <c r="AB128" s="208"/>
      <c r="AE128" s="862"/>
      <c r="AG128" s="682"/>
      <c r="AH128" s="682"/>
    </row>
    <row r="129" spans="5:28" x14ac:dyDescent="0.2">
      <c r="E129" s="67"/>
      <c r="I129" s="1002"/>
      <c r="V129" s="683"/>
      <c r="W129" s="208"/>
      <c r="AB129" s="208"/>
    </row>
    <row r="130" spans="5:28" x14ac:dyDescent="0.2">
      <c r="E130" s="67"/>
      <c r="I130" s="1002"/>
      <c r="V130" s="683"/>
      <c r="W130" s="208"/>
      <c r="AB130" s="208"/>
    </row>
    <row r="131" spans="5:28" x14ac:dyDescent="0.2">
      <c r="E131" s="67"/>
      <c r="I131" s="1002"/>
      <c r="V131" s="683"/>
      <c r="W131" s="208"/>
      <c r="AB131" s="208"/>
    </row>
    <row r="132" spans="5:28" x14ac:dyDescent="0.2">
      <c r="E132" s="67"/>
      <c r="I132" s="1002"/>
      <c r="V132" s="683"/>
      <c r="W132" s="208"/>
      <c r="AB132" s="208"/>
    </row>
    <row r="133" spans="5:28" x14ac:dyDescent="0.2">
      <c r="E133" s="67"/>
      <c r="I133" s="1002"/>
      <c r="V133" s="683"/>
      <c r="W133" s="208"/>
      <c r="AB133" s="208"/>
    </row>
    <row r="134" spans="5:28" x14ac:dyDescent="0.2">
      <c r="E134" s="67"/>
      <c r="I134" s="1002"/>
      <c r="V134" s="683"/>
      <c r="W134" s="208"/>
      <c r="AB134" s="208"/>
    </row>
    <row r="135" spans="5:28" x14ac:dyDescent="0.2">
      <c r="E135" s="67"/>
      <c r="I135" s="1002"/>
      <c r="V135" s="683"/>
      <c r="W135" s="208"/>
      <c r="AB135" s="208"/>
    </row>
    <row r="136" spans="5:28" x14ac:dyDescent="0.2">
      <c r="E136" s="67"/>
      <c r="I136" s="1002"/>
      <c r="V136" s="683"/>
      <c r="W136" s="208"/>
      <c r="AB136" s="208"/>
    </row>
    <row r="137" spans="5:28" x14ac:dyDescent="0.2">
      <c r="E137" s="67"/>
      <c r="V137" s="683"/>
      <c r="W137" s="208"/>
      <c r="AB137" s="208"/>
    </row>
    <row r="138" spans="5:28" x14ac:dyDescent="0.2">
      <c r="E138" s="67"/>
      <c r="V138" s="683"/>
      <c r="W138" s="208"/>
      <c r="AB138" s="208"/>
    </row>
    <row r="139" spans="5:28" x14ac:dyDescent="0.2">
      <c r="E139" s="67"/>
      <c r="V139" s="683"/>
      <c r="W139" s="208"/>
      <c r="AB139" s="208"/>
    </row>
    <row r="140" spans="5:28" x14ac:dyDescent="0.2">
      <c r="E140" s="67"/>
      <c r="V140" s="683"/>
      <c r="W140" s="208"/>
      <c r="AB140" s="208"/>
    </row>
    <row r="141" spans="5:28" x14ac:dyDescent="0.2">
      <c r="E141" s="67"/>
      <c r="V141" s="683"/>
      <c r="W141" s="208"/>
      <c r="AB141" s="208"/>
    </row>
    <row r="142" spans="5:28" x14ac:dyDescent="0.2">
      <c r="E142" s="67"/>
      <c r="V142" s="683"/>
      <c r="W142" s="208"/>
      <c r="AB142" s="208"/>
    </row>
    <row r="143" spans="5:28" x14ac:dyDescent="0.2">
      <c r="E143" s="67"/>
      <c r="V143" s="683"/>
      <c r="W143" s="208"/>
      <c r="AB143" s="208"/>
    </row>
    <row r="144" spans="5:28" x14ac:dyDescent="0.2">
      <c r="E144" s="67"/>
      <c r="V144" s="683"/>
      <c r="W144" s="208"/>
      <c r="AB144" s="208"/>
    </row>
    <row r="145" spans="5:28" x14ac:dyDescent="0.2">
      <c r="E145" s="67"/>
      <c r="W145" s="208"/>
      <c r="AB145" s="208"/>
    </row>
    <row r="146" spans="5:28" x14ac:dyDescent="0.2">
      <c r="E146" s="67"/>
      <c r="W146" s="208"/>
      <c r="AB146" s="208"/>
    </row>
    <row r="147" spans="5:28" x14ac:dyDescent="0.2">
      <c r="E147" s="67"/>
      <c r="W147" s="208"/>
      <c r="AB147" s="208"/>
    </row>
    <row r="148" spans="5:28" x14ac:dyDescent="0.2">
      <c r="E148" s="67"/>
      <c r="W148" s="208"/>
    </row>
    <row r="149" spans="5:28" x14ac:dyDescent="0.2">
      <c r="E149" s="67"/>
      <c r="W149" s="208"/>
    </row>
    <row r="150" spans="5:28" x14ac:dyDescent="0.2">
      <c r="E150" s="67"/>
      <c r="W150" s="208"/>
    </row>
    <row r="151" spans="5:28" x14ac:dyDescent="0.2">
      <c r="E151" s="67"/>
      <c r="W151" s="208"/>
    </row>
    <row r="152" spans="5:28" x14ac:dyDescent="0.2">
      <c r="E152" s="67"/>
      <c r="W152" s="208"/>
    </row>
    <row r="153" spans="5:28" x14ac:dyDescent="0.2">
      <c r="E153" s="67"/>
    </row>
    <row r="154" spans="5:28" x14ac:dyDescent="0.2">
      <c r="E154" s="67"/>
    </row>
    <row r="155" spans="5:28" x14ac:dyDescent="0.2">
      <c r="E155" s="67"/>
    </row>
    <row r="156" spans="5:28" x14ac:dyDescent="0.2">
      <c r="E156" s="67"/>
    </row>
    <row r="157" spans="5:28" x14ac:dyDescent="0.2">
      <c r="E157" s="67"/>
    </row>
  </sheetData>
  <sheetProtection password="BF50" sheet="1" objects="1" scenarios="1" selectLockedCells="1"/>
  <mergeCells count="25">
    <mergeCell ref="G61:J61"/>
    <mergeCell ref="G62:J62"/>
    <mergeCell ref="AA9:AD9"/>
    <mergeCell ref="Q61:T61"/>
    <mergeCell ref="Q62:T62"/>
    <mergeCell ref="L61:O61"/>
    <mergeCell ref="L62:O62"/>
    <mergeCell ref="V9:Y9"/>
    <mergeCell ref="W62:Y62"/>
    <mergeCell ref="AC112:AD112"/>
    <mergeCell ref="AC114:AD114"/>
    <mergeCell ref="B3:J8"/>
    <mergeCell ref="AB62:AD62"/>
    <mergeCell ref="W61:Y61"/>
    <mergeCell ref="AB61:AD61"/>
    <mergeCell ref="B62:C63"/>
    <mergeCell ref="B10:C11"/>
    <mergeCell ref="G10:J10"/>
    <mergeCell ref="L10:O10"/>
    <mergeCell ref="Q10:T10"/>
    <mergeCell ref="V10:Y10"/>
    <mergeCell ref="AA10:AD10"/>
    <mergeCell ref="G9:J9"/>
    <mergeCell ref="L9:O9"/>
    <mergeCell ref="Q9:T9"/>
  </mergeCells>
  <phoneticPr fontId="6" type="noConversion"/>
  <printOptions horizontalCentered="1"/>
  <pageMargins left="0.39370078740157483" right="0.39370078740157483" top="1.6535433070866143" bottom="0.74803149606299213" header="0.78740157480314965" footer="0.31496062992125984"/>
  <pageSetup paperSize="8" scale="80" orientation="landscape" r:id="rId1"/>
  <headerFooter>
    <oddHeader>&amp;L&amp;"Arial,Fet"&amp;11ESV - Ekonomistyrningsverket&amp;C&amp;"Arial,Fet"Leverantörens
&amp;11Sammanställning av anbudspris
Upphandling av Personalsystem&amp;R&amp;P/&amp;N</oddHeader>
    <oddFooter>&amp;LDnr 7.1-78/2013&amp;R2013-03-22</oddFooter>
  </headerFooter>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3"/>
  <sheetViews>
    <sheetView zoomScale="90" zoomScaleNormal="90" workbookViewId="0">
      <selection activeCell="C1" sqref="C1"/>
    </sheetView>
  </sheetViews>
  <sheetFormatPr defaultRowHeight="12.75" x14ac:dyDescent="0.2"/>
  <cols>
    <col min="1" max="1" width="2.42578125" style="2" customWidth="1"/>
    <col min="2" max="2" width="8.5703125" style="2" customWidth="1"/>
    <col min="3" max="3" width="67.140625" style="3" customWidth="1"/>
    <col min="4" max="4" width="12" style="2" customWidth="1"/>
    <col min="5" max="5" width="11.140625" style="3" bestFit="1" customWidth="1"/>
    <col min="6" max="6" width="8.140625" style="3" customWidth="1"/>
    <col min="7" max="7" width="11.85546875" style="1" bestFit="1" customWidth="1"/>
    <col min="8" max="39" width="12.28515625" style="2" customWidth="1"/>
    <col min="40" max="40" width="4.85546875" style="2" customWidth="1"/>
    <col min="41" max="41" width="14.42578125" style="2" customWidth="1"/>
    <col min="42" max="58" width="10.140625" style="2" bestFit="1" customWidth="1"/>
    <col min="59" max="16384" width="9.140625" style="2"/>
  </cols>
  <sheetData>
    <row r="1" spans="1:41" s="4" customFormat="1" ht="15" x14ac:dyDescent="0.25">
      <c r="A1" s="678"/>
      <c r="B1" s="678"/>
      <c r="C1" s="678"/>
      <c r="D1" s="678"/>
      <c r="E1" s="678"/>
      <c r="F1" s="678"/>
      <c r="G1" s="678"/>
    </row>
    <row r="2" spans="1:41" ht="15" x14ac:dyDescent="0.25">
      <c r="B2" s="4" t="s">
        <v>83</v>
      </c>
      <c r="C2" s="6"/>
      <c r="E2" s="6"/>
      <c r="F2" s="6"/>
      <c r="G2" s="6"/>
    </row>
    <row r="3" spans="1:41" ht="15" hidden="1" x14ac:dyDescent="0.25">
      <c r="B3" s="4"/>
      <c r="C3" s="6"/>
      <c r="E3" s="6"/>
      <c r="F3" s="6"/>
      <c r="G3" s="6"/>
    </row>
    <row r="4" spans="1:41" ht="15" hidden="1" x14ac:dyDescent="0.25">
      <c r="B4" s="4"/>
      <c r="C4" s="6"/>
      <c r="E4" s="6"/>
      <c r="F4" s="6"/>
      <c r="G4" s="6"/>
    </row>
    <row r="5" spans="1:41" ht="15" hidden="1" x14ac:dyDescent="0.25">
      <c r="B5" s="4"/>
      <c r="C5" s="6"/>
      <c r="E5" s="6"/>
      <c r="F5" s="6"/>
      <c r="G5" s="6"/>
    </row>
    <row r="6" spans="1:41" ht="15" hidden="1" x14ac:dyDescent="0.25">
      <c r="B6" s="4"/>
      <c r="C6" s="6"/>
      <c r="E6" s="6"/>
      <c r="F6" s="6"/>
      <c r="G6" s="6"/>
    </row>
    <row r="7" spans="1:41" ht="15" hidden="1" x14ac:dyDescent="0.25">
      <c r="B7" s="4"/>
      <c r="C7" s="6"/>
      <c r="E7" s="6"/>
      <c r="F7" s="6"/>
      <c r="G7" s="6"/>
    </row>
    <row r="8" spans="1:41" ht="15" hidden="1" x14ac:dyDescent="0.25">
      <c r="B8" s="4"/>
      <c r="C8" s="6"/>
      <c r="E8" s="6"/>
      <c r="F8" s="6"/>
      <c r="G8" s="6"/>
    </row>
    <row r="9" spans="1:41" ht="15" hidden="1" x14ac:dyDescent="0.25">
      <c r="B9" s="4"/>
      <c r="C9" s="6"/>
      <c r="E9" s="6"/>
      <c r="F9" s="6"/>
      <c r="G9" s="6"/>
    </row>
    <row r="10" spans="1:41" s="3" customFormat="1" hidden="1" x14ac:dyDescent="0.2">
      <c r="A10" s="97"/>
      <c r="B10" s="2"/>
      <c r="C10" s="220"/>
      <c r="D10" s="96"/>
      <c r="E10" s="98"/>
      <c r="F10" s="98"/>
      <c r="G10" s="98"/>
      <c r="H10" s="97"/>
      <c r="I10" s="97"/>
      <c r="J10" s="97"/>
      <c r="K10" s="97"/>
    </row>
    <row r="11" spans="1:41" ht="15" x14ac:dyDescent="0.25">
      <c r="B11" s="4"/>
      <c r="C11" s="6"/>
      <c r="D11" s="79"/>
      <c r="E11" s="80" t="s">
        <v>53</v>
      </c>
      <c r="F11" s="99" t="s">
        <v>14</v>
      </c>
      <c r="G11" s="102" t="s">
        <v>48</v>
      </c>
      <c r="H11" s="1091">
        <v>2015</v>
      </c>
      <c r="I11" s="1092"/>
      <c r="J11" s="1092"/>
      <c r="K11" s="1093"/>
      <c r="L11" s="1094">
        <f>SUM(H11+1)</f>
        <v>2016</v>
      </c>
      <c r="M11" s="1092"/>
      <c r="N11" s="1092"/>
      <c r="O11" s="1092"/>
      <c r="P11" s="1091">
        <f t="shared" ref="P11" si="0">SUM(L11+1)</f>
        <v>2017</v>
      </c>
      <c r="Q11" s="1092"/>
      <c r="R11" s="1092"/>
      <c r="S11" s="1093"/>
      <c r="T11" s="1094">
        <f t="shared" ref="T11" si="1">SUM(P11+1)</f>
        <v>2018</v>
      </c>
      <c r="U11" s="1092"/>
      <c r="V11" s="1092"/>
      <c r="W11" s="1092"/>
      <c r="X11" s="1091">
        <f t="shared" ref="X11" si="2">SUM(T11+1)</f>
        <v>2019</v>
      </c>
      <c r="Y11" s="1092"/>
      <c r="Z11" s="1092"/>
      <c r="AA11" s="1093"/>
      <c r="AB11" s="1094">
        <f t="shared" ref="AB11" si="3">SUM(X11+1)</f>
        <v>2020</v>
      </c>
      <c r="AC11" s="1092"/>
      <c r="AD11" s="1092"/>
      <c r="AE11" s="1092"/>
      <c r="AF11" s="1091">
        <f t="shared" ref="AF11" si="4">SUM(AB11+1)</f>
        <v>2021</v>
      </c>
      <c r="AG11" s="1092"/>
      <c r="AH11" s="1092"/>
      <c r="AI11" s="1093"/>
      <c r="AJ11" s="1091">
        <f t="shared" ref="AJ11" si="5">SUM(AF11+1)</f>
        <v>2022</v>
      </c>
      <c r="AK11" s="1092"/>
      <c r="AL11" s="1092"/>
      <c r="AM11" s="1093"/>
    </row>
    <row r="12" spans="1:41" ht="15" x14ac:dyDescent="0.25">
      <c r="B12" s="4" t="s">
        <v>330</v>
      </c>
      <c r="C12" s="6"/>
      <c r="D12" s="126" t="s">
        <v>28</v>
      </c>
      <c r="E12" s="81" t="s">
        <v>54</v>
      </c>
      <c r="F12" s="100" t="s">
        <v>49</v>
      </c>
      <c r="G12" s="103" t="s">
        <v>47</v>
      </c>
      <c r="H12" s="748" t="s">
        <v>343</v>
      </c>
      <c r="I12" s="749" t="s">
        <v>344</v>
      </c>
      <c r="J12" s="750" t="s">
        <v>345</v>
      </c>
      <c r="K12" s="755" t="s">
        <v>346</v>
      </c>
      <c r="L12" s="756" t="s">
        <v>343</v>
      </c>
      <c r="M12" s="749" t="s">
        <v>344</v>
      </c>
      <c r="N12" s="750" t="s">
        <v>345</v>
      </c>
      <c r="O12" s="773" t="s">
        <v>346</v>
      </c>
      <c r="P12" s="748" t="s">
        <v>343</v>
      </c>
      <c r="Q12" s="749" t="s">
        <v>344</v>
      </c>
      <c r="R12" s="750" t="s">
        <v>345</v>
      </c>
      <c r="S12" s="770" t="s">
        <v>346</v>
      </c>
      <c r="T12" s="756" t="s">
        <v>343</v>
      </c>
      <c r="U12" s="749" t="s">
        <v>344</v>
      </c>
      <c r="V12" s="750" t="s">
        <v>345</v>
      </c>
      <c r="W12" s="773" t="s">
        <v>346</v>
      </c>
      <c r="X12" s="748" t="s">
        <v>343</v>
      </c>
      <c r="Y12" s="749" t="s">
        <v>344</v>
      </c>
      <c r="Z12" s="750" t="s">
        <v>345</v>
      </c>
      <c r="AA12" s="770" t="s">
        <v>346</v>
      </c>
      <c r="AB12" s="756" t="s">
        <v>343</v>
      </c>
      <c r="AC12" s="749" t="s">
        <v>344</v>
      </c>
      <c r="AD12" s="750" t="s">
        <v>345</v>
      </c>
      <c r="AE12" s="773" t="s">
        <v>346</v>
      </c>
      <c r="AF12" s="748" t="s">
        <v>343</v>
      </c>
      <c r="AG12" s="749" t="s">
        <v>344</v>
      </c>
      <c r="AH12" s="750" t="s">
        <v>345</v>
      </c>
      <c r="AI12" s="770" t="s">
        <v>346</v>
      </c>
      <c r="AJ12" s="748" t="s">
        <v>343</v>
      </c>
      <c r="AK12" s="749" t="s">
        <v>344</v>
      </c>
      <c r="AL12" s="750" t="s">
        <v>345</v>
      </c>
      <c r="AM12" s="770" t="s">
        <v>346</v>
      </c>
    </row>
    <row r="13" spans="1:41" x14ac:dyDescent="0.2">
      <c r="B13" s="173" t="s">
        <v>24</v>
      </c>
      <c r="C13" s="399" t="s">
        <v>358</v>
      </c>
      <c r="D13" s="400" t="str">
        <f>Anbudspris!$I$38</f>
        <v xml:space="preserve"> </v>
      </c>
      <c r="E13" s="401" t="str">
        <f>Anbudspris!$J$38</f>
        <v xml:space="preserve"> </v>
      </c>
      <c r="F13" s="402">
        <v>32</v>
      </c>
      <c r="G13" s="403">
        <f>IF(Prislista!$F$81=0,0,E13/F13)</f>
        <v>0</v>
      </c>
      <c r="H13" s="739">
        <f t="shared" ref="H13:Q14" si="6">SUM($G13)</f>
        <v>0</v>
      </c>
      <c r="I13" s="735">
        <f t="shared" si="6"/>
        <v>0</v>
      </c>
      <c r="J13" s="477">
        <f t="shared" si="6"/>
        <v>0</v>
      </c>
      <c r="K13" s="478">
        <f t="shared" si="6"/>
        <v>0</v>
      </c>
      <c r="L13" s="775">
        <f t="shared" si="6"/>
        <v>0</v>
      </c>
      <c r="M13" s="477">
        <f t="shared" si="6"/>
        <v>0</v>
      </c>
      <c r="N13" s="477">
        <f t="shared" si="6"/>
        <v>0</v>
      </c>
      <c r="O13" s="780">
        <f t="shared" si="6"/>
        <v>0</v>
      </c>
      <c r="P13" s="743">
        <f t="shared" si="6"/>
        <v>0</v>
      </c>
      <c r="Q13" s="477">
        <f t="shared" si="6"/>
        <v>0</v>
      </c>
      <c r="R13" s="477">
        <f t="shared" ref="R13:AA14" si="7">SUM($G13)</f>
        <v>0</v>
      </c>
      <c r="S13" s="478">
        <f t="shared" si="7"/>
        <v>0</v>
      </c>
      <c r="T13" s="775">
        <f t="shared" si="7"/>
        <v>0</v>
      </c>
      <c r="U13" s="477">
        <f t="shared" si="7"/>
        <v>0</v>
      </c>
      <c r="V13" s="477">
        <f t="shared" si="7"/>
        <v>0</v>
      </c>
      <c r="W13" s="780">
        <f t="shared" si="7"/>
        <v>0</v>
      </c>
      <c r="X13" s="743">
        <f t="shared" si="7"/>
        <v>0</v>
      </c>
      <c r="Y13" s="477">
        <f t="shared" si="7"/>
        <v>0</v>
      </c>
      <c r="Z13" s="477">
        <f t="shared" si="7"/>
        <v>0</v>
      </c>
      <c r="AA13" s="478">
        <f t="shared" si="7"/>
        <v>0</v>
      </c>
      <c r="AB13" s="775">
        <f t="shared" ref="AB13:AM14" si="8">SUM($G13)</f>
        <v>0</v>
      </c>
      <c r="AC13" s="477">
        <f t="shared" si="8"/>
        <v>0</v>
      </c>
      <c r="AD13" s="477">
        <f t="shared" si="8"/>
        <v>0</v>
      </c>
      <c r="AE13" s="780">
        <f t="shared" si="8"/>
        <v>0</v>
      </c>
      <c r="AF13" s="743">
        <f t="shared" si="8"/>
        <v>0</v>
      </c>
      <c r="AG13" s="477">
        <f t="shared" si="8"/>
        <v>0</v>
      </c>
      <c r="AH13" s="477">
        <f t="shared" si="8"/>
        <v>0</v>
      </c>
      <c r="AI13" s="478">
        <f t="shared" si="8"/>
        <v>0</v>
      </c>
      <c r="AJ13" s="743">
        <f t="shared" si="8"/>
        <v>0</v>
      </c>
      <c r="AK13" s="477">
        <f t="shared" si="8"/>
        <v>0</v>
      </c>
      <c r="AL13" s="477">
        <f t="shared" si="8"/>
        <v>0</v>
      </c>
      <c r="AM13" s="478">
        <f t="shared" si="8"/>
        <v>0</v>
      </c>
      <c r="AN13" s="196"/>
      <c r="AO13" s="196"/>
    </row>
    <row r="14" spans="1:41" x14ac:dyDescent="0.2">
      <c r="B14" s="212" t="s">
        <v>26</v>
      </c>
      <c r="C14" s="429" t="s">
        <v>359</v>
      </c>
      <c r="D14" s="430" t="str">
        <f>Anbudspris!$I$39</f>
        <v xml:space="preserve"> </v>
      </c>
      <c r="E14" s="431" t="str">
        <f>Anbudspris!$J$39</f>
        <v xml:space="preserve"> </v>
      </c>
      <c r="F14" s="432">
        <v>32</v>
      </c>
      <c r="G14" s="433">
        <f>IF(Prislista!$F$85=0,0,E14/F14)</f>
        <v>0</v>
      </c>
      <c r="H14" s="740">
        <f t="shared" si="6"/>
        <v>0</v>
      </c>
      <c r="I14" s="736">
        <f t="shared" si="6"/>
        <v>0</v>
      </c>
      <c r="J14" s="462">
        <f t="shared" si="6"/>
        <v>0</v>
      </c>
      <c r="K14" s="464">
        <f t="shared" si="6"/>
        <v>0</v>
      </c>
      <c r="L14" s="466">
        <f t="shared" si="6"/>
        <v>0</v>
      </c>
      <c r="M14" s="462">
        <f t="shared" si="6"/>
        <v>0</v>
      </c>
      <c r="N14" s="462">
        <f t="shared" si="6"/>
        <v>0</v>
      </c>
      <c r="O14" s="463">
        <f t="shared" si="6"/>
        <v>0</v>
      </c>
      <c r="P14" s="744">
        <f t="shared" si="6"/>
        <v>0</v>
      </c>
      <c r="Q14" s="462">
        <f t="shared" si="6"/>
        <v>0</v>
      </c>
      <c r="R14" s="462">
        <f t="shared" si="7"/>
        <v>0</v>
      </c>
      <c r="S14" s="464">
        <f t="shared" si="7"/>
        <v>0</v>
      </c>
      <c r="T14" s="466">
        <f t="shared" si="7"/>
        <v>0</v>
      </c>
      <c r="U14" s="462">
        <f t="shared" si="7"/>
        <v>0</v>
      </c>
      <c r="V14" s="462">
        <f t="shared" si="7"/>
        <v>0</v>
      </c>
      <c r="W14" s="463">
        <f t="shared" si="7"/>
        <v>0</v>
      </c>
      <c r="X14" s="744">
        <f t="shared" si="7"/>
        <v>0</v>
      </c>
      <c r="Y14" s="462">
        <f t="shared" si="7"/>
        <v>0</v>
      </c>
      <c r="Z14" s="462">
        <f t="shared" si="7"/>
        <v>0</v>
      </c>
      <c r="AA14" s="464">
        <f t="shared" si="7"/>
        <v>0</v>
      </c>
      <c r="AB14" s="466">
        <f t="shared" si="8"/>
        <v>0</v>
      </c>
      <c r="AC14" s="462">
        <f t="shared" si="8"/>
        <v>0</v>
      </c>
      <c r="AD14" s="462">
        <f t="shared" si="8"/>
        <v>0</v>
      </c>
      <c r="AE14" s="463">
        <f t="shared" si="8"/>
        <v>0</v>
      </c>
      <c r="AF14" s="744">
        <f t="shared" si="8"/>
        <v>0</v>
      </c>
      <c r="AG14" s="462">
        <f t="shared" si="8"/>
        <v>0</v>
      </c>
      <c r="AH14" s="462">
        <f t="shared" si="8"/>
        <v>0</v>
      </c>
      <c r="AI14" s="464">
        <f t="shared" si="8"/>
        <v>0</v>
      </c>
      <c r="AJ14" s="744">
        <f t="shared" si="8"/>
        <v>0</v>
      </c>
      <c r="AK14" s="462">
        <f t="shared" si="8"/>
        <v>0</v>
      </c>
      <c r="AL14" s="462">
        <f t="shared" si="8"/>
        <v>0</v>
      </c>
      <c r="AM14" s="464">
        <f t="shared" si="8"/>
        <v>0</v>
      </c>
      <c r="AN14" s="196"/>
      <c r="AO14" s="196"/>
    </row>
    <row r="15" spans="1:41" x14ac:dyDescent="0.2">
      <c r="B15" s="18" t="s">
        <v>32</v>
      </c>
      <c r="C15" s="78" t="s">
        <v>295</v>
      </c>
      <c r="D15" s="76" t="str">
        <f>Anbudspris!$I$40</f>
        <v xml:space="preserve"> </v>
      </c>
      <c r="E15" s="86" t="str">
        <f>Anbudspris!$J$40</f>
        <v xml:space="preserve"> </v>
      </c>
      <c r="F15" s="101">
        <v>20</v>
      </c>
      <c r="G15" s="88">
        <f>IF(Prislista!$F$89=0,0,E15/F15)</f>
        <v>0</v>
      </c>
      <c r="H15" s="740">
        <f t="shared" ref="H15:W15" si="9">SUM($G15)</f>
        <v>0</v>
      </c>
      <c r="I15" s="736">
        <f t="shared" si="9"/>
        <v>0</v>
      </c>
      <c r="J15" s="462">
        <f t="shared" si="9"/>
        <v>0</v>
      </c>
      <c r="K15" s="464">
        <f t="shared" si="9"/>
        <v>0</v>
      </c>
      <c r="L15" s="466">
        <f t="shared" si="9"/>
        <v>0</v>
      </c>
      <c r="M15" s="462">
        <f t="shared" si="9"/>
        <v>0</v>
      </c>
      <c r="N15" s="462">
        <f t="shared" si="9"/>
        <v>0</v>
      </c>
      <c r="O15" s="463">
        <f t="shared" si="9"/>
        <v>0</v>
      </c>
      <c r="P15" s="744">
        <f t="shared" si="9"/>
        <v>0</v>
      </c>
      <c r="Q15" s="462">
        <f t="shared" si="9"/>
        <v>0</v>
      </c>
      <c r="R15" s="462">
        <f t="shared" si="9"/>
        <v>0</v>
      </c>
      <c r="S15" s="464">
        <f t="shared" si="9"/>
        <v>0</v>
      </c>
      <c r="T15" s="466">
        <f t="shared" si="9"/>
        <v>0</v>
      </c>
      <c r="U15" s="462">
        <f t="shared" si="9"/>
        <v>0</v>
      </c>
      <c r="V15" s="462">
        <f t="shared" si="9"/>
        <v>0</v>
      </c>
      <c r="W15" s="463">
        <f t="shared" si="9"/>
        <v>0</v>
      </c>
      <c r="X15" s="744">
        <f>SUM($G15)</f>
        <v>0</v>
      </c>
      <c r="Y15" s="462">
        <f>SUM($G15)</f>
        <v>0</v>
      </c>
      <c r="Z15" s="462">
        <f>SUM($G15)</f>
        <v>0</v>
      </c>
      <c r="AA15" s="464">
        <f>SUM($G15)</f>
        <v>0</v>
      </c>
      <c r="AB15" s="62"/>
      <c r="AC15" s="465"/>
      <c r="AD15" s="465"/>
      <c r="AE15" s="25"/>
      <c r="AF15" s="24"/>
      <c r="AG15" s="465"/>
      <c r="AH15" s="465"/>
      <c r="AI15" s="26"/>
      <c r="AJ15" s="24"/>
      <c r="AK15" s="25"/>
      <c r="AL15" s="465"/>
      <c r="AM15" s="26"/>
      <c r="AN15" s="196"/>
      <c r="AO15" s="196"/>
    </row>
    <row r="16" spans="1:41" x14ac:dyDescent="0.2">
      <c r="B16" s="19" t="s">
        <v>23</v>
      </c>
      <c r="C16" s="231" t="s">
        <v>296</v>
      </c>
      <c r="D16" s="232" t="str">
        <f>Anbudspris!$I$41</f>
        <v xml:space="preserve"> </v>
      </c>
      <c r="E16" s="86" t="str">
        <f>Anbudspris!$J$41</f>
        <v xml:space="preserve"> </v>
      </c>
      <c r="F16" s="234">
        <v>1</v>
      </c>
      <c r="G16" s="88">
        <f>IF(Prislista!$F$210=0,0,E16/F16)</f>
        <v>0</v>
      </c>
      <c r="H16" s="825"/>
      <c r="I16" s="480"/>
      <c r="J16" s="469"/>
      <c r="K16" s="198"/>
      <c r="L16" s="64"/>
      <c r="M16" s="469"/>
      <c r="N16" s="469"/>
      <c r="O16" s="661"/>
      <c r="P16" s="27"/>
      <c r="Q16" s="469"/>
      <c r="R16" s="469"/>
      <c r="S16" s="198"/>
      <c r="T16" s="64"/>
      <c r="U16" s="469"/>
      <c r="V16" s="469"/>
      <c r="W16" s="661"/>
      <c r="X16" s="27"/>
      <c r="Y16" s="469"/>
      <c r="Z16" s="469"/>
      <c r="AA16" s="198"/>
      <c r="AB16" s="64"/>
      <c r="AC16" s="469"/>
      <c r="AD16" s="469"/>
      <c r="AE16" s="661"/>
      <c r="AF16" s="27"/>
      <c r="AG16" s="469"/>
      <c r="AH16" s="469"/>
      <c r="AI16" s="198"/>
      <c r="AJ16" s="27"/>
      <c r="AK16" s="469"/>
      <c r="AL16" s="469"/>
      <c r="AM16" s="470">
        <f>SUM($G16)</f>
        <v>0</v>
      </c>
      <c r="AN16" s="196"/>
      <c r="AO16" s="196"/>
    </row>
    <row r="17" spans="2:41" x14ac:dyDescent="0.2">
      <c r="B17" s="19"/>
      <c r="C17" s="197" t="s">
        <v>82</v>
      </c>
      <c r="D17" s="232"/>
      <c r="E17" s="233"/>
      <c r="F17" s="234"/>
      <c r="G17" s="235"/>
      <c r="H17" s="741"/>
      <c r="I17" s="734"/>
      <c r="J17" s="734"/>
      <c r="K17" s="470"/>
      <c r="L17" s="776"/>
      <c r="M17" s="471"/>
      <c r="N17" s="471"/>
      <c r="O17" s="781"/>
      <c r="P17" s="745"/>
      <c r="Q17" s="471"/>
      <c r="R17" s="471"/>
      <c r="S17" s="470"/>
      <c r="T17" s="776"/>
      <c r="U17" s="471"/>
      <c r="V17" s="471"/>
      <c r="W17" s="781"/>
      <c r="X17" s="745"/>
      <c r="Y17" s="471"/>
      <c r="Z17" s="471"/>
      <c r="AA17" s="470"/>
      <c r="AB17" s="776"/>
      <c r="AC17" s="471"/>
      <c r="AD17" s="471"/>
      <c r="AE17" s="781"/>
      <c r="AF17" s="745"/>
      <c r="AG17" s="471"/>
      <c r="AH17" s="471"/>
      <c r="AI17" s="470"/>
      <c r="AJ17" s="745"/>
      <c r="AK17" s="471"/>
      <c r="AL17" s="471"/>
      <c r="AM17" s="470"/>
      <c r="AN17" s="196"/>
      <c r="AO17" s="196"/>
    </row>
    <row r="18" spans="2:41" x14ac:dyDescent="0.2">
      <c r="B18" s="172" t="s">
        <v>42</v>
      </c>
      <c r="C18" s="252" t="s">
        <v>347</v>
      </c>
      <c r="D18" s="236" t="str">
        <f>Anbudspris!$I$45</f>
        <v xml:space="preserve"> </v>
      </c>
      <c r="E18" s="251" t="str">
        <f>Anbudspris!$J$45</f>
        <v xml:space="preserve"> </v>
      </c>
      <c r="F18" s="250">
        <v>32</v>
      </c>
      <c r="G18" s="249">
        <f>IF(Prislista!$F$231=0,0,E18/F18)</f>
        <v>0</v>
      </c>
      <c r="H18" s="742">
        <f t="shared" ref="H18:W26" si="10">SUM($G18)</f>
        <v>0</v>
      </c>
      <c r="I18" s="737">
        <f t="shared" si="10"/>
        <v>0</v>
      </c>
      <c r="J18" s="472">
        <f t="shared" si="10"/>
        <v>0</v>
      </c>
      <c r="K18" s="473">
        <f t="shared" si="10"/>
        <v>0</v>
      </c>
      <c r="L18" s="777">
        <f t="shared" si="10"/>
        <v>0</v>
      </c>
      <c r="M18" s="472">
        <f t="shared" si="10"/>
        <v>0</v>
      </c>
      <c r="N18" s="472">
        <f t="shared" si="10"/>
        <v>0</v>
      </c>
      <c r="O18" s="782">
        <f t="shared" si="10"/>
        <v>0</v>
      </c>
      <c r="P18" s="746">
        <f t="shared" si="10"/>
        <v>0</v>
      </c>
      <c r="Q18" s="472">
        <f t="shared" si="10"/>
        <v>0</v>
      </c>
      <c r="R18" s="472">
        <f t="shared" ref="R18:AG26" si="11">SUM($G18)</f>
        <v>0</v>
      </c>
      <c r="S18" s="473">
        <f t="shared" si="11"/>
        <v>0</v>
      </c>
      <c r="T18" s="777">
        <f t="shared" si="11"/>
        <v>0</v>
      </c>
      <c r="U18" s="472">
        <f t="shared" si="11"/>
        <v>0</v>
      </c>
      <c r="V18" s="472">
        <f t="shared" si="11"/>
        <v>0</v>
      </c>
      <c r="W18" s="782">
        <f t="shared" si="11"/>
        <v>0</v>
      </c>
      <c r="X18" s="746">
        <f t="shared" si="11"/>
        <v>0</v>
      </c>
      <c r="Y18" s="472">
        <f t="shared" si="11"/>
        <v>0</v>
      </c>
      <c r="Z18" s="472">
        <f t="shared" si="11"/>
        <v>0</v>
      </c>
      <c r="AA18" s="473">
        <f t="shared" si="11"/>
        <v>0</v>
      </c>
      <c r="AB18" s="777">
        <f t="shared" ref="AB18:AM26" si="12">SUM($G18)</f>
        <v>0</v>
      </c>
      <c r="AC18" s="472">
        <f t="shared" si="12"/>
        <v>0</v>
      </c>
      <c r="AD18" s="472">
        <f t="shared" si="12"/>
        <v>0</v>
      </c>
      <c r="AE18" s="782">
        <f t="shared" si="12"/>
        <v>0</v>
      </c>
      <c r="AF18" s="746">
        <f t="shared" si="12"/>
        <v>0</v>
      </c>
      <c r="AG18" s="472">
        <f t="shared" si="12"/>
        <v>0</v>
      </c>
      <c r="AH18" s="472">
        <f t="shared" si="12"/>
        <v>0</v>
      </c>
      <c r="AI18" s="473">
        <f t="shared" si="12"/>
        <v>0</v>
      </c>
      <c r="AJ18" s="746">
        <f t="shared" si="12"/>
        <v>0</v>
      </c>
      <c r="AK18" s="472">
        <f t="shared" si="12"/>
        <v>0</v>
      </c>
      <c r="AL18" s="472">
        <f t="shared" si="12"/>
        <v>0</v>
      </c>
      <c r="AM18" s="473">
        <f t="shared" si="12"/>
        <v>0</v>
      </c>
      <c r="AN18" s="196"/>
      <c r="AO18" s="196"/>
    </row>
    <row r="19" spans="2:41" x14ac:dyDescent="0.2">
      <c r="B19" s="172" t="s">
        <v>147</v>
      </c>
      <c r="C19" s="15" t="s">
        <v>348</v>
      </c>
      <c r="D19" s="76" t="str">
        <f>Anbudspris!$I$46</f>
        <v xml:space="preserve"> </v>
      </c>
      <c r="E19" s="85" t="str">
        <f>Anbudspris!$J$46</f>
        <v xml:space="preserve"> </v>
      </c>
      <c r="F19" s="101">
        <v>32</v>
      </c>
      <c r="G19" s="88">
        <f>IF(Prislista!$F$232=0,0,E19/F19)</f>
        <v>0</v>
      </c>
      <c r="H19" s="740">
        <f t="shared" si="10"/>
        <v>0</v>
      </c>
      <c r="I19" s="736">
        <f t="shared" si="10"/>
        <v>0</v>
      </c>
      <c r="J19" s="462">
        <f t="shared" si="10"/>
        <v>0</v>
      </c>
      <c r="K19" s="464">
        <f t="shared" si="10"/>
        <v>0</v>
      </c>
      <c r="L19" s="466">
        <f t="shared" si="10"/>
        <v>0</v>
      </c>
      <c r="M19" s="462">
        <f t="shared" si="10"/>
        <v>0</v>
      </c>
      <c r="N19" s="462">
        <f t="shared" si="10"/>
        <v>0</v>
      </c>
      <c r="O19" s="463">
        <f t="shared" si="10"/>
        <v>0</v>
      </c>
      <c r="P19" s="744">
        <f t="shared" si="10"/>
        <v>0</v>
      </c>
      <c r="Q19" s="462">
        <f t="shared" si="10"/>
        <v>0</v>
      </c>
      <c r="R19" s="462">
        <f t="shared" si="11"/>
        <v>0</v>
      </c>
      <c r="S19" s="464">
        <f t="shared" si="11"/>
        <v>0</v>
      </c>
      <c r="T19" s="466">
        <f t="shared" si="11"/>
        <v>0</v>
      </c>
      <c r="U19" s="462">
        <f t="shared" si="11"/>
        <v>0</v>
      </c>
      <c r="V19" s="462">
        <f t="shared" si="11"/>
        <v>0</v>
      </c>
      <c r="W19" s="463">
        <f t="shared" si="11"/>
        <v>0</v>
      </c>
      <c r="X19" s="744">
        <f t="shared" si="11"/>
        <v>0</v>
      </c>
      <c r="Y19" s="462">
        <f t="shared" si="11"/>
        <v>0</v>
      </c>
      <c r="Z19" s="462">
        <f t="shared" si="11"/>
        <v>0</v>
      </c>
      <c r="AA19" s="464">
        <f t="shared" si="11"/>
        <v>0</v>
      </c>
      <c r="AB19" s="466">
        <f t="shared" si="12"/>
        <v>0</v>
      </c>
      <c r="AC19" s="462">
        <f t="shared" si="12"/>
        <v>0</v>
      </c>
      <c r="AD19" s="462">
        <f t="shared" si="12"/>
        <v>0</v>
      </c>
      <c r="AE19" s="463">
        <f t="shared" si="12"/>
        <v>0</v>
      </c>
      <c r="AF19" s="744">
        <f t="shared" si="12"/>
        <v>0</v>
      </c>
      <c r="AG19" s="462">
        <f t="shared" si="12"/>
        <v>0</v>
      </c>
      <c r="AH19" s="462">
        <f t="shared" si="12"/>
        <v>0</v>
      </c>
      <c r="AI19" s="464">
        <f t="shared" si="12"/>
        <v>0</v>
      </c>
      <c r="AJ19" s="744">
        <f t="shared" si="12"/>
        <v>0</v>
      </c>
      <c r="AK19" s="462">
        <f t="shared" si="12"/>
        <v>0</v>
      </c>
      <c r="AL19" s="464">
        <f t="shared" si="12"/>
        <v>0</v>
      </c>
      <c r="AM19" s="479">
        <f t="shared" si="12"/>
        <v>0</v>
      </c>
      <c r="AN19" s="196"/>
      <c r="AO19" s="196"/>
    </row>
    <row r="20" spans="2:41" x14ac:dyDescent="0.2">
      <c r="B20" s="172" t="s">
        <v>148</v>
      </c>
      <c r="C20" s="15" t="s">
        <v>349</v>
      </c>
      <c r="D20" s="76" t="str">
        <f>Anbudspris!$I$47</f>
        <v xml:space="preserve"> </v>
      </c>
      <c r="E20" s="85" t="str">
        <f>Anbudspris!$J$47</f>
        <v xml:space="preserve"> </v>
      </c>
      <c r="F20" s="101">
        <v>32</v>
      </c>
      <c r="G20" s="88">
        <f>IF(Prislista!$F$233=0,0,E20/F20)</f>
        <v>0</v>
      </c>
      <c r="H20" s="740">
        <f t="shared" si="10"/>
        <v>0</v>
      </c>
      <c r="I20" s="736">
        <f t="shared" si="10"/>
        <v>0</v>
      </c>
      <c r="J20" s="462">
        <f t="shared" si="10"/>
        <v>0</v>
      </c>
      <c r="K20" s="464">
        <f t="shared" si="10"/>
        <v>0</v>
      </c>
      <c r="L20" s="466">
        <f t="shared" si="10"/>
        <v>0</v>
      </c>
      <c r="M20" s="462">
        <f t="shared" si="10"/>
        <v>0</v>
      </c>
      <c r="N20" s="462">
        <f t="shared" si="10"/>
        <v>0</v>
      </c>
      <c r="O20" s="463">
        <f t="shared" si="10"/>
        <v>0</v>
      </c>
      <c r="P20" s="744">
        <f t="shared" si="10"/>
        <v>0</v>
      </c>
      <c r="Q20" s="462">
        <f t="shared" si="10"/>
        <v>0</v>
      </c>
      <c r="R20" s="462">
        <f t="shared" si="11"/>
        <v>0</v>
      </c>
      <c r="S20" s="464">
        <f t="shared" si="11"/>
        <v>0</v>
      </c>
      <c r="T20" s="466">
        <f t="shared" si="11"/>
        <v>0</v>
      </c>
      <c r="U20" s="462">
        <f t="shared" si="11"/>
        <v>0</v>
      </c>
      <c r="V20" s="462">
        <f t="shared" si="11"/>
        <v>0</v>
      </c>
      <c r="W20" s="463">
        <f t="shared" si="11"/>
        <v>0</v>
      </c>
      <c r="X20" s="744">
        <f t="shared" si="11"/>
        <v>0</v>
      </c>
      <c r="Y20" s="462">
        <f t="shared" si="11"/>
        <v>0</v>
      </c>
      <c r="Z20" s="462">
        <f t="shared" si="11"/>
        <v>0</v>
      </c>
      <c r="AA20" s="464">
        <f t="shared" si="11"/>
        <v>0</v>
      </c>
      <c r="AB20" s="466">
        <f t="shared" si="12"/>
        <v>0</v>
      </c>
      <c r="AC20" s="462">
        <f t="shared" si="12"/>
        <v>0</v>
      </c>
      <c r="AD20" s="462">
        <f t="shared" si="12"/>
        <v>0</v>
      </c>
      <c r="AE20" s="463">
        <f t="shared" si="12"/>
        <v>0</v>
      </c>
      <c r="AF20" s="744">
        <f t="shared" si="12"/>
        <v>0</v>
      </c>
      <c r="AG20" s="462">
        <f t="shared" si="12"/>
        <v>0</v>
      </c>
      <c r="AH20" s="462">
        <f t="shared" si="12"/>
        <v>0</v>
      </c>
      <c r="AI20" s="464">
        <f t="shared" si="12"/>
        <v>0</v>
      </c>
      <c r="AJ20" s="744">
        <f t="shared" si="12"/>
        <v>0</v>
      </c>
      <c r="AK20" s="462">
        <f t="shared" si="12"/>
        <v>0</v>
      </c>
      <c r="AL20" s="462">
        <f t="shared" si="12"/>
        <v>0</v>
      </c>
      <c r="AM20" s="464">
        <f t="shared" si="12"/>
        <v>0</v>
      </c>
      <c r="AN20" s="196"/>
      <c r="AO20" s="196"/>
    </row>
    <row r="21" spans="2:41" x14ac:dyDescent="0.2">
      <c r="B21" s="172" t="s">
        <v>149</v>
      </c>
      <c r="C21" s="15" t="s">
        <v>350</v>
      </c>
      <c r="D21" s="76" t="str">
        <f>Anbudspris!$I$48</f>
        <v xml:space="preserve"> </v>
      </c>
      <c r="E21" s="85" t="str">
        <f>Anbudspris!$J$48</f>
        <v xml:space="preserve"> </v>
      </c>
      <c r="F21" s="101">
        <v>32</v>
      </c>
      <c r="G21" s="88">
        <f>IF(Prislista!$F$234=0,0,E21/F21)</f>
        <v>0</v>
      </c>
      <c r="H21" s="740">
        <f t="shared" si="10"/>
        <v>0</v>
      </c>
      <c r="I21" s="736">
        <f t="shared" si="10"/>
        <v>0</v>
      </c>
      <c r="J21" s="462">
        <f t="shared" si="10"/>
        <v>0</v>
      </c>
      <c r="K21" s="464">
        <f t="shared" si="10"/>
        <v>0</v>
      </c>
      <c r="L21" s="466">
        <f t="shared" si="10"/>
        <v>0</v>
      </c>
      <c r="M21" s="462">
        <f t="shared" si="10"/>
        <v>0</v>
      </c>
      <c r="N21" s="462">
        <f t="shared" si="10"/>
        <v>0</v>
      </c>
      <c r="O21" s="463">
        <f t="shared" si="10"/>
        <v>0</v>
      </c>
      <c r="P21" s="744">
        <f t="shared" si="10"/>
        <v>0</v>
      </c>
      <c r="Q21" s="462">
        <f t="shared" si="10"/>
        <v>0</v>
      </c>
      <c r="R21" s="462">
        <f t="shared" si="11"/>
        <v>0</v>
      </c>
      <c r="S21" s="464">
        <f t="shared" si="11"/>
        <v>0</v>
      </c>
      <c r="T21" s="466">
        <f t="shared" si="11"/>
        <v>0</v>
      </c>
      <c r="U21" s="462">
        <f t="shared" si="11"/>
        <v>0</v>
      </c>
      <c r="V21" s="462">
        <f t="shared" si="11"/>
        <v>0</v>
      </c>
      <c r="W21" s="463">
        <f t="shared" si="11"/>
        <v>0</v>
      </c>
      <c r="X21" s="744">
        <f t="shared" si="11"/>
        <v>0</v>
      </c>
      <c r="Y21" s="462">
        <f t="shared" si="11"/>
        <v>0</v>
      </c>
      <c r="Z21" s="462">
        <f t="shared" si="11"/>
        <v>0</v>
      </c>
      <c r="AA21" s="464">
        <f t="shared" si="11"/>
        <v>0</v>
      </c>
      <c r="AB21" s="466">
        <f t="shared" si="12"/>
        <v>0</v>
      </c>
      <c r="AC21" s="462">
        <f t="shared" si="12"/>
        <v>0</v>
      </c>
      <c r="AD21" s="462">
        <f t="shared" si="12"/>
        <v>0</v>
      </c>
      <c r="AE21" s="463">
        <f t="shared" si="12"/>
        <v>0</v>
      </c>
      <c r="AF21" s="744">
        <f t="shared" si="12"/>
        <v>0</v>
      </c>
      <c r="AG21" s="462">
        <f t="shared" si="12"/>
        <v>0</v>
      </c>
      <c r="AH21" s="462">
        <f t="shared" si="12"/>
        <v>0</v>
      </c>
      <c r="AI21" s="464">
        <f t="shared" si="12"/>
        <v>0</v>
      </c>
      <c r="AJ21" s="744">
        <f t="shared" si="12"/>
        <v>0</v>
      </c>
      <c r="AK21" s="462">
        <f t="shared" si="12"/>
        <v>0</v>
      </c>
      <c r="AL21" s="462">
        <f t="shared" si="12"/>
        <v>0</v>
      </c>
      <c r="AM21" s="464">
        <f t="shared" si="12"/>
        <v>0</v>
      </c>
      <c r="AN21" s="196"/>
      <c r="AO21" s="196"/>
    </row>
    <row r="22" spans="2:41" x14ac:dyDescent="0.2">
      <c r="B22" s="172" t="s">
        <v>150</v>
      </c>
      <c r="C22" s="428" t="s">
        <v>351</v>
      </c>
      <c r="D22" s="430" t="str">
        <f>Anbudspris!$I$49</f>
        <v xml:space="preserve"> </v>
      </c>
      <c r="E22" s="431" t="str">
        <f>Anbudspris!$J$49</f>
        <v xml:space="preserve"> </v>
      </c>
      <c r="F22" s="432">
        <v>32</v>
      </c>
      <c r="G22" s="433">
        <f>IF(Prislista!$F$235=0,0,E22/F22)</f>
        <v>0</v>
      </c>
      <c r="H22" s="740">
        <f t="shared" si="10"/>
        <v>0</v>
      </c>
      <c r="I22" s="736">
        <f t="shared" si="10"/>
        <v>0</v>
      </c>
      <c r="J22" s="462">
        <f t="shared" si="10"/>
        <v>0</v>
      </c>
      <c r="K22" s="464">
        <f t="shared" si="10"/>
        <v>0</v>
      </c>
      <c r="L22" s="466">
        <f t="shared" si="10"/>
        <v>0</v>
      </c>
      <c r="M22" s="462">
        <f t="shared" si="10"/>
        <v>0</v>
      </c>
      <c r="N22" s="462">
        <f t="shared" si="10"/>
        <v>0</v>
      </c>
      <c r="O22" s="463">
        <f t="shared" si="10"/>
        <v>0</v>
      </c>
      <c r="P22" s="744">
        <f t="shared" si="10"/>
        <v>0</v>
      </c>
      <c r="Q22" s="462">
        <f t="shared" si="10"/>
        <v>0</v>
      </c>
      <c r="R22" s="462">
        <f t="shared" si="11"/>
        <v>0</v>
      </c>
      <c r="S22" s="464">
        <f t="shared" si="11"/>
        <v>0</v>
      </c>
      <c r="T22" s="466">
        <f t="shared" si="11"/>
        <v>0</v>
      </c>
      <c r="U22" s="462">
        <f t="shared" si="11"/>
        <v>0</v>
      </c>
      <c r="V22" s="462">
        <f t="shared" si="11"/>
        <v>0</v>
      </c>
      <c r="W22" s="463">
        <f t="shared" si="11"/>
        <v>0</v>
      </c>
      <c r="X22" s="744">
        <f t="shared" si="11"/>
        <v>0</v>
      </c>
      <c r="Y22" s="462">
        <f t="shared" si="11"/>
        <v>0</v>
      </c>
      <c r="Z22" s="462">
        <f t="shared" si="11"/>
        <v>0</v>
      </c>
      <c r="AA22" s="464">
        <f t="shared" si="11"/>
        <v>0</v>
      </c>
      <c r="AB22" s="466">
        <f t="shared" si="12"/>
        <v>0</v>
      </c>
      <c r="AC22" s="462">
        <f t="shared" si="12"/>
        <v>0</v>
      </c>
      <c r="AD22" s="462">
        <f t="shared" si="12"/>
        <v>0</v>
      </c>
      <c r="AE22" s="463">
        <f t="shared" si="12"/>
        <v>0</v>
      </c>
      <c r="AF22" s="744">
        <f t="shared" si="12"/>
        <v>0</v>
      </c>
      <c r="AG22" s="462">
        <f t="shared" si="12"/>
        <v>0</v>
      </c>
      <c r="AH22" s="462">
        <f t="shared" si="12"/>
        <v>0</v>
      </c>
      <c r="AI22" s="464">
        <f t="shared" si="12"/>
        <v>0</v>
      </c>
      <c r="AJ22" s="744">
        <f t="shared" si="12"/>
        <v>0</v>
      </c>
      <c r="AK22" s="462">
        <f t="shared" si="12"/>
        <v>0</v>
      </c>
      <c r="AL22" s="462">
        <f t="shared" si="12"/>
        <v>0</v>
      </c>
      <c r="AM22" s="464">
        <f t="shared" si="12"/>
        <v>0</v>
      </c>
      <c r="AN22" s="196"/>
      <c r="AO22" s="196"/>
    </row>
    <row r="23" spans="2:41" x14ac:dyDescent="0.2">
      <c r="B23" s="172" t="s">
        <v>151</v>
      </c>
      <c r="C23" s="428" t="s">
        <v>352</v>
      </c>
      <c r="D23" s="430" t="str">
        <f>Anbudspris!$I$50</f>
        <v xml:space="preserve"> </v>
      </c>
      <c r="E23" s="431" t="str">
        <f>Anbudspris!$J$50</f>
        <v xml:space="preserve"> </v>
      </c>
      <c r="F23" s="432">
        <v>32</v>
      </c>
      <c r="G23" s="433">
        <f>IF(Prislista!$F$236=0,0,E23/F23)</f>
        <v>0</v>
      </c>
      <c r="H23" s="740">
        <f t="shared" si="10"/>
        <v>0</v>
      </c>
      <c r="I23" s="736">
        <f t="shared" si="10"/>
        <v>0</v>
      </c>
      <c r="J23" s="462">
        <f t="shared" si="10"/>
        <v>0</v>
      </c>
      <c r="K23" s="464">
        <f t="shared" si="10"/>
        <v>0</v>
      </c>
      <c r="L23" s="466">
        <f t="shared" si="10"/>
        <v>0</v>
      </c>
      <c r="M23" s="462">
        <f t="shared" si="10"/>
        <v>0</v>
      </c>
      <c r="N23" s="462">
        <f t="shared" si="10"/>
        <v>0</v>
      </c>
      <c r="O23" s="463">
        <f t="shared" si="10"/>
        <v>0</v>
      </c>
      <c r="P23" s="744">
        <f t="shared" si="10"/>
        <v>0</v>
      </c>
      <c r="Q23" s="462">
        <f t="shared" si="10"/>
        <v>0</v>
      </c>
      <c r="R23" s="462">
        <f t="shared" si="11"/>
        <v>0</v>
      </c>
      <c r="S23" s="464">
        <f t="shared" si="11"/>
        <v>0</v>
      </c>
      <c r="T23" s="466">
        <f t="shared" si="11"/>
        <v>0</v>
      </c>
      <c r="U23" s="462">
        <f t="shared" si="11"/>
        <v>0</v>
      </c>
      <c r="V23" s="462">
        <f t="shared" si="11"/>
        <v>0</v>
      </c>
      <c r="W23" s="463">
        <f t="shared" si="11"/>
        <v>0</v>
      </c>
      <c r="X23" s="744">
        <f t="shared" si="11"/>
        <v>0</v>
      </c>
      <c r="Y23" s="462">
        <f t="shared" si="11"/>
        <v>0</v>
      </c>
      <c r="Z23" s="462">
        <f t="shared" si="11"/>
        <v>0</v>
      </c>
      <c r="AA23" s="464">
        <f t="shared" si="11"/>
        <v>0</v>
      </c>
      <c r="AB23" s="466">
        <f t="shared" si="12"/>
        <v>0</v>
      </c>
      <c r="AC23" s="462">
        <f t="shared" si="12"/>
        <v>0</v>
      </c>
      <c r="AD23" s="462">
        <f t="shared" si="12"/>
        <v>0</v>
      </c>
      <c r="AE23" s="463">
        <f t="shared" si="12"/>
        <v>0</v>
      </c>
      <c r="AF23" s="744">
        <f t="shared" si="12"/>
        <v>0</v>
      </c>
      <c r="AG23" s="462">
        <f t="shared" si="12"/>
        <v>0</v>
      </c>
      <c r="AH23" s="462">
        <f t="shared" si="12"/>
        <v>0</v>
      </c>
      <c r="AI23" s="464">
        <f t="shared" si="12"/>
        <v>0</v>
      </c>
      <c r="AJ23" s="744">
        <f t="shared" si="12"/>
        <v>0</v>
      </c>
      <c r="AK23" s="462">
        <f t="shared" si="12"/>
        <v>0</v>
      </c>
      <c r="AL23" s="462">
        <f t="shared" si="12"/>
        <v>0</v>
      </c>
      <c r="AM23" s="464">
        <f t="shared" si="12"/>
        <v>0</v>
      </c>
      <c r="AN23" s="196"/>
      <c r="AO23" s="196"/>
    </row>
    <row r="24" spans="2:41" x14ac:dyDescent="0.2">
      <c r="B24" s="172" t="s">
        <v>152</v>
      </c>
      <c r="C24" s="15" t="s">
        <v>353</v>
      </c>
      <c r="D24" s="76" t="str">
        <f>Anbudspris!$I$51</f>
        <v xml:space="preserve"> </v>
      </c>
      <c r="E24" s="85" t="str">
        <f>Anbudspris!$J$51</f>
        <v xml:space="preserve"> </v>
      </c>
      <c r="F24" s="101">
        <v>32</v>
      </c>
      <c r="G24" s="88">
        <f>IF(Prislista!$F$237=0,0,E24/F24)</f>
        <v>0</v>
      </c>
      <c r="H24" s="740">
        <f t="shared" si="10"/>
        <v>0</v>
      </c>
      <c r="I24" s="736">
        <f t="shared" si="10"/>
        <v>0</v>
      </c>
      <c r="J24" s="462">
        <f t="shared" si="10"/>
        <v>0</v>
      </c>
      <c r="K24" s="464">
        <f t="shared" si="10"/>
        <v>0</v>
      </c>
      <c r="L24" s="466">
        <f t="shared" si="10"/>
        <v>0</v>
      </c>
      <c r="M24" s="462">
        <f t="shared" si="10"/>
        <v>0</v>
      </c>
      <c r="N24" s="462">
        <f t="shared" si="10"/>
        <v>0</v>
      </c>
      <c r="O24" s="463">
        <f t="shared" si="10"/>
        <v>0</v>
      </c>
      <c r="P24" s="744">
        <f t="shared" si="10"/>
        <v>0</v>
      </c>
      <c r="Q24" s="462">
        <f t="shared" si="10"/>
        <v>0</v>
      </c>
      <c r="R24" s="462">
        <f t="shared" si="11"/>
        <v>0</v>
      </c>
      <c r="S24" s="464">
        <f t="shared" si="11"/>
        <v>0</v>
      </c>
      <c r="T24" s="466">
        <f t="shared" si="11"/>
        <v>0</v>
      </c>
      <c r="U24" s="462">
        <f t="shared" si="11"/>
        <v>0</v>
      </c>
      <c r="V24" s="462">
        <f t="shared" si="11"/>
        <v>0</v>
      </c>
      <c r="W24" s="463">
        <f t="shared" si="11"/>
        <v>0</v>
      </c>
      <c r="X24" s="744">
        <f t="shared" si="11"/>
        <v>0</v>
      </c>
      <c r="Y24" s="462">
        <f t="shared" si="11"/>
        <v>0</v>
      </c>
      <c r="Z24" s="462">
        <f t="shared" si="11"/>
        <v>0</v>
      </c>
      <c r="AA24" s="464">
        <f t="shared" si="11"/>
        <v>0</v>
      </c>
      <c r="AB24" s="466">
        <f t="shared" si="12"/>
        <v>0</v>
      </c>
      <c r="AC24" s="462">
        <f t="shared" si="12"/>
        <v>0</v>
      </c>
      <c r="AD24" s="462">
        <f t="shared" si="12"/>
        <v>0</v>
      </c>
      <c r="AE24" s="463">
        <f t="shared" si="12"/>
        <v>0</v>
      </c>
      <c r="AF24" s="744">
        <f t="shared" si="12"/>
        <v>0</v>
      </c>
      <c r="AG24" s="462">
        <f t="shared" si="12"/>
        <v>0</v>
      </c>
      <c r="AH24" s="462">
        <f t="shared" si="12"/>
        <v>0</v>
      </c>
      <c r="AI24" s="464">
        <f t="shared" si="12"/>
        <v>0</v>
      </c>
      <c r="AJ24" s="744">
        <f t="shared" si="12"/>
        <v>0</v>
      </c>
      <c r="AK24" s="462">
        <f t="shared" si="12"/>
        <v>0</v>
      </c>
      <c r="AL24" s="462">
        <f t="shared" si="12"/>
        <v>0</v>
      </c>
      <c r="AM24" s="464">
        <f t="shared" si="12"/>
        <v>0</v>
      </c>
      <c r="AN24" s="196"/>
      <c r="AO24" s="864"/>
    </row>
    <row r="25" spans="2:41" x14ac:dyDescent="0.2">
      <c r="B25" s="172" t="s">
        <v>153</v>
      </c>
      <c r="C25" s="806" t="s">
        <v>354</v>
      </c>
      <c r="D25" s="76" t="str">
        <f>Anbudspris!$I$52</f>
        <v xml:space="preserve"> </v>
      </c>
      <c r="E25" s="85" t="str">
        <f>Anbudspris!$J$52</f>
        <v xml:space="preserve"> </v>
      </c>
      <c r="F25" s="101">
        <v>32</v>
      </c>
      <c r="G25" s="88">
        <f>IF(Prislista!$F$238=0,0,E25/F25)</f>
        <v>0</v>
      </c>
      <c r="H25" s="744">
        <f t="shared" si="10"/>
        <v>0</v>
      </c>
      <c r="I25" s="462">
        <f t="shared" si="10"/>
        <v>0</v>
      </c>
      <c r="J25" s="462">
        <f t="shared" si="10"/>
        <v>0</v>
      </c>
      <c r="K25" s="464">
        <f t="shared" si="10"/>
        <v>0</v>
      </c>
      <c r="L25" s="744">
        <f t="shared" si="10"/>
        <v>0</v>
      </c>
      <c r="M25" s="462">
        <f t="shared" si="10"/>
        <v>0</v>
      </c>
      <c r="N25" s="462">
        <f t="shared" si="10"/>
        <v>0</v>
      </c>
      <c r="O25" s="464">
        <f t="shared" si="10"/>
        <v>0</v>
      </c>
      <c r="P25" s="744">
        <f t="shared" si="10"/>
        <v>0</v>
      </c>
      <c r="Q25" s="462">
        <f t="shared" si="10"/>
        <v>0</v>
      </c>
      <c r="R25" s="462">
        <f t="shared" si="10"/>
        <v>0</v>
      </c>
      <c r="S25" s="464">
        <f t="shared" si="10"/>
        <v>0</v>
      </c>
      <c r="T25" s="744">
        <f t="shared" si="10"/>
        <v>0</v>
      </c>
      <c r="U25" s="462">
        <f t="shared" si="10"/>
        <v>0</v>
      </c>
      <c r="V25" s="462">
        <f t="shared" si="10"/>
        <v>0</v>
      </c>
      <c r="W25" s="464">
        <f t="shared" si="10"/>
        <v>0</v>
      </c>
      <c r="X25" s="744">
        <f t="shared" si="11"/>
        <v>0</v>
      </c>
      <c r="Y25" s="462">
        <f t="shared" si="11"/>
        <v>0</v>
      </c>
      <c r="Z25" s="462">
        <f t="shared" si="11"/>
        <v>0</v>
      </c>
      <c r="AA25" s="464">
        <f t="shared" si="11"/>
        <v>0</v>
      </c>
      <c r="AB25" s="744">
        <f t="shared" si="11"/>
        <v>0</v>
      </c>
      <c r="AC25" s="462">
        <f t="shared" si="11"/>
        <v>0</v>
      </c>
      <c r="AD25" s="462">
        <f t="shared" si="11"/>
        <v>0</v>
      </c>
      <c r="AE25" s="464">
        <f t="shared" si="11"/>
        <v>0</v>
      </c>
      <c r="AF25" s="744">
        <f t="shared" si="11"/>
        <v>0</v>
      </c>
      <c r="AG25" s="462">
        <f t="shared" si="11"/>
        <v>0</v>
      </c>
      <c r="AH25" s="462">
        <f t="shared" si="12"/>
        <v>0</v>
      </c>
      <c r="AI25" s="464">
        <f t="shared" si="12"/>
        <v>0</v>
      </c>
      <c r="AJ25" s="744">
        <f t="shared" si="12"/>
        <v>0</v>
      </c>
      <c r="AK25" s="462">
        <f t="shared" si="12"/>
        <v>0</v>
      </c>
      <c r="AL25" s="462">
        <f t="shared" si="12"/>
        <v>0</v>
      </c>
      <c r="AM25" s="464">
        <f t="shared" si="12"/>
        <v>0</v>
      </c>
      <c r="AN25" s="196"/>
      <c r="AO25" s="865" t="s">
        <v>121</v>
      </c>
    </row>
    <row r="26" spans="2:41" x14ac:dyDescent="0.2">
      <c r="B26" s="171" t="s">
        <v>160</v>
      </c>
      <c r="C26" s="807" t="s">
        <v>355</v>
      </c>
      <c r="D26" s="247" t="str">
        <f>Anbudspris!$I$53</f>
        <v xml:space="preserve"> </v>
      </c>
      <c r="E26" s="246" t="str">
        <f>Anbudspris!$J$53</f>
        <v xml:space="preserve"> </v>
      </c>
      <c r="F26" s="245">
        <v>32</v>
      </c>
      <c r="G26" s="244">
        <f>IF(Prislista!$F$239=0,0,E26/F26)</f>
        <v>0</v>
      </c>
      <c r="H26" s="808">
        <f t="shared" si="10"/>
        <v>0</v>
      </c>
      <c r="I26" s="809">
        <f t="shared" si="10"/>
        <v>0</v>
      </c>
      <c r="J26" s="810">
        <f t="shared" si="10"/>
        <v>0</v>
      </c>
      <c r="K26" s="811">
        <f t="shared" si="10"/>
        <v>0</v>
      </c>
      <c r="L26" s="812">
        <f t="shared" si="10"/>
        <v>0</v>
      </c>
      <c r="M26" s="810">
        <f t="shared" si="10"/>
        <v>0</v>
      </c>
      <c r="N26" s="810">
        <f t="shared" si="10"/>
        <v>0</v>
      </c>
      <c r="O26" s="813">
        <f t="shared" si="10"/>
        <v>0</v>
      </c>
      <c r="P26" s="814">
        <f t="shared" si="10"/>
        <v>0</v>
      </c>
      <c r="Q26" s="810">
        <f t="shared" si="10"/>
        <v>0</v>
      </c>
      <c r="R26" s="810">
        <f t="shared" si="11"/>
        <v>0</v>
      </c>
      <c r="S26" s="811">
        <f t="shared" si="11"/>
        <v>0</v>
      </c>
      <c r="T26" s="812">
        <f t="shared" si="11"/>
        <v>0</v>
      </c>
      <c r="U26" s="810">
        <f t="shared" si="11"/>
        <v>0</v>
      </c>
      <c r="V26" s="810">
        <f t="shared" si="11"/>
        <v>0</v>
      </c>
      <c r="W26" s="813">
        <f t="shared" si="11"/>
        <v>0</v>
      </c>
      <c r="X26" s="814">
        <f t="shared" si="11"/>
        <v>0</v>
      </c>
      <c r="Y26" s="810">
        <f t="shared" si="11"/>
        <v>0</v>
      </c>
      <c r="Z26" s="810">
        <f t="shared" si="11"/>
        <v>0</v>
      </c>
      <c r="AA26" s="811">
        <f t="shared" si="11"/>
        <v>0</v>
      </c>
      <c r="AB26" s="812">
        <f t="shared" si="12"/>
        <v>0</v>
      </c>
      <c r="AC26" s="810">
        <f t="shared" si="12"/>
        <v>0</v>
      </c>
      <c r="AD26" s="810">
        <f t="shared" si="12"/>
        <v>0</v>
      </c>
      <c r="AE26" s="813">
        <f t="shared" si="12"/>
        <v>0</v>
      </c>
      <c r="AF26" s="814">
        <f t="shared" si="12"/>
        <v>0</v>
      </c>
      <c r="AG26" s="810">
        <f t="shared" si="12"/>
        <v>0</v>
      </c>
      <c r="AH26" s="810">
        <f t="shared" si="12"/>
        <v>0</v>
      </c>
      <c r="AI26" s="811">
        <f t="shared" si="12"/>
        <v>0</v>
      </c>
      <c r="AJ26" s="814">
        <f t="shared" si="12"/>
        <v>0</v>
      </c>
      <c r="AK26" s="810">
        <f t="shared" si="12"/>
        <v>0</v>
      </c>
      <c r="AL26" s="810">
        <f t="shared" si="12"/>
        <v>0</v>
      </c>
      <c r="AM26" s="811">
        <f t="shared" si="12"/>
        <v>0</v>
      </c>
      <c r="AN26" s="196"/>
      <c r="AO26" s="203">
        <f>SUM(H13:AM26)</f>
        <v>0</v>
      </c>
    </row>
    <row r="27" spans="2:41" s="394" customFormat="1" x14ac:dyDescent="0.2">
      <c r="B27" s="651"/>
      <c r="C27" s="717"/>
      <c r="D27" s="832"/>
      <c r="E27" s="719"/>
      <c r="F27" s="396"/>
      <c r="G27" s="654"/>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833"/>
      <c r="AO27" s="721"/>
    </row>
    <row r="28" spans="2:41" s="13" customFormat="1" ht="15" x14ac:dyDescent="0.25">
      <c r="B28" s="201"/>
      <c r="C28" s="98"/>
      <c r="D28" s="68"/>
      <c r="E28" s="98"/>
      <c r="F28" s="98"/>
      <c r="G28" s="98"/>
    </row>
    <row r="29" spans="2:41" ht="15" x14ac:dyDescent="0.25">
      <c r="B29" s="4"/>
      <c r="C29" s="6"/>
      <c r="D29" s="79"/>
      <c r="E29" s="80" t="s">
        <v>53</v>
      </c>
      <c r="F29" s="99" t="s">
        <v>14</v>
      </c>
      <c r="G29" s="102" t="s">
        <v>48</v>
      </c>
      <c r="H29" s="1091">
        <f>H$11</f>
        <v>2015</v>
      </c>
      <c r="I29" s="1092" t="str">
        <f t="shared" ref="H29:AM30" si="13">I$12</f>
        <v>Kvartal 2</v>
      </c>
      <c r="J29" s="1092" t="str">
        <f t="shared" si="13"/>
        <v>Kvartal 3</v>
      </c>
      <c r="K29" s="1093" t="str">
        <f t="shared" si="13"/>
        <v>Kvartal 4</v>
      </c>
      <c r="L29" s="1094">
        <f t="shared" ref="L29" si="14">L$11</f>
        <v>2016</v>
      </c>
      <c r="M29" s="1092" t="str">
        <f t="shared" si="13"/>
        <v>Kvartal 2</v>
      </c>
      <c r="N29" s="1092" t="str">
        <f t="shared" si="13"/>
        <v>Kvartal 3</v>
      </c>
      <c r="O29" s="1092" t="str">
        <f t="shared" si="13"/>
        <v>Kvartal 4</v>
      </c>
      <c r="P29" s="1091">
        <f t="shared" ref="P29" si="15">P$11</f>
        <v>2017</v>
      </c>
      <c r="Q29" s="1092" t="str">
        <f t="shared" si="13"/>
        <v>Kvartal 2</v>
      </c>
      <c r="R29" s="1092" t="str">
        <f t="shared" si="13"/>
        <v>Kvartal 3</v>
      </c>
      <c r="S29" s="1093" t="str">
        <f t="shared" si="13"/>
        <v>Kvartal 4</v>
      </c>
      <c r="T29" s="1094">
        <f t="shared" ref="T29" si="16">T$11</f>
        <v>2018</v>
      </c>
      <c r="U29" s="1092" t="str">
        <f t="shared" si="13"/>
        <v>Kvartal 2</v>
      </c>
      <c r="V29" s="1092" t="str">
        <f t="shared" si="13"/>
        <v>Kvartal 3</v>
      </c>
      <c r="W29" s="1092" t="str">
        <f t="shared" si="13"/>
        <v>Kvartal 4</v>
      </c>
      <c r="X29" s="1091">
        <f t="shared" ref="X29" si="17">X$11</f>
        <v>2019</v>
      </c>
      <c r="Y29" s="1092" t="str">
        <f t="shared" si="13"/>
        <v>Kvartal 2</v>
      </c>
      <c r="Z29" s="1092" t="str">
        <f t="shared" si="13"/>
        <v>Kvartal 3</v>
      </c>
      <c r="AA29" s="1093" t="str">
        <f t="shared" si="13"/>
        <v>Kvartal 4</v>
      </c>
      <c r="AB29" s="1094">
        <f t="shared" ref="AB29" si="18">AB$11</f>
        <v>2020</v>
      </c>
      <c r="AC29" s="1092" t="str">
        <f t="shared" si="13"/>
        <v>Kvartal 2</v>
      </c>
      <c r="AD29" s="1092" t="str">
        <f t="shared" si="13"/>
        <v>Kvartal 3</v>
      </c>
      <c r="AE29" s="1092" t="str">
        <f t="shared" si="13"/>
        <v>Kvartal 4</v>
      </c>
      <c r="AF29" s="1091">
        <f t="shared" ref="AF29" si="19">AF$11</f>
        <v>2021</v>
      </c>
      <c r="AG29" s="1092" t="str">
        <f t="shared" si="13"/>
        <v>Kvartal 2</v>
      </c>
      <c r="AH29" s="1092" t="str">
        <f t="shared" si="13"/>
        <v>Kvartal 3</v>
      </c>
      <c r="AI29" s="1093" t="str">
        <f t="shared" si="13"/>
        <v>Kvartal 4</v>
      </c>
      <c r="AJ29" s="1091">
        <f t="shared" ref="AJ29" si="20">AJ$11</f>
        <v>2022</v>
      </c>
      <c r="AK29" s="1092" t="str">
        <f t="shared" si="13"/>
        <v>Kvartal 2</v>
      </c>
      <c r="AL29" s="1092" t="str">
        <f t="shared" si="13"/>
        <v>Kvartal 3</v>
      </c>
      <c r="AM29" s="1093" t="str">
        <f t="shared" si="13"/>
        <v>Kvartal 4</v>
      </c>
    </row>
    <row r="30" spans="2:41" ht="15" x14ac:dyDescent="0.25">
      <c r="B30" s="4" t="s">
        <v>331</v>
      </c>
      <c r="C30" s="6"/>
      <c r="D30" s="126" t="s">
        <v>28</v>
      </c>
      <c r="E30" s="81" t="s">
        <v>54</v>
      </c>
      <c r="F30" s="100" t="s">
        <v>49</v>
      </c>
      <c r="G30" s="103" t="s">
        <v>47</v>
      </c>
      <c r="H30" s="748" t="str">
        <f t="shared" si="13"/>
        <v>Kvartal 1</v>
      </c>
      <c r="I30" s="749" t="str">
        <f t="shared" si="13"/>
        <v>Kvartal 2</v>
      </c>
      <c r="J30" s="750" t="str">
        <f t="shared" si="13"/>
        <v>Kvartal 3</v>
      </c>
      <c r="K30" s="770" t="str">
        <f t="shared" si="13"/>
        <v>Kvartal 4</v>
      </c>
      <c r="L30" s="756" t="str">
        <f t="shared" si="13"/>
        <v>Kvartal 1</v>
      </c>
      <c r="M30" s="749" t="str">
        <f t="shared" si="13"/>
        <v>Kvartal 2</v>
      </c>
      <c r="N30" s="750" t="str">
        <f t="shared" si="13"/>
        <v>Kvartal 3</v>
      </c>
      <c r="O30" s="773" t="str">
        <f t="shared" si="13"/>
        <v>Kvartal 4</v>
      </c>
      <c r="P30" s="748" t="str">
        <f t="shared" si="13"/>
        <v>Kvartal 1</v>
      </c>
      <c r="Q30" s="749" t="str">
        <f t="shared" si="13"/>
        <v>Kvartal 2</v>
      </c>
      <c r="R30" s="750" t="str">
        <f t="shared" si="13"/>
        <v>Kvartal 3</v>
      </c>
      <c r="S30" s="770" t="str">
        <f t="shared" si="13"/>
        <v>Kvartal 4</v>
      </c>
      <c r="T30" s="756" t="str">
        <f t="shared" si="13"/>
        <v>Kvartal 1</v>
      </c>
      <c r="U30" s="749" t="str">
        <f t="shared" si="13"/>
        <v>Kvartal 2</v>
      </c>
      <c r="V30" s="750" t="str">
        <f t="shared" si="13"/>
        <v>Kvartal 3</v>
      </c>
      <c r="W30" s="773" t="str">
        <f t="shared" si="13"/>
        <v>Kvartal 4</v>
      </c>
      <c r="X30" s="748" t="str">
        <f t="shared" si="13"/>
        <v>Kvartal 1</v>
      </c>
      <c r="Y30" s="749" t="str">
        <f t="shared" si="13"/>
        <v>Kvartal 2</v>
      </c>
      <c r="Z30" s="750" t="str">
        <f t="shared" si="13"/>
        <v>Kvartal 3</v>
      </c>
      <c r="AA30" s="770" t="str">
        <f t="shared" si="13"/>
        <v>Kvartal 4</v>
      </c>
      <c r="AB30" s="756" t="str">
        <f t="shared" si="13"/>
        <v>Kvartal 1</v>
      </c>
      <c r="AC30" s="749" t="str">
        <f t="shared" si="13"/>
        <v>Kvartal 2</v>
      </c>
      <c r="AD30" s="750" t="str">
        <f t="shared" si="13"/>
        <v>Kvartal 3</v>
      </c>
      <c r="AE30" s="773" t="str">
        <f t="shared" si="13"/>
        <v>Kvartal 4</v>
      </c>
      <c r="AF30" s="748" t="str">
        <f t="shared" si="13"/>
        <v>Kvartal 1</v>
      </c>
      <c r="AG30" s="749" t="str">
        <f t="shared" si="13"/>
        <v>Kvartal 2</v>
      </c>
      <c r="AH30" s="750" t="str">
        <f t="shared" si="13"/>
        <v>Kvartal 3</v>
      </c>
      <c r="AI30" s="770" t="str">
        <f t="shared" si="13"/>
        <v>Kvartal 4</v>
      </c>
      <c r="AJ30" s="751" t="str">
        <f t="shared" si="13"/>
        <v>Kvartal 1</v>
      </c>
      <c r="AK30" s="752" t="str">
        <f t="shared" si="13"/>
        <v>Kvartal 2</v>
      </c>
      <c r="AL30" s="753" t="str">
        <f t="shared" si="13"/>
        <v>Kvartal 3</v>
      </c>
      <c r="AM30" s="754" t="str">
        <f t="shared" si="13"/>
        <v>Kvartal 4</v>
      </c>
    </row>
    <row r="31" spans="2:41" x14ac:dyDescent="0.2">
      <c r="B31" s="173" t="s">
        <v>24</v>
      </c>
      <c r="C31" s="399" t="s">
        <v>358</v>
      </c>
      <c r="D31" s="400" t="str">
        <f>Anbudspris!$N$38</f>
        <v xml:space="preserve"> </v>
      </c>
      <c r="E31" s="401" t="str">
        <f>Anbudspris!$O$38</f>
        <v xml:space="preserve"> </v>
      </c>
      <c r="F31" s="402">
        <v>32</v>
      </c>
      <c r="G31" s="403">
        <f>IF(Prislista!$G$81=0,0,E31/F31)</f>
        <v>0</v>
      </c>
      <c r="H31" s="743">
        <f t="shared" ref="H31:Q32" si="21">SUM($G31)</f>
        <v>0</v>
      </c>
      <c r="I31" s="477">
        <f t="shared" si="21"/>
        <v>0</v>
      </c>
      <c r="J31" s="477">
        <f t="shared" si="21"/>
        <v>0</v>
      </c>
      <c r="K31" s="478">
        <f t="shared" si="21"/>
        <v>0</v>
      </c>
      <c r="L31" s="775">
        <f t="shared" si="21"/>
        <v>0</v>
      </c>
      <c r="M31" s="477">
        <f t="shared" si="21"/>
        <v>0</v>
      </c>
      <c r="N31" s="477">
        <f t="shared" si="21"/>
        <v>0</v>
      </c>
      <c r="O31" s="780">
        <f t="shared" si="21"/>
        <v>0</v>
      </c>
      <c r="P31" s="743">
        <f t="shared" si="21"/>
        <v>0</v>
      </c>
      <c r="Q31" s="477">
        <f t="shared" si="21"/>
        <v>0</v>
      </c>
      <c r="R31" s="477">
        <f t="shared" ref="R31:AA32" si="22">SUM($G31)</f>
        <v>0</v>
      </c>
      <c r="S31" s="478">
        <f t="shared" si="22"/>
        <v>0</v>
      </c>
      <c r="T31" s="775">
        <f t="shared" si="22"/>
        <v>0</v>
      </c>
      <c r="U31" s="477">
        <f t="shared" si="22"/>
        <v>0</v>
      </c>
      <c r="V31" s="477">
        <f t="shared" si="22"/>
        <v>0</v>
      </c>
      <c r="W31" s="780">
        <f t="shared" si="22"/>
        <v>0</v>
      </c>
      <c r="X31" s="743">
        <f t="shared" si="22"/>
        <v>0</v>
      </c>
      <c r="Y31" s="477">
        <f t="shared" si="22"/>
        <v>0</v>
      </c>
      <c r="Z31" s="477">
        <f t="shared" si="22"/>
        <v>0</v>
      </c>
      <c r="AA31" s="478">
        <f t="shared" si="22"/>
        <v>0</v>
      </c>
      <c r="AB31" s="775">
        <f t="shared" ref="AB31:AM32" si="23">SUM($G31)</f>
        <v>0</v>
      </c>
      <c r="AC31" s="477">
        <f t="shared" si="23"/>
        <v>0</v>
      </c>
      <c r="AD31" s="477">
        <f t="shared" si="23"/>
        <v>0</v>
      </c>
      <c r="AE31" s="780">
        <f t="shared" si="23"/>
        <v>0</v>
      </c>
      <c r="AF31" s="743">
        <f t="shared" si="23"/>
        <v>0</v>
      </c>
      <c r="AG31" s="477">
        <f t="shared" si="23"/>
        <v>0</v>
      </c>
      <c r="AH31" s="477">
        <f t="shared" si="23"/>
        <v>0</v>
      </c>
      <c r="AI31" s="478">
        <f t="shared" si="23"/>
        <v>0</v>
      </c>
      <c r="AJ31" s="743">
        <f t="shared" si="23"/>
        <v>0</v>
      </c>
      <c r="AK31" s="477">
        <f t="shared" si="23"/>
        <v>0</v>
      </c>
      <c r="AL31" s="477">
        <f t="shared" si="23"/>
        <v>0</v>
      </c>
      <c r="AM31" s="478">
        <f t="shared" si="23"/>
        <v>0</v>
      </c>
      <c r="AN31" s="196"/>
      <c r="AO31" s="196"/>
    </row>
    <row r="32" spans="2:41" x14ac:dyDescent="0.2">
      <c r="B32" s="212" t="s">
        <v>26</v>
      </c>
      <c r="C32" s="429" t="s">
        <v>359</v>
      </c>
      <c r="D32" s="430" t="str">
        <f>Anbudspris!$N$39</f>
        <v xml:space="preserve"> </v>
      </c>
      <c r="E32" s="431" t="str">
        <f>Anbudspris!$O$39</f>
        <v xml:space="preserve"> </v>
      </c>
      <c r="F32" s="432">
        <v>32</v>
      </c>
      <c r="G32" s="433">
        <f>IF(Prislista!$G$85=0,0,E32/F32)</f>
        <v>0</v>
      </c>
      <c r="H32" s="744">
        <f t="shared" si="21"/>
        <v>0</v>
      </c>
      <c r="I32" s="462">
        <f t="shared" si="21"/>
        <v>0</v>
      </c>
      <c r="J32" s="462">
        <f t="shared" si="21"/>
        <v>0</v>
      </c>
      <c r="K32" s="464">
        <f t="shared" si="21"/>
        <v>0</v>
      </c>
      <c r="L32" s="466">
        <f t="shared" si="21"/>
        <v>0</v>
      </c>
      <c r="M32" s="462">
        <f t="shared" si="21"/>
        <v>0</v>
      </c>
      <c r="N32" s="462">
        <f t="shared" si="21"/>
        <v>0</v>
      </c>
      <c r="O32" s="463">
        <f t="shared" si="21"/>
        <v>0</v>
      </c>
      <c r="P32" s="744">
        <f t="shared" si="21"/>
        <v>0</v>
      </c>
      <c r="Q32" s="462">
        <f t="shared" si="21"/>
        <v>0</v>
      </c>
      <c r="R32" s="462">
        <f t="shared" si="22"/>
        <v>0</v>
      </c>
      <c r="S32" s="464">
        <f t="shared" si="22"/>
        <v>0</v>
      </c>
      <c r="T32" s="466">
        <f t="shared" si="22"/>
        <v>0</v>
      </c>
      <c r="U32" s="462">
        <f t="shared" si="22"/>
        <v>0</v>
      </c>
      <c r="V32" s="462">
        <f t="shared" si="22"/>
        <v>0</v>
      </c>
      <c r="W32" s="463">
        <f t="shared" si="22"/>
        <v>0</v>
      </c>
      <c r="X32" s="744">
        <f t="shared" si="22"/>
        <v>0</v>
      </c>
      <c r="Y32" s="462">
        <f t="shared" si="22"/>
        <v>0</v>
      </c>
      <c r="Z32" s="462">
        <f t="shared" si="22"/>
        <v>0</v>
      </c>
      <c r="AA32" s="464">
        <f t="shared" si="22"/>
        <v>0</v>
      </c>
      <c r="AB32" s="466">
        <f t="shared" si="23"/>
        <v>0</v>
      </c>
      <c r="AC32" s="462">
        <f t="shared" si="23"/>
        <v>0</v>
      </c>
      <c r="AD32" s="462">
        <f t="shared" si="23"/>
        <v>0</v>
      </c>
      <c r="AE32" s="463">
        <f t="shared" si="23"/>
        <v>0</v>
      </c>
      <c r="AF32" s="744">
        <f t="shared" si="23"/>
        <v>0</v>
      </c>
      <c r="AG32" s="462">
        <f t="shared" si="23"/>
        <v>0</v>
      </c>
      <c r="AH32" s="462">
        <f t="shared" si="23"/>
        <v>0</v>
      </c>
      <c r="AI32" s="464">
        <f t="shared" si="23"/>
        <v>0</v>
      </c>
      <c r="AJ32" s="744">
        <f t="shared" si="23"/>
        <v>0</v>
      </c>
      <c r="AK32" s="462">
        <f t="shared" si="23"/>
        <v>0</v>
      </c>
      <c r="AL32" s="462">
        <f t="shared" si="23"/>
        <v>0</v>
      </c>
      <c r="AM32" s="464">
        <f t="shared" si="23"/>
        <v>0</v>
      </c>
      <c r="AN32" s="196"/>
      <c r="AO32" s="196"/>
    </row>
    <row r="33" spans="2:41" x14ac:dyDescent="0.2">
      <c r="B33" s="18" t="s">
        <v>32</v>
      </c>
      <c r="C33" s="78" t="s">
        <v>295</v>
      </c>
      <c r="D33" s="76" t="str">
        <f>Anbudspris!$I$40</f>
        <v xml:space="preserve"> </v>
      </c>
      <c r="E33" s="86" t="str">
        <f>Anbudspris!$O$40</f>
        <v xml:space="preserve"> </v>
      </c>
      <c r="F33" s="101">
        <v>20</v>
      </c>
      <c r="G33" s="88">
        <f>IF(Prislista!$F$89=0,0,E33/F33)</f>
        <v>0</v>
      </c>
      <c r="H33" s="744">
        <f t="shared" ref="H33:W33" si="24">SUM($G33)</f>
        <v>0</v>
      </c>
      <c r="I33" s="462">
        <f t="shared" si="24"/>
        <v>0</v>
      </c>
      <c r="J33" s="462">
        <f t="shared" si="24"/>
        <v>0</v>
      </c>
      <c r="K33" s="464">
        <f t="shared" si="24"/>
        <v>0</v>
      </c>
      <c r="L33" s="466">
        <f t="shared" si="24"/>
        <v>0</v>
      </c>
      <c r="M33" s="462">
        <f t="shared" si="24"/>
        <v>0</v>
      </c>
      <c r="N33" s="462">
        <f t="shared" si="24"/>
        <v>0</v>
      </c>
      <c r="O33" s="463">
        <f t="shared" si="24"/>
        <v>0</v>
      </c>
      <c r="P33" s="744">
        <f t="shared" si="24"/>
        <v>0</v>
      </c>
      <c r="Q33" s="462">
        <f t="shared" si="24"/>
        <v>0</v>
      </c>
      <c r="R33" s="462">
        <f t="shared" si="24"/>
        <v>0</v>
      </c>
      <c r="S33" s="464">
        <f t="shared" si="24"/>
        <v>0</v>
      </c>
      <c r="T33" s="466">
        <f t="shared" si="24"/>
        <v>0</v>
      </c>
      <c r="U33" s="462">
        <f t="shared" si="24"/>
        <v>0</v>
      </c>
      <c r="V33" s="462">
        <f t="shared" si="24"/>
        <v>0</v>
      </c>
      <c r="W33" s="463">
        <f t="shared" si="24"/>
        <v>0</v>
      </c>
      <c r="X33" s="744">
        <f>SUM($G33)</f>
        <v>0</v>
      </c>
      <c r="Y33" s="462">
        <f>SUM($G33)</f>
        <v>0</v>
      </c>
      <c r="Z33" s="462">
        <f>SUM($G33)</f>
        <v>0</v>
      </c>
      <c r="AA33" s="464">
        <f>SUM($G33)</f>
        <v>0</v>
      </c>
      <c r="AB33" s="62"/>
      <c r="AC33" s="465"/>
      <c r="AD33" s="465"/>
      <c r="AE33" s="25"/>
      <c r="AF33" s="24"/>
      <c r="AG33" s="465"/>
      <c r="AH33" s="465"/>
      <c r="AI33" s="26"/>
      <c r="AJ33" s="24"/>
      <c r="AK33" s="25"/>
      <c r="AL33" s="465"/>
      <c r="AM33" s="26"/>
      <c r="AN33" s="196"/>
      <c r="AO33" s="196"/>
    </row>
    <row r="34" spans="2:41" x14ac:dyDescent="0.2">
      <c r="B34" s="19" t="s">
        <v>23</v>
      </c>
      <c r="C34" s="231" t="s">
        <v>296</v>
      </c>
      <c r="D34" s="232" t="str">
        <f>Anbudspris!$N$41</f>
        <v xml:space="preserve"> </v>
      </c>
      <c r="E34" s="86" t="str">
        <f>Anbudspris!$O$41</f>
        <v xml:space="preserve"> </v>
      </c>
      <c r="F34" s="234">
        <v>1</v>
      </c>
      <c r="G34" s="88">
        <f>IF(Prislista!$G$210=0,0,E34/F34)</f>
        <v>0</v>
      </c>
      <c r="H34" s="27"/>
      <c r="I34" s="469"/>
      <c r="J34" s="469"/>
      <c r="K34" s="198"/>
      <c r="L34" s="64"/>
      <c r="M34" s="469"/>
      <c r="N34" s="469"/>
      <c r="O34" s="661"/>
      <c r="P34" s="27"/>
      <c r="Q34" s="469"/>
      <c r="R34" s="469"/>
      <c r="S34" s="198"/>
      <c r="T34" s="64"/>
      <c r="U34" s="469"/>
      <c r="V34" s="469"/>
      <c r="W34" s="661"/>
      <c r="X34" s="27"/>
      <c r="Y34" s="469"/>
      <c r="Z34" s="469"/>
      <c r="AA34" s="198"/>
      <c r="AB34" s="64"/>
      <c r="AC34" s="469"/>
      <c r="AD34" s="469"/>
      <c r="AE34" s="661"/>
      <c r="AF34" s="27"/>
      <c r="AG34" s="469"/>
      <c r="AH34" s="469"/>
      <c r="AI34" s="198"/>
      <c r="AJ34" s="27"/>
      <c r="AK34" s="469"/>
      <c r="AL34" s="469"/>
      <c r="AM34" s="470">
        <f>SUM($G34)</f>
        <v>0</v>
      </c>
      <c r="AN34" s="196"/>
      <c r="AO34" s="196"/>
    </row>
    <row r="35" spans="2:41" x14ac:dyDescent="0.2">
      <c r="B35" s="19"/>
      <c r="C35" s="197" t="s">
        <v>82</v>
      </c>
      <c r="D35" s="232"/>
      <c r="E35" s="233"/>
      <c r="F35" s="234"/>
      <c r="G35" s="235"/>
      <c r="H35" s="745"/>
      <c r="I35" s="471"/>
      <c r="J35" s="471"/>
      <c r="K35" s="470"/>
      <c r="L35" s="776"/>
      <c r="M35" s="471"/>
      <c r="N35" s="471"/>
      <c r="O35" s="781"/>
      <c r="P35" s="745"/>
      <c r="Q35" s="471"/>
      <c r="R35" s="471"/>
      <c r="S35" s="470"/>
      <c r="T35" s="776"/>
      <c r="U35" s="471"/>
      <c r="V35" s="471"/>
      <c r="W35" s="781"/>
      <c r="X35" s="745"/>
      <c r="Y35" s="471"/>
      <c r="Z35" s="471"/>
      <c r="AA35" s="470"/>
      <c r="AB35" s="776"/>
      <c r="AC35" s="471"/>
      <c r="AD35" s="471"/>
      <c r="AE35" s="781"/>
      <c r="AF35" s="745"/>
      <c r="AG35" s="471"/>
      <c r="AH35" s="471"/>
      <c r="AI35" s="470"/>
      <c r="AJ35" s="745"/>
      <c r="AK35" s="471"/>
      <c r="AL35" s="471"/>
      <c r="AM35" s="470"/>
      <c r="AN35" s="196"/>
      <c r="AO35" s="196"/>
    </row>
    <row r="36" spans="2:41" x14ac:dyDescent="0.2">
      <c r="B36" s="172" t="s">
        <v>42</v>
      </c>
      <c r="C36" s="252" t="s">
        <v>347</v>
      </c>
      <c r="D36" s="236" t="str">
        <f>Anbudspris!$N$45</f>
        <v xml:space="preserve"> </v>
      </c>
      <c r="E36" s="251" t="str">
        <f>Anbudspris!$O$45</f>
        <v xml:space="preserve"> </v>
      </c>
      <c r="F36" s="250">
        <v>32</v>
      </c>
      <c r="G36" s="249">
        <f>IF(Prislista!$F$231=0,0,E36/F36)</f>
        <v>0</v>
      </c>
      <c r="H36" s="746">
        <f t="shared" ref="H36:W44" si="25">SUM($G36)</f>
        <v>0</v>
      </c>
      <c r="I36" s="472">
        <f t="shared" si="25"/>
        <v>0</v>
      </c>
      <c r="J36" s="472">
        <f t="shared" si="25"/>
        <v>0</v>
      </c>
      <c r="K36" s="473">
        <f t="shared" si="25"/>
        <v>0</v>
      </c>
      <c r="L36" s="777">
        <f t="shared" si="25"/>
        <v>0</v>
      </c>
      <c r="M36" s="472">
        <f t="shared" si="25"/>
        <v>0</v>
      </c>
      <c r="N36" s="472">
        <f t="shared" si="25"/>
        <v>0</v>
      </c>
      <c r="O36" s="782">
        <f t="shared" si="25"/>
        <v>0</v>
      </c>
      <c r="P36" s="746">
        <f t="shared" si="25"/>
        <v>0</v>
      </c>
      <c r="Q36" s="472">
        <f t="shared" si="25"/>
        <v>0</v>
      </c>
      <c r="R36" s="472">
        <f t="shared" ref="R36:AG44" si="26">SUM($G36)</f>
        <v>0</v>
      </c>
      <c r="S36" s="473">
        <f t="shared" si="26"/>
        <v>0</v>
      </c>
      <c r="T36" s="777">
        <f t="shared" si="26"/>
        <v>0</v>
      </c>
      <c r="U36" s="472">
        <f t="shared" si="26"/>
        <v>0</v>
      </c>
      <c r="V36" s="472">
        <f t="shared" si="26"/>
        <v>0</v>
      </c>
      <c r="W36" s="782">
        <f t="shared" si="26"/>
        <v>0</v>
      </c>
      <c r="X36" s="746">
        <f t="shared" si="26"/>
        <v>0</v>
      </c>
      <c r="Y36" s="472">
        <f t="shared" si="26"/>
        <v>0</v>
      </c>
      <c r="Z36" s="472">
        <f t="shared" si="26"/>
        <v>0</v>
      </c>
      <c r="AA36" s="473">
        <f t="shared" si="26"/>
        <v>0</v>
      </c>
      <c r="AB36" s="777">
        <f t="shared" ref="AB36:AM44" si="27">SUM($G36)</f>
        <v>0</v>
      </c>
      <c r="AC36" s="472">
        <f t="shared" si="27"/>
        <v>0</v>
      </c>
      <c r="AD36" s="472">
        <f t="shared" si="27"/>
        <v>0</v>
      </c>
      <c r="AE36" s="782">
        <f t="shared" si="27"/>
        <v>0</v>
      </c>
      <c r="AF36" s="746">
        <f t="shared" si="27"/>
        <v>0</v>
      </c>
      <c r="AG36" s="472">
        <f t="shared" si="27"/>
        <v>0</v>
      </c>
      <c r="AH36" s="472">
        <f t="shared" si="27"/>
        <v>0</v>
      </c>
      <c r="AI36" s="473">
        <f t="shared" si="27"/>
        <v>0</v>
      </c>
      <c r="AJ36" s="746">
        <f t="shared" si="27"/>
        <v>0</v>
      </c>
      <c r="AK36" s="472">
        <f t="shared" si="27"/>
        <v>0</v>
      </c>
      <c r="AL36" s="472">
        <f t="shared" si="27"/>
        <v>0</v>
      </c>
      <c r="AM36" s="473">
        <f t="shared" si="27"/>
        <v>0</v>
      </c>
      <c r="AN36" s="196"/>
      <c r="AO36" s="196"/>
    </row>
    <row r="37" spans="2:41" x14ac:dyDescent="0.2">
      <c r="B37" s="172" t="s">
        <v>147</v>
      </c>
      <c r="C37" s="15" t="s">
        <v>348</v>
      </c>
      <c r="D37" s="76" t="str">
        <f>Anbudspris!$N$46</f>
        <v xml:space="preserve"> </v>
      </c>
      <c r="E37" s="85" t="str">
        <f>Anbudspris!$O$46</f>
        <v xml:space="preserve"> </v>
      </c>
      <c r="F37" s="101">
        <v>32</v>
      </c>
      <c r="G37" s="88">
        <f>IF(Prislista!$F$232=0,0,E37/F37)</f>
        <v>0</v>
      </c>
      <c r="H37" s="744">
        <f t="shared" si="25"/>
        <v>0</v>
      </c>
      <c r="I37" s="462">
        <f t="shared" si="25"/>
        <v>0</v>
      </c>
      <c r="J37" s="462">
        <f t="shared" si="25"/>
        <v>0</v>
      </c>
      <c r="K37" s="464">
        <f t="shared" si="25"/>
        <v>0</v>
      </c>
      <c r="L37" s="466">
        <f t="shared" si="25"/>
        <v>0</v>
      </c>
      <c r="M37" s="462">
        <f t="shared" si="25"/>
        <v>0</v>
      </c>
      <c r="N37" s="462">
        <f t="shared" si="25"/>
        <v>0</v>
      </c>
      <c r="O37" s="463">
        <f t="shared" si="25"/>
        <v>0</v>
      </c>
      <c r="P37" s="744">
        <f t="shared" si="25"/>
        <v>0</v>
      </c>
      <c r="Q37" s="462">
        <f t="shared" si="25"/>
        <v>0</v>
      </c>
      <c r="R37" s="462">
        <f t="shared" si="26"/>
        <v>0</v>
      </c>
      <c r="S37" s="464">
        <f t="shared" si="26"/>
        <v>0</v>
      </c>
      <c r="T37" s="466">
        <f t="shared" si="26"/>
        <v>0</v>
      </c>
      <c r="U37" s="462">
        <f t="shared" si="26"/>
        <v>0</v>
      </c>
      <c r="V37" s="462">
        <f t="shared" si="26"/>
        <v>0</v>
      </c>
      <c r="W37" s="463">
        <f t="shared" si="26"/>
        <v>0</v>
      </c>
      <c r="X37" s="744">
        <f t="shared" si="26"/>
        <v>0</v>
      </c>
      <c r="Y37" s="462">
        <f t="shared" si="26"/>
        <v>0</v>
      </c>
      <c r="Z37" s="462">
        <f t="shared" si="26"/>
        <v>0</v>
      </c>
      <c r="AA37" s="464">
        <f t="shared" si="26"/>
        <v>0</v>
      </c>
      <c r="AB37" s="466">
        <f t="shared" si="27"/>
        <v>0</v>
      </c>
      <c r="AC37" s="462">
        <f t="shared" si="27"/>
        <v>0</v>
      </c>
      <c r="AD37" s="462">
        <f t="shared" si="27"/>
        <v>0</v>
      </c>
      <c r="AE37" s="463">
        <f t="shared" si="27"/>
        <v>0</v>
      </c>
      <c r="AF37" s="744">
        <f t="shared" si="27"/>
        <v>0</v>
      </c>
      <c r="AG37" s="462">
        <f t="shared" si="27"/>
        <v>0</v>
      </c>
      <c r="AH37" s="462">
        <f t="shared" si="27"/>
        <v>0</v>
      </c>
      <c r="AI37" s="464">
        <f t="shared" si="27"/>
        <v>0</v>
      </c>
      <c r="AJ37" s="744">
        <f t="shared" si="27"/>
        <v>0</v>
      </c>
      <c r="AK37" s="462">
        <f t="shared" si="27"/>
        <v>0</v>
      </c>
      <c r="AL37" s="464">
        <f t="shared" si="27"/>
        <v>0</v>
      </c>
      <c r="AM37" s="479">
        <f t="shared" si="27"/>
        <v>0</v>
      </c>
      <c r="AN37" s="196"/>
      <c r="AO37" s="196"/>
    </row>
    <row r="38" spans="2:41" x14ac:dyDescent="0.2">
      <c r="B38" s="172" t="s">
        <v>148</v>
      </c>
      <c r="C38" s="15" t="s">
        <v>349</v>
      </c>
      <c r="D38" s="76" t="str">
        <f>Anbudspris!$N$47</f>
        <v xml:space="preserve"> </v>
      </c>
      <c r="E38" s="85" t="str">
        <f>Anbudspris!$O$47</f>
        <v xml:space="preserve"> </v>
      </c>
      <c r="F38" s="101">
        <v>32</v>
      </c>
      <c r="G38" s="88">
        <f>IF(Prislista!$F$233=0,0,E38/F38)</f>
        <v>0</v>
      </c>
      <c r="H38" s="744">
        <f t="shared" si="25"/>
        <v>0</v>
      </c>
      <c r="I38" s="462">
        <f t="shared" si="25"/>
        <v>0</v>
      </c>
      <c r="J38" s="462">
        <f t="shared" si="25"/>
        <v>0</v>
      </c>
      <c r="K38" s="464">
        <f t="shared" si="25"/>
        <v>0</v>
      </c>
      <c r="L38" s="466">
        <f t="shared" si="25"/>
        <v>0</v>
      </c>
      <c r="M38" s="462">
        <f t="shared" si="25"/>
        <v>0</v>
      </c>
      <c r="N38" s="462">
        <f t="shared" si="25"/>
        <v>0</v>
      </c>
      <c r="O38" s="463">
        <f t="shared" si="25"/>
        <v>0</v>
      </c>
      <c r="P38" s="744">
        <f t="shared" si="25"/>
        <v>0</v>
      </c>
      <c r="Q38" s="462">
        <f t="shared" si="25"/>
        <v>0</v>
      </c>
      <c r="R38" s="462">
        <f t="shared" si="26"/>
        <v>0</v>
      </c>
      <c r="S38" s="464">
        <f t="shared" si="26"/>
        <v>0</v>
      </c>
      <c r="T38" s="466">
        <f t="shared" si="26"/>
        <v>0</v>
      </c>
      <c r="U38" s="462">
        <f t="shared" si="26"/>
        <v>0</v>
      </c>
      <c r="V38" s="462">
        <f t="shared" si="26"/>
        <v>0</v>
      </c>
      <c r="W38" s="463">
        <f t="shared" si="26"/>
        <v>0</v>
      </c>
      <c r="X38" s="744">
        <f t="shared" si="26"/>
        <v>0</v>
      </c>
      <c r="Y38" s="462">
        <f t="shared" si="26"/>
        <v>0</v>
      </c>
      <c r="Z38" s="462">
        <f t="shared" si="26"/>
        <v>0</v>
      </c>
      <c r="AA38" s="464">
        <f t="shared" si="26"/>
        <v>0</v>
      </c>
      <c r="AB38" s="466">
        <f t="shared" si="27"/>
        <v>0</v>
      </c>
      <c r="AC38" s="462">
        <f t="shared" si="27"/>
        <v>0</v>
      </c>
      <c r="AD38" s="462">
        <f t="shared" si="27"/>
        <v>0</v>
      </c>
      <c r="AE38" s="463">
        <f t="shared" si="27"/>
        <v>0</v>
      </c>
      <c r="AF38" s="744">
        <f t="shared" si="27"/>
        <v>0</v>
      </c>
      <c r="AG38" s="462">
        <f t="shared" si="27"/>
        <v>0</v>
      </c>
      <c r="AH38" s="462">
        <f t="shared" si="27"/>
        <v>0</v>
      </c>
      <c r="AI38" s="464">
        <f t="shared" si="27"/>
        <v>0</v>
      </c>
      <c r="AJ38" s="744">
        <f t="shared" si="27"/>
        <v>0</v>
      </c>
      <c r="AK38" s="462">
        <f t="shared" si="27"/>
        <v>0</v>
      </c>
      <c r="AL38" s="462">
        <f t="shared" si="27"/>
        <v>0</v>
      </c>
      <c r="AM38" s="464">
        <f t="shared" si="27"/>
        <v>0</v>
      </c>
      <c r="AN38" s="196"/>
      <c r="AO38" s="196"/>
    </row>
    <row r="39" spans="2:41" x14ac:dyDescent="0.2">
      <c r="B39" s="172" t="s">
        <v>149</v>
      </c>
      <c r="C39" s="15" t="s">
        <v>350</v>
      </c>
      <c r="D39" s="76" t="str">
        <f>Anbudspris!$N$48</f>
        <v xml:space="preserve"> </v>
      </c>
      <c r="E39" s="85" t="str">
        <f>Anbudspris!$O$48</f>
        <v xml:space="preserve"> </v>
      </c>
      <c r="F39" s="101">
        <v>32</v>
      </c>
      <c r="G39" s="88">
        <f>IF(Prislista!$F$234=0,0,E39/F39)</f>
        <v>0</v>
      </c>
      <c r="H39" s="744">
        <f t="shared" si="25"/>
        <v>0</v>
      </c>
      <c r="I39" s="462">
        <f t="shared" si="25"/>
        <v>0</v>
      </c>
      <c r="J39" s="462">
        <f t="shared" si="25"/>
        <v>0</v>
      </c>
      <c r="K39" s="464">
        <f t="shared" si="25"/>
        <v>0</v>
      </c>
      <c r="L39" s="466">
        <f t="shared" si="25"/>
        <v>0</v>
      </c>
      <c r="M39" s="462">
        <f t="shared" si="25"/>
        <v>0</v>
      </c>
      <c r="N39" s="462">
        <f t="shared" si="25"/>
        <v>0</v>
      </c>
      <c r="O39" s="463">
        <f t="shared" si="25"/>
        <v>0</v>
      </c>
      <c r="P39" s="744">
        <f t="shared" si="25"/>
        <v>0</v>
      </c>
      <c r="Q39" s="462">
        <f t="shared" si="25"/>
        <v>0</v>
      </c>
      <c r="R39" s="462">
        <f t="shared" si="26"/>
        <v>0</v>
      </c>
      <c r="S39" s="464">
        <f t="shared" si="26"/>
        <v>0</v>
      </c>
      <c r="T39" s="466">
        <f t="shared" si="26"/>
        <v>0</v>
      </c>
      <c r="U39" s="462">
        <f t="shared" si="26"/>
        <v>0</v>
      </c>
      <c r="V39" s="462">
        <f t="shared" si="26"/>
        <v>0</v>
      </c>
      <c r="W39" s="463">
        <f t="shared" si="26"/>
        <v>0</v>
      </c>
      <c r="X39" s="744">
        <f t="shared" si="26"/>
        <v>0</v>
      </c>
      <c r="Y39" s="462">
        <f t="shared" si="26"/>
        <v>0</v>
      </c>
      <c r="Z39" s="462">
        <f t="shared" si="26"/>
        <v>0</v>
      </c>
      <c r="AA39" s="464">
        <f t="shared" si="26"/>
        <v>0</v>
      </c>
      <c r="AB39" s="466">
        <f t="shared" si="27"/>
        <v>0</v>
      </c>
      <c r="AC39" s="462">
        <f t="shared" si="27"/>
        <v>0</v>
      </c>
      <c r="AD39" s="462">
        <f t="shared" si="27"/>
        <v>0</v>
      </c>
      <c r="AE39" s="463">
        <f t="shared" si="27"/>
        <v>0</v>
      </c>
      <c r="AF39" s="744">
        <f t="shared" si="27"/>
        <v>0</v>
      </c>
      <c r="AG39" s="462">
        <f t="shared" si="27"/>
        <v>0</v>
      </c>
      <c r="AH39" s="462">
        <f t="shared" si="27"/>
        <v>0</v>
      </c>
      <c r="AI39" s="464">
        <f t="shared" si="27"/>
        <v>0</v>
      </c>
      <c r="AJ39" s="744">
        <f t="shared" si="27"/>
        <v>0</v>
      </c>
      <c r="AK39" s="462">
        <f t="shared" si="27"/>
        <v>0</v>
      </c>
      <c r="AL39" s="462">
        <f t="shared" si="27"/>
        <v>0</v>
      </c>
      <c r="AM39" s="464">
        <f t="shared" si="27"/>
        <v>0</v>
      </c>
      <c r="AN39" s="196"/>
      <c r="AO39" s="196"/>
    </row>
    <row r="40" spans="2:41" x14ac:dyDescent="0.2">
      <c r="B40" s="172" t="s">
        <v>150</v>
      </c>
      <c r="C40" s="428" t="s">
        <v>351</v>
      </c>
      <c r="D40" s="430" t="str">
        <f>Anbudspris!$N$49</f>
        <v xml:space="preserve"> </v>
      </c>
      <c r="E40" s="431" t="str">
        <f>Anbudspris!$O$49</f>
        <v xml:space="preserve"> </v>
      </c>
      <c r="F40" s="432">
        <v>32</v>
      </c>
      <c r="G40" s="433">
        <f>IF(Prislista!$F$235=0,0,E40/F40)</f>
        <v>0</v>
      </c>
      <c r="H40" s="744">
        <f t="shared" si="25"/>
        <v>0</v>
      </c>
      <c r="I40" s="462">
        <f t="shared" si="25"/>
        <v>0</v>
      </c>
      <c r="J40" s="462">
        <f t="shared" si="25"/>
        <v>0</v>
      </c>
      <c r="K40" s="464">
        <f t="shared" si="25"/>
        <v>0</v>
      </c>
      <c r="L40" s="466">
        <f t="shared" si="25"/>
        <v>0</v>
      </c>
      <c r="M40" s="462">
        <f t="shared" si="25"/>
        <v>0</v>
      </c>
      <c r="N40" s="462">
        <f t="shared" si="25"/>
        <v>0</v>
      </c>
      <c r="O40" s="463">
        <f t="shared" si="25"/>
        <v>0</v>
      </c>
      <c r="P40" s="744">
        <f t="shared" si="25"/>
        <v>0</v>
      </c>
      <c r="Q40" s="462">
        <f t="shared" si="25"/>
        <v>0</v>
      </c>
      <c r="R40" s="462">
        <f t="shared" si="26"/>
        <v>0</v>
      </c>
      <c r="S40" s="464">
        <f t="shared" si="26"/>
        <v>0</v>
      </c>
      <c r="T40" s="466">
        <f t="shared" si="26"/>
        <v>0</v>
      </c>
      <c r="U40" s="462">
        <f t="shared" si="26"/>
        <v>0</v>
      </c>
      <c r="V40" s="462">
        <f t="shared" si="26"/>
        <v>0</v>
      </c>
      <c r="W40" s="463">
        <f t="shared" si="26"/>
        <v>0</v>
      </c>
      <c r="X40" s="744">
        <f t="shared" si="26"/>
        <v>0</v>
      </c>
      <c r="Y40" s="462">
        <f t="shared" si="26"/>
        <v>0</v>
      </c>
      <c r="Z40" s="462">
        <f t="shared" si="26"/>
        <v>0</v>
      </c>
      <c r="AA40" s="464">
        <f t="shared" si="26"/>
        <v>0</v>
      </c>
      <c r="AB40" s="466">
        <f t="shared" si="27"/>
        <v>0</v>
      </c>
      <c r="AC40" s="462">
        <f t="shared" si="27"/>
        <v>0</v>
      </c>
      <c r="AD40" s="462">
        <f t="shared" si="27"/>
        <v>0</v>
      </c>
      <c r="AE40" s="463">
        <f t="shared" si="27"/>
        <v>0</v>
      </c>
      <c r="AF40" s="744">
        <f t="shared" si="27"/>
        <v>0</v>
      </c>
      <c r="AG40" s="462">
        <f t="shared" si="27"/>
        <v>0</v>
      </c>
      <c r="AH40" s="462">
        <f t="shared" si="27"/>
        <v>0</v>
      </c>
      <c r="AI40" s="464">
        <f t="shared" si="27"/>
        <v>0</v>
      </c>
      <c r="AJ40" s="744">
        <f t="shared" si="27"/>
        <v>0</v>
      </c>
      <c r="AK40" s="462">
        <f t="shared" si="27"/>
        <v>0</v>
      </c>
      <c r="AL40" s="462">
        <f t="shared" si="27"/>
        <v>0</v>
      </c>
      <c r="AM40" s="464">
        <f t="shared" si="27"/>
        <v>0</v>
      </c>
      <c r="AN40" s="196"/>
      <c r="AO40" s="196"/>
    </row>
    <row r="41" spans="2:41" x14ac:dyDescent="0.2">
      <c r="B41" s="172" t="s">
        <v>151</v>
      </c>
      <c r="C41" s="428" t="s">
        <v>352</v>
      </c>
      <c r="D41" s="430" t="str">
        <f>Anbudspris!$N$50</f>
        <v xml:space="preserve"> </v>
      </c>
      <c r="E41" s="431" t="str">
        <f>Anbudspris!$O$50</f>
        <v xml:space="preserve"> </v>
      </c>
      <c r="F41" s="432">
        <v>32</v>
      </c>
      <c r="G41" s="433">
        <f>IF(Prislista!$F$236=0,0,E41/F41)</f>
        <v>0</v>
      </c>
      <c r="H41" s="744">
        <f t="shared" si="25"/>
        <v>0</v>
      </c>
      <c r="I41" s="462">
        <f t="shared" si="25"/>
        <v>0</v>
      </c>
      <c r="J41" s="462">
        <f t="shared" si="25"/>
        <v>0</v>
      </c>
      <c r="K41" s="464">
        <f t="shared" si="25"/>
        <v>0</v>
      </c>
      <c r="L41" s="466">
        <f t="shared" si="25"/>
        <v>0</v>
      </c>
      <c r="M41" s="462">
        <f t="shared" si="25"/>
        <v>0</v>
      </c>
      <c r="N41" s="462">
        <f t="shared" si="25"/>
        <v>0</v>
      </c>
      <c r="O41" s="463">
        <f t="shared" si="25"/>
        <v>0</v>
      </c>
      <c r="P41" s="744">
        <f t="shared" si="25"/>
        <v>0</v>
      </c>
      <c r="Q41" s="462">
        <f t="shared" si="25"/>
        <v>0</v>
      </c>
      <c r="R41" s="462">
        <f t="shared" si="26"/>
        <v>0</v>
      </c>
      <c r="S41" s="464">
        <f t="shared" si="26"/>
        <v>0</v>
      </c>
      <c r="T41" s="466">
        <f t="shared" si="26"/>
        <v>0</v>
      </c>
      <c r="U41" s="462">
        <f t="shared" si="26"/>
        <v>0</v>
      </c>
      <c r="V41" s="462">
        <f t="shared" si="26"/>
        <v>0</v>
      </c>
      <c r="W41" s="463">
        <f t="shared" si="26"/>
        <v>0</v>
      </c>
      <c r="X41" s="744">
        <f t="shared" si="26"/>
        <v>0</v>
      </c>
      <c r="Y41" s="462">
        <f t="shared" si="26"/>
        <v>0</v>
      </c>
      <c r="Z41" s="462">
        <f t="shared" si="26"/>
        <v>0</v>
      </c>
      <c r="AA41" s="464">
        <f t="shared" si="26"/>
        <v>0</v>
      </c>
      <c r="AB41" s="466">
        <f t="shared" si="27"/>
        <v>0</v>
      </c>
      <c r="AC41" s="462">
        <f t="shared" si="27"/>
        <v>0</v>
      </c>
      <c r="AD41" s="462">
        <f t="shared" si="27"/>
        <v>0</v>
      </c>
      <c r="AE41" s="463">
        <f t="shared" si="27"/>
        <v>0</v>
      </c>
      <c r="AF41" s="744">
        <f t="shared" si="27"/>
        <v>0</v>
      </c>
      <c r="AG41" s="462">
        <f t="shared" si="27"/>
        <v>0</v>
      </c>
      <c r="AH41" s="462">
        <f t="shared" si="27"/>
        <v>0</v>
      </c>
      <c r="AI41" s="464">
        <f t="shared" si="27"/>
        <v>0</v>
      </c>
      <c r="AJ41" s="744">
        <f t="shared" si="27"/>
        <v>0</v>
      </c>
      <c r="AK41" s="462">
        <f t="shared" si="27"/>
        <v>0</v>
      </c>
      <c r="AL41" s="462">
        <f t="shared" si="27"/>
        <v>0</v>
      </c>
      <c r="AM41" s="464">
        <f t="shared" si="27"/>
        <v>0</v>
      </c>
      <c r="AN41" s="196"/>
      <c r="AO41" s="196"/>
    </row>
    <row r="42" spans="2:41" x14ac:dyDescent="0.2">
      <c r="B42" s="172" t="s">
        <v>152</v>
      </c>
      <c r="C42" s="15" t="s">
        <v>353</v>
      </c>
      <c r="D42" s="76" t="str">
        <f>Anbudspris!$N$51</f>
        <v xml:space="preserve"> </v>
      </c>
      <c r="E42" s="85" t="str">
        <f>Anbudspris!$O$51</f>
        <v xml:space="preserve"> </v>
      </c>
      <c r="F42" s="101">
        <v>32</v>
      </c>
      <c r="G42" s="88">
        <f>IF(Prislista!$F$237=0,0,E42/F42)</f>
        <v>0</v>
      </c>
      <c r="H42" s="744">
        <f t="shared" si="25"/>
        <v>0</v>
      </c>
      <c r="I42" s="462">
        <f t="shared" si="25"/>
        <v>0</v>
      </c>
      <c r="J42" s="462">
        <f t="shared" si="25"/>
        <v>0</v>
      </c>
      <c r="K42" s="464">
        <f t="shared" si="25"/>
        <v>0</v>
      </c>
      <c r="L42" s="466">
        <f t="shared" si="25"/>
        <v>0</v>
      </c>
      <c r="M42" s="462">
        <f t="shared" si="25"/>
        <v>0</v>
      </c>
      <c r="N42" s="462">
        <f t="shared" si="25"/>
        <v>0</v>
      </c>
      <c r="O42" s="463">
        <f t="shared" si="25"/>
        <v>0</v>
      </c>
      <c r="P42" s="744">
        <f t="shared" si="25"/>
        <v>0</v>
      </c>
      <c r="Q42" s="462">
        <f t="shared" si="25"/>
        <v>0</v>
      </c>
      <c r="R42" s="462">
        <f t="shared" si="26"/>
        <v>0</v>
      </c>
      <c r="S42" s="464">
        <f t="shared" si="26"/>
        <v>0</v>
      </c>
      <c r="T42" s="466">
        <f t="shared" si="26"/>
        <v>0</v>
      </c>
      <c r="U42" s="462">
        <f t="shared" si="26"/>
        <v>0</v>
      </c>
      <c r="V42" s="462">
        <f t="shared" si="26"/>
        <v>0</v>
      </c>
      <c r="W42" s="463">
        <f t="shared" si="26"/>
        <v>0</v>
      </c>
      <c r="X42" s="744">
        <f t="shared" si="26"/>
        <v>0</v>
      </c>
      <c r="Y42" s="462">
        <f t="shared" si="26"/>
        <v>0</v>
      </c>
      <c r="Z42" s="462">
        <f t="shared" si="26"/>
        <v>0</v>
      </c>
      <c r="AA42" s="464">
        <f t="shared" si="26"/>
        <v>0</v>
      </c>
      <c r="AB42" s="466">
        <f t="shared" si="27"/>
        <v>0</v>
      </c>
      <c r="AC42" s="462">
        <f t="shared" si="27"/>
        <v>0</v>
      </c>
      <c r="AD42" s="462">
        <f t="shared" si="27"/>
        <v>0</v>
      </c>
      <c r="AE42" s="463">
        <f t="shared" si="27"/>
        <v>0</v>
      </c>
      <c r="AF42" s="744">
        <f t="shared" si="27"/>
        <v>0</v>
      </c>
      <c r="AG42" s="462">
        <f t="shared" si="27"/>
        <v>0</v>
      </c>
      <c r="AH42" s="462">
        <f t="shared" si="27"/>
        <v>0</v>
      </c>
      <c r="AI42" s="464">
        <f t="shared" si="27"/>
        <v>0</v>
      </c>
      <c r="AJ42" s="744">
        <f t="shared" si="27"/>
        <v>0</v>
      </c>
      <c r="AK42" s="462">
        <f t="shared" si="27"/>
        <v>0</v>
      </c>
      <c r="AL42" s="462">
        <f t="shared" si="27"/>
        <v>0</v>
      </c>
      <c r="AM42" s="464">
        <f t="shared" si="27"/>
        <v>0</v>
      </c>
      <c r="AN42" s="196"/>
      <c r="AO42" s="864"/>
    </row>
    <row r="43" spans="2:41" x14ac:dyDescent="0.2">
      <c r="B43" s="172" t="s">
        <v>153</v>
      </c>
      <c r="C43" s="806" t="s">
        <v>354</v>
      </c>
      <c r="D43" s="76" t="str">
        <f>Anbudspris!$N$52</f>
        <v xml:space="preserve"> </v>
      </c>
      <c r="E43" s="85" t="str">
        <f>Anbudspris!$O$52</f>
        <v xml:space="preserve"> </v>
      </c>
      <c r="F43" s="101">
        <v>32</v>
      </c>
      <c r="G43" s="88">
        <f>IF(Prislista!$F$238=0,0,E43/F43)</f>
        <v>0</v>
      </c>
      <c r="H43" s="744">
        <f t="shared" si="25"/>
        <v>0</v>
      </c>
      <c r="I43" s="462">
        <f t="shared" si="25"/>
        <v>0</v>
      </c>
      <c r="J43" s="462">
        <f t="shared" si="25"/>
        <v>0</v>
      </c>
      <c r="K43" s="464">
        <f t="shared" si="25"/>
        <v>0</v>
      </c>
      <c r="L43" s="744">
        <f t="shared" si="25"/>
        <v>0</v>
      </c>
      <c r="M43" s="462">
        <f t="shared" si="25"/>
        <v>0</v>
      </c>
      <c r="N43" s="462">
        <f t="shared" si="25"/>
        <v>0</v>
      </c>
      <c r="O43" s="464">
        <f t="shared" si="25"/>
        <v>0</v>
      </c>
      <c r="P43" s="744">
        <f t="shared" si="25"/>
        <v>0</v>
      </c>
      <c r="Q43" s="462">
        <f t="shared" si="25"/>
        <v>0</v>
      </c>
      <c r="R43" s="462">
        <f t="shared" si="25"/>
        <v>0</v>
      </c>
      <c r="S43" s="464">
        <f t="shared" si="25"/>
        <v>0</v>
      </c>
      <c r="T43" s="744">
        <f t="shared" si="25"/>
        <v>0</v>
      </c>
      <c r="U43" s="462">
        <f t="shared" si="25"/>
        <v>0</v>
      </c>
      <c r="V43" s="462">
        <f t="shared" si="25"/>
        <v>0</v>
      </c>
      <c r="W43" s="464">
        <f t="shared" si="25"/>
        <v>0</v>
      </c>
      <c r="X43" s="744">
        <f t="shared" si="26"/>
        <v>0</v>
      </c>
      <c r="Y43" s="462">
        <f t="shared" si="26"/>
        <v>0</v>
      </c>
      <c r="Z43" s="462">
        <f t="shared" si="26"/>
        <v>0</v>
      </c>
      <c r="AA43" s="464">
        <f t="shared" si="26"/>
        <v>0</v>
      </c>
      <c r="AB43" s="744">
        <f t="shared" si="26"/>
        <v>0</v>
      </c>
      <c r="AC43" s="462">
        <f t="shared" si="26"/>
        <v>0</v>
      </c>
      <c r="AD43" s="462">
        <f t="shared" si="26"/>
        <v>0</v>
      </c>
      <c r="AE43" s="464">
        <f t="shared" si="26"/>
        <v>0</v>
      </c>
      <c r="AF43" s="744">
        <f t="shared" si="26"/>
        <v>0</v>
      </c>
      <c r="AG43" s="462">
        <f t="shared" si="26"/>
        <v>0</v>
      </c>
      <c r="AH43" s="462">
        <f t="shared" si="27"/>
        <v>0</v>
      </c>
      <c r="AI43" s="464">
        <f t="shared" si="27"/>
        <v>0</v>
      </c>
      <c r="AJ43" s="744">
        <f t="shared" si="27"/>
        <v>0</v>
      </c>
      <c r="AK43" s="462">
        <f t="shared" si="27"/>
        <v>0</v>
      </c>
      <c r="AL43" s="462">
        <f t="shared" si="27"/>
        <v>0</v>
      </c>
      <c r="AM43" s="464">
        <f t="shared" si="27"/>
        <v>0</v>
      </c>
      <c r="AN43" s="196"/>
      <c r="AO43" s="865" t="s">
        <v>121</v>
      </c>
    </row>
    <row r="44" spans="2:41" x14ac:dyDescent="0.2">
      <c r="B44" s="171" t="s">
        <v>160</v>
      </c>
      <c r="C44" s="807" t="s">
        <v>355</v>
      </c>
      <c r="D44" s="247" t="str">
        <f>Anbudspris!$N$53</f>
        <v xml:space="preserve"> </v>
      </c>
      <c r="E44" s="246" t="str">
        <f>Anbudspris!$O$53</f>
        <v xml:space="preserve"> </v>
      </c>
      <c r="F44" s="245">
        <v>32</v>
      </c>
      <c r="G44" s="244">
        <f>IF(Prislista!$F$239=0,0,E44/F44)</f>
        <v>0</v>
      </c>
      <c r="H44" s="747">
        <f t="shared" si="25"/>
        <v>0</v>
      </c>
      <c r="I44" s="474">
        <f t="shared" si="25"/>
        <v>0</v>
      </c>
      <c r="J44" s="474">
        <f t="shared" si="25"/>
        <v>0</v>
      </c>
      <c r="K44" s="475">
        <f t="shared" si="25"/>
        <v>0</v>
      </c>
      <c r="L44" s="778">
        <f t="shared" si="25"/>
        <v>0</v>
      </c>
      <c r="M44" s="474">
        <f t="shared" si="25"/>
        <v>0</v>
      </c>
      <c r="N44" s="474">
        <f t="shared" si="25"/>
        <v>0</v>
      </c>
      <c r="O44" s="783">
        <f t="shared" si="25"/>
        <v>0</v>
      </c>
      <c r="P44" s="747">
        <f t="shared" si="25"/>
        <v>0</v>
      </c>
      <c r="Q44" s="474">
        <f t="shared" si="25"/>
        <v>0</v>
      </c>
      <c r="R44" s="474">
        <f t="shared" si="26"/>
        <v>0</v>
      </c>
      <c r="S44" s="475">
        <f t="shared" si="26"/>
        <v>0</v>
      </c>
      <c r="T44" s="778">
        <f t="shared" si="26"/>
        <v>0</v>
      </c>
      <c r="U44" s="474">
        <f t="shared" si="26"/>
        <v>0</v>
      </c>
      <c r="V44" s="474">
        <f t="shared" si="26"/>
        <v>0</v>
      </c>
      <c r="W44" s="783">
        <f t="shared" si="26"/>
        <v>0</v>
      </c>
      <c r="X44" s="747">
        <f t="shared" si="26"/>
        <v>0</v>
      </c>
      <c r="Y44" s="474">
        <f t="shared" si="26"/>
        <v>0</v>
      </c>
      <c r="Z44" s="474">
        <f t="shared" si="26"/>
        <v>0</v>
      </c>
      <c r="AA44" s="475">
        <f t="shared" si="26"/>
        <v>0</v>
      </c>
      <c r="AB44" s="778">
        <f t="shared" si="27"/>
        <v>0</v>
      </c>
      <c r="AC44" s="474">
        <f t="shared" si="27"/>
        <v>0</v>
      </c>
      <c r="AD44" s="474">
        <f t="shared" si="27"/>
        <v>0</v>
      </c>
      <c r="AE44" s="783">
        <f t="shared" si="27"/>
        <v>0</v>
      </c>
      <c r="AF44" s="747">
        <f t="shared" si="27"/>
        <v>0</v>
      </c>
      <c r="AG44" s="474">
        <f t="shared" si="27"/>
        <v>0</v>
      </c>
      <c r="AH44" s="474">
        <f t="shared" si="27"/>
        <v>0</v>
      </c>
      <c r="AI44" s="475">
        <f t="shared" si="27"/>
        <v>0</v>
      </c>
      <c r="AJ44" s="747">
        <f t="shared" si="27"/>
        <v>0</v>
      </c>
      <c r="AK44" s="474">
        <f t="shared" si="27"/>
        <v>0</v>
      </c>
      <c r="AL44" s="474">
        <f t="shared" si="27"/>
        <v>0</v>
      </c>
      <c r="AM44" s="475">
        <f t="shared" si="27"/>
        <v>0</v>
      </c>
      <c r="AN44" s="196"/>
      <c r="AO44" s="203">
        <f>SUM(H31:AM44)</f>
        <v>0</v>
      </c>
    </row>
    <row r="45" spans="2:41" s="394" customFormat="1" x14ac:dyDescent="0.2">
      <c r="B45" s="651"/>
      <c r="C45" s="717"/>
      <c r="D45" s="832"/>
      <c r="E45" s="719"/>
      <c r="F45" s="396"/>
      <c r="G45" s="654"/>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833"/>
      <c r="AO45" s="721"/>
    </row>
    <row r="46" spans="2:41" s="13" customFormat="1" ht="15" x14ac:dyDescent="0.25">
      <c r="B46" s="201"/>
      <c r="C46" s="98"/>
      <c r="D46" s="68"/>
      <c r="E46" s="98"/>
      <c r="F46" s="98"/>
      <c r="G46" s="98"/>
    </row>
    <row r="47" spans="2:41" ht="15" x14ac:dyDescent="0.25">
      <c r="B47" s="4"/>
      <c r="C47" s="6"/>
      <c r="D47" s="79"/>
      <c r="E47" s="80" t="s">
        <v>53</v>
      </c>
      <c r="F47" s="99" t="s">
        <v>14</v>
      </c>
      <c r="G47" s="102" t="s">
        <v>48</v>
      </c>
      <c r="H47" s="1091">
        <f>H$11</f>
        <v>2015</v>
      </c>
      <c r="I47" s="1092" t="str">
        <f t="shared" ref="I47:AM47" si="28">I$12</f>
        <v>Kvartal 2</v>
      </c>
      <c r="J47" s="1092" t="str">
        <f t="shared" si="28"/>
        <v>Kvartal 3</v>
      </c>
      <c r="K47" s="1093" t="str">
        <f t="shared" si="28"/>
        <v>Kvartal 4</v>
      </c>
      <c r="L47" s="1094">
        <f t="shared" ref="L47" si="29">L$11</f>
        <v>2016</v>
      </c>
      <c r="M47" s="1092" t="str">
        <f t="shared" si="28"/>
        <v>Kvartal 2</v>
      </c>
      <c r="N47" s="1092" t="str">
        <f t="shared" si="28"/>
        <v>Kvartal 3</v>
      </c>
      <c r="O47" s="1092" t="str">
        <f t="shared" si="28"/>
        <v>Kvartal 4</v>
      </c>
      <c r="P47" s="1091">
        <f t="shared" ref="P47" si="30">P$11</f>
        <v>2017</v>
      </c>
      <c r="Q47" s="1092" t="str">
        <f t="shared" si="28"/>
        <v>Kvartal 2</v>
      </c>
      <c r="R47" s="1092" t="str">
        <f t="shared" si="28"/>
        <v>Kvartal 3</v>
      </c>
      <c r="S47" s="1093" t="str">
        <f t="shared" si="28"/>
        <v>Kvartal 4</v>
      </c>
      <c r="T47" s="1094">
        <f t="shared" ref="T47" si="31">T$11</f>
        <v>2018</v>
      </c>
      <c r="U47" s="1092" t="str">
        <f t="shared" si="28"/>
        <v>Kvartal 2</v>
      </c>
      <c r="V47" s="1092" t="str">
        <f t="shared" si="28"/>
        <v>Kvartal 3</v>
      </c>
      <c r="W47" s="1092" t="str">
        <f t="shared" si="28"/>
        <v>Kvartal 4</v>
      </c>
      <c r="X47" s="1091">
        <f t="shared" ref="X47" si="32">X$11</f>
        <v>2019</v>
      </c>
      <c r="Y47" s="1092" t="str">
        <f t="shared" si="28"/>
        <v>Kvartal 2</v>
      </c>
      <c r="Z47" s="1092" t="str">
        <f t="shared" si="28"/>
        <v>Kvartal 3</v>
      </c>
      <c r="AA47" s="1093" t="str">
        <f t="shared" si="28"/>
        <v>Kvartal 4</v>
      </c>
      <c r="AB47" s="1094">
        <f t="shared" ref="AB47" si="33">AB$11</f>
        <v>2020</v>
      </c>
      <c r="AC47" s="1092" t="str">
        <f t="shared" si="28"/>
        <v>Kvartal 2</v>
      </c>
      <c r="AD47" s="1092" t="str">
        <f t="shared" si="28"/>
        <v>Kvartal 3</v>
      </c>
      <c r="AE47" s="1092" t="str">
        <f t="shared" si="28"/>
        <v>Kvartal 4</v>
      </c>
      <c r="AF47" s="1091">
        <f t="shared" ref="AF47" si="34">AF$11</f>
        <v>2021</v>
      </c>
      <c r="AG47" s="1092" t="str">
        <f t="shared" si="28"/>
        <v>Kvartal 2</v>
      </c>
      <c r="AH47" s="1092" t="str">
        <f t="shared" si="28"/>
        <v>Kvartal 3</v>
      </c>
      <c r="AI47" s="1093" t="str">
        <f t="shared" si="28"/>
        <v>Kvartal 4</v>
      </c>
      <c r="AJ47" s="1091">
        <f t="shared" ref="AJ47" si="35">AJ$11</f>
        <v>2022</v>
      </c>
      <c r="AK47" s="1092" t="str">
        <f t="shared" si="28"/>
        <v>Kvartal 2</v>
      </c>
      <c r="AL47" s="1092" t="str">
        <f t="shared" si="28"/>
        <v>Kvartal 3</v>
      </c>
      <c r="AM47" s="1093" t="str">
        <f t="shared" si="28"/>
        <v>Kvartal 4</v>
      </c>
    </row>
    <row r="48" spans="2:41" ht="15" x14ac:dyDescent="0.25">
      <c r="B48" s="4" t="s">
        <v>332</v>
      </c>
      <c r="C48" s="6"/>
      <c r="D48" s="126" t="s">
        <v>28</v>
      </c>
      <c r="E48" s="81" t="s">
        <v>54</v>
      </c>
      <c r="F48" s="100" t="s">
        <v>49</v>
      </c>
      <c r="G48" s="103" t="s">
        <v>47</v>
      </c>
      <c r="H48" s="758" t="str">
        <f t="shared" ref="H48:AM48" si="36">H$12</f>
        <v>Kvartal 1</v>
      </c>
      <c r="I48" s="749" t="str">
        <f t="shared" si="36"/>
        <v>Kvartal 2</v>
      </c>
      <c r="J48" s="750" t="str">
        <f t="shared" si="36"/>
        <v>Kvartal 3</v>
      </c>
      <c r="K48" s="770" t="str">
        <f t="shared" si="36"/>
        <v>Kvartal 4</v>
      </c>
      <c r="L48" s="756" t="str">
        <f t="shared" si="36"/>
        <v>Kvartal 1</v>
      </c>
      <c r="M48" s="749" t="str">
        <f t="shared" si="36"/>
        <v>Kvartal 2</v>
      </c>
      <c r="N48" s="750" t="str">
        <f t="shared" si="36"/>
        <v>Kvartal 3</v>
      </c>
      <c r="O48" s="773" t="str">
        <f t="shared" si="36"/>
        <v>Kvartal 4</v>
      </c>
      <c r="P48" s="748" t="str">
        <f t="shared" si="36"/>
        <v>Kvartal 1</v>
      </c>
      <c r="Q48" s="749" t="str">
        <f t="shared" si="36"/>
        <v>Kvartal 2</v>
      </c>
      <c r="R48" s="750" t="str">
        <f t="shared" si="36"/>
        <v>Kvartal 3</v>
      </c>
      <c r="S48" s="770" t="str">
        <f t="shared" si="36"/>
        <v>Kvartal 4</v>
      </c>
      <c r="T48" s="756" t="str">
        <f t="shared" si="36"/>
        <v>Kvartal 1</v>
      </c>
      <c r="U48" s="749" t="str">
        <f t="shared" si="36"/>
        <v>Kvartal 2</v>
      </c>
      <c r="V48" s="750" t="str">
        <f t="shared" si="36"/>
        <v>Kvartal 3</v>
      </c>
      <c r="W48" s="773" t="str">
        <f t="shared" si="36"/>
        <v>Kvartal 4</v>
      </c>
      <c r="X48" s="748" t="str">
        <f t="shared" si="36"/>
        <v>Kvartal 1</v>
      </c>
      <c r="Y48" s="749" t="str">
        <f t="shared" si="36"/>
        <v>Kvartal 2</v>
      </c>
      <c r="Z48" s="750" t="str">
        <f t="shared" si="36"/>
        <v>Kvartal 3</v>
      </c>
      <c r="AA48" s="770" t="str">
        <f t="shared" si="36"/>
        <v>Kvartal 4</v>
      </c>
      <c r="AB48" s="756" t="str">
        <f t="shared" si="36"/>
        <v>Kvartal 1</v>
      </c>
      <c r="AC48" s="749" t="str">
        <f t="shared" si="36"/>
        <v>Kvartal 2</v>
      </c>
      <c r="AD48" s="750" t="str">
        <f t="shared" si="36"/>
        <v>Kvartal 3</v>
      </c>
      <c r="AE48" s="773" t="str">
        <f t="shared" si="36"/>
        <v>Kvartal 4</v>
      </c>
      <c r="AF48" s="748" t="str">
        <f t="shared" si="36"/>
        <v>Kvartal 1</v>
      </c>
      <c r="AG48" s="749" t="str">
        <f t="shared" si="36"/>
        <v>Kvartal 2</v>
      </c>
      <c r="AH48" s="750" t="str">
        <f t="shared" si="36"/>
        <v>Kvartal 3</v>
      </c>
      <c r="AI48" s="770" t="str">
        <f t="shared" si="36"/>
        <v>Kvartal 4</v>
      </c>
      <c r="AJ48" s="751" t="str">
        <f t="shared" si="36"/>
        <v>Kvartal 1</v>
      </c>
      <c r="AK48" s="752" t="str">
        <f t="shared" si="36"/>
        <v>Kvartal 2</v>
      </c>
      <c r="AL48" s="753" t="str">
        <f t="shared" si="36"/>
        <v>Kvartal 3</v>
      </c>
      <c r="AM48" s="754" t="str">
        <f t="shared" si="36"/>
        <v>Kvartal 4</v>
      </c>
    </row>
    <row r="49" spans="2:41" x14ac:dyDescent="0.2">
      <c r="B49" s="173" t="s">
        <v>24</v>
      </c>
      <c r="C49" s="399" t="s">
        <v>358</v>
      </c>
      <c r="D49" s="400" t="str">
        <f>Anbudspris!$S$38</f>
        <v xml:space="preserve"> </v>
      </c>
      <c r="E49" s="401" t="str">
        <f>Anbudspris!$T$38</f>
        <v xml:space="preserve"> </v>
      </c>
      <c r="F49" s="402">
        <v>32</v>
      </c>
      <c r="G49" s="403">
        <f>IF(Prislista!$H$81=0,0,E49/F49)</f>
        <v>0</v>
      </c>
      <c r="H49" s="743">
        <f t="shared" ref="H49:Q50" si="37">SUM($G49)</f>
        <v>0</v>
      </c>
      <c r="I49" s="477">
        <f t="shared" si="37"/>
        <v>0</v>
      </c>
      <c r="J49" s="477">
        <f t="shared" si="37"/>
        <v>0</v>
      </c>
      <c r="K49" s="478">
        <f t="shared" si="37"/>
        <v>0</v>
      </c>
      <c r="L49" s="775">
        <f t="shared" si="37"/>
        <v>0</v>
      </c>
      <c r="M49" s="477">
        <f t="shared" si="37"/>
        <v>0</v>
      </c>
      <c r="N49" s="477">
        <f t="shared" si="37"/>
        <v>0</v>
      </c>
      <c r="O49" s="780">
        <f t="shared" si="37"/>
        <v>0</v>
      </c>
      <c r="P49" s="743">
        <f t="shared" si="37"/>
        <v>0</v>
      </c>
      <c r="Q49" s="477">
        <f t="shared" si="37"/>
        <v>0</v>
      </c>
      <c r="R49" s="477">
        <f t="shared" ref="R49:AA50" si="38">SUM($G49)</f>
        <v>0</v>
      </c>
      <c r="S49" s="478">
        <f t="shared" si="38"/>
        <v>0</v>
      </c>
      <c r="T49" s="775">
        <f t="shared" si="38"/>
        <v>0</v>
      </c>
      <c r="U49" s="477">
        <f t="shared" si="38"/>
        <v>0</v>
      </c>
      <c r="V49" s="477">
        <f t="shared" si="38"/>
        <v>0</v>
      </c>
      <c r="W49" s="780">
        <f t="shared" si="38"/>
        <v>0</v>
      </c>
      <c r="X49" s="743">
        <f t="shared" si="38"/>
        <v>0</v>
      </c>
      <c r="Y49" s="477">
        <f t="shared" si="38"/>
        <v>0</v>
      </c>
      <c r="Z49" s="477">
        <f t="shared" si="38"/>
        <v>0</v>
      </c>
      <c r="AA49" s="478">
        <f t="shared" si="38"/>
        <v>0</v>
      </c>
      <c r="AB49" s="775">
        <f t="shared" ref="AB49:AM50" si="39">SUM($G49)</f>
        <v>0</v>
      </c>
      <c r="AC49" s="477">
        <f t="shared" si="39"/>
        <v>0</v>
      </c>
      <c r="AD49" s="477">
        <f t="shared" si="39"/>
        <v>0</v>
      </c>
      <c r="AE49" s="780">
        <f t="shared" si="39"/>
        <v>0</v>
      </c>
      <c r="AF49" s="743">
        <f t="shared" si="39"/>
        <v>0</v>
      </c>
      <c r="AG49" s="477">
        <f t="shared" si="39"/>
        <v>0</v>
      </c>
      <c r="AH49" s="477">
        <f t="shared" si="39"/>
        <v>0</v>
      </c>
      <c r="AI49" s="478">
        <f t="shared" si="39"/>
        <v>0</v>
      </c>
      <c r="AJ49" s="743">
        <f t="shared" si="39"/>
        <v>0</v>
      </c>
      <c r="AK49" s="477">
        <f t="shared" si="39"/>
        <v>0</v>
      </c>
      <c r="AL49" s="477">
        <f t="shared" si="39"/>
        <v>0</v>
      </c>
      <c r="AM49" s="478">
        <f t="shared" si="39"/>
        <v>0</v>
      </c>
      <c r="AN49" s="196"/>
      <c r="AO49" s="196"/>
    </row>
    <row r="50" spans="2:41" x14ac:dyDescent="0.2">
      <c r="B50" s="212" t="s">
        <v>26</v>
      </c>
      <c r="C50" s="429" t="s">
        <v>359</v>
      </c>
      <c r="D50" s="430" t="str">
        <f>Anbudspris!$S$39</f>
        <v xml:space="preserve"> </v>
      </c>
      <c r="E50" s="431" t="str">
        <f>Anbudspris!$T$39</f>
        <v xml:space="preserve"> </v>
      </c>
      <c r="F50" s="432">
        <v>32</v>
      </c>
      <c r="G50" s="433">
        <f>IF(Prislista!$H$85=0,0,E50/F50)</f>
        <v>0</v>
      </c>
      <c r="H50" s="744">
        <f t="shared" si="37"/>
        <v>0</v>
      </c>
      <c r="I50" s="462">
        <f t="shared" si="37"/>
        <v>0</v>
      </c>
      <c r="J50" s="462">
        <f t="shared" si="37"/>
        <v>0</v>
      </c>
      <c r="K50" s="464">
        <f t="shared" si="37"/>
        <v>0</v>
      </c>
      <c r="L50" s="466">
        <f t="shared" si="37"/>
        <v>0</v>
      </c>
      <c r="M50" s="462">
        <f t="shared" si="37"/>
        <v>0</v>
      </c>
      <c r="N50" s="462">
        <f t="shared" si="37"/>
        <v>0</v>
      </c>
      <c r="O50" s="463">
        <f t="shared" si="37"/>
        <v>0</v>
      </c>
      <c r="P50" s="744">
        <f t="shared" si="37"/>
        <v>0</v>
      </c>
      <c r="Q50" s="462">
        <f t="shared" si="37"/>
        <v>0</v>
      </c>
      <c r="R50" s="462">
        <f t="shared" si="38"/>
        <v>0</v>
      </c>
      <c r="S50" s="464">
        <f t="shared" si="38"/>
        <v>0</v>
      </c>
      <c r="T50" s="466">
        <f t="shared" si="38"/>
        <v>0</v>
      </c>
      <c r="U50" s="462">
        <f t="shared" si="38"/>
        <v>0</v>
      </c>
      <c r="V50" s="462">
        <f t="shared" si="38"/>
        <v>0</v>
      </c>
      <c r="W50" s="463">
        <f t="shared" si="38"/>
        <v>0</v>
      </c>
      <c r="X50" s="744">
        <f t="shared" si="38"/>
        <v>0</v>
      </c>
      <c r="Y50" s="462">
        <f t="shared" si="38"/>
        <v>0</v>
      </c>
      <c r="Z50" s="462">
        <f t="shared" si="38"/>
        <v>0</v>
      </c>
      <c r="AA50" s="464">
        <f t="shared" si="38"/>
        <v>0</v>
      </c>
      <c r="AB50" s="466">
        <f t="shared" si="39"/>
        <v>0</v>
      </c>
      <c r="AC50" s="462">
        <f t="shared" si="39"/>
        <v>0</v>
      </c>
      <c r="AD50" s="462">
        <f t="shared" si="39"/>
        <v>0</v>
      </c>
      <c r="AE50" s="463">
        <f t="shared" si="39"/>
        <v>0</v>
      </c>
      <c r="AF50" s="744">
        <f t="shared" si="39"/>
        <v>0</v>
      </c>
      <c r="AG50" s="462">
        <f t="shared" si="39"/>
        <v>0</v>
      </c>
      <c r="AH50" s="462">
        <f t="shared" si="39"/>
        <v>0</v>
      </c>
      <c r="AI50" s="464">
        <f t="shared" si="39"/>
        <v>0</v>
      </c>
      <c r="AJ50" s="744">
        <f t="shared" si="39"/>
        <v>0</v>
      </c>
      <c r="AK50" s="462">
        <f t="shared" si="39"/>
        <v>0</v>
      </c>
      <c r="AL50" s="462">
        <f t="shared" si="39"/>
        <v>0</v>
      </c>
      <c r="AM50" s="464">
        <f t="shared" si="39"/>
        <v>0</v>
      </c>
      <c r="AN50" s="196"/>
      <c r="AO50" s="196"/>
    </row>
    <row r="51" spans="2:41" x14ac:dyDescent="0.2">
      <c r="B51" s="18" t="s">
        <v>32</v>
      </c>
      <c r="C51" s="78" t="s">
        <v>295</v>
      </c>
      <c r="D51" s="76" t="str">
        <f>Anbudspris!$I$40</f>
        <v xml:space="preserve"> </v>
      </c>
      <c r="E51" s="86" t="str">
        <f>Anbudspris!$T$40</f>
        <v xml:space="preserve"> </v>
      </c>
      <c r="F51" s="101">
        <v>20</v>
      </c>
      <c r="G51" s="88">
        <f>IF(Prislista!$F$89=0,0,E51/F51)</f>
        <v>0</v>
      </c>
      <c r="H51" s="744">
        <f t="shared" ref="H51:W51" si="40">SUM($G51)</f>
        <v>0</v>
      </c>
      <c r="I51" s="462">
        <f t="shared" si="40"/>
        <v>0</v>
      </c>
      <c r="J51" s="462">
        <f t="shared" si="40"/>
        <v>0</v>
      </c>
      <c r="K51" s="464">
        <f t="shared" si="40"/>
        <v>0</v>
      </c>
      <c r="L51" s="466">
        <f t="shared" si="40"/>
        <v>0</v>
      </c>
      <c r="M51" s="462">
        <f t="shared" si="40"/>
        <v>0</v>
      </c>
      <c r="N51" s="462">
        <f t="shared" si="40"/>
        <v>0</v>
      </c>
      <c r="O51" s="463">
        <f t="shared" si="40"/>
        <v>0</v>
      </c>
      <c r="P51" s="744">
        <f t="shared" si="40"/>
        <v>0</v>
      </c>
      <c r="Q51" s="462">
        <f t="shared" si="40"/>
        <v>0</v>
      </c>
      <c r="R51" s="462">
        <f t="shared" si="40"/>
        <v>0</v>
      </c>
      <c r="S51" s="464">
        <f t="shared" si="40"/>
        <v>0</v>
      </c>
      <c r="T51" s="466">
        <f t="shared" si="40"/>
        <v>0</v>
      </c>
      <c r="U51" s="462">
        <f t="shared" si="40"/>
        <v>0</v>
      </c>
      <c r="V51" s="462">
        <f t="shared" si="40"/>
        <v>0</v>
      </c>
      <c r="W51" s="463">
        <f t="shared" si="40"/>
        <v>0</v>
      </c>
      <c r="X51" s="744">
        <f>SUM($G51)</f>
        <v>0</v>
      </c>
      <c r="Y51" s="462">
        <f>SUM($G51)</f>
        <v>0</v>
      </c>
      <c r="Z51" s="462">
        <f>SUM($G51)</f>
        <v>0</v>
      </c>
      <c r="AA51" s="464">
        <f>SUM($G51)</f>
        <v>0</v>
      </c>
      <c r="AB51" s="62"/>
      <c r="AC51" s="465"/>
      <c r="AD51" s="465"/>
      <c r="AE51" s="25"/>
      <c r="AF51" s="24"/>
      <c r="AG51" s="465"/>
      <c r="AH51" s="465"/>
      <c r="AI51" s="26"/>
      <c r="AJ51" s="24"/>
      <c r="AK51" s="25"/>
      <c r="AL51" s="465"/>
      <c r="AM51" s="26"/>
      <c r="AN51" s="196"/>
      <c r="AO51" s="196"/>
    </row>
    <row r="52" spans="2:41" x14ac:dyDescent="0.2">
      <c r="B52" s="19" t="s">
        <v>23</v>
      </c>
      <c r="C52" s="231" t="s">
        <v>296</v>
      </c>
      <c r="D52" s="232" t="str">
        <f>Anbudspris!$S$41</f>
        <v xml:space="preserve"> </v>
      </c>
      <c r="E52" s="86" t="str">
        <f>Anbudspris!$T$41</f>
        <v xml:space="preserve"> </v>
      </c>
      <c r="F52" s="234">
        <v>1</v>
      </c>
      <c r="G52" s="88">
        <f>IF(Prislista!$H$210=0,0,E52/F52)</f>
        <v>0</v>
      </c>
      <c r="H52" s="27"/>
      <c r="I52" s="469"/>
      <c r="J52" s="469"/>
      <c r="K52" s="198"/>
      <c r="L52" s="64"/>
      <c r="M52" s="469"/>
      <c r="N52" s="469"/>
      <c r="O52" s="661"/>
      <c r="P52" s="27"/>
      <c r="Q52" s="469"/>
      <c r="R52" s="469"/>
      <c r="S52" s="198"/>
      <c r="T52" s="64"/>
      <c r="U52" s="469"/>
      <c r="V52" s="469"/>
      <c r="W52" s="661"/>
      <c r="X52" s="27"/>
      <c r="Y52" s="469"/>
      <c r="Z52" s="469"/>
      <c r="AA52" s="198"/>
      <c r="AB52" s="64"/>
      <c r="AC52" s="469"/>
      <c r="AD52" s="469"/>
      <c r="AE52" s="661"/>
      <c r="AF52" s="27"/>
      <c r="AG52" s="469"/>
      <c r="AH52" s="469"/>
      <c r="AI52" s="198"/>
      <c r="AJ52" s="27"/>
      <c r="AK52" s="469"/>
      <c r="AL52" s="469"/>
      <c r="AM52" s="470">
        <f>SUM($G52)</f>
        <v>0</v>
      </c>
      <c r="AN52" s="196"/>
      <c r="AO52" s="196"/>
    </row>
    <row r="53" spans="2:41" x14ac:dyDescent="0.2">
      <c r="B53" s="19"/>
      <c r="C53" s="197" t="s">
        <v>82</v>
      </c>
      <c r="D53" s="232"/>
      <c r="E53" s="233"/>
      <c r="F53" s="234"/>
      <c r="G53" s="235"/>
      <c r="H53" s="745"/>
      <c r="I53" s="471"/>
      <c r="J53" s="471"/>
      <c r="K53" s="470"/>
      <c r="L53" s="776"/>
      <c r="M53" s="471"/>
      <c r="N53" s="471"/>
      <c r="O53" s="781"/>
      <c r="P53" s="745"/>
      <c r="Q53" s="471"/>
      <c r="R53" s="471"/>
      <c r="S53" s="470"/>
      <c r="T53" s="776"/>
      <c r="U53" s="471"/>
      <c r="V53" s="471"/>
      <c r="W53" s="781"/>
      <c r="X53" s="745"/>
      <c r="Y53" s="471"/>
      <c r="Z53" s="471"/>
      <c r="AA53" s="470"/>
      <c r="AB53" s="776"/>
      <c r="AC53" s="471"/>
      <c r="AD53" s="471"/>
      <c r="AE53" s="781"/>
      <c r="AF53" s="745"/>
      <c r="AG53" s="471"/>
      <c r="AH53" s="471"/>
      <c r="AI53" s="470"/>
      <c r="AJ53" s="745"/>
      <c r="AK53" s="471"/>
      <c r="AL53" s="471"/>
      <c r="AM53" s="470"/>
      <c r="AN53" s="196"/>
      <c r="AO53" s="196"/>
    </row>
    <row r="54" spans="2:41" x14ac:dyDescent="0.2">
      <c r="B54" s="172" t="s">
        <v>42</v>
      </c>
      <c r="C54" s="252" t="s">
        <v>347</v>
      </c>
      <c r="D54" s="236" t="str">
        <f>Anbudspris!$S$45</f>
        <v xml:space="preserve"> </v>
      </c>
      <c r="E54" s="251" t="str">
        <f>Anbudspris!$T$45</f>
        <v xml:space="preserve"> </v>
      </c>
      <c r="F54" s="250">
        <v>32</v>
      </c>
      <c r="G54" s="249">
        <f>IF(Prislista!$F$231=0,0,E54/F54)</f>
        <v>0</v>
      </c>
      <c r="H54" s="746">
        <f t="shared" ref="H54:W62" si="41">SUM($G54)</f>
        <v>0</v>
      </c>
      <c r="I54" s="472">
        <f t="shared" si="41"/>
        <v>0</v>
      </c>
      <c r="J54" s="472">
        <f t="shared" si="41"/>
        <v>0</v>
      </c>
      <c r="K54" s="473">
        <f t="shared" si="41"/>
        <v>0</v>
      </c>
      <c r="L54" s="777">
        <f t="shared" si="41"/>
        <v>0</v>
      </c>
      <c r="M54" s="472">
        <f t="shared" si="41"/>
        <v>0</v>
      </c>
      <c r="N54" s="472">
        <f t="shared" si="41"/>
        <v>0</v>
      </c>
      <c r="O54" s="782">
        <f t="shared" si="41"/>
        <v>0</v>
      </c>
      <c r="P54" s="746">
        <f t="shared" si="41"/>
        <v>0</v>
      </c>
      <c r="Q54" s="472">
        <f t="shared" si="41"/>
        <v>0</v>
      </c>
      <c r="R54" s="472">
        <f t="shared" ref="R54:AG62" si="42">SUM($G54)</f>
        <v>0</v>
      </c>
      <c r="S54" s="473">
        <f t="shared" si="42"/>
        <v>0</v>
      </c>
      <c r="T54" s="777">
        <f t="shared" si="42"/>
        <v>0</v>
      </c>
      <c r="U54" s="472">
        <f t="shared" si="42"/>
        <v>0</v>
      </c>
      <c r="V54" s="472">
        <f t="shared" si="42"/>
        <v>0</v>
      </c>
      <c r="W54" s="782">
        <f t="shared" si="42"/>
        <v>0</v>
      </c>
      <c r="X54" s="746">
        <f t="shared" si="42"/>
        <v>0</v>
      </c>
      <c r="Y54" s="472">
        <f t="shared" si="42"/>
        <v>0</v>
      </c>
      <c r="Z54" s="472">
        <f t="shared" si="42"/>
        <v>0</v>
      </c>
      <c r="AA54" s="473">
        <f t="shared" si="42"/>
        <v>0</v>
      </c>
      <c r="AB54" s="777">
        <f t="shared" ref="AB54:AM62" si="43">SUM($G54)</f>
        <v>0</v>
      </c>
      <c r="AC54" s="472">
        <f t="shared" si="43"/>
        <v>0</v>
      </c>
      <c r="AD54" s="472">
        <f t="shared" si="43"/>
        <v>0</v>
      </c>
      <c r="AE54" s="782">
        <f t="shared" si="43"/>
        <v>0</v>
      </c>
      <c r="AF54" s="746">
        <f t="shared" si="43"/>
        <v>0</v>
      </c>
      <c r="AG54" s="472">
        <f t="shared" si="43"/>
        <v>0</v>
      </c>
      <c r="AH54" s="472">
        <f t="shared" si="43"/>
        <v>0</v>
      </c>
      <c r="AI54" s="473">
        <f t="shared" si="43"/>
        <v>0</v>
      </c>
      <c r="AJ54" s="746">
        <f t="shared" si="43"/>
        <v>0</v>
      </c>
      <c r="AK54" s="472">
        <f t="shared" si="43"/>
        <v>0</v>
      </c>
      <c r="AL54" s="472">
        <f t="shared" si="43"/>
        <v>0</v>
      </c>
      <c r="AM54" s="473">
        <f t="shared" si="43"/>
        <v>0</v>
      </c>
      <c r="AN54" s="196"/>
      <c r="AO54" s="196"/>
    </row>
    <row r="55" spans="2:41" x14ac:dyDescent="0.2">
      <c r="B55" s="172" t="s">
        <v>147</v>
      </c>
      <c r="C55" s="15" t="s">
        <v>348</v>
      </c>
      <c r="D55" s="76" t="str">
        <f>Anbudspris!$S$46</f>
        <v xml:space="preserve"> </v>
      </c>
      <c r="E55" s="85" t="str">
        <f>Anbudspris!$T$46</f>
        <v xml:space="preserve"> </v>
      </c>
      <c r="F55" s="101">
        <v>32</v>
      </c>
      <c r="G55" s="88">
        <f>IF(Prislista!$F$232=0,0,E55/F55)</f>
        <v>0</v>
      </c>
      <c r="H55" s="744">
        <f t="shared" si="41"/>
        <v>0</v>
      </c>
      <c r="I55" s="462">
        <f t="shared" si="41"/>
        <v>0</v>
      </c>
      <c r="J55" s="462">
        <f t="shared" si="41"/>
        <v>0</v>
      </c>
      <c r="K55" s="464">
        <f t="shared" si="41"/>
        <v>0</v>
      </c>
      <c r="L55" s="466">
        <f t="shared" si="41"/>
        <v>0</v>
      </c>
      <c r="M55" s="462">
        <f t="shared" si="41"/>
        <v>0</v>
      </c>
      <c r="N55" s="462">
        <f t="shared" si="41"/>
        <v>0</v>
      </c>
      <c r="O55" s="463">
        <f t="shared" si="41"/>
        <v>0</v>
      </c>
      <c r="P55" s="744">
        <f t="shared" si="41"/>
        <v>0</v>
      </c>
      <c r="Q55" s="462">
        <f t="shared" si="41"/>
        <v>0</v>
      </c>
      <c r="R55" s="462">
        <f t="shared" si="42"/>
        <v>0</v>
      </c>
      <c r="S55" s="464">
        <f t="shared" si="42"/>
        <v>0</v>
      </c>
      <c r="T55" s="466">
        <f t="shared" si="42"/>
        <v>0</v>
      </c>
      <c r="U55" s="462">
        <f t="shared" si="42"/>
        <v>0</v>
      </c>
      <c r="V55" s="462">
        <f t="shared" si="42"/>
        <v>0</v>
      </c>
      <c r="W55" s="463">
        <f t="shared" si="42"/>
        <v>0</v>
      </c>
      <c r="X55" s="744">
        <f t="shared" si="42"/>
        <v>0</v>
      </c>
      <c r="Y55" s="462">
        <f t="shared" si="42"/>
        <v>0</v>
      </c>
      <c r="Z55" s="462">
        <f t="shared" si="42"/>
        <v>0</v>
      </c>
      <c r="AA55" s="464">
        <f t="shared" si="42"/>
        <v>0</v>
      </c>
      <c r="AB55" s="466">
        <f t="shared" si="43"/>
        <v>0</v>
      </c>
      <c r="AC55" s="462">
        <f t="shared" si="43"/>
        <v>0</v>
      </c>
      <c r="AD55" s="462">
        <f t="shared" si="43"/>
        <v>0</v>
      </c>
      <c r="AE55" s="463">
        <f t="shared" si="43"/>
        <v>0</v>
      </c>
      <c r="AF55" s="744">
        <f t="shared" si="43"/>
        <v>0</v>
      </c>
      <c r="AG55" s="462">
        <f t="shared" si="43"/>
        <v>0</v>
      </c>
      <c r="AH55" s="462">
        <f t="shared" si="43"/>
        <v>0</v>
      </c>
      <c r="AI55" s="464">
        <f t="shared" si="43"/>
        <v>0</v>
      </c>
      <c r="AJ55" s="744">
        <f t="shared" si="43"/>
        <v>0</v>
      </c>
      <c r="AK55" s="462">
        <f t="shared" si="43"/>
        <v>0</v>
      </c>
      <c r="AL55" s="464">
        <f t="shared" si="43"/>
        <v>0</v>
      </c>
      <c r="AM55" s="479">
        <f t="shared" si="43"/>
        <v>0</v>
      </c>
      <c r="AN55" s="196"/>
      <c r="AO55" s="196"/>
    </row>
    <row r="56" spans="2:41" x14ac:dyDescent="0.2">
      <c r="B56" s="172" t="s">
        <v>148</v>
      </c>
      <c r="C56" s="15" t="s">
        <v>349</v>
      </c>
      <c r="D56" s="76" t="str">
        <f>Anbudspris!$S$47</f>
        <v xml:space="preserve"> </v>
      </c>
      <c r="E56" s="85" t="str">
        <f>Anbudspris!$T$47</f>
        <v xml:space="preserve"> </v>
      </c>
      <c r="F56" s="101">
        <v>32</v>
      </c>
      <c r="G56" s="88">
        <f>IF(Prislista!$F$233=0,0,E56/F56)</f>
        <v>0</v>
      </c>
      <c r="H56" s="744">
        <f t="shared" si="41"/>
        <v>0</v>
      </c>
      <c r="I56" s="462">
        <f t="shared" si="41"/>
        <v>0</v>
      </c>
      <c r="J56" s="462">
        <f t="shared" si="41"/>
        <v>0</v>
      </c>
      <c r="K56" s="464">
        <f t="shared" si="41"/>
        <v>0</v>
      </c>
      <c r="L56" s="466">
        <f t="shared" si="41"/>
        <v>0</v>
      </c>
      <c r="M56" s="462">
        <f t="shared" si="41"/>
        <v>0</v>
      </c>
      <c r="N56" s="462">
        <f t="shared" si="41"/>
        <v>0</v>
      </c>
      <c r="O56" s="463">
        <f t="shared" si="41"/>
        <v>0</v>
      </c>
      <c r="P56" s="744">
        <f t="shared" si="41"/>
        <v>0</v>
      </c>
      <c r="Q56" s="462">
        <f t="shared" si="41"/>
        <v>0</v>
      </c>
      <c r="R56" s="462">
        <f t="shared" si="42"/>
        <v>0</v>
      </c>
      <c r="S56" s="464">
        <f t="shared" si="42"/>
        <v>0</v>
      </c>
      <c r="T56" s="466">
        <f t="shared" si="42"/>
        <v>0</v>
      </c>
      <c r="U56" s="462">
        <f t="shared" si="42"/>
        <v>0</v>
      </c>
      <c r="V56" s="462">
        <f t="shared" si="42"/>
        <v>0</v>
      </c>
      <c r="W56" s="463">
        <f t="shared" si="42"/>
        <v>0</v>
      </c>
      <c r="X56" s="744">
        <f t="shared" si="42"/>
        <v>0</v>
      </c>
      <c r="Y56" s="462">
        <f t="shared" si="42"/>
        <v>0</v>
      </c>
      <c r="Z56" s="462">
        <f t="shared" si="42"/>
        <v>0</v>
      </c>
      <c r="AA56" s="464">
        <f t="shared" si="42"/>
        <v>0</v>
      </c>
      <c r="AB56" s="466">
        <f t="shared" si="43"/>
        <v>0</v>
      </c>
      <c r="AC56" s="462">
        <f t="shared" si="43"/>
        <v>0</v>
      </c>
      <c r="AD56" s="462">
        <f t="shared" si="43"/>
        <v>0</v>
      </c>
      <c r="AE56" s="463">
        <f t="shared" si="43"/>
        <v>0</v>
      </c>
      <c r="AF56" s="744">
        <f t="shared" si="43"/>
        <v>0</v>
      </c>
      <c r="AG56" s="462">
        <f t="shared" si="43"/>
        <v>0</v>
      </c>
      <c r="AH56" s="462">
        <f t="shared" si="43"/>
        <v>0</v>
      </c>
      <c r="AI56" s="464">
        <f t="shared" si="43"/>
        <v>0</v>
      </c>
      <c r="AJ56" s="744">
        <f t="shared" si="43"/>
        <v>0</v>
      </c>
      <c r="AK56" s="462">
        <f t="shared" si="43"/>
        <v>0</v>
      </c>
      <c r="AL56" s="462">
        <f t="shared" si="43"/>
        <v>0</v>
      </c>
      <c r="AM56" s="464">
        <f t="shared" si="43"/>
        <v>0</v>
      </c>
      <c r="AN56" s="196"/>
      <c r="AO56" s="196"/>
    </row>
    <row r="57" spans="2:41" x14ac:dyDescent="0.2">
      <c r="B57" s="172" t="s">
        <v>149</v>
      </c>
      <c r="C57" s="15" t="s">
        <v>350</v>
      </c>
      <c r="D57" s="76" t="str">
        <f>Anbudspris!$S$48</f>
        <v xml:space="preserve"> </v>
      </c>
      <c r="E57" s="85" t="str">
        <f>Anbudspris!$T$48</f>
        <v xml:space="preserve"> </v>
      </c>
      <c r="F57" s="101">
        <v>32</v>
      </c>
      <c r="G57" s="88">
        <f>IF(Prislista!$F$234=0,0,E57/F57)</f>
        <v>0</v>
      </c>
      <c r="H57" s="744">
        <f t="shared" si="41"/>
        <v>0</v>
      </c>
      <c r="I57" s="462">
        <f t="shared" si="41"/>
        <v>0</v>
      </c>
      <c r="J57" s="462">
        <f t="shared" si="41"/>
        <v>0</v>
      </c>
      <c r="K57" s="464">
        <f t="shared" si="41"/>
        <v>0</v>
      </c>
      <c r="L57" s="466">
        <f t="shared" si="41"/>
        <v>0</v>
      </c>
      <c r="M57" s="462">
        <f t="shared" si="41"/>
        <v>0</v>
      </c>
      <c r="N57" s="462">
        <f t="shared" si="41"/>
        <v>0</v>
      </c>
      <c r="O57" s="463">
        <f t="shared" si="41"/>
        <v>0</v>
      </c>
      <c r="P57" s="744">
        <f t="shared" si="41"/>
        <v>0</v>
      </c>
      <c r="Q57" s="462">
        <f t="shared" si="41"/>
        <v>0</v>
      </c>
      <c r="R57" s="462">
        <f t="shared" si="42"/>
        <v>0</v>
      </c>
      <c r="S57" s="464">
        <f t="shared" si="42"/>
        <v>0</v>
      </c>
      <c r="T57" s="466">
        <f t="shared" si="42"/>
        <v>0</v>
      </c>
      <c r="U57" s="462">
        <f t="shared" si="42"/>
        <v>0</v>
      </c>
      <c r="V57" s="462">
        <f t="shared" si="42"/>
        <v>0</v>
      </c>
      <c r="W57" s="463">
        <f t="shared" si="42"/>
        <v>0</v>
      </c>
      <c r="X57" s="744">
        <f t="shared" si="42"/>
        <v>0</v>
      </c>
      <c r="Y57" s="462">
        <f t="shared" si="42"/>
        <v>0</v>
      </c>
      <c r="Z57" s="462">
        <f t="shared" si="42"/>
        <v>0</v>
      </c>
      <c r="AA57" s="464">
        <f t="shared" si="42"/>
        <v>0</v>
      </c>
      <c r="AB57" s="466">
        <f t="shared" si="43"/>
        <v>0</v>
      </c>
      <c r="AC57" s="462">
        <f t="shared" si="43"/>
        <v>0</v>
      </c>
      <c r="AD57" s="462">
        <f t="shared" si="43"/>
        <v>0</v>
      </c>
      <c r="AE57" s="463">
        <f t="shared" si="43"/>
        <v>0</v>
      </c>
      <c r="AF57" s="744">
        <f t="shared" si="43"/>
        <v>0</v>
      </c>
      <c r="AG57" s="462">
        <f t="shared" si="43"/>
        <v>0</v>
      </c>
      <c r="AH57" s="462">
        <f t="shared" si="43"/>
        <v>0</v>
      </c>
      <c r="AI57" s="464">
        <f t="shared" si="43"/>
        <v>0</v>
      </c>
      <c r="AJ57" s="744">
        <f t="shared" si="43"/>
        <v>0</v>
      </c>
      <c r="AK57" s="462">
        <f t="shared" si="43"/>
        <v>0</v>
      </c>
      <c r="AL57" s="462">
        <f t="shared" si="43"/>
        <v>0</v>
      </c>
      <c r="AM57" s="464">
        <f t="shared" si="43"/>
        <v>0</v>
      </c>
      <c r="AN57" s="196"/>
      <c r="AO57" s="196"/>
    </row>
    <row r="58" spans="2:41" x14ac:dyDescent="0.2">
      <c r="B58" s="172" t="s">
        <v>150</v>
      </c>
      <c r="C58" s="428" t="s">
        <v>351</v>
      </c>
      <c r="D58" s="430" t="str">
        <f>Anbudspris!$S$49</f>
        <v xml:space="preserve"> </v>
      </c>
      <c r="E58" s="431" t="str">
        <f>Anbudspris!$T$49</f>
        <v xml:space="preserve"> </v>
      </c>
      <c r="F58" s="432">
        <v>32</v>
      </c>
      <c r="G58" s="433">
        <f>IF(Prislista!$F$235=0,0,E58/F58)</f>
        <v>0</v>
      </c>
      <c r="H58" s="744">
        <f t="shared" si="41"/>
        <v>0</v>
      </c>
      <c r="I58" s="462">
        <f t="shared" si="41"/>
        <v>0</v>
      </c>
      <c r="J58" s="462">
        <f t="shared" si="41"/>
        <v>0</v>
      </c>
      <c r="K58" s="464">
        <f t="shared" si="41"/>
        <v>0</v>
      </c>
      <c r="L58" s="466">
        <f t="shared" si="41"/>
        <v>0</v>
      </c>
      <c r="M58" s="462">
        <f t="shared" si="41"/>
        <v>0</v>
      </c>
      <c r="N58" s="462">
        <f t="shared" si="41"/>
        <v>0</v>
      </c>
      <c r="O58" s="463">
        <f t="shared" si="41"/>
        <v>0</v>
      </c>
      <c r="P58" s="744">
        <f t="shared" si="41"/>
        <v>0</v>
      </c>
      <c r="Q58" s="462">
        <f t="shared" si="41"/>
        <v>0</v>
      </c>
      <c r="R58" s="462">
        <f t="shared" si="42"/>
        <v>0</v>
      </c>
      <c r="S58" s="464">
        <f t="shared" si="42"/>
        <v>0</v>
      </c>
      <c r="T58" s="466">
        <f t="shared" si="42"/>
        <v>0</v>
      </c>
      <c r="U58" s="462">
        <f t="shared" si="42"/>
        <v>0</v>
      </c>
      <c r="V58" s="462">
        <f t="shared" si="42"/>
        <v>0</v>
      </c>
      <c r="W58" s="463">
        <f t="shared" si="42"/>
        <v>0</v>
      </c>
      <c r="X58" s="744">
        <f t="shared" si="42"/>
        <v>0</v>
      </c>
      <c r="Y58" s="462">
        <f t="shared" si="42"/>
        <v>0</v>
      </c>
      <c r="Z58" s="462">
        <f t="shared" si="42"/>
        <v>0</v>
      </c>
      <c r="AA58" s="464">
        <f t="shared" si="42"/>
        <v>0</v>
      </c>
      <c r="AB58" s="466">
        <f t="shared" si="43"/>
        <v>0</v>
      </c>
      <c r="AC58" s="462">
        <f t="shared" si="43"/>
        <v>0</v>
      </c>
      <c r="AD58" s="462">
        <f t="shared" si="43"/>
        <v>0</v>
      </c>
      <c r="AE58" s="463">
        <f t="shared" si="43"/>
        <v>0</v>
      </c>
      <c r="AF58" s="744">
        <f t="shared" si="43"/>
        <v>0</v>
      </c>
      <c r="AG58" s="462">
        <f t="shared" si="43"/>
        <v>0</v>
      </c>
      <c r="AH58" s="462">
        <f t="shared" si="43"/>
        <v>0</v>
      </c>
      <c r="AI58" s="464">
        <f t="shared" si="43"/>
        <v>0</v>
      </c>
      <c r="AJ58" s="744">
        <f t="shared" si="43"/>
        <v>0</v>
      </c>
      <c r="AK58" s="462">
        <f t="shared" si="43"/>
        <v>0</v>
      </c>
      <c r="AL58" s="462">
        <f t="shared" si="43"/>
        <v>0</v>
      </c>
      <c r="AM58" s="464">
        <f t="shared" si="43"/>
        <v>0</v>
      </c>
      <c r="AN58" s="196"/>
      <c r="AO58" s="196"/>
    </row>
    <row r="59" spans="2:41" x14ac:dyDescent="0.2">
      <c r="B59" s="172" t="s">
        <v>151</v>
      </c>
      <c r="C59" s="428" t="s">
        <v>352</v>
      </c>
      <c r="D59" s="430" t="str">
        <f>Anbudspris!$S$50</f>
        <v xml:space="preserve"> </v>
      </c>
      <c r="E59" s="431" t="str">
        <f>Anbudspris!$T$50</f>
        <v xml:space="preserve"> </v>
      </c>
      <c r="F59" s="432">
        <v>32</v>
      </c>
      <c r="G59" s="433">
        <f>IF(Prislista!$F$236=0,0,E59/F59)</f>
        <v>0</v>
      </c>
      <c r="H59" s="744">
        <f t="shared" si="41"/>
        <v>0</v>
      </c>
      <c r="I59" s="462">
        <f t="shared" si="41"/>
        <v>0</v>
      </c>
      <c r="J59" s="462">
        <f t="shared" si="41"/>
        <v>0</v>
      </c>
      <c r="K59" s="464">
        <f t="shared" si="41"/>
        <v>0</v>
      </c>
      <c r="L59" s="466">
        <f t="shared" si="41"/>
        <v>0</v>
      </c>
      <c r="M59" s="462">
        <f t="shared" si="41"/>
        <v>0</v>
      </c>
      <c r="N59" s="462">
        <f t="shared" si="41"/>
        <v>0</v>
      </c>
      <c r="O59" s="463">
        <f t="shared" si="41"/>
        <v>0</v>
      </c>
      <c r="P59" s="744">
        <f t="shared" si="41"/>
        <v>0</v>
      </c>
      <c r="Q59" s="462">
        <f t="shared" si="41"/>
        <v>0</v>
      </c>
      <c r="R59" s="462">
        <f t="shared" si="42"/>
        <v>0</v>
      </c>
      <c r="S59" s="464">
        <f t="shared" si="42"/>
        <v>0</v>
      </c>
      <c r="T59" s="466">
        <f t="shared" si="42"/>
        <v>0</v>
      </c>
      <c r="U59" s="462">
        <f t="shared" si="42"/>
        <v>0</v>
      </c>
      <c r="V59" s="462">
        <f t="shared" si="42"/>
        <v>0</v>
      </c>
      <c r="W59" s="463">
        <f t="shared" si="42"/>
        <v>0</v>
      </c>
      <c r="X59" s="744">
        <f t="shared" si="42"/>
        <v>0</v>
      </c>
      <c r="Y59" s="462">
        <f t="shared" si="42"/>
        <v>0</v>
      </c>
      <c r="Z59" s="462">
        <f t="shared" si="42"/>
        <v>0</v>
      </c>
      <c r="AA59" s="464">
        <f t="shared" si="42"/>
        <v>0</v>
      </c>
      <c r="AB59" s="466">
        <f t="shared" si="43"/>
        <v>0</v>
      </c>
      <c r="AC59" s="462">
        <f t="shared" si="43"/>
        <v>0</v>
      </c>
      <c r="AD59" s="462">
        <f t="shared" si="43"/>
        <v>0</v>
      </c>
      <c r="AE59" s="463">
        <f t="shared" si="43"/>
        <v>0</v>
      </c>
      <c r="AF59" s="744">
        <f t="shared" si="43"/>
        <v>0</v>
      </c>
      <c r="AG59" s="462">
        <f t="shared" si="43"/>
        <v>0</v>
      </c>
      <c r="AH59" s="462">
        <f t="shared" si="43"/>
        <v>0</v>
      </c>
      <c r="AI59" s="464">
        <f t="shared" si="43"/>
        <v>0</v>
      </c>
      <c r="AJ59" s="744">
        <f t="shared" si="43"/>
        <v>0</v>
      </c>
      <c r="AK59" s="462">
        <f t="shared" si="43"/>
        <v>0</v>
      </c>
      <c r="AL59" s="462">
        <f t="shared" si="43"/>
        <v>0</v>
      </c>
      <c r="AM59" s="464">
        <f t="shared" si="43"/>
        <v>0</v>
      </c>
      <c r="AN59" s="196"/>
      <c r="AO59" s="196"/>
    </row>
    <row r="60" spans="2:41" x14ac:dyDescent="0.2">
      <c r="B60" s="172" t="s">
        <v>152</v>
      </c>
      <c r="C60" s="15" t="s">
        <v>353</v>
      </c>
      <c r="D60" s="76" t="str">
        <f>Anbudspris!$S$51</f>
        <v xml:space="preserve"> </v>
      </c>
      <c r="E60" s="85" t="str">
        <f>Anbudspris!$T$51</f>
        <v xml:space="preserve"> </v>
      </c>
      <c r="F60" s="101">
        <v>32</v>
      </c>
      <c r="G60" s="88">
        <f>IF(Prislista!$F$237=0,0,E60/F60)</f>
        <v>0</v>
      </c>
      <c r="H60" s="744">
        <f t="shared" si="41"/>
        <v>0</v>
      </c>
      <c r="I60" s="462">
        <f t="shared" si="41"/>
        <v>0</v>
      </c>
      <c r="J60" s="462">
        <f t="shared" si="41"/>
        <v>0</v>
      </c>
      <c r="K60" s="464">
        <f t="shared" si="41"/>
        <v>0</v>
      </c>
      <c r="L60" s="466">
        <f t="shared" si="41"/>
        <v>0</v>
      </c>
      <c r="M60" s="462">
        <f t="shared" si="41"/>
        <v>0</v>
      </c>
      <c r="N60" s="462">
        <f t="shared" si="41"/>
        <v>0</v>
      </c>
      <c r="O60" s="463">
        <f t="shared" si="41"/>
        <v>0</v>
      </c>
      <c r="P60" s="744">
        <f t="shared" si="41"/>
        <v>0</v>
      </c>
      <c r="Q60" s="462">
        <f t="shared" si="41"/>
        <v>0</v>
      </c>
      <c r="R60" s="462">
        <f t="shared" si="42"/>
        <v>0</v>
      </c>
      <c r="S60" s="464">
        <f t="shared" si="42"/>
        <v>0</v>
      </c>
      <c r="T60" s="466">
        <f t="shared" si="42"/>
        <v>0</v>
      </c>
      <c r="U60" s="462">
        <f t="shared" si="42"/>
        <v>0</v>
      </c>
      <c r="V60" s="462">
        <f t="shared" si="42"/>
        <v>0</v>
      </c>
      <c r="W60" s="463">
        <f t="shared" si="42"/>
        <v>0</v>
      </c>
      <c r="X60" s="744">
        <f t="shared" si="42"/>
        <v>0</v>
      </c>
      <c r="Y60" s="462">
        <f t="shared" si="42"/>
        <v>0</v>
      </c>
      <c r="Z60" s="462">
        <f t="shared" si="42"/>
        <v>0</v>
      </c>
      <c r="AA60" s="464">
        <f t="shared" si="42"/>
        <v>0</v>
      </c>
      <c r="AB60" s="466">
        <f t="shared" si="43"/>
        <v>0</v>
      </c>
      <c r="AC60" s="462">
        <f t="shared" si="43"/>
        <v>0</v>
      </c>
      <c r="AD60" s="462">
        <f t="shared" si="43"/>
        <v>0</v>
      </c>
      <c r="AE60" s="463">
        <f t="shared" si="43"/>
        <v>0</v>
      </c>
      <c r="AF60" s="744">
        <f t="shared" si="43"/>
        <v>0</v>
      </c>
      <c r="AG60" s="462">
        <f t="shared" si="43"/>
        <v>0</v>
      </c>
      <c r="AH60" s="462">
        <f t="shared" si="43"/>
        <v>0</v>
      </c>
      <c r="AI60" s="464">
        <f t="shared" si="43"/>
        <v>0</v>
      </c>
      <c r="AJ60" s="744">
        <f t="shared" si="43"/>
        <v>0</v>
      </c>
      <c r="AK60" s="462">
        <f t="shared" si="43"/>
        <v>0</v>
      </c>
      <c r="AL60" s="462">
        <f t="shared" si="43"/>
        <v>0</v>
      </c>
      <c r="AM60" s="464">
        <f t="shared" si="43"/>
        <v>0</v>
      </c>
      <c r="AN60" s="196"/>
      <c r="AO60" s="864"/>
    </row>
    <row r="61" spans="2:41" x14ac:dyDescent="0.2">
      <c r="B61" s="172" t="s">
        <v>153</v>
      </c>
      <c r="C61" s="806" t="s">
        <v>354</v>
      </c>
      <c r="D61" s="76" t="str">
        <f>Anbudspris!$S$52</f>
        <v xml:space="preserve"> </v>
      </c>
      <c r="E61" s="85" t="str">
        <f>Anbudspris!$T$52</f>
        <v xml:space="preserve"> </v>
      </c>
      <c r="F61" s="101">
        <v>32</v>
      </c>
      <c r="G61" s="88">
        <f>IF(Prislista!$F$238=0,0,E61/F61)</f>
        <v>0</v>
      </c>
      <c r="H61" s="744">
        <f t="shared" si="41"/>
        <v>0</v>
      </c>
      <c r="I61" s="462">
        <f t="shared" si="41"/>
        <v>0</v>
      </c>
      <c r="J61" s="462">
        <f t="shared" si="41"/>
        <v>0</v>
      </c>
      <c r="K61" s="464">
        <f t="shared" si="41"/>
        <v>0</v>
      </c>
      <c r="L61" s="744">
        <f t="shared" si="41"/>
        <v>0</v>
      </c>
      <c r="M61" s="462">
        <f t="shared" si="41"/>
        <v>0</v>
      </c>
      <c r="N61" s="462">
        <f t="shared" si="41"/>
        <v>0</v>
      </c>
      <c r="O61" s="464">
        <f t="shared" si="41"/>
        <v>0</v>
      </c>
      <c r="P61" s="744">
        <f t="shared" si="41"/>
        <v>0</v>
      </c>
      <c r="Q61" s="462">
        <f t="shared" si="41"/>
        <v>0</v>
      </c>
      <c r="R61" s="462">
        <f t="shared" si="41"/>
        <v>0</v>
      </c>
      <c r="S61" s="464">
        <f t="shared" si="41"/>
        <v>0</v>
      </c>
      <c r="T61" s="744">
        <f t="shared" si="41"/>
        <v>0</v>
      </c>
      <c r="U61" s="462">
        <f t="shared" si="41"/>
        <v>0</v>
      </c>
      <c r="V61" s="462">
        <f t="shared" si="41"/>
        <v>0</v>
      </c>
      <c r="W61" s="464">
        <f t="shared" si="41"/>
        <v>0</v>
      </c>
      <c r="X61" s="744">
        <f t="shared" si="42"/>
        <v>0</v>
      </c>
      <c r="Y61" s="462">
        <f t="shared" si="42"/>
        <v>0</v>
      </c>
      <c r="Z61" s="462">
        <f t="shared" si="42"/>
        <v>0</v>
      </c>
      <c r="AA61" s="464">
        <f t="shared" si="42"/>
        <v>0</v>
      </c>
      <c r="AB61" s="744">
        <f t="shared" si="42"/>
        <v>0</v>
      </c>
      <c r="AC61" s="462">
        <f t="shared" si="42"/>
        <v>0</v>
      </c>
      <c r="AD61" s="462">
        <f t="shared" si="42"/>
        <v>0</v>
      </c>
      <c r="AE61" s="464">
        <f t="shared" si="42"/>
        <v>0</v>
      </c>
      <c r="AF61" s="744">
        <f t="shared" si="42"/>
        <v>0</v>
      </c>
      <c r="AG61" s="462">
        <f t="shared" si="42"/>
        <v>0</v>
      </c>
      <c r="AH61" s="462">
        <f t="shared" si="43"/>
        <v>0</v>
      </c>
      <c r="AI61" s="464">
        <f t="shared" si="43"/>
        <v>0</v>
      </c>
      <c r="AJ61" s="744">
        <f t="shared" si="43"/>
        <v>0</v>
      </c>
      <c r="AK61" s="462">
        <f t="shared" si="43"/>
        <v>0</v>
      </c>
      <c r="AL61" s="462">
        <f t="shared" si="43"/>
        <v>0</v>
      </c>
      <c r="AM61" s="464">
        <f t="shared" si="43"/>
        <v>0</v>
      </c>
      <c r="AN61" s="196"/>
      <c r="AO61" s="865" t="s">
        <v>121</v>
      </c>
    </row>
    <row r="62" spans="2:41" x14ac:dyDescent="0.2">
      <c r="B62" s="171" t="s">
        <v>160</v>
      </c>
      <c r="C62" s="807" t="s">
        <v>355</v>
      </c>
      <c r="D62" s="247" t="str">
        <f>Anbudspris!$S$53</f>
        <v xml:space="preserve"> </v>
      </c>
      <c r="E62" s="246" t="str">
        <f>Anbudspris!$T$53</f>
        <v xml:space="preserve"> </v>
      </c>
      <c r="F62" s="245">
        <v>32</v>
      </c>
      <c r="G62" s="244">
        <f>IF(Prislista!$F$239=0,0,E62/F62)</f>
        <v>0</v>
      </c>
      <c r="H62" s="747">
        <f t="shared" si="41"/>
        <v>0</v>
      </c>
      <c r="I62" s="474">
        <f t="shared" si="41"/>
        <v>0</v>
      </c>
      <c r="J62" s="474">
        <f t="shared" si="41"/>
        <v>0</v>
      </c>
      <c r="K62" s="475">
        <f t="shared" si="41"/>
        <v>0</v>
      </c>
      <c r="L62" s="778">
        <f t="shared" si="41"/>
        <v>0</v>
      </c>
      <c r="M62" s="474">
        <f t="shared" si="41"/>
        <v>0</v>
      </c>
      <c r="N62" s="474">
        <f t="shared" si="41"/>
        <v>0</v>
      </c>
      <c r="O62" s="783">
        <f t="shared" si="41"/>
        <v>0</v>
      </c>
      <c r="P62" s="747">
        <f t="shared" si="41"/>
        <v>0</v>
      </c>
      <c r="Q62" s="474">
        <f t="shared" si="41"/>
        <v>0</v>
      </c>
      <c r="R62" s="474">
        <f t="shared" si="42"/>
        <v>0</v>
      </c>
      <c r="S62" s="475">
        <f t="shared" si="42"/>
        <v>0</v>
      </c>
      <c r="T62" s="778">
        <f t="shared" si="42"/>
        <v>0</v>
      </c>
      <c r="U62" s="474">
        <f t="shared" si="42"/>
        <v>0</v>
      </c>
      <c r="V62" s="474">
        <f t="shared" si="42"/>
        <v>0</v>
      </c>
      <c r="W62" s="783">
        <f t="shared" si="42"/>
        <v>0</v>
      </c>
      <c r="X62" s="747">
        <f t="shared" si="42"/>
        <v>0</v>
      </c>
      <c r="Y62" s="474">
        <f t="shared" si="42"/>
        <v>0</v>
      </c>
      <c r="Z62" s="474">
        <f t="shared" si="42"/>
        <v>0</v>
      </c>
      <c r="AA62" s="475">
        <f t="shared" si="42"/>
        <v>0</v>
      </c>
      <c r="AB62" s="778">
        <f t="shared" si="43"/>
        <v>0</v>
      </c>
      <c r="AC62" s="474">
        <f t="shared" si="43"/>
        <v>0</v>
      </c>
      <c r="AD62" s="474">
        <f t="shared" si="43"/>
        <v>0</v>
      </c>
      <c r="AE62" s="783">
        <f t="shared" si="43"/>
        <v>0</v>
      </c>
      <c r="AF62" s="747">
        <f t="shared" si="43"/>
        <v>0</v>
      </c>
      <c r="AG62" s="474">
        <f t="shared" si="43"/>
        <v>0</v>
      </c>
      <c r="AH62" s="474">
        <f t="shared" si="43"/>
        <v>0</v>
      </c>
      <c r="AI62" s="475">
        <f t="shared" si="43"/>
        <v>0</v>
      </c>
      <c r="AJ62" s="747">
        <f t="shared" si="43"/>
        <v>0</v>
      </c>
      <c r="AK62" s="474">
        <f t="shared" si="43"/>
        <v>0</v>
      </c>
      <c r="AL62" s="474">
        <f t="shared" si="43"/>
        <v>0</v>
      </c>
      <c r="AM62" s="475">
        <f t="shared" si="43"/>
        <v>0</v>
      </c>
      <c r="AN62" s="196"/>
      <c r="AO62" s="203">
        <f>SUM(H49:AM62)</f>
        <v>0</v>
      </c>
    </row>
    <row r="63" spans="2:41" s="394" customFormat="1" x14ac:dyDescent="0.2">
      <c r="B63" s="651"/>
      <c r="C63" s="717"/>
      <c r="D63" s="832"/>
      <c r="E63" s="719"/>
      <c r="F63" s="396"/>
      <c r="G63" s="654"/>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833"/>
      <c r="AO63" s="721"/>
    </row>
    <row r="64" spans="2:41" s="13" customFormat="1" ht="15" x14ac:dyDescent="0.25">
      <c r="B64" s="201"/>
      <c r="C64" s="98"/>
      <c r="D64" s="68"/>
      <c r="E64" s="98"/>
      <c r="F64" s="98"/>
      <c r="G64" s="98"/>
    </row>
    <row r="65" spans="2:41" ht="15" x14ac:dyDescent="0.25">
      <c r="B65" s="4"/>
      <c r="C65" s="6"/>
      <c r="D65" s="79"/>
      <c r="E65" s="80" t="s">
        <v>53</v>
      </c>
      <c r="F65" s="99" t="s">
        <v>14</v>
      </c>
      <c r="G65" s="102" t="s">
        <v>48</v>
      </c>
      <c r="H65" s="1091">
        <f>H$11</f>
        <v>2015</v>
      </c>
      <c r="I65" s="1092" t="str">
        <f t="shared" ref="I65:AM65" si="44">I$12</f>
        <v>Kvartal 2</v>
      </c>
      <c r="J65" s="1092" t="str">
        <f t="shared" si="44"/>
        <v>Kvartal 3</v>
      </c>
      <c r="K65" s="1093" t="str">
        <f t="shared" si="44"/>
        <v>Kvartal 4</v>
      </c>
      <c r="L65" s="1094">
        <f t="shared" ref="L65" si="45">L$11</f>
        <v>2016</v>
      </c>
      <c r="M65" s="1092" t="str">
        <f t="shared" si="44"/>
        <v>Kvartal 2</v>
      </c>
      <c r="N65" s="1092" t="str">
        <f t="shared" si="44"/>
        <v>Kvartal 3</v>
      </c>
      <c r="O65" s="1092" t="str">
        <f t="shared" si="44"/>
        <v>Kvartal 4</v>
      </c>
      <c r="P65" s="1091">
        <f t="shared" ref="P65" si="46">P$11</f>
        <v>2017</v>
      </c>
      <c r="Q65" s="1092" t="str">
        <f t="shared" si="44"/>
        <v>Kvartal 2</v>
      </c>
      <c r="R65" s="1092" t="str">
        <f t="shared" si="44"/>
        <v>Kvartal 3</v>
      </c>
      <c r="S65" s="1093" t="str">
        <f t="shared" si="44"/>
        <v>Kvartal 4</v>
      </c>
      <c r="T65" s="1094">
        <f t="shared" ref="T65" si="47">T$11</f>
        <v>2018</v>
      </c>
      <c r="U65" s="1092" t="str">
        <f t="shared" si="44"/>
        <v>Kvartal 2</v>
      </c>
      <c r="V65" s="1092" t="str">
        <f t="shared" si="44"/>
        <v>Kvartal 3</v>
      </c>
      <c r="W65" s="1092" t="str">
        <f t="shared" si="44"/>
        <v>Kvartal 4</v>
      </c>
      <c r="X65" s="1091">
        <f t="shared" ref="X65" si="48">X$11</f>
        <v>2019</v>
      </c>
      <c r="Y65" s="1092" t="str">
        <f t="shared" si="44"/>
        <v>Kvartal 2</v>
      </c>
      <c r="Z65" s="1092" t="str">
        <f t="shared" si="44"/>
        <v>Kvartal 3</v>
      </c>
      <c r="AA65" s="1093" t="str">
        <f t="shared" si="44"/>
        <v>Kvartal 4</v>
      </c>
      <c r="AB65" s="1094">
        <f t="shared" ref="AB65" si="49">AB$11</f>
        <v>2020</v>
      </c>
      <c r="AC65" s="1092" t="str">
        <f t="shared" si="44"/>
        <v>Kvartal 2</v>
      </c>
      <c r="AD65" s="1092" t="str">
        <f t="shared" si="44"/>
        <v>Kvartal 3</v>
      </c>
      <c r="AE65" s="1092" t="str">
        <f t="shared" si="44"/>
        <v>Kvartal 4</v>
      </c>
      <c r="AF65" s="1091">
        <f t="shared" ref="AF65" si="50">AF$11</f>
        <v>2021</v>
      </c>
      <c r="AG65" s="1092" t="str">
        <f t="shared" si="44"/>
        <v>Kvartal 2</v>
      </c>
      <c r="AH65" s="1092" t="str">
        <f t="shared" si="44"/>
        <v>Kvartal 3</v>
      </c>
      <c r="AI65" s="1093" t="str">
        <f t="shared" si="44"/>
        <v>Kvartal 4</v>
      </c>
      <c r="AJ65" s="1091">
        <f t="shared" ref="AJ65" si="51">AJ$11</f>
        <v>2022</v>
      </c>
      <c r="AK65" s="1092" t="str">
        <f t="shared" si="44"/>
        <v>Kvartal 2</v>
      </c>
      <c r="AL65" s="1092" t="str">
        <f t="shared" si="44"/>
        <v>Kvartal 3</v>
      </c>
      <c r="AM65" s="1093" t="str">
        <f t="shared" si="44"/>
        <v>Kvartal 4</v>
      </c>
    </row>
    <row r="66" spans="2:41" ht="15" x14ac:dyDescent="0.25">
      <c r="B66" s="4" t="s">
        <v>333</v>
      </c>
      <c r="C66" s="6"/>
      <c r="D66" s="126" t="s">
        <v>28</v>
      </c>
      <c r="E66" s="81" t="s">
        <v>54</v>
      </c>
      <c r="F66" s="100" t="s">
        <v>49</v>
      </c>
      <c r="G66" s="103" t="s">
        <v>47</v>
      </c>
      <c r="H66" s="758" t="str">
        <f t="shared" ref="H66:AM66" si="52">H$12</f>
        <v>Kvartal 1</v>
      </c>
      <c r="I66" s="749" t="str">
        <f t="shared" si="52"/>
        <v>Kvartal 2</v>
      </c>
      <c r="J66" s="750" t="str">
        <f t="shared" si="52"/>
        <v>Kvartal 3</v>
      </c>
      <c r="K66" s="770" t="str">
        <f t="shared" si="52"/>
        <v>Kvartal 4</v>
      </c>
      <c r="L66" s="756" t="str">
        <f t="shared" si="52"/>
        <v>Kvartal 1</v>
      </c>
      <c r="M66" s="749" t="str">
        <f t="shared" si="52"/>
        <v>Kvartal 2</v>
      </c>
      <c r="N66" s="750" t="str">
        <f t="shared" si="52"/>
        <v>Kvartal 3</v>
      </c>
      <c r="O66" s="773" t="str">
        <f t="shared" si="52"/>
        <v>Kvartal 4</v>
      </c>
      <c r="P66" s="748" t="str">
        <f t="shared" si="52"/>
        <v>Kvartal 1</v>
      </c>
      <c r="Q66" s="749" t="str">
        <f t="shared" si="52"/>
        <v>Kvartal 2</v>
      </c>
      <c r="R66" s="750" t="str">
        <f t="shared" si="52"/>
        <v>Kvartal 3</v>
      </c>
      <c r="S66" s="770" t="str">
        <f t="shared" si="52"/>
        <v>Kvartal 4</v>
      </c>
      <c r="T66" s="756" t="str">
        <f t="shared" si="52"/>
        <v>Kvartal 1</v>
      </c>
      <c r="U66" s="749" t="str">
        <f t="shared" si="52"/>
        <v>Kvartal 2</v>
      </c>
      <c r="V66" s="750" t="str">
        <f t="shared" si="52"/>
        <v>Kvartal 3</v>
      </c>
      <c r="W66" s="773" t="str">
        <f t="shared" si="52"/>
        <v>Kvartal 4</v>
      </c>
      <c r="X66" s="748" t="str">
        <f t="shared" si="52"/>
        <v>Kvartal 1</v>
      </c>
      <c r="Y66" s="749" t="str">
        <f t="shared" si="52"/>
        <v>Kvartal 2</v>
      </c>
      <c r="Z66" s="750" t="str">
        <f t="shared" si="52"/>
        <v>Kvartal 3</v>
      </c>
      <c r="AA66" s="770" t="str">
        <f t="shared" si="52"/>
        <v>Kvartal 4</v>
      </c>
      <c r="AB66" s="756" t="str">
        <f t="shared" si="52"/>
        <v>Kvartal 1</v>
      </c>
      <c r="AC66" s="749" t="str">
        <f t="shared" si="52"/>
        <v>Kvartal 2</v>
      </c>
      <c r="AD66" s="750" t="str">
        <f t="shared" si="52"/>
        <v>Kvartal 3</v>
      </c>
      <c r="AE66" s="773" t="str">
        <f t="shared" si="52"/>
        <v>Kvartal 4</v>
      </c>
      <c r="AF66" s="748" t="str">
        <f t="shared" si="52"/>
        <v>Kvartal 1</v>
      </c>
      <c r="AG66" s="749" t="str">
        <f t="shared" si="52"/>
        <v>Kvartal 2</v>
      </c>
      <c r="AH66" s="750" t="str">
        <f t="shared" si="52"/>
        <v>Kvartal 3</v>
      </c>
      <c r="AI66" s="770" t="str">
        <f t="shared" si="52"/>
        <v>Kvartal 4</v>
      </c>
      <c r="AJ66" s="751" t="str">
        <f t="shared" si="52"/>
        <v>Kvartal 1</v>
      </c>
      <c r="AK66" s="752" t="str">
        <f t="shared" si="52"/>
        <v>Kvartal 2</v>
      </c>
      <c r="AL66" s="753" t="str">
        <f t="shared" si="52"/>
        <v>Kvartal 3</v>
      </c>
      <c r="AM66" s="754" t="str">
        <f t="shared" si="52"/>
        <v>Kvartal 4</v>
      </c>
    </row>
    <row r="67" spans="2:41" x14ac:dyDescent="0.2">
      <c r="B67" s="173" t="s">
        <v>24</v>
      </c>
      <c r="C67" s="399" t="s">
        <v>358</v>
      </c>
      <c r="D67" s="400" t="str">
        <f>Anbudspris!$X$38</f>
        <v xml:space="preserve"> </v>
      </c>
      <c r="E67" s="401" t="str">
        <f>Anbudspris!$Y$38</f>
        <v xml:space="preserve"> </v>
      </c>
      <c r="F67" s="402">
        <v>32</v>
      </c>
      <c r="G67" s="403">
        <f>IF(Prislista!$I$81=0,0,E67/F67)</f>
        <v>0</v>
      </c>
      <c r="H67" s="743">
        <f t="shared" ref="H67:Q68" si="53">SUM($G67)</f>
        <v>0</v>
      </c>
      <c r="I67" s="477">
        <f t="shared" si="53"/>
        <v>0</v>
      </c>
      <c r="J67" s="477">
        <f t="shared" si="53"/>
        <v>0</v>
      </c>
      <c r="K67" s="478">
        <f t="shared" si="53"/>
        <v>0</v>
      </c>
      <c r="L67" s="775">
        <f t="shared" si="53"/>
        <v>0</v>
      </c>
      <c r="M67" s="477">
        <f t="shared" si="53"/>
        <v>0</v>
      </c>
      <c r="N67" s="477">
        <f t="shared" si="53"/>
        <v>0</v>
      </c>
      <c r="O67" s="780">
        <f t="shared" si="53"/>
        <v>0</v>
      </c>
      <c r="P67" s="743">
        <f t="shared" si="53"/>
        <v>0</v>
      </c>
      <c r="Q67" s="477">
        <f t="shared" si="53"/>
        <v>0</v>
      </c>
      <c r="R67" s="477">
        <f t="shared" ref="R67:AA68" si="54">SUM($G67)</f>
        <v>0</v>
      </c>
      <c r="S67" s="478">
        <f t="shared" si="54"/>
        <v>0</v>
      </c>
      <c r="T67" s="775">
        <f t="shared" si="54"/>
        <v>0</v>
      </c>
      <c r="U67" s="477">
        <f t="shared" si="54"/>
        <v>0</v>
      </c>
      <c r="V67" s="477">
        <f t="shared" si="54"/>
        <v>0</v>
      </c>
      <c r="W67" s="780">
        <f t="shared" si="54"/>
        <v>0</v>
      </c>
      <c r="X67" s="743">
        <f t="shared" si="54"/>
        <v>0</v>
      </c>
      <c r="Y67" s="477">
        <f t="shared" si="54"/>
        <v>0</v>
      </c>
      <c r="Z67" s="477">
        <f t="shared" si="54"/>
        <v>0</v>
      </c>
      <c r="AA67" s="478">
        <f t="shared" si="54"/>
        <v>0</v>
      </c>
      <c r="AB67" s="775">
        <f t="shared" ref="AB67:AM68" si="55">SUM($G67)</f>
        <v>0</v>
      </c>
      <c r="AC67" s="477">
        <f t="shared" si="55"/>
        <v>0</v>
      </c>
      <c r="AD67" s="477">
        <f t="shared" si="55"/>
        <v>0</v>
      </c>
      <c r="AE67" s="780">
        <f t="shared" si="55"/>
        <v>0</v>
      </c>
      <c r="AF67" s="743">
        <f t="shared" si="55"/>
        <v>0</v>
      </c>
      <c r="AG67" s="477">
        <f t="shared" si="55"/>
        <v>0</v>
      </c>
      <c r="AH67" s="477">
        <f t="shared" si="55"/>
        <v>0</v>
      </c>
      <c r="AI67" s="478">
        <f t="shared" si="55"/>
        <v>0</v>
      </c>
      <c r="AJ67" s="743">
        <f t="shared" si="55"/>
        <v>0</v>
      </c>
      <c r="AK67" s="477">
        <f t="shared" si="55"/>
        <v>0</v>
      </c>
      <c r="AL67" s="477">
        <f t="shared" si="55"/>
        <v>0</v>
      </c>
      <c r="AM67" s="478">
        <f t="shared" si="55"/>
        <v>0</v>
      </c>
      <c r="AN67" s="196"/>
      <c r="AO67" s="196"/>
    </row>
    <row r="68" spans="2:41" x14ac:dyDescent="0.2">
      <c r="B68" s="212" t="s">
        <v>26</v>
      </c>
      <c r="C68" s="429" t="s">
        <v>359</v>
      </c>
      <c r="D68" s="430" t="str">
        <f>Anbudspris!$X$39</f>
        <v xml:space="preserve"> </v>
      </c>
      <c r="E68" s="431" t="str">
        <f>Anbudspris!$Y$39</f>
        <v xml:space="preserve"> </v>
      </c>
      <c r="F68" s="432">
        <v>32</v>
      </c>
      <c r="G68" s="433">
        <f>IF(Prislista!$I$85=0,0,E68/F68)</f>
        <v>0</v>
      </c>
      <c r="H68" s="744">
        <f t="shared" si="53"/>
        <v>0</v>
      </c>
      <c r="I68" s="462">
        <f t="shared" si="53"/>
        <v>0</v>
      </c>
      <c r="J68" s="462">
        <f t="shared" si="53"/>
        <v>0</v>
      </c>
      <c r="K68" s="464">
        <f t="shared" si="53"/>
        <v>0</v>
      </c>
      <c r="L68" s="466">
        <f t="shared" si="53"/>
        <v>0</v>
      </c>
      <c r="M68" s="462">
        <f t="shared" si="53"/>
        <v>0</v>
      </c>
      <c r="N68" s="462">
        <f t="shared" si="53"/>
        <v>0</v>
      </c>
      <c r="O68" s="463">
        <f t="shared" si="53"/>
        <v>0</v>
      </c>
      <c r="P68" s="744">
        <f t="shared" si="53"/>
        <v>0</v>
      </c>
      <c r="Q68" s="462">
        <f t="shared" si="53"/>
        <v>0</v>
      </c>
      <c r="R68" s="462">
        <f t="shared" si="54"/>
        <v>0</v>
      </c>
      <c r="S68" s="464">
        <f t="shared" si="54"/>
        <v>0</v>
      </c>
      <c r="T68" s="466">
        <f t="shared" si="54"/>
        <v>0</v>
      </c>
      <c r="U68" s="462">
        <f t="shared" si="54"/>
        <v>0</v>
      </c>
      <c r="V68" s="462">
        <f t="shared" si="54"/>
        <v>0</v>
      </c>
      <c r="W68" s="463">
        <f t="shared" si="54"/>
        <v>0</v>
      </c>
      <c r="X68" s="744">
        <f t="shared" si="54"/>
        <v>0</v>
      </c>
      <c r="Y68" s="462">
        <f t="shared" si="54"/>
        <v>0</v>
      </c>
      <c r="Z68" s="462">
        <f t="shared" si="54"/>
        <v>0</v>
      </c>
      <c r="AA68" s="464">
        <f t="shared" si="54"/>
        <v>0</v>
      </c>
      <c r="AB68" s="466">
        <f t="shared" si="55"/>
        <v>0</v>
      </c>
      <c r="AC68" s="462">
        <f t="shared" si="55"/>
        <v>0</v>
      </c>
      <c r="AD68" s="462">
        <f t="shared" si="55"/>
        <v>0</v>
      </c>
      <c r="AE68" s="463">
        <f t="shared" si="55"/>
        <v>0</v>
      </c>
      <c r="AF68" s="744">
        <f t="shared" si="55"/>
        <v>0</v>
      </c>
      <c r="AG68" s="462">
        <f t="shared" si="55"/>
        <v>0</v>
      </c>
      <c r="AH68" s="462">
        <f t="shared" si="55"/>
        <v>0</v>
      </c>
      <c r="AI68" s="464">
        <f t="shared" si="55"/>
        <v>0</v>
      </c>
      <c r="AJ68" s="744">
        <f t="shared" si="55"/>
        <v>0</v>
      </c>
      <c r="AK68" s="462">
        <f t="shared" si="55"/>
        <v>0</v>
      </c>
      <c r="AL68" s="462">
        <f t="shared" si="55"/>
        <v>0</v>
      </c>
      <c r="AM68" s="464">
        <f t="shared" si="55"/>
        <v>0</v>
      </c>
      <c r="AN68" s="196"/>
      <c r="AO68" s="196"/>
    </row>
    <row r="69" spans="2:41" x14ac:dyDescent="0.2">
      <c r="B69" s="18" t="s">
        <v>32</v>
      </c>
      <c r="C69" s="78" t="s">
        <v>295</v>
      </c>
      <c r="D69" s="76" t="str">
        <f>Anbudspris!$I$40</f>
        <v xml:space="preserve"> </v>
      </c>
      <c r="E69" s="86" t="str">
        <f>Anbudspris!$Y$40</f>
        <v xml:space="preserve"> </v>
      </c>
      <c r="F69" s="101">
        <v>20</v>
      </c>
      <c r="G69" s="88">
        <f>IF(Prislista!$F$89=0,0,E69/F69)</f>
        <v>0</v>
      </c>
      <c r="H69" s="744">
        <f t="shared" ref="H69:W69" si="56">SUM($G69)</f>
        <v>0</v>
      </c>
      <c r="I69" s="462">
        <f t="shared" si="56"/>
        <v>0</v>
      </c>
      <c r="J69" s="462">
        <f t="shared" si="56"/>
        <v>0</v>
      </c>
      <c r="K69" s="464">
        <f t="shared" si="56"/>
        <v>0</v>
      </c>
      <c r="L69" s="466">
        <f t="shared" si="56"/>
        <v>0</v>
      </c>
      <c r="M69" s="462">
        <f t="shared" si="56"/>
        <v>0</v>
      </c>
      <c r="N69" s="462">
        <f t="shared" si="56"/>
        <v>0</v>
      </c>
      <c r="O69" s="463">
        <f t="shared" si="56"/>
        <v>0</v>
      </c>
      <c r="P69" s="744">
        <f t="shared" si="56"/>
        <v>0</v>
      </c>
      <c r="Q69" s="462">
        <f t="shared" si="56"/>
        <v>0</v>
      </c>
      <c r="R69" s="462">
        <f t="shared" si="56"/>
        <v>0</v>
      </c>
      <c r="S69" s="464">
        <f t="shared" si="56"/>
        <v>0</v>
      </c>
      <c r="T69" s="466">
        <f t="shared" si="56"/>
        <v>0</v>
      </c>
      <c r="U69" s="462">
        <f t="shared" si="56"/>
        <v>0</v>
      </c>
      <c r="V69" s="462">
        <f t="shared" si="56"/>
        <v>0</v>
      </c>
      <c r="W69" s="463">
        <f t="shared" si="56"/>
        <v>0</v>
      </c>
      <c r="X69" s="744">
        <f>SUM($G69)</f>
        <v>0</v>
      </c>
      <c r="Y69" s="462">
        <f>SUM($G69)</f>
        <v>0</v>
      </c>
      <c r="Z69" s="462">
        <f>SUM($G69)</f>
        <v>0</v>
      </c>
      <c r="AA69" s="464">
        <f>SUM($G69)</f>
        <v>0</v>
      </c>
      <c r="AB69" s="62"/>
      <c r="AC69" s="465"/>
      <c r="AD69" s="465"/>
      <c r="AE69" s="25"/>
      <c r="AF69" s="24"/>
      <c r="AG69" s="465"/>
      <c r="AH69" s="465"/>
      <c r="AI69" s="26"/>
      <c r="AJ69" s="24"/>
      <c r="AK69" s="25"/>
      <c r="AL69" s="465"/>
      <c r="AM69" s="426"/>
      <c r="AN69" s="196"/>
      <c r="AO69" s="196"/>
    </row>
    <row r="70" spans="2:41" x14ac:dyDescent="0.2">
      <c r="B70" s="19" t="s">
        <v>23</v>
      </c>
      <c r="C70" s="231" t="s">
        <v>296</v>
      </c>
      <c r="D70" s="232" t="str">
        <f>Anbudspris!$X$41</f>
        <v>-</v>
      </c>
      <c r="E70" s="86" t="str">
        <f>Anbudspris!$Y$41</f>
        <v>-</v>
      </c>
      <c r="F70" s="872" t="s">
        <v>265</v>
      </c>
      <c r="G70" s="871" t="s">
        <v>265</v>
      </c>
      <c r="H70" s="27"/>
      <c r="I70" s="469"/>
      <c r="J70" s="469"/>
      <c r="K70" s="198"/>
      <c r="L70" s="64"/>
      <c r="M70" s="469"/>
      <c r="N70" s="469"/>
      <c r="O70" s="661"/>
      <c r="P70" s="27"/>
      <c r="Q70" s="469"/>
      <c r="R70" s="469"/>
      <c r="S70" s="198"/>
      <c r="T70" s="64"/>
      <c r="U70" s="469"/>
      <c r="V70" s="469"/>
      <c r="W70" s="661"/>
      <c r="X70" s="27"/>
      <c r="Y70" s="469"/>
      <c r="Z70" s="469"/>
      <c r="AA70" s="198"/>
      <c r="AB70" s="64"/>
      <c r="AC70" s="469"/>
      <c r="AD70" s="469"/>
      <c r="AE70" s="661"/>
      <c r="AF70" s="27"/>
      <c r="AG70" s="469"/>
      <c r="AH70" s="469"/>
      <c r="AI70" s="198"/>
      <c r="AJ70" s="27"/>
      <c r="AK70" s="469"/>
      <c r="AL70" s="469"/>
      <c r="AM70" s="645"/>
      <c r="AN70" s="196"/>
      <c r="AO70" s="196"/>
    </row>
    <row r="71" spans="2:41" x14ac:dyDescent="0.2">
      <c r="B71" s="19"/>
      <c r="C71" s="197" t="s">
        <v>82</v>
      </c>
      <c r="D71" s="232"/>
      <c r="E71" s="233"/>
      <c r="F71" s="234"/>
      <c r="G71" s="235"/>
      <c r="H71" s="745"/>
      <c r="I71" s="471"/>
      <c r="J71" s="471"/>
      <c r="K71" s="470"/>
      <c r="L71" s="776"/>
      <c r="M71" s="471"/>
      <c r="N71" s="471"/>
      <c r="O71" s="781"/>
      <c r="P71" s="745"/>
      <c r="Q71" s="471"/>
      <c r="R71" s="471"/>
      <c r="S71" s="470"/>
      <c r="T71" s="776"/>
      <c r="U71" s="471"/>
      <c r="V71" s="471"/>
      <c r="W71" s="781"/>
      <c r="X71" s="745"/>
      <c r="Y71" s="471"/>
      <c r="Z71" s="471"/>
      <c r="AA71" s="470"/>
      <c r="AB71" s="776"/>
      <c r="AC71" s="471"/>
      <c r="AD71" s="471"/>
      <c r="AE71" s="781"/>
      <c r="AF71" s="745"/>
      <c r="AG71" s="471"/>
      <c r="AH71" s="471"/>
      <c r="AI71" s="470"/>
      <c r="AJ71" s="745"/>
      <c r="AK71" s="471"/>
      <c r="AL71" s="471"/>
      <c r="AM71" s="470"/>
      <c r="AN71" s="196"/>
      <c r="AO71" s="196"/>
    </row>
    <row r="72" spans="2:41" x14ac:dyDescent="0.2">
      <c r="B72" s="172" t="s">
        <v>42</v>
      </c>
      <c r="C72" s="252" t="s">
        <v>347</v>
      </c>
      <c r="D72" s="236" t="str">
        <f>Anbudspris!$X$45</f>
        <v xml:space="preserve"> </v>
      </c>
      <c r="E72" s="251" t="str">
        <f>Anbudspris!$Y$45</f>
        <v xml:space="preserve"> </v>
      </c>
      <c r="F72" s="250">
        <v>32</v>
      </c>
      <c r="G72" s="249">
        <f>IF(Prislista!$F$231=0,0,E72/F72)</f>
        <v>0</v>
      </c>
      <c r="H72" s="746">
        <f t="shared" ref="H72:W80" si="57">SUM($G72)</f>
        <v>0</v>
      </c>
      <c r="I72" s="472">
        <f t="shared" si="57"/>
        <v>0</v>
      </c>
      <c r="J72" s="472">
        <f t="shared" si="57"/>
        <v>0</v>
      </c>
      <c r="K72" s="473">
        <f t="shared" si="57"/>
        <v>0</v>
      </c>
      <c r="L72" s="777">
        <f t="shared" si="57"/>
        <v>0</v>
      </c>
      <c r="M72" s="472">
        <f t="shared" si="57"/>
        <v>0</v>
      </c>
      <c r="N72" s="472">
        <f t="shared" si="57"/>
        <v>0</v>
      </c>
      <c r="O72" s="782">
        <f t="shared" si="57"/>
        <v>0</v>
      </c>
      <c r="P72" s="746">
        <f t="shared" si="57"/>
        <v>0</v>
      </c>
      <c r="Q72" s="472">
        <f t="shared" si="57"/>
        <v>0</v>
      </c>
      <c r="R72" s="472">
        <f t="shared" ref="R72:AG80" si="58">SUM($G72)</f>
        <v>0</v>
      </c>
      <c r="S72" s="473">
        <f t="shared" si="58"/>
        <v>0</v>
      </c>
      <c r="T72" s="777">
        <f t="shared" si="58"/>
        <v>0</v>
      </c>
      <c r="U72" s="472">
        <f t="shared" si="58"/>
        <v>0</v>
      </c>
      <c r="V72" s="472">
        <f t="shared" si="58"/>
        <v>0</v>
      </c>
      <c r="W72" s="782">
        <f t="shared" si="58"/>
        <v>0</v>
      </c>
      <c r="X72" s="746">
        <f t="shared" si="58"/>
        <v>0</v>
      </c>
      <c r="Y72" s="472">
        <f t="shared" si="58"/>
        <v>0</v>
      </c>
      <c r="Z72" s="472">
        <f t="shared" si="58"/>
        <v>0</v>
      </c>
      <c r="AA72" s="473">
        <f t="shared" si="58"/>
        <v>0</v>
      </c>
      <c r="AB72" s="777">
        <f t="shared" ref="AB72:AM80" si="59">SUM($G72)</f>
        <v>0</v>
      </c>
      <c r="AC72" s="472">
        <f t="shared" si="59"/>
        <v>0</v>
      </c>
      <c r="AD72" s="472">
        <f t="shared" si="59"/>
        <v>0</v>
      </c>
      <c r="AE72" s="782">
        <f t="shared" si="59"/>
        <v>0</v>
      </c>
      <c r="AF72" s="746">
        <f t="shared" si="59"/>
        <v>0</v>
      </c>
      <c r="AG72" s="472">
        <f t="shared" si="59"/>
        <v>0</v>
      </c>
      <c r="AH72" s="472">
        <f t="shared" si="59"/>
        <v>0</v>
      </c>
      <c r="AI72" s="473">
        <f t="shared" si="59"/>
        <v>0</v>
      </c>
      <c r="AJ72" s="746">
        <f t="shared" si="59"/>
        <v>0</v>
      </c>
      <c r="AK72" s="472">
        <f t="shared" si="59"/>
        <v>0</v>
      </c>
      <c r="AL72" s="472">
        <f t="shared" si="59"/>
        <v>0</v>
      </c>
      <c r="AM72" s="473">
        <f t="shared" si="59"/>
        <v>0</v>
      </c>
      <c r="AN72" s="196"/>
      <c r="AO72" s="196"/>
    </row>
    <row r="73" spans="2:41" x14ac:dyDescent="0.2">
      <c r="B73" s="172" t="s">
        <v>147</v>
      </c>
      <c r="C73" s="15" t="s">
        <v>348</v>
      </c>
      <c r="D73" s="76" t="str">
        <f>Anbudspris!$X$46</f>
        <v xml:space="preserve"> </v>
      </c>
      <c r="E73" s="85" t="str">
        <f>Anbudspris!$Y$46</f>
        <v xml:space="preserve"> </v>
      </c>
      <c r="F73" s="101">
        <v>32</v>
      </c>
      <c r="G73" s="88">
        <f>IF(Prislista!$F$232=0,0,E73/F73)</f>
        <v>0</v>
      </c>
      <c r="H73" s="744">
        <f t="shared" si="57"/>
        <v>0</v>
      </c>
      <c r="I73" s="462">
        <f t="shared" si="57"/>
        <v>0</v>
      </c>
      <c r="J73" s="462">
        <f t="shared" si="57"/>
        <v>0</v>
      </c>
      <c r="K73" s="464">
        <f t="shared" si="57"/>
        <v>0</v>
      </c>
      <c r="L73" s="466">
        <f t="shared" si="57"/>
        <v>0</v>
      </c>
      <c r="M73" s="462">
        <f t="shared" si="57"/>
        <v>0</v>
      </c>
      <c r="N73" s="462">
        <f t="shared" si="57"/>
        <v>0</v>
      </c>
      <c r="O73" s="463">
        <f t="shared" si="57"/>
        <v>0</v>
      </c>
      <c r="P73" s="744">
        <f t="shared" si="57"/>
        <v>0</v>
      </c>
      <c r="Q73" s="462">
        <f t="shared" si="57"/>
        <v>0</v>
      </c>
      <c r="R73" s="462">
        <f t="shared" si="58"/>
        <v>0</v>
      </c>
      <c r="S73" s="464">
        <f t="shared" si="58"/>
        <v>0</v>
      </c>
      <c r="T73" s="466">
        <f t="shared" si="58"/>
        <v>0</v>
      </c>
      <c r="U73" s="462">
        <f t="shared" si="58"/>
        <v>0</v>
      </c>
      <c r="V73" s="462">
        <f t="shared" si="58"/>
        <v>0</v>
      </c>
      <c r="W73" s="463">
        <f t="shared" si="58"/>
        <v>0</v>
      </c>
      <c r="X73" s="744">
        <f t="shared" si="58"/>
        <v>0</v>
      </c>
      <c r="Y73" s="462">
        <f t="shared" si="58"/>
        <v>0</v>
      </c>
      <c r="Z73" s="462">
        <f t="shared" si="58"/>
        <v>0</v>
      </c>
      <c r="AA73" s="464">
        <f t="shared" si="58"/>
        <v>0</v>
      </c>
      <c r="AB73" s="466">
        <f t="shared" si="59"/>
        <v>0</v>
      </c>
      <c r="AC73" s="462">
        <f t="shared" si="59"/>
        <v>0</v>
      </c>
      <c r="AD73" s="462">
        <f t="shared" si="59"/>
        <v>0</v>
      </c>
      <c r="AE73" s="463">
        <f t="shared" si="59"/>
        <v>0</v>
      </c>
      <c r="AF73" s="744">
        <f t="shared" si="59"/>
        <v>0</v>
      </c>
      <c r="AG73" s="462">
        <f t="shared" si="59"/>
        <v>0</v>
      </c>
      <c r="AH73" s="462">
        <f t="shared" si="59"/>
        <v>0</v>
      </c>
      <c r="AI73" s="464">
        <f t="shared" si="59"/>
        <v>0</v>
      </c>
      <c r="AJ73" s="744">
        <f t="shared" si="59"/>
        <v>0</v>
      </c>
      <c r="AK73" s="462">
        <f t="shared" si="59"/>
        <v>0</v>
      </c>
      <c r="AL73" s="464">
        <f t="shared" si="59"/>
        <v>0</v>
      </c>
      <c r="AM73" s="479">
        <f t="shared" si="59"/>
        <v>0</v>
      </c>
      <c r="AN73" s="196"/>
      <c r="AO73" s="196"/>
    </row>
    <row r="74" spans="2:41" x14ac:dyDescent="0.2">
      <c r="B74" s="172" t="s">
        <v>148</v>
      </c>
      <c r="C74" s="15" t="s">
        <v>349</v>
      </c>
      <c r="D74" s="76" t="str">
        <f>Anbudspris!$X$47</f>
        <v xml:space="preserve"> </v>
      </c>
      <c r="E74" s="85" t="str">
        <f>Anbudspris!$Y$47</f>
        <v xml:space="preserve"> </v>
      </c>
      <c r="F74" s="101">
        <v>32</v>
      </c>
      <c r="G74" s="88">
        <f>IF(Prislista!$F$233=0,0,E74/F74)</f>
        <v>0</v>
      </c>
      <c r="H74" s="744">
        <f t="shared" si="57"/>
        <v>0</v>
      </c>
      <c r="I74" s="462">
        <f t="shared" si="57"/>
        <v>0</v>
      </c>
      <c r="J74" s="462">
        <f t="shared" si="57"/>
        <v>0</v>
      </c>
      <c r="K74" s="464">
        <f t="shared" si="57"/>
        <v>0</v>
      </c>
      <c r="L74" s="466">
        <f t="shared" si="57"/>
        <v>0</v>
      </c>
      <c r="M74" s="462">
        <f t="shared" si="57"/>
        <v>0</v>
      </c>
      <c r="N74" s="462">
        <f t="shared" si="57"/>
        <v>0</v>
      </c>
      <c r="O74" s="463">
        <f t="shared" si="57"/>
        <v>0</v>
      </c>
      <c r="P74" s="744">
        <f t="shared" si="57"/>
        <v>0</v>
      </c>
      <c r="Q74" s="462">
        <f t="shared" si="57"/>
        <v>0</v>
      </c>
      <c r="R74" s="462">
        <f t="shared" si="58"/>
        <v>0</v>
      </c>
      <c r="S74" s="464">
        <f t="shared" si="58"/>
        <v>0</v>
      </c>
      <c r="T74" s="466">
        <f t="shared" si="58"/>
        <v>0</v>
      </c>
      <c r="U74" s="462">
        <f t="shared" si="58"/>
        <v>0</v>
      </c>
      <c r="V74" s="462">
        <f t="shared" si="58"/>
        <v>0</v>
      </c>
      <c r="W74" s="463">
        <f t="shared" si="58"/>
        <v>0</v>
      </c>
      <c r="X74" s="744">
        <f t="shared" si="58"/>
        <v>0</v>
      </c>
      <c r="Y74" s="462">
        <f t="shared" si="58"/>
        <v>0</v>
      </c>
      <c r="Z74" s="462">
        <f t="shared" si="58"/>
        <v>0</v>
      </c>
      <c r="AA74" s="464">
        <f t="shared" si="58"/>
        <v>0</v>
      </c>
      <c r="AB74" s="466">
        <f t="shared" si="59"/>
        <v>0</v>
      </c>
      <c r="AC74" s="462">
        <f t="shared" si="59"/>
        <v>0</v>
      </c>
      <c r="AD74" s="462">
        <f t="shared" si="59"/>
        <v>0</v>
      </c>
      <c r="AE74" s="463">
        <f t="shared" si="59"/>
        <v>0</v>
      </c>
      <c r="AF74" s="744">
        <f t="shared" si="59"/>
        <v>0</v>
      </c>
      <c r="AG74" s="462">
        <f t="shared" si="59"/>
        <v>0</v>
      </c>
      <c r="AH74" s="462">
        <f t="shared" si="59"/>
        <v>0</v>
      </c>
      <c r="AI74" s="464">
        <f t="shared" si="59"/>
        <v>0</v>
      </c>
      <c r="AJ74" s="744">
        <f t="shared" si="59"/>
        <v>0</v>
      </c>
      <c r="AK74" s="462">
        <f t="shared" si="59"/>
        <v>0</v>
      </c>
      <c r="AL74" s="462">
        <f t="shared" si="59"/>
        <v>0</v>
      </c>
      <c r="AM74" s="464">
        <f t="shared" si="59"/>
        <v>0</v>
      </c>
      <c r="AN74" s="196"/>
      <c r="AO74" s="196"/>
    </row>
    <row r="75" spans="2:41" x14ac:dyDescent="0.2">
      <c r="B75" s="172" t="s">
        <v>149</v>
      </c>
      <c r="C75" s="15" t="s">
        <v>350</v>
      </c>
      <c r="D75" s="76" t="str">
        <f>Anbudspris!$X$48</f>
        <v xml:space="preserve"> </v>
      </c>
      <c r="E75" s="85" t="str">
        <f>Anbudspris!$Y$48</f>
        <v xml:space="preserve"> </v>
      </c>
      <c r="F75" s="101">
        <v>32</v>
      </c>
      <c r="G75" s="88">
        <f>IF(Prislista!$F$234=0,0,E75/F75)</f>
        <v>0</v>
      </c>
      <c r="H75" s="744">
        <f t="shared" si="57"/>
        <v>0</v>
      </c>
      <c r="I75" s="462">
        <f t="shared" si="57"/>
        <v>0</v>
      </c>
      <c r="J75" s="462">
        <f t="shared" si="57"/>
        <v>0</v>
      </c>
      <c r="K75" s="464">
        <f t="shared" si="57"/>
        <v>0</v>
      </c>
      <c r="L75" s="466">
        <f t="shared" si="57"/>
        <v>0</v>
      </c>
      <c r="M75" s="462">
        <f t="shared" si="57"/>
        <v>0</v>
      </c>
      <c r="N75" s="462">
        <f t="shared" si="57"/>
        <v>0</v>
      </c>
      <c r="O75" s="463">
        <f t="shared" si="57"/>
        <v>0</v>
      </c>
      <c r="P75" s="744">
        <f t="shared" si="57"/>
        <v>0</v>
      </c>
      <c r="Q75" s="462">
        <f t="shared" si="57"/>
        <v>0</v>
      </c>
      <c r="R75" s="462">
        <f t="shared" si="58"/>
        <v>0</v>
      </c>
      <c r="S75" s="464">
        <f t="shared" si="58"/>
        <v>0</v>
      </c>
      <c r="T75" s="466">
        <f t="shared" si="58"/>
        <v>0</v>
      </c>
      <c r="U75" s="462">
        <f t="shared" si="58"/>
        <v>0</v>
      </c>
      <c r="V75" s="462">
        <f t="shared" si="58"/>
        <v>0</v>
      </c>
      <c r="W75" s="463">
        <f t="shared" si="58"/>
        <v>0</v>
      </c>
      <c r="X75" s="744">
        <f t="shared" si="58"/>
        <v>0</v>
      </c>
      <c r="Y75" s="462">
        <f t="shared" si="58"/>
        <v>0</v>
      </c>
      <c r="Z75" s="462">
        <f t="shared" si="58"/>
        <v>0</v>
      </c>
      <c r="AA75" s="464">
        <f t="shared" si="58"/>
        <v>0</v>
      </c>
      <c r="AB75" s="466">
        <f t="shared" si="59"/>
        <v>0</v>
      </c>
      <c r="AC75" s="462">
        <f t="shared" si="59"/>
        <v>0</v>
      </c>
      <c r="AD75" s="462">
        <f t="shared" si="59"/>
        <v>0</v>
      </c>
      <c r="AE75" s="463">
        <f t="shared" si="59"/>
        <v>0</v>
      </c>
      <c r="AF75" s="744">
        <f t="shared" si="59"/>
        <v>0</v>
      </c>
      <c r="AG75" s="462">
        <f t="shared" si="59"/>
        <v>0</v>
      </c>
      <c r="AH75" s="462">
        <f t="shared" si="59"/>
        <v>0</v>
      </c>
      <c r="AI75" s="464">
        <f t="shared" si="59"/>
        <v>0</v>
      </c>
      <c r="AJ75" s="744">
        <f t="shared" si="59"/>
        <v>0</v>
      </c>
      <c r="AK75" s="462">
        <f t="shared" si="59"/>
        <v>0</v>
      </c>
      <c r="AL75" s="462">
        <f t="shared" si="59"/>
        <v>0</v>
      </c>
      <c r="AM75" s="464">
        <f t="shared" si="59"/>
        <v>0</v>
      </c>
      <c r="AN75" s="196"/>
      <c r="AO75" s="196"/>
    </row>
    <row r="76" spans="2:41" x14ac:dyDescent="0.2">
      <c r="B76" s="172" t="s">
        <v>150</v>
      </c>
      <c r="C76" s="428" t="s">
        <v>351</v>
      </c>
      <c r="D76" s="430" t="str">
        <f>Anbudspris!$X$49</f>
        <v xml:space="preserve"> </v>
      </c>
      <c r="E76" s="431" t="str">
        <f>Anbudspris!$Y$49</f>
        <v xml:space="preserve"> </v>
      </c>
      <c r="F76" s="432">
        <v>32</v>
      </c>
      <c r="G76" s="433">
        <f>IF(Prislista!$F$235=0,0,E76/F76)</f>
        <v>0</v>
      </c>
      <c r="H76" s="744">
        <f t="shared" si="57"/>
        <v>0</v>
      </c>
      <c r="I76" s="462">
        <f t="shared" si="57"/>
        <v>0</v>
      </c>
      <c r="J76" s="462">
        <f t="shared" si="57"/>
        <v>0</v>
      </c>
      <c r="K76" s="464">
        <f t="shared" si="57"/>
        <v>0</v>
      </c>
      <c r="L76" s="466">
        <f t="shared" si="57"/>
        <v>0</v>
      </c>
      <c r="M76" s="462">
        <f t="shared" si="57"/>
        <v>0</v>
      </c>
      <c r="N76" s="462">
        <f t="shared" si="57"/>
        <v>0</v>
      </c>
      <c r="O76" s="463">
        <f t="shared" si="57"/>
        <v>0</v>
      </c>
      <c r="P76" s="744">
        <f t="shared" si="57"/>
        <v>0</v>
      </c>
      <c r="Q76" s="462">
        <f t="shared" si="57"/>
        <v>0</v>
      </c>
      <c r="R76" s="462">
        <f t="shared" si="58"/>
        <v>0</v>
      </c>
      <c r="S76" s="464">
        <f t="shared" si="58"/>
        <v>0</v>
      </c>
      <c r="T76" s="466">
        <f t="shared" si="58"/>
        <v>0</v>
      </c>
      <c r="U76" s="462">
        <f t="shared" si="58"/>
        <v>0</v>
      </c>
      <c r="V76" s="462">
        <f t="shared" si="58"/>
        <v>0</v>
      </c>
      <c r="W76" s="463">
        <f t="shared" si="58"/>
        <v>0</v>
      </c>
      <c r="X76" s="744">
        <f t="shared" si="58"/>
        <v>0</v>
      </c>
      <c r="Y76" s="462">
        <f t="shared" si="58"/>
        <v>0</v>
      </c>
      <c r="Z76" s="462">
        <f t="shared" si="58"/>
        <v>0</v>
      </c>
      <c r="AA76" s="464">
        <f t="shared" si="58"/>
        <v>0</v>
      </c>
      <c r="AB76" s="466">
        <f t="shared" si="59"/>
        <v>0</v>
      </c>
      <c r="AC76" s="462">
        <f t="shared" si="59"/>
        <v>0</v>
      </c>
      <c r="AD76" s="462">
        <f t="shared" si="59"/>
        <v>0</v>
      </c>
      <c r="AE76" s="463">
        <f t="shared" si="59"/>
        <v>0</v>
      </c>
      <c r="AF76" s="744">
        <f t="shared" si="59"/>
        <v>0</v>
      </c>
      <c r="AG76" s="462">
        <f t="shared" si="59"/>
        <v>0</v>
      </c>
      <c r="AH76" s="462">
        <f t="shared" si="59"/>
        <v>0</v>
      </c>
      <c r="AI76" s="464">
        <f t="shared" si="59"/>
        <v>0</v>
      </c>
      <c r="AJ76" s="744">
        <f t="shared" si="59"/>
        <v>0</v>
      </c>
      <c r="AK76" s="462">
        <f t="shared" si="59"/>
        <v>0</v>
      </c>
      <c r="AL76" s="462">
        <f t="shared" si="59"/>
        <v>0</v>
      </c>
      <c r="AM76" s="464">
        <f t="shared" si="59"/>
        <v>0</v>
      </c>
      <c r="AN76" s="196"/>
      <c r="AO76" s="196"/>
    </row>
    <row r="77" spans="2:41" x14ac:dyDescent="0.2">
      <c r="B77" s="172" t="s">
        <v>151</v>
      </c>
      <c r="C77" s="428" t="s">
        <v>352</v>
      </c>
      <c r="D77" s="430" t="str">
        <f>Anbudspris!$X$50</f>
        <v xml:space="preserve"> </v>
      </c>
      <c r="E77" s="431" t="str">
        <f>Anbudspris!$Y$50</f>
        <v xml:space="preserve"> </v>
      </c>
      <c r="F77" s="432">
        <v>32</v>
      </c>
      <c r="G77" s="433">
        <f>IF(Prislista!$F$236=0,0,E77/F77)</f>
        <v>0</v>
      </c>
      <c r="H77" s="744">
        <f t="shared" si="57"/>
        <v>0</v>
      </c>
      <c r="I77" s="462">
        <f t="shared" si="57"/>
        <v>0</v>
      </c>
      <c r="J77" s="462">
        <f t="shared" si="57"/>
        <v>0</v>
      </c>
      <c r="K77" s="464">
        <f t="shared" si="57"/>
        <v>0</v>
      </c>
      <c r="L77" s="466">
        <f t="shared" si="57"/>
        <v>0</v>
      </c>
      <c r="M77" s="462">
        <f t="shared" si="57"/>
        <v>0</v>
      </c>
      <c r="N77" s="462">
        <f t="shared" si="57"/>
        <v>0</v>
      </c>
      <c r="O77" s="463">
        <f t="shared" si="57"/>
        <v>0</v>
      </c>
      <c r="P77" s="744">
        <f t="shared" si="57"/>
        <v>0</v>
      </c>
      <c r="Q77" s="462">
        <f t="shared" si="57"/>
        <v>0</v>
      </c>
      <c r="R77" s="462">
        <f t="shared" si="58"/>
        <v>0</v>
      </c>
      <c r="S77" s="464">
        <f t="shared" si="58"/>
        <v>0</v>
      </c>
      <c r="T77" s="466">
        <f t="shared" si="58"/>
        <v>0</v>
      </c>
      <c r="U77" s="462">
        <f t="shared" si="58"/>
        <v>0</v>
      </c>
      <c r="V77" s="462">
        <f t="shared" si="58"/>
        <v>0</v>
      </c>
      <c r="W77" s="463">
        <f t="shared" si="58"/>
        <v>0</v>
      </c>
      <c r="X77" s="744">
        <f t="shared" si="58"/>
        <v>0</v>
      </c>
      <c r="Y77" s="462">
        <f t="shared" si="58"/>
        <v>0</v>
      </c>
      <c r="Z77" s="462">
        <f t="shared" si="58"/>
        <v>0</v>
      </c>
      <c r="AA77" s="464">
        <f t="shared" si="58"/>
        <v>0</v>
      </c>
      <c r="AB77" s="466">
        <f t="shared" si="59"/>
        <v>0</v>
      </c>
      <c r="AC77" s="462">
        <f t="shared" si="59"/>
        <v>0</v>
      </c>
      <c r="AD77" s="462">
        <f t="shared" si="59"/>
        <v>0</v>
      </c>
      <c r="AE77" s="463">
        <f t="shared" si="59"/>
        <v>0</v>
      </c>
      <c r="AF77" s="744">
        <f t="shared" si="59"/>
        <v>0</v>
      </c>
      <c r="AG77" s="462">
        <f t="shared" si="59"/>
        <v>0</v>
      </c>
      <c r="AH77" s="462">
        <f t="shared" si="59"/>
        <v>0</v>
      </c>
      <c r="AI77" s="464">
        <f t="shared" si="59"/>
        <v>0</v>
      </c>
      <c r="AJ77" s="744">
        <f t="shared" si="59"/>
        <v>0</v>
      </c>
      <c r="AK77" s="462">
        <f t="shared" si="59"/>
        <v>0</v>
      </c>
      <c r="AL77" s="462">
        <f t="shared" si="59"/>
        <v>0</v>
      </c>
      <c r="AM77" s="464">
        <f t="shared" si="59"/>
        <v>0</v>
      </c>
      <c r="AN77" s="196"/>
      <c r="AO77" s="196"/>
    </row>
    <row r="78" spans="2:41" x14ac:dyDescent="0.2">
      <c r="B78" s="172" t="s">
        <v>152</v>
      </c>
      <c r="C78" s="15" t="s">
        <v>353</v>
      </c>
      <c r="D78" s="76" t="str">
        <f>Anbudspris!$X$51</f>
        <v xml:space="preserve"> </v>
      </c>
      <c r="E78" s="85" t="str">
        <f>Anbudspris!$Y$51</f>
        <v xml:space="preserve"> </v>
      </c>
      <c r="F78" s="101">
        <v>32</v>
      </c>
      <c r="G78" s="88">
        <f>IF(Prislista!$F$237=0,0,E78/F78)</f>
        <v>0</v>
      </c>
      <c r="H78" s="744">
        <f t="shared" si="57"/>
        <v>0</v>
      </c>
      <c r="I78" s="462">
        <f t="shared" si="57"/>
        <v>0</v>
      </c>
      <c r="J78" s="462">
        <f t="shared" si="57"/>
        <v>0</v>
      </c>
      <c r="K78" s="464">
        <f t="shared" si="57"/>
        <v>0</v>
      </c>
      <c r="L78" s="466">
        <f t="shared" si="57"/>
        <v>0</v>
      </c>
      <c r="M78" s="462">
        <f t="shared" si="57"/>
        <v>0</v>
      </c>
      <c r="N78" s="462">
        <f t="shared" si="57"/>
        <v>0</v>
      </c>
      <c r="O78" s="463">
        <f t="shared" si="57"/>
        <v>0</v>
      </c>
      <c r="P78" s="744">
        <f t="shared" si="57"/>
        <v>0</v>
      </c>
      <c r="Q78" s="462">
        <f t="shared" si="57"/>
        <v>0</v>
      </c>
      <c r="R78" s="462">
        <f t="shared" si="58"/>
        <v>0</v>
      </c>
      <c r="S78" s="464">
        <f t="shared" si="58"/>
        <v>0</v>
      </c>
      <c r="T78" s="466">
        <f t="shared" si="58"/>
        <v>0</v>
      </c>
      <c r="U78" s="462">
        <f t="shared" si="58"/>
        <v>0</v>
      </c>
      <c r="V78" s="462">
        <f t="shared" si="58"/>
        <v>0</v>
      </c>
      <c r="W78" s="463">
        <f t="shared" si="58"/>
        <v>0</v>
      </c>
      <c r="X78" s="744">
        <f t="shared" si="58"/>
        <v>0</v>
      </c>
      <c r="Y78" s="462">
        <f t="shared" si="58"/>
        <v>0</v>
      </c>
      <c r="Z78" s="462">
        <f t="shared" si="58"/>
        <v>0</v>
      </c>
      <c r="AA78" s="464">
        <f t="shared" si="58"/>
        <v>0</v>
      </c>
      <c r="AB78" s="466">
        <f t="shared" si="59"/>
        <v>0</v>
      </c>
      <c r="AC78" s="462">
        <f t="shared" si="59"/>
        <v>0</v>
      </c>
      <c r="AD78" s="462">
        <f t="shared" si="59"/>
        <v>0</v>
      </c>
      <c r="AE78" s="463">
        <f t="shared" si="59"/>
        <v>0</v>
      </c>
      <c r="AF78" s="744">
        <f t="shared" si="59"/>
        <v>0</v>
      </c>
      <c r="AG78" s="462">
        <f t="shared" si="59"/>
        <v>0</v>
      </c>
      <c r="AH78" s="462">
        <f t="shared" si="59"/>
        <v>0</v>
      </c>
      <c r="AI78" s="464">
        <f t="shared" si="59"/>
        <v>0</v>
      </c>
      <c r="AJ78" s="744">
        <f t="shared" si="59"/>
        <v>0</v>
      </c>
      <c r="AK78" s="462">
        <f t="shared" si="59"/>
        <v>0</v>
      </c>
      <c r="AL78" s="462">
        <f t="shared" si="59"/>
        <v>0</v>
      </c>
      <c r="AM78" s="464">
        <f t="shared" si="59"/>
        <v>0</v>
      </c>
      <c r="AN78" s="196"/>
      <c r="AO78" s="864"/>
    </row>
    <row r="79" spans="2:41" x14ac:dyDescent="0.2">
      <c r="B79" s="172" t="s">
        <v>153</v>
      </c>
      <c r="C79" s="806" t="s">
        <v>354</v>
      </c>
      <c r="D79" s="76" t="str">
        <f>Anbudspris!$X$52</f>
        <v xml:space="preserve"> </v>
      </c>
      <c r="E79" s="85" t="str">
        <f>Anbudspris!$Y$52</f>
        <v xml:space="preserve"> </v>
      </c>
      <c r="F79" s="101">
        <v>32</v>
      </c>
      <c r="G79" s="88">
        <f>IF(Prislista!$F$238=0,0,E79/F79)</f>
        <v>0</v>
      </c>
      <c r="H79" s="744">
        <f t="shared" si="57"/>
        <v>0</v>
      </c>
      <c r="I79" s="462">
        <f t="shared" si="57"/>
        <v>0</v>
      </c>
      <c r="J79" s="462">
        <f t="shared" si="57"/>
        <v>0</v>
      </c>
      <c r="K79" s="464">
        <f t="shared" si="57"/>
        <v>0</v>
      </c>
      <c r="L79" s="744">
        <f t="shared" si="57"/>
        <v>0</v>
      </c>
      <c r="M79" s="462">
        <f t="shared" si="57"/>
        <v>0</v>
      </c>
      <c r="N79" s="462">
        <f t="shared" si="57"/>
        <v>0</v>
      </c>
      <c r="O79" s="464">
        <f t="shared" si="57"/>
        <v>0</v>
      </c>
      <c r="P79" s="744">
        <f t="shared" si="57"/>
        <v>0</v>
      </c>
      <c r="Q79" s="462">
        <f t="shared" si="57"/>
        <v>0</v>
      </c>
      <c r="R79" s="462">
        <f t="shared" si="57"/>
        <v>0</v>
      </c>
      <c r="S79" s="464">
        <f t="shared" si="57"/>
        <v>0</v>
      </c>
      <c r="T79" s="744">
        <f t="shared" si="57"/>
        <v>0</v>
      </c>
      <c r="U79" s="462">
        <f t="shared" si="57"/>
        <v>0</v>
      </c>
      <c r="V79" s="462">
        <f t="shared" si="57"/>
        <v>0</v>
      </c>
      <c r="W79" s="464">
        <f t="shared" si="57"/>
        <v>0</v>
      </c>
      <c r="X79" s="744">
        <f t="shared" si="58"/>
        <v>0</v>
      </c>
      <c r="Y79" s="462">
        <f t="shared" si="58"/>
        <v>0</v>
      </c>
      <c r="Z79" s="462">
        <f t="shared" si="58"/>
        <v>0</v>
      </c>
      <c r="AA79" s="464">
        <f t="shared" si="58"/>
        <v>0</v>
      </c>
      <c r="AB79" s="744">
        <f t="shared" si="58"/>
        <v>0</v>
      </c>
      <c r="AC79" s="462">
        <f t="shared" si="58"/>
        <v>0</v>
      </c>
      <c r="AD79" s="462">
        <f t="shared" si="58"/>
        <v>0</v>
      </c>
      <c r="AE79" s="464">
        <f t="shared" si="58"/>
        <v>0</v>
      </c>
      <c r="AF79" s="744">
        <f t="shared" si="58"/>
        <v>0</v>
      </c>
      <c r="AG79" s="462">
        <f t="shared" si="58"/>
        <v>0</v>
      </c>
      <c r="AH79" s="462">
        <f t="shared" si="59"/>
        <v>0</v>
      </c>
      <c r="AI79" s="464">
        <f t="shared" si="59"/>
        <v>0</v>
      </c>
      <c r="AJ79" s="744">
        <f t="shared" si="59"/>
        <v>0</v>
      </c>
      <c r="AK79" s="462">
        <f t="shared" si="59"/>
        <v>0</v>
      </c>
      <c r="AL79" s="462">
        <f t="shared" si="59"/>
        <v>0</v>
      </c>
      <c r="AM79" s="464">
        <f t="shared" si="59"/>
        <v>0</v>
      </c>
      <c r="AN79" s="196"/>
      <c r="AO79" s="865" t="s">
        <v>121</v>
      </c>
    </row>
    <row r="80" spans="2:41" x14ac:dyDescent="0.2">
      <c r="B80" s="171" t="s">
        <v>160</v>
      </c>
      <c r="C80" s="807" t="s">
        <v>355</v>
      </c>
      <c r="D80" s="247" t="str">
        <f>Anbudspris!$X$53</f>
        <v xml:space="preserve"> </v>
      </c>
      <c r="E80" s="246" t="str">
        <f>Anbudspris!$Y$53</f>
        <v xml:space="preserve"> </v>
      </c>
      <c r="F80" s="245">
        <v>32</v>
      </c>
      <c r="G80" s="244">
        <f>IF(Prislista!$F$239=0,0,E80/F80)</f>
        <v>0</v>
      </c>
      <c r="H80" s="747">
        <f t="shared" si="57"/>
        <v>0</v>
      </c>
      <c r="I80" s="474">
        <f t="shared" si="57"/>
        <v>0</v>
      </c>
      <c r="J80" s="474">
        <f t="shared" si="57"/>
        <v>0</v>
      </c>
      <c r="K80" s="475">
        <f t="shared" si="57"/>
        <v>0</v>
      </c>
      <c r="L80" s="778">
        <f t="shared" si="57"/>
        <v>0</v>
      </c>
      <c r="M80" s="474">
        <f t="shared" si="57"/>
        <v>0</v>
      </c>
      <c r="N80" s="474">
        <f t="shared" si="57"/>
        <v>0</v>
      </c>
      <c r="O80" s="783">
        <f t="shared" si="57"/>
        <v>0</v>
      </c>
      <c r="P80" s="747">
        <f t="shared" si="57"/>
        <v>0</v>
      </c>
      <c r="Q80" s="474">
        <f t="shared" si="57"/>
        <v>0</v>
      </c>
      <c r="R80" s="474">
        <f t="shared" si="58"/>
        <v>0</v>
      </c>
      <c r="S80" s="475">
        <f t="shared" si="58"/>
        <v>0</v>
      </c>
      <c r="T80" s="778">
        <f t="shared" si="58"/>
        <v>0</v>
      </c>
      <c r="U80" s="474">
        <f t="shared" si="58"/>
        <v>0</v>
      </c>
      <c r="V80" s="474">
        <f t="shared" si="58"/>
        <v>0</v>
      </c>
      <c r="W80" s="783">
        <f t="shared" si="58"/>
        <v>0</v>
      </c>
      <c r="X80" s="747">
        <f t="shared" si="58"/>
        <v>0</v>
      </c>
      <c r="Y80" s="474">
        <f t="shared" si="58"/>
        <v>0</v>
      </c>
      <c r="Z80" s="474">
        <f t="shared" si="58"/>
        <v>0</v>
      </c>
      <c r="AA80" s="475">
        <f t="shared" si="58"/>
        <v>0</v>
      </c>
      <c r="AB80" s="778">
        <f t="shared" si="59"/>
        <v>0</v>
      </c>
      <c r="AC80" s="474">
        <f t="shared" si="59"/>
        <v>0</v>
      </c>
      <c r="AD80" s="474">
        <f t="shared" si="59"/>
        <v>0</v>
      </c>
      <c r="AE80" s="783">
        <f t="shared" si="59"/>
        <v>0</v>
      </c>
      <c r="AF80" s="747">
        <f t="shared" si="59"/>
        <v>0</v>
      </c>
      <c r="AG80" s="474">
        <f t="shared" si="59"/>
        <v>0</v>
      </c>
      <c r="AH80" s="474">
        <f t="shared" si="59"/>
        <v>0</v>
      </c>
      <c r="AI80" s="475">
        <f t="shared" si="59"/>
        <v>0</v>
      </c>
      <c r="AJ80" s="747">
        <f t="shared" si="59"/>
        <v>0</v>
      </c>
      <c r="AK80" s="474">
        <f t="shared" si="59"/>
        <v>0</v>
      </c>
      <c r="AL80" s="474">
        <f t="shared" si="59"/>
        <v>0</v>
      </c>
      <c r="AM80" s="475">
        <f t="shared" si="59"/>
        <v>0</v>
      </c>
      <c r="AN80" s="196"/>
      <c r="AO80" s="203">
        <f>SUM(H67:AM80)</f>
        <v>0</v>
      </c>
    </row>
    <row r="81" spans="2:41" s="394" customFormat="1" x14ac:dyDescent="0.2">
      <c r="B81" s="651"/>
      <c r="C81" s="717"/>
      <c r="D81" s="832"/>
      <c r="E81" s="719"/>
      <c r="F81" s="396"/>
      <c r="G81" s="654"/>
      <c r="H81" s="395"/>
      <c r="I81" s="395"/>
      <c r="J81" s="395"/>
      <c r="K81" s="395"/>
      <c r="L81" s="395"/>
      <c r="M81" s="395"/>
      <c r="N81" s="395"/>
      <c r="O81" s="395"/>
      <c r="P81" s="395"/>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833"/>
      <c r="AO81" s="721"/>
    </row>
    <row r="82" spans="2:41" s="13" customFormat="1" ht="15" x14ac:dyDescent="0.25">
      <c r="B82" s="201"/>
      <c r="C82" s="98"/>
      <c r="D82" s="68"/>
      <c r="E82" s="98"/>
      <c r="F82" s="98"/>
      <c r="G82" s="98"/>
    </row>
    <row r="83" spans="2:41" ht="15" x14ac:dyDescent="0.25">
      <c r="B83" s="4"/>
      <c r="C83" s="6"/>
      <c r="D83" s="79"/>
      <c r="E83" s="80" t="s">
        <v>53</v>
      </c>
      <c r="F83" s="99" t="s">
        <v>14</v>
      </c>
      <c r="G83" s="102" t="s">
        <v>48</v>
      </c>
      <c r="H83" s="1091">
        <f>H$11</f>
        <v>2015</v>
      </c>
      <c r="I83" s="1092" t="str">
        <f t="shared" ref="I83:AM83" si="60">I$12</f>
        <v>Kvartal 2</v>
      </c>
      <c r="J83" s="1092" t="str">
        <f t="shared" si="60"/>
        <v>Kvartal 3</v>
      </c>
      <c r="K83" s="1093" t="str">
        <f t="shared" si="60"/>
        <v>Kvartal 4</v>
      </c>
      <c r="L83" s="1094">
        <f t="shared" ref="L83" si="61">L$11</f>
        <v>2016</v>
      </c>
      <c r="M83" s="1092" t="str">
        <f t="shared" si="60"/>
        <v>Kvartal 2</v>
      </c>
      <c r="N83" s="1092" t="str">
        <f t="shared" si="60"/>
        <v>Kvartal 3</v>
      </c>
      <c r="O83" s="1092" t="str">
        <f t="shared" si="60"/>
        <v>Kvartal 4</v>
      </c>
      <c r="P83" s="1091">
        <f t="shared" ref="P83" si="62">P$11</f>
        <v>2017</v>
      </c>
      <c r="Q83" s="1092" t="str">
        <f t="shared" si="60"/>
        <v>Kvartal 2</v>
      </c>
      <c r="R83" s="1092" t="str">
        <f t="shared" si="60"/>
        <v>Kvartal 3</v>
      </c>
      <c r="S83" s="1093" t="str">
        <f t="shared" si="60"/>
        <v>Kvartal 4</v>
      </c>
      <c r="T83" s="1094">
        <f t="shared" ref="T83" si="63">T$11</f>
        <v>2018</v>
      </c>
      <c r="U83" s="1092" t="str">
        <f t="shared" si="60"/>
        <v>Kvartal 2</v>
      </c>
      <c r="V83" s="1092" t="str">
        <f t="shared" si="60"/>
        <v>Kvartal 3</v>
      </c>
      <c r="W83" s="1092" t="str">
        <f t="shared" si="60"/>
        <v>Kvartal 4</v>
      </c>
      <c r="X83" s="1091">
        <f t="shared" ref="X83" si="64">X$11</f>
        <v>2019</v>
      </c>
      <c r="Y83" s="1092" t="str">
        <f t="shared" si="60"/>
        <v>Kvartal 2</v>
      </c>
      <c r="Z83" s="1092" t="str">
        <f t="shared" si="60"/>
        <v>Kvartal 3</v>
      </c>
      <c r="AA83" s="1093" t="str">
        <f t="shared" si="60"/>
        <v>Kvartal 4</v>
      </c>
      <c r="AB83" s="1094">
        <f t="shared" ref="AB83" si="65">AB$11</f>
        <v>2020</v>
      </c>
      <c r="AC83" s="1092" t="str">
        <f t="shared" si="60"/>
        <v>Kvartal 2</v>
      </c>
      <c r="AD83" s="1092" t="str">
        <f t="shared" si="60"/>
        <v>Kvartal 3</v>
      </c>
      <c r="AE83" s="1092" t="str">
        <f t="shared" si="60"/>
        <v>Kvartal 4</v>
      </c>
      <c r="AF83" s="1091">
        <f t="shared" ref="AF83" si="66">AF$11</f>
        <v>2021</v>
      </c>
      <c r="AG83" s="1092" t="str">
        <f t="shared" si="60"/>
        <v>Kvartal 2</v>
      </c>
      <c r="AH83" s="1092" t="str">
        <f t="shared" si="60"/>
        <v>Kvartal 3</v>
      </c>
      <c r="AI83" s="1093" t="str">
        <f t="shared" si="60"/>
        <v>Kvartal 4</v>
      </c>
      <c r="AJ83" s="1091">
        <f t="shared" ref="AJ83" si="67">AJ$11</f>
        <v>2022</v>
      </c>
      <c r="AK83" s="1092" t="str">
        <f t="shared" si="60"/>
        <v>Kvartal 2</v>
      </c>
      <c r="AL83" s="1092" t="str">
        <f t="shared" si="60"/>
        <v>Kvartal 3</v>
      </c>
      <c r="AM83" s="1093" t="str">
        <f t="shared" si="60"/>
        <v>Kvartal 4</v>
      </c>
    </row>
    <row r="84" spans="2:41" ht="15" x14ac:dyDescent="0.25">
      <c r="B84" s="4" t="s">
        <v>339</v>
      </c>
      <c r="C84" s="6"/>
      <c r="D84" s="126" t="s">
        <v>28</v>
      </c>
      <c r="E84" s="81" t="s">
        <v>54</v>
      </c>
      <c r="F84" s="100" t="s">
        <v>49</v>
      </c>
      <c r="G84" s="103" t="s">
        <v>47</v>
      </c>
      <c r="H84" s="758" t="str">
        <f t="shared" ref="H84:AM84" si="68">H$12</f>
        <v>Kvartal 1</v>
      </c>
      <c r="I84" s="749" t="str">
        <f t="shared" si="68"/>
        <v>Kvartal 2</v>
      </c>
      <c r="J84" s="750" t="str">
        <f t="shared" si="68"/>
        <v>Kvartal 3</v>
      </c>
      <c r="K84" s="770" t="str">
        <f t="shared" si="68"/>
        <v>Kvartal 4</v>
      </c>
      <c r="L84" s="756" t="str">
        <f t="shared" si="68"/>
        <v>Kvartal 1</v>
      </c>
      <c r="M84" s="749" t="str">
        <f t="shared" si="68"/>
        <v>Kvartal 2</v>
      </c>
      <c r="N84" s="750" t="str">
        <f t="shared" si="68"/>
        <v>Kvartal 3</v>
      </c>
      <c r="O84" s="773" t="str">
        <f t="shared" si="68"/>
        <v>Kvartal 4</v>
      </c>
      <c r="P84" s="748" t="str">
        <f t="shared" si="68"/>
        <v>Kvartal 1</v>
      </c>
      <c r="Q84" s="749" t="str">
        <f t="shared" si="68"/>
        <v>Kvartal 2</v>
      </c>
      <c r="R84" s="750" t="str">
        <f t="shared" si="68"/>
        <v>Kvartal 3</v>
      </c>
      <c r="S84" s="770" t="str">
        <f t="shared" si="68"/>
        <v>Kvartal 4</v>
      </c>
      <c r="T84" s="756" t="str">
        <f t="shared" si="68"/>
        <v>Kvartal 1</v>
      </c>
      <c r="U84" s="749" t="str">
        <f t="shared" si="68"/>
        <v>Kvartal 2</v>
      </c>
      <c r="V84" s="750" t="str">
        <f t="shared" si="68"/>
        <v>Kvartal 3</v>
      </c>
      <c r="W84" s="773" t="str">
        <f t="shared" si="68"/>
        <v>Kvartal 4</v>
      </c>
      <c r="X84" s="748" t="str">
        <f t="shared" si="68"/>
        <v>Kvartal 1</v>
      </c>
      <c r="Y84" s="749" t="str">
        <f t="shared" si="68"/>
        <v>Kvartal 2</v>
      </c>
      <c r="Z84" s="750" t="str">
        <f t="shared" si="68"/>
        <v>Kvartal 3</v>
      </c>
      <c r="AA84" s="770" t="str">
        <f t="shared" si="68"/>
        <v>Kvartal 4</v>
      </c>
      <c r="AB84" s="756" t="str">
        <f t="shared" si="68"/>
        <v>Kvartal 1</v>
      </c>
      <c r="AC84" s="749" t="str">
        <f t="shared" si="68"/>
        <v>Kvartal 2</v>
      </c>
      <c r="AD84" s="750" t="str">
        <f t="shared" si="68"/>
        <v>Kvartal 3</v>
      </c>
      <c r="AE84" s="773" t="str">
        <f t="shared" si="68"/>
        <v>Kvartal 4</v>
      </c>
      <c r="AF84" s="748" t="str">
        <f t="shared" si="68"/>
        <v>Kvartal 1</v>
      </c>
      <c r="AG84" s="749" t="str">
        <f t="shared" si="68"/>
        <v>Kvartal 2</v>
      </c>
      <c r="AH84" s="750" t="str">
        <f t="shared" si="68"/>
        <v>Kvartal 3</v>
      </c>
      <c r="AI84" s="770" t="str">
        <f t="shared" si="68"/>
        <v>Kvartal 4</v>
      </c>
      <c r="AJ84" s="751" t="str">
        <f t="shared" si="68"/>
        <v>Kvartal 1</v>
      </c>
      <c r="AK84" s="752" t="str">
        <f t="shared" si="68"/>
        <v>Kvartal 2</v>
      </c>
      <c r="AL84" s="753" t="str">
        <f t="shared" si="68"/>
        <v>Kvartal 3</v>
      </c>
      <c r="AM84" s="754" t="str">
        <f t="shared" si="68"/>
        <v>Kvartal 4</v>
      </c>
    </row>
    <row r="85" spans="2:41" x14ac:dyDescent="0.2">
      <c r="B85" s="173" t="s">
        <v>24</v>
      </c>
      <c r="C85" s="399" t="s">
        <v>358</v>
      </c>
      <c r="D85" s="400" t="str">
        <f>Anbudspris!$AC$38</f>
        <v xml:space="preserve"> </v>
      </c>
      <c r="E85" s="401" t="str">
        <f>Anbudspris!$AD$38</f>
        <v xml:space="preserve"> </v>
      </c>
      <c r="F85" s="402">
        <v>32</v>
      </c>
      <c r="G85" s="403">
        <f>IF(Prislista!$J$81=0,0,E85/F85)</f>
        <v>0</v>
      </c>
      <c r="H85" s="743">
        <f t="shared" ref="H85:W86" si="69">SUM($G85)</f>
        <v>0</v>
      </c>
      <c r="I85" s="477">
        <f t="shared" si="69"/>
        <v>0</v>
      </c>
      <c r="J85" s="477">
        <f t="shared" si="69"/>
        <v>0</v>
      </c>
      <c r="K85" s="478">
        <f t="shared" si="69"/>
        <v>0</v>
      </c>
      <c r="L85" s="775">
        <f t="shared" si="69"/>
        <v>0</v>
      </c>
      <c r="M85" s="477">
        <f t="shared" si="69"/>
        <v>0</v>
      </c>
      <c r="N85" s="477">
        <f t="shared" si="69"/>
        <v>0</v>
      </c>
      <c r="O85" s="780">
        <f t="shared" si="69"/>
        <v>0</v>
      </c>
      <c r="P85" s="743">
        <f t="shared" si="69"/>
        <v>0</v>
      </c>
      <c r="Q85" s="477">
        <f t="shared" si="69"/>
        <v>0</v>
      </c>
      <c r="R85" s="477">
        <f t="shared" si="69"/>
        <v>0</v>
      </c>
      <c r="S85" s="478">
        <f t="shared" si="69"/>
        <v>0</v>
      </c>
      <c r="T85" s="775">
        <f t="shared" si="69"/>
        <v>0</v>
      </c>
      <c r="U85" s="477">
        <f t="shared" si="69"/>
        <v>0</v>
      </c>
      <c r="V85" s="477">
        <f t="shared" si="69"/>
        <v>0</v>
      </c>
      <c r="W85" s="780">
        <f t="shared" si="69"/>
        <v>0</v>
      </c>
      <c r="X85" s="743">
        <f t="shared" ref="X85:AM86" si="70">SUM($G85)</f>
        <v>0</v>
      </c>
      <c r="Y85" s="477">
        <f t="shared" si="70"/>
        <v>0</v>
      </c>
      <c r="Z85" s="477">
        <f t="shared" si="70"/>
        <v>0</v>
      </c>
      <c r="AA85" s="478">
        <f t="shared" si="70"/>
        <v>0</v>
      </c>
      <c r="AB85" s="775">
        <f t="shared" si="70"/>
        <v>0</v>
      </c>
      <c r="AC85" s="477">
        <f t="shared" si="70"/>
        <v>0</v>
      </c>
      <c r="AD85" s="477">
        <f t="shared" si="70"/>
        <v>0</v>
      </c>
      <c r="AE85" s="780">
        <f t="shared" si="70"/>
        <v>0</v>
      </c>
      <c r="AF85" s="743">
        <f t="shared" si="70"/>
        <v>0</v>
      </c>
      <c r="AG85" s="477">
        <f t="shared" si="70"/>
        <v>0</v>
      </c>
      <c r="AH85" s="477">
        <f t="shared" si="70"/>
        <v>0</v>
      </c>
      <c r="AI85" s="478">
        <f t="shared" si="70"/>
        <v>0</v>
      </c>
      <c r="AJ85" s="743">
        <f t="shared" si="70"/>
        <v>0</v>
      </c>
      <c r="AK85" s="477">
        <f t="shared" si="70"/>
        <v>0</v>
      </c>
      <c r="AL85" s="477">
        <f t="shared" si="70"/>
        <v>0</v>
      </c>
      <c r="AM85" s="478">
        <f t="shared" si="70"/>
        <v>0</v>
      </c>
      <c r="AN85" s="196"/>
      <c r="AO85" s="196"/>
    </row>
    <row r="86" spans="2:41" x14ac:dyDescent="0.2">
      <c r="B86" s="212" t="s">
        <v>26</v>
      </c>
      <c r="C86" s="429" t="s">
        <v>359</v>
      </c>
      <c r="D86" s="430" t="str">
        <f>Anbudspris!$AC$39</f>
        <v xml:space="preserve"> </v>
      </c>
      <c r="E86" s="86" t="str">
        <f>Anbudspris!$AD$39</f>
        <v xml:space="preserve"> </v>
      </c>
      <c r="F86" s="101">
        <v>32</v>
      </c>
      <c r="G86" s="88">
        <f>IF(Prislista!$J$85=0,0,E86/F86)</f>
        <v>0</v>
      </c>
      <c r="H86" s="744">
        <f t="shared" si="69"/>
        <v>0</v>
      </c>
      <c r="I86" s="462">
        <f t="shared" si="69"/>
        <v>0</v>
      </c>
      <c r="J86" s="462">
        <f t="shared" si="69"/>
        <v>0</v>
      </c>
      <c r="K86" s="464">
        <f t="shared" si="69"/>
        <v>0</v>
      </c>
      <c r="L86" s="466">
        <f t="shared" si="69"/>
        <v>0</v>
      </c>
      <c r="M86" s="462">
        <f t="shared" si="69"/>
        <v>0</v>
      </c>
      <c r="N86" s="462">
        <f t="shared" si="69"/>
        <v>0</v>
      </c>
      <c r="O86" s="463">
        <f t="shared" si="69"/>
        <v>0</v>
      </c>
      <c r="P86" s="744">
        <f t="shared" si="69"/>
        <v>0</v>
      </c>
      <c r="Q86" s="462">
        <f t="shared" si="69"/>
        <v>0</v>
      </c>
      <c r="R86" s="462">
        <f t="shared" si="69"/>
        <v>0</v>
      </c>
      <c r="S86" s="464">
        <f t="shared" si="69"/>
        <v>0</v>
      </c>
      <c r="T86" s="466">
        <f t="shared" si="69"/>
        <v>0</v>
      </c>
      <c r="U86" s="462">
        <f t="shared" si="69"/>
        <v>0</v>
      </c>
      <c r="V86" s="462">
        <f t="shared" si="69"/>
        <v>0</v>
      </c>
      <c r="W86" s="463">
        <f t="shared" si="69"/>
        <v>0</v>
      </c>
      <c r="X86" s="744">
        <f t="shared" si="70"/>
        <v>0</v>
      </c>
      <c r="Y86" s="462">
        <f t="shared" si="70"/>
        <v>0</v>
      </c>
      <c r="Z86" s="462">
        <f t="shared" si="70"/>
        <v>0</v>
      </c>
      <c r="AA86" s="464">
        <f t="shared" si="70"/>
        <v>0</v>
      </c>
      <c r="AB86" s="466">
        <f t="shared" si="70"/>
        <v>0</v>
      </c>
      <c r="AC86" s="462">
        <f t="shared" si="70"/>
        <v>0</v>
      </c>
      <c r="AD86" s="462">
        <f t="shared" si="70"/>
        <v>0</v>
      </c>
      <c r="AE86" s="463">
        <f t="shared" si="70"/>
        <v>0</v>
      </c>
      <c r="AF86" s="744">
        <f t="shared" si="70"/>
        <v>0</v>
      </c>
      <c r="AG86" s="462">
        <f t="shared" si="70"/>
        <v>0</v>
      </c>
      <c r="AH86" s="462">
        <f t="shared" si="70"/>
        <v>0</v>
      </c>
      <c r="AI86" s="464">
        <f t="shared" si="70"/>
        <v>0</v>
      </c>
      <c r="AJ86" s="744">
        <f t="shared" si="70"/>
        <v>0</v>
      </c>
      <c r="AK86" s="462">
        <f t="shared" si="70"/>
        <v>0</v>
      </c>
      <c r="AL86" s="462">
        <f t="shared" si="70"/>
        <v>0</v>
      </c>
      <c r="AM86" s="464">
        <f t="shared" si="70"/>
        <v>0</v>
      </c>
      <c r="AN86" s="196"/>
      <c r="AO86" s="196"/>
    </row>
    <row r="87" spans="2:41" x14ac:dyDescent="0.2">
      <c r="B87" s="18" t="s">
        <v>32</v>
      </c>
      <c r="C87" s="78" t="s">
        <v>295</v>
      </c>
      <c r="D87" s="990" t="s">
        <v>265</v>
      </c>
      <c r="E87" s="874" t="s">
        <v>265</v>
      </c>
      <c r="F87" s="991" t="s">
        <v>265</v>
      </c>
      <c r="G87" s="871" t="s">
        <v>265</v>
      </c>
      <c r="H87" s="326"/>
      <c r="I87" s="476"/>
      <c r="J87" s="476"/>
      <c r="K87" s="426"/>
      <c r="L87" s="997"/>
      <c r="M87" s="476"/>
      <c r="N87" s="476"/>
      <c r="O87" s="998"/>
      <c r="P87" s="326"/>
      <c r="Q87" s="476"/>
      <c r="R87" s="476"/>
      <c r="S87" s="426"/>
      <c r="T87" s="997"/>
      <c r="U87" s="476"/>
      <c r="V87" s="476"/>
      <c r="W87" s="998"/>
      <c r="X87" s="326"/>
      <c r="Y87" s="476"/>
      <c r="Z87" s="476"/>
      <c r="AA87" s="426"/>
      <c r="AB87" s="997"/>
      <c r="AC87" s="476"/>
      <c r="AD87" s="476"/>
      <c r="AE87" s="25"/>
      <c r="AF87" s="24"/>
      <c r="AG87" s="465"/>
      <c r="AH87" s="465"/>
      <c r="AI87" s="26"/>
      <c r="AJ87" s="24"/>
      <c r="AK87" s="25"/>
      <c r="AL87" s="465"/>
      <c r="AM87" s="26"/>
      <c r="AN87" s="196"/>
      <c r="AO87" s="196"/>
    </row>
    <row r="88" spans="2:41" x14ac:dyDescent="0.2">
      <c r="B88" s="19" t="s">
        <v>23</v>
      </c>
      <c r="C88" s="231" t="s">
        <v>296</v>
      </c>
      <c r="D88" s="873" t="s">
        <v>265</v>
      </c>
      <c r="E88" s="874" t="s">
        <v>265</v>
      </c>
      <c r="F88" s="872" t="s">
        <v>265</v>
      </c>
      <c r="G88" s="871" t="s">
        <v>265</v>
      </c>
      <c r="H88" s="27"/>
      <c r="I88" s="469"/>
      <c r="J88" s="469"/>
      <c r="K88" s="198"/>
      <c r="L88" s="64"/>
      <c r="M88" s="469"/>
      <c r="N88" s="469"/>
      <c r="O88" s="661"/>
      <c r="P88" s="27"/>
      <c r="Q88" s="469"/>
      <c r="R88" s="469"/>
      <c r="S88" s="198"/>
      <c r="T88" s="64"/>
      <c r="U88" s="469"/>
      <c r="V88" s="469"/>
      <c r="W88" s="661"/>
      <c r="X88" s="27"/>
      <c r="Y88" s="469"/>
      <c r="Z88" s="469"/>
      <c r="AA88" s="198"/>
      <c r="AB88" s="64"/>
      <c r="AC88" s="469"/>
      <c r="AD88" s="469"/>
      <c r="AE88" s="661"/>
      <c r="AF88" s="27"/>
      <c r="AG88" s="469"/>
      <c r="AH88" s="469"/>
      <c r="AI88" s="198"/>
      <c r="AJ88" s="27"/>
      <c r="AK88" s="469"/>
      <c r="AL88" s="469"/>
      <c r="AM88" s="645"/>
      <c r="AN88" s="196"/>
      <c r="AO88" s="196"/>
    </row>
    <row r="89" spans="2:41" x14ac:dyDescent="0.2">
      <c r="B89" s="19"/>
      <c r="C89" s="197" t="s">
        <v>82</v>
      </c>
      <c r="D89" s="232"/>
      <c r="E89" s="233"/>
      <c r="F89" s="234"/>
      <c r="G89" s="235"/>
      <c r="H89" s="745"/>
      <c r="I89" s="471"/>
      <c r="J89" s="471"/>
      <c r="K89" s="470"/>
      <c r="L89" s="776"/>
      <c r="M89" s="471"/>
      <c r="N89" s="471"/>
      <c r="O89" s="781"/>
      <c r="P89" s="745"/>
      <c r="Q89" s="471"/>
      <c r="R89" s="471"/>
      <c r="S89" s="470"/>
      <c r="T89" s="776"/>
      <c r="U89" s="471"/>
      <c r="V89" s="471"/>
      <c r="W89" s="781"/>
      <c r="X89" s="745"/>
      <c r="Y89" s="471"/>
      <c r="Z89" s="471"/>
      <c r="AA89" s="470"/>
      <c r="AB89" s="776"/>
      <c r="AC89" s="471"/>
      <c r="AD89" s="471"/>
      <c r="AE89" s="781"/>
      <c r="AF89" s="745"/>
      <c r="AG89" s="471"/>
      <c r="AH89" s="471"/>
      <c r="AI89" s="470"/>
      <c r="AJ89" s="745"/>
      <c r="AK89" s="471"/>
      <c r="AL89" s="471"/>
      <c r="AM89" s="470"/>
      <c r="AN89" s="196"/>
      <c r="AO89" s="196"/>
    </row>
    <row r="90" spans="2:41" x14ac:dyDescent="0.2">
      <c r="B90" s="172" t="s">
        <v>42</v>
      </c>
      <c r="C90" s="252" t="s">
        <v>347</v>
      </c>
      <c r="D90" s="236" t="str">
        <f>Anbudspris!$AC$45</f>
        <v xml:space="preserve"> </v>
      </c>
      <c r="E90" s="251" t="str">
        <f>Anbudspris!$AD$45</f>
        <v xml:space="preserve"> </v>
      </c>
      <c r="F90" s="250">
        <v>32</v>
      </c>
      <c r="G90" s="249">
        <f>IF(Prislista!$F$231=0,0,E90/F90)</f>
        <v>0</v>
      </c>
      <c r="H90" s="746">
        <f t="shared" ref="H90:W98" si="71">SUM($G90)</f>
        <v>0</v>
      </c>
      <c r="I90" s="472">
        <f t="shared" si="71"/>
        <v>0</v>
      </c>
      <c r="J90" s="472">
        <f t="shared" si="71"/>
        <v>0</v>
      </c>
      <c r="K90" s="473">
        <f t="shared" si="71"/>
        <v>0</v>
      </c>
      <c r="L90" s="777">
        <f t="shared" si="71"/>
        <v>0</v>
      </c>
      <c r="M90" s="472">
        <f t="shared" si="71"/>
        <v>0</v>
      </c>
      <c r="N90" s="472">
        <f t="shared" si="71"/>
        <v>0</v>
      </c>
      <c r="O90" s="782">
        <f t="shared" si="71"/>
        <v>0</v>
      </c>
      <c r="P90" s="746">
        <f t="shared" si="71"/>
        <v>0</v>
      </c>
      <c r="Q90" s="472">
        <f t="shared" si="71"/>
        <v>0</v>
      </c>
      <c r="R90" s="472">
        <f t="shared" si="71"/>
        <v>0</v>
      </c>
      <c r="S90" s="473">
        <f t="shared" si="71"/>
        <v>0</v>
      </c>
      <c r="T90" s="777">
        <f t="shared" si="71"/>
        <v>0</v>
      </c>
      <c r="U90" s="472">
        <f t="shared" si="71"/>
        <v>0</v>
      </c>
      <c r="V90" s="472">
        <f t="shared" si="71"/>
        <v>0</v>
      </c>
      <c r="W90" s="782">
        <f t="shared" si="71"/>
        <v>0</v>
      </c>
      <c r="X90" s="746">
        <f t="shared" ref="X90:AM98" si="72">SUM($G90)</f>
        <v>0</v>
      </c>
      <c r="Y90" s="472">
        <f t="shared" si="72"/>
        <v>0</v>
      </c>
      <c r="Z90" s="472">
        <f t="shared" si="72"/>
        <v>0</v>
      </c>
      <c r="AA90" s="473">
        <f t="shared" si="72"/>
        <v>0</v>
      </c>
      <c r="AB90" s="777">
        <f t="shared" si="72"/>
        <v>0</v>
      </c>
      <c r="AC90" s="472">
        <f t="shared" si="72"/>
        <v>0</v>
      </c>
      <c r="AD90" s="472">
        <f t="shared" si="72"/>
        <v>0</v>
      </c>
      <c r="AE90" s="782">
        <f t="shared" si="72"/>
        <v>0</v>
      </c>
      <c r="AF90" s="746">
        <f t="shared" si="72"/>
        <v>0</v>
      </c>
      <c r="AG90" s="472">
        <f t="shared" si="72"/>
        <v>0</v>
      </c>
      <c r="AH90" s="472">
        <f t="shared" si="72"/>
        <v>0</v>
      </c>
      <c r="AI90" s="473">
        <f t="shared" si="72"/>
        <v>0</v>
      </c>
      <c r="AJ90" s="746">
        <f t="shared" si="72"/>
        <v>0</v>
      </c>
      <c r="AK90" s="472">
        <f t="shared" si="72"/>
        <v>0</v>
      </c>
      <c r="AL90" s="472">
        <f t="shared" si="72"/>
        <v>0</v>
      </c>
      <c r="AM90" s="473">
        <f t="shared" si="72"/>
        <v>0</v>
      </c>
      <c r="AN90" s="196"/>
      <c r="AO90" s="196"/>
    </row>
    <row r="91" spans="2:41" x14ac:dyDescent="0.2">
      <c r="B91" s="172" t="s">
        <v>147</v>
      </c>
      <c r="C91" s="15" t="s">
        <v>348</v>
      </c>
      <c r="D91" s="76" t="str">
        <f>Anbudspris!$AC$46</f>
        <v xml:space="preserve"> </v>
      </c>
      <c r="E91" s="85" t="str">
        <f>Anbudspris!$AD$46</f>
        <v xml:space="preserve"> </v>
      </c>
      <c r="F91" s="101">
        <v>32</v>
      </c>
      <c r="G91" s="88">
        <f>IF(Prislista!$F$232=0,0,E91/F91)</f>
        <v>0</v>
      </c>
      <c r="H91" s="744">
        <f t="shared" si="71"/>
        <v>0</v>
      </c>
      <c r="I91" s="462">
        <f t="shared" si="71"/>
        <v>0</v>
      </c>
      <c r="J91" s="462">
        <f t="shared" si="71"/>
        <v>0</v>
      </c>
      <c r="K91" s="464">
        <f t="shared" si="71"/>
        <v>0</v>
      </c>
      <c r="L91" s="466">
        <f t="shared" si="71"/>
        <v>0</v>
      </c>
      <c r="M91" s="462">
        <f t="shared" si="71"/>
        <v>0</v>
      </c>
      <c r="N91" s="462">
        <f t="shared" si="71"/>
        <v>0</v>
      </c>
      <c r="O91" s="463">
        <f t="shared" si="71"/>
        <v>0</v>
      </c>
      <c r="P91" s="744">
        <f t="shared" si="71"/>
        <v>0</v>
      </c>
      <c r="Q91" s="462">
        <f t="shared" si="71"/>
        <v>0</v>
      </c>
      <c r="R91" s="462">
        <f t="shared" si="71"/>
        <v>0</v>
      </c>
      <c r="S91" s="464">
        <f t="shared" si="71"/>
        <v>0</v>
      </c>
      <c r="T91" s="466">
        <f t="shared" si="71"/>
        <v>0</v>
      </c>
      <c r="U91" s="462">
        <f t="shared" si="71"/>
        <v>0</v>
      </c>
      <c r="V91" s="462">
        <f t="shared" si="71"/>
        <v>0</v>
      </c>
      <c r="W91" s="463">
        <f t="shared" si="71"/>
        <v>0</v>
      </c>
      <c r="X91" s="744">
        <f t="shared" si="72"/>
        <v>0</v>
      </c>
      <c r="Y91" s="462">
        <f t="shared" si="72"/>
        <v>0</v>
      </c>
      <c r="Z91" s="462">
        <f t="shared" si="72"/>
        <v>0</v>
      </c>
      <c r="AA91" s="464">
        <f t="shared" si="72"/>
        <v>0</v>
      </c>
      <c r="AB91" s="466">
        <f t="shared" si="72"/>
        <v>0</v>
      </c>
      <c r="AC91" s="462">
        <f t="shared" si="72"/>
        <v>0</v>
      </c>
      <c r="AD91" s="462">
        <f t="shared" si="72"/>
        <v>0</v>
      </c>
      <c r="AE91" s="463">
        <f t="shared" si="72"/>
        <v>0</v>
      </c>
      <c r="AF91" s="744">
        <f t="shared" si="72"/>
        <v>0</v>
      </c>
      <c r="AG91" s="462">
        <f t="shared" si="72"/>
        <v>0</v>
      </c>
      <c r="AH91" s="462">
        <f t="shared" si="72"/>
        <v>0</v>
      </c>
      <c r="AI91" s="464">
        <f t="shared" si="72"/>
        <v>0</v>
      </c>
      <c r="AJ91" s="744">
        <f t="shared" si="72"/>
        <v>0</v>
      </c>
      <c r="AK91" s="462">
        <f t="shared" si="72"/>
        <v>0</v>
      </c>
      <c r="AL91" s="464">
        <f t="shared" si="72"/>
        <v>0</v>
      </c>
      <c r="AM91" s="479">
        <f t="shared" si="72"/>
        <v>0</v>
      </c>
      <c r="AN91" s="196"/>
      <c r="AO91" s="196"/>
    </row>
    <row r="92" spans="2:41" x14ac:dyDescent="0.2">
      <c r="B92" s="172" t="s">
        <v>148</v>
      </c>
      <c r="C92" s="15" t="s">
        <v>349</v>
      </c>
      <c r="D92" s="76" t="str">
        <f>Anbudspris!$AC$47</f>
        <v xml:space="preserve"> </v>
      </c>
      <c r="E92" s="85" t="str">
        <f>Anbudspris!$AD$47</f>
        <v xml:space="preserve"> </v>
      </c>
      <c r="F92" s="101">
        <v>32</v>
      </c>
      <c r="G92" s="88">
        <f>IF(Prislista!$F$233=0,0,E92/F92)</f>
        <v>0</v>
      </c>
      <c r="H92" s="744">
        <f t="shared" si="71"/>
        <v>0</v>
      </c>
      <c r="I92" s="462">
        <f t="shared" si="71"/>
        <v>0</v>
      </c>
      <c r="J92" s="462">
        <f t="shared" si="71"/>
        <v>0</v>
      </c>
      <c r="K92" s="464">
        <f t="shared" si="71"/>
        <v>0</v>
      </c>
      <c r="L92" s="466">
        <f t="shared" si="71"/>
        <v>0</v>
      </c>
      <c r="M92" s="462">
        <f t="shared" si="71"/>
        <v>0</v>
      </c>
      <c r="N92" s="462">
        <f t="shared" si="71"/>
        <v>0</v>
      </c>
      <c r="O92" s="463">
        <f t="shared" si="71"/>
        <v>0</v>
      </c>
      <c r="P92" s="744">
        <f t="shared" si="71"/>
        <v>0</v>
      </c>
      <c r="Q92" s="462">
        <f t="shared" si="71"/>
        <v>0</v>
      </c>
      <c r="R92" s="462">
        <f t="shared" si="71"/>
        <v>0</v>
      </c>
      <c r="S92" s="464">
        <f t="shared" si="71"/>
        <v>0</v>
      </c>
      <c r="T92" s="466">
        <f t="shared" si="71"/>
        <v>0</v>
      </c>
      <c r="U92" s="462">
        <f t="shared" si="71"/>
        <v>0</v>
      </c>
      <c r="V92" s="462">
        <f t="shared" si="71"/>
        <v>0</v>
      </c>
      <c r="W92" s="463">
        <f t="shared" si="71"/>
        <v>0</v>
      </c>
      <c r="X92" s="744">
        <f t="shared" si="72"/>
        <v>0</v>
      </c>
      <c r="Y92" s="462">
        <f t="shared" si="72"/>
        <v>0</v>
      </c>
      <c r="Z92" s="462">
        <f t="shared" si="72"/>
        <v>0</v>
      </c>
      <c r="AA92" s="464">
        <f t="shared" si="72"/>
        <v>0</v>
      </c>
      <c r="AB92" s="466">
        <f t="shared" si="72"/>
        <v>0</v>
      </c>
      <c r="AC92" s="462">
        <f t="shared" si="72"/>
        <v>0</v>
      </c>
      <c r="AD92" s="462">
        <f t="shared" si="72"/>
        <v>0</v>
      </c>
      <c r="AE92" s="463">
        <f t="shared" si="72"/>
        <v>0</v>
      </c>
      <c r="AF92" s="744">
        <f t="shared" si="72"/>
        <v>0</v>
      </c>
      <c r="AG92" s="462">
        <f t="shared" si="72"/>
        <v>0</v>
      </c>
      <c r="AH92" s="462">
        <f t="shared" si="72"/>
        <v>0</v>
      </c>
      <c r="AI92" s="464">
        <f t="shared" si="72"/>
        <v>0</v>
      </c>
      <c r="AJ92" s="744">
        <f t="shared" si="72"/>
        <v>0</v>
      </c>
      <c r="AK92" s="462">
        <f t="shared" si="72"/>
        <v>0</v>
      </c>
      <c r="AL92" s="462">
        <f t="shared" si="72"/>
        <v>0</v>
      </c>
      <c r="AM92" s="464">
        <f t="shared" si="72"/>
        <v>0</v>
      </c>
      <c r="AN92" s="196"/>
      <c r="AO92" s="196"/>
    </row>
    <row r="93" spans="2:41" x14ac:dyDescent="0.2">
      <c r="B93" s="172" t="s">
        <v>149</v>
      </c>
      <c r="C93" s="15" t="s">
        <v>350</v>
      </c>
      <c r="D93" s="76" t="str">
        <f>Anbudspris!$AC$48</f>
        <v xml:space="preserve"> </v>
      </c>
      <c r="E93" s="85" t="str">
        <f>Anbudspris!$AD$48</f>
        <v xml:space="preserve"> </v>
      </c>
      <c r="F93" s="101">
        <v>32</v>
      </c>
      <c r="G93" s="88">
        <f>IF(Prislista!$F$234=0,0,E93/F93)</f>
        <v>0</v>
      </c>
      <c r="H93" s="744">
        <f t="shared" si="71"/>
        <v>0</v>
      </c>
      <c r="I93" s="462">
        <f t="shared" si="71"/>
        <v>0</v>
      </c>
      <c r="J93" s="462">
        <f t="shared" si="71"/>
        <v>0</v>
      </c>
      <c r="K93" s="464">
        <f t="shared" si="71"/>
        <v>0</v>
      </c>
      <c r="L93" s="466">
        <f t="shared" si="71"/>
        <v>0</v>
      </c>
      <c r="M93" s="462">
        <f t="shared" si="71"/>
        <v>0</v>
      </c>
      <c r="N93" s="462">
        <f t="shared" si="71"/>
        <v>0</v>
      </c>
      <c r="O93" s="463">
        <f t="shared" si="71"/>
        <v>0</v>
      </c>
      <c r="P93" s="744">
        <f t="shared" si="71"/>
        <v>0</v>
      </c>
      <c r="Q93" s="462">
        <f t="shared" si="71"/>
        <v>0</v>
      </c>
      <c r="R93" s="462">
        <f t="shared" si="71"/>
        <v>0</v>
      </c>
      <c r="S93" s="464">
        <f t="shared" si="71"/>
        <v>0</v>
      </c>
      <c r="T93" s="466">
        <f t="shared" si="71"/>
        <v>0</v>
      </c>
      <c r="U93" s="462">
        <f t="shared" si="71"/>
        <v>0</v>
      </c>
      <c r="V93" s="462">
        <f t="shared" si="71"/>
        <v>0</v>
      </c>
      <c r="W93" s="463">
        <f t="shared" si="71"/>
        <v>0</v>
      </c>
      <c r="X93" s="744">
        <f t="shared" si="72"/>
        <v>0</v>
      </c>
      <c r="Y93" s="462">
        <f t="shared" si="72"/>
        <v>0</v>
      </c>
      <c r="Z93" s="462">
        <f t="shared" si="72"/>
        <v>0</v>
      </c>
      <c r="AA93" s="464">
        <f t="shared" si="72"/>
        <v>0</v>
      </c>
      <c r="AB93" s="466">
        <f t="shared" si="72"/>
        <v>0</v>
      </c>
      <c r="AC93" s="462">
        <f t="shared" si="72"/>
        <v>0</v>
      </c>
      <c r="AD93" s="462">
        <f t="shared" si="72"/>
        <v>0</v>
      </c>
      <c r="AE93" s="463">
        <f t="shared" si="72"/>
        <v>0</v>
      </c>
      <c r="AF93" s="744">
        <f t="shared" si="72"/>
        <v>0</v>
      </c>
      <c r="AG93" s="462">
        <f t="shared" si="72"/>
        <v>0</v>
      </c>
      <c r="AH93" s="462">
        <f t="shared" si="72"/>
        <v>0</v>
      </c>
      <c r="AI93" s="464">
        <f t="shared" si="72"/>
        <v>0</v>
      </c>
      <c r="AJ93" s="744">
        <f t="shared" si="72"/>
        <v>0</v>
      </c>
      <c r="AK93" s="462">
        <f t="shared" si="72"/>
        <v>0</v>
      </c>
      <c r="AL93" s="462">
        <f t="shared" si="72"/>
        <v>0</v>
      </c>
      <c r="AM93" s="464">
        <f t="shared" si="72"/>
        <v>0</v>
      </c>
      <c r="AN93" s="196"/>
      <c r="AO93" s="196"/>
    </row>
    <row r="94" spans="2:41" x14ac:dyDescent="0.2">
      <c r="B94" s="172" t="s">
        <v>150</v>
      </c>
      <c r="C94" s="428" t="s">
        <v>351</v>
      </c>
      <c r="D94" s="430" t="str">
        <f>Anbudspris!$AC$49</f>
        <v xml:space="preserve"> </v>
      </c>
      <c r="E94" s="431" t="str">
        <f>Anbudspris!$AD$49</f>
        <v xml:space="preserve"> </v>
      </c>
      <c r="F94" s="432">
        <v>32</v>
      </c>
      <c r="G94" s="433">
        <f>IF(Prislista!$F$235=0,0,E94/F94)</f>
        <v>0</v>
      </c>
      <c r="H94" s="744">
        <f t="shared" si="71"/>
        <v>0</v>
      </c>
      <c r="I94" s="462">
        <f t="shared" si="71"/>
        <v>0</v>
      </c>
      <c r="J94" s="462">
        <f t="shared" si="71"/>
        <v>0</v>
      </c>
      <c r="K94" s="464">
        <f t="shared" si="71"/>
        <v>0</v>
      </c>
      <c r="L94" s="466">
        <f t="shared" si="71"/>
        <v>0</v>
      </c>
      <c r="M94" s="462">
        <f t="shared" si="71"/>
        <v>0</v>
      </c>
      <c r="N94" s="462">
        <f t="shared" si="71"/>
        <v>0</v>
      </c>
      <c r="O94" s="463">
        <f t="shared" si="71"/>
        <v>0</v>
      </c>
      <c r="P94" s="744">
        <f t="shared" si="71"/>
        <v>0</v>
      </c>
      <c r="Q94" s="462">
        <f t="shared" si="71"/>
        <v>0</v>
      </c>
      <c r="R94" s="462">
        <f t="shared" si="71"/>
        <v>0</v>
      </c>
      <c r="S94" s="464">
        <f t="shared" si="71"/>
        <v>0</v>
      </c>
      <c r="T94" s="466">
        <f t="shared" si="71"/>
        <v>0</v>
      </c>
      <c r="U94" s="462">
        <f t="shared" si="71"/>
        <v>0</v>
      </c>
      <c r="V94" s="462">
        <f t="shared" si="71"/>
        <v>0</v>
      </c>
      <c r="W94" s="463">
        <f t="shared" si="71"/>
        <v>0</v>
      </c>
      <c r="X94" s="744">
        <f t="shared" si="72"/>
        <v>0</v>
      </c>
      <c r="Y94" s="462">
        <f t="shared" si="72"/>
        <v>0</v>
      </c>
      <c r="Z94" s="462">
        <f t="shared" si="72"/>
        <v>0</v>
      </c>
      <c r="AA94" s="464">
        <f t="shared" si="72"/>
        <v>0</v>
      </c>
      <c r="AB94" s="466">
        <f t="shared" si="72"/>
        <v>0</v>
      </c>
      <c r="AC94" s="462">
        <f t="shared" si="72"/>
        <v>0</v>
      </c>
      <c r="AD94" s="462">
        <f t="shared" si="72"/>
        <v>0</v>
      </c>
      <c r="AE94" s="463">
        <f t="shared" si="72"/>
        <v>0</v>
      </c>
      <c r="AF94" s="744">
        <f t="shared" si="72"/>
        <v>0</v>
      </c>
      <c r="AG94" s="462">
        <f t="shared" si="72"/>
        <v>0</v>
      </c>
      <c r="AH94" s="462">
        <f t="shared" si="72"/>
        <v>0</v>
      </c>
      <c r="AI94" s="464">
        <f t="shared" si="72"/>
        <v>0</v>
      </c>
      <c r="AJ94" s="744">
        <f t="shared" si="72"/>
        <v>0</v>
      </c>
      <c r="AK94" s="462">
        <f t="shared" si="72"/>
        <v>0</v>
      </c>
      <c r="AL94" s="462">
        <f t="shared" si="72"/>
        <v>0</v>
      </c>
      <c r="AM94" s="464">
        <f t="shared" si="72"/>
        <v>0</v>
      </c>
      <c r="AN94" s="196"/>
      <c r="AO94" s="196"/>
    </row>
    <row r="95" spans="2:41" x14ac:dyDescent="0.2">
      <c r="B95" s="172" t="s">
        <v>151</v>
      </c>
      <c r="C95" s="428" t="s">
        <v>352</v>
      </c>
      <c r="D95" s="430" t="str">
        <f>Anbudspris!$AC$50</f>
        <v xml:space="preserve"> </v>
      </c>
      <c r="E95" s="431" t="str">
        <f>Anbudspris!$AD$50</f>
        <v xml:space="preserve"> </v>
      </c>
      <c r="F95" s="432">
        <v>32</v>
      </c>
      <c r="G95" s="433">
        <f>IF(Prislista!$F$236=0,0,E95/F95)</f>
        <v>0</v>
      </c>
      <c r="H95" s="744">
        <f t="shared" si="71"/>
        <v>0</v>
      </c>
      <c r="I95" s="462">
        <f t="shared" si="71"/>
        <v>0</v>
      </c>
      <c r="J95" s="462">
        <f t="shared" si="71"/>
        <v>0</v>
      </c>
      <c r="K95" s="464">
        <f t="shared" si="71"/>
        <v>0</v>
      </c>
      <c r="L95" s="466">
        <f t="shared" si="71"/>
        <v>0</v>
      </c>
      <c r="M95" s="462">
        <f t="shared" si="71"/>
        <v>0</v>
      </c>
      <c r="N95" s="462">
        <f t="shared" si="71"/>
        <v>0</v>
      </c>
      <c r="O95" s="463">
        <f t="shared" si="71"/>
        <v>0</v>
      </c>
      <c r="P95" s="744">
        <f t="shared" si="71"/>
        <v>0</v>
      </c>
      <c r="Q95" s="462">
        <f t="shared" si="71"/>
        <v>0</v>
      </c>
      <c r="R95" s="462">
        <f t="shared" si="71"/>
        <v>0</v>
      </c>
      <c r="S95" s="464">
        <f t="shared" si="71"/>
        <v>0</v>
      </c>
      <c r="T95" s="466">
        <f t="shared" si="71"/>
        <v>0</v>
      </c>
      <c r="U95" s="462">
        <f t="shared" si="71"/>
        <v>0</v>
      </c>
      <c r="V95" s="462">
        <f t="shared" si="71"/>
        <v>0</v>
      </c>
      <c r="W95" s="463">
        <f t="shared" si="71"/>
        <v>0</v>
      </c>
      <c r="X95" s="744">
        <f t="shared" si="72"/>
        <v>0</v>
      </c>
      <c r="Y95" s="462">
        <f t="shared" si="72"/>
        <v>0</v>
      </c>
      <c r="Z95" s="462">
        <f t="shared" si="72"/>
        <v>0</v>
      </c>
      <c r="AA95" s="464">
        <f t="shared" si="72"/>
        <v>0</v>
      </c>
      <c r="AB95" s="466">
        <f t="shared" si="72"/>
        <v>0</v>
      </c>
      <c r="AC95" s="462">
        <f t="shared" si="72"/>
        <v>0</v>
      </c>
      <c r="AD95" s="462">
        <f t="shared" si="72"/>
        <v>0</v>
      </c>
      <c r="AE95" s="463">
        <f t="shared" si="72"/>
        <v>0</v>
      </c>
      <c r="AF95" s="744">
        <f t="shared" si="72"/>
        <v>0</v>
      </c>
      <c r="AG95" s="462">
        <f t="shared" si="72"/>
        <v>0</v>
      </c>
      <c r="AH95" s="462">
        <f t="shared" si="72"/>
        <v>0</v>
      </c>
      <c r="AI95" s="464">
        <f t="shared" si="72"/>
        <v>0</v>
      </c>
      <c r="AJ95" s="744">
        <f t="shared" si="72"/>
        <v>0</v>
      </c>
      <c r="AK95" s="462">
        <f t="shared" si="72"/>
        <v>0</v>
      </c>
      <c r="AL95" s="462">
        <f t="shared" si="72"/>
        <v>0</v>
      </c>
      <c r="AM95" s="464">
        <f t="shared" si="72"/>
        <v>0</v>
      </c>
      <c r="AN95" s="196"/>
      <c r="AO95" s="196"/>
    </row>
    <row r="96" spans="2:41" x14ac:dyDescent="0.2">
      <c r="B96" s="172" t="s">
        <v>152</v>
      </c>
      <c r="C96" s="15" t="s">
        <v>353</v>
      </c>
      <c r="D96" s="76" t="str">
        <f>Anbudspris!$AC$51</f>
        <v xml:space="preserve"> </v>
      </c>
      <c r="E96" s="85" t="str">
        <f>Anbudspris!$AD$51</f>
        <v xml:space="preserve"> </v>
      </c>
      <c r="F96" s="101">
        <v>32</v>
      </c>
      <c r="G96" s="88">
        <f>IF(Prislista!$F$237=0,0,E96/F96)</f>
        <v>0</v>
      </c>
      <c r="H96" s="744">
        <f t="shared" si="71"/>
        <v>0</v>
      </c>
      <c r="I96" s="462">
        <f t="shared" si="71"/>
        <v>0</v>
      </c>
      <c r="J96" s="462">
        <f t="shared" si="71"/>
        <v>0</v>
      </c>
      <c r="K96" s="464">
        <f t="shared" si="71"/>
        <v>0</v>
      </c>
      <c r="L96" s="466">
        <f t="shared" si="71"/>
        <v>0</v>
      </c>
      <c r="M96" s="462">
        <f t="shared" si="71"/>
        <v>0</v>
      </c>
      <c r="N96" s="462">
        <f t="shared" si="71"/>
        <v>0</v>
      </c>
      <c r="O96" s="463">
        <f t="shared" si="71"/>
        <v>0</v>
      </c>
      <c r="P96" s="744">
        <f t="shared" si="71"/>
        <v>0</v>
      </c>
      <c r="Q96" s="462">
        <f t="shared" si="71"/>
        <v>0</v>
      </c>
      <c r="R96" s="462">
        <f t="shared" si="71"/>
        <v>0</v>
      </c>
      <c r="S96" s="464">
        <f t="shared" si="71"/>
        <v>0</v>
      </c>
      <c r="T96" s="466">
        <f t="shared" si="71"/>
        <v>0</v>
      </c>
      <c r="U96" s="462">
        <f t="shared" si="71"/>
        <v>0</v>
      </c>
      <c r="V96" s="462">
        <f t="shared" si="71"/>
        <v>0</v>
      </c>
      <c r="W96" s="463">
        <f t="shared" si="71"/>
        <v>0</v>
      </c>
      <c r="X96" s="744">
        <f t="shared" si="72"/>
        <v>0</v>
      </c>
      <c r="Y96" s="462">
        <f t="shared" si="72"/>
        <v>0</v>
      </c>
      <c r="Z96" s="462">
        <f t="shared" si="72"/>
        <v>0</v>
      </c>
      <c r="AA96" s="464">
        <f t="shared" si="72"/>
        <v>0</v>
      </c>
      <c r="AB96" s="466">
        <f t="shared" si="72"/>
        <v>0</v>
      </c>
      <c r="AC96" s="462">
        <f t="shared" si="72"/>
        <v>0</v>
      </c>
      <c r="AD96" s="462">
        <f t="shared" si="72"/>
        <v>0</v>
      </c>
      <c r="AE96" s="463">
        <f t="shared" si="72"/>
        <v>0</v>
      </c>
      <c r="AF96" s="744">
        <f t="shared" si="72"/>
        <v>0</v>
      </c>
      <c r="AG96" s="462">
        <f t="shared" si="72"/>
        <v>0</v>
      </c>
      <c r="AH96" s="462">
        <f t="shared" si="72"/>
        <v>0</v>
      </c>
      <c r="AI96" s="464">
        <f t="shared" si="72"/>
        <v>0</v>
      </c>
      <c r="AJ96" s="744">
        <f t="shared" si="72"/>
        <v>0</v>
      </c>
      <c r="AK96" s="462">
        <f t="shared" si="72"/>
        <v>0</v>
      </c>
      <c r="AL96" s="462">
        <f t="shared" si="72"/>
        <v>0</v>
      </c>
      <c r="AM96" s="464">
        <f t="shared" si="72"/>
        <v>0</v>
      </c>
      <c r="AN96" s="196"/>
      <c r="AO96" s="864"/>
    </row>
    <row r="97" spans="2:41" x14ac:dyDescent="0.2">
      <c r="B97" s="172" t="s">
        <v>153</v>
      </c>
      <c r="C97" s="806" t="s">
        <v>354</v>
      </c>
      <c r="D97" s="76" t="str">
        <f>Anbudspris!$AC$51</f>
        <v xml:space="preserve"> </v>
      </c>
      <c r="E97" s="85" t="str">
        <f>Anbudspris!$AD$51</f>
        <v xml:space="preserve"> </v>
      </c>
      <c r="F97" s="101">
        <v>32</v>
      </c>
      <c r="G97" s="88">
        <f>IF(Prislista!$F$238=0,0,E97/F97)</f>
        <v>0</v>
      </c>
      <c r="H97" s="744">
        <f t="shared" si="71"/>
        <v>0</v>
      </c>
      <c r="I97" s="462">
        <f t="shared" si="71"/>
        <v>0</v>
      </c>
      <c r="J97" s="462">
        <f t="shared" si="71"/>
        <v>0</v>
      </c>
      <c r="K97" s="464">
        <f t="shared" si="71"/>
        <v>0</v>
      </c>
      <c r="L97" s="744">
        <f t="shared" si="71"/>
        <v>0</v>
      </c>
      <c r="M97" s="462">
        <f t="shared" si="71"/>
        <v>0</v>
      </c>
      <c r="N97" s="462">
        <f t="shared" si="71"/>
        <v>0</v>
      </c>
      <c r="O97" s="464">
        <f t="shared" si="71"/>
        <v>0</v>
      </c>
      <c r="P97" s="744">
        <f t="shared" si="71"/>
        <v>0</v>
      </c>
      <c r="Q97" s="462">
        <f t="shared" si="71"/>
        <v>0</v>
      </c>
      <c r="R97" s="462">
        <f t="shared" si="71"/>
        <v>0</v>
      </c>
      <c r="S97" s="464">
        <f t="shared" si="71"/>
        <v>0</v>
      </c>
      <c r="T97" s="744">
        <f t="shared" si="71"/>
        <v>0</v>
      </c>
      <c r="U97" s="462">
        <f t="shared" si="71"/>
        <v>0</v>
      </c>
      <c r="V97" s="462">
        <f t="shared" si="71"/>
        <v>0</v>
      </c>
      <c r="W97" s="464">
        <f t="shared" si="71"/>
        <v>0</v>
      </c>
      <c r="X97" s="744">
        <f t="shared" si="72"/>
        <v>0</v>
      </c>
      <c r="Y97" s="462">
        <f t="shared" si="72"/>
        <v>0</v>
      </c>
      <c r="Z97" s="462">
        <f t="shared" si="72"/>
        <v>0</v>
      </c>
      <c r="AA97" s="464">
        <f t="shared" si="72"/>
        <v>0</v>
      </c>
      <c r="AB97" s="744">
        <f t="shared" si="72"/>
        <v>0</v>
      </c>
      <c r="AC97" s="462">
        <f t="shared" si="72"/>
        <v>0</v>
      </c>
      <c r="AD97" s="462">
        <f t="shared" si="72"/>
        <v>0</v>
      </c>
      <c r="AE97" s="464">
        <f t="shared" si="72"/>
        <v>0</v>
      </c>
      <c r="AF97" s="744">
        <f t="shared" si="72"/>
        <v>0</v>
      </c>
      <c r="AG97" s="462">
        <f t="shared" si="72"/>
        <v>0</v>
      </c>
      <c r="AH97" s="462">
        <f t="shared" si="72"/>
        <v>0</v>
      </c>
      <c r="AI97" s="464">
        <f t="shared" si="72"/>
        <v>0</v>
      </c>
      <c r="AJ97" s="744">
        <f t="shared" si="72"/>
        <v>0</v>
      </c>
      <c r="AK97" s="462">
        <f t="shared" si="72"/>
        <v>0</v>
      </c>
      <c r="AL97" s="462">
        <f t="shared" si="72"/>
        <v>0</v>
      </c>
      <c r="AM97" s="464">
        <f t="shared" si="72"/>
        <v>0</v>
      </c>
      <c r="AN97" s="196"/>
      <c r="AO97" s="865" t="s">
        <v>121</v>
      </c>
    </row>
    <row r="98" spans="2:41" x14ac:dyDescent="0.2">
      <c r="B98" s="171" t="s">
        <v>160</v>
      </c>
      <c r="C98" s="807" t="s">
        <v>355</v>
      </c>
      <c r="D98" s="77" t="str">
        <f>Anbudspris!$AC$53</f>
        <v xml:space="preserve"> </v>
      </c>
      <c r="E98" s="87" t="str">
        <f>Anbudspris!$AD$53</f>
        <v xml:space="preserve"> </v>
      </c>
      <c r="F98" s="815">
        <v>32</v>
      </c>
      <c r="G98" s="244">
        <f>IF(Prislista!$F$239=0,0,E98/F98)</f>
        <v>0</v>
      </c>
      <c r="H98" s="747">
        <f t="shared" si="71"/>
        <v>0</v>
      </c>
      <c r="I98" s="474">
        <f t="shared" si="71"/>
        <v>0</v>
      </c>
      <c r="J98" s="474">
        <f t="shared" si="71"/>
        <v>0</v>
      </c>
      <c r="K98" s="475">
        <f t="shared" si="71"/>
        <v>0</v>
      </c>
      <c r="L98" s="778">
        <f t="shared" si="71"/>
        <v>0</v>
      </c>
      <c r="M98" s="474">
        <f t="shared" si="71"/>
        <v>0</v>
      </c>
      <c r="N98" s="474">
        <f t="shared" si="71"/>
        <v>0</v>
      </c>
      <c r="O98" s="783">
        <f t="shared" si="71"/>
        <v>0</v>
      </c>
      <c r="P98" s="747">
        <f t="shared" si="71"/>
        <v>0</v>
      </c>
      <c r="Q98" s="474">
        <f t="shared" si="71"/>
        <v>0</v>
      </c>
      <c r="R98" s="474">
        <f t="shared" si="71"/>
        <v>0</v>
      </c>
      <c r="S98" s="475">
        <f t="shared" si="71"/>
        <v>0</v>
      </c>
      <c r="T98" s="778">
        <f t="shared" si="71"/>
        <v>0</v>
      </c>
      <c r="U98" s="474">
        <f t="shared" si="71"/>
        <v>0</v>
      </c>
      <c r="V98" s="474">
        <f t="shared" si="71"/>
        <v>0</v>
      </c>
      <c r="W98" s="783">
        <f t="shared" si="71"/>
        <v>0</v>
      </c>
      <c r="X98" s="747">
        <f t="shared" si="72"/>
        <v>0</v>
      </c>
      <c r="Y98" s="474">
        <f t="shared" si="72"/>
        <v>0</v>
      </c>
      <c r="Z98" s="474">
        <f t="shared" si="72"/>
        <v>0</v>
      </c>
      <c r="AA98" s="475">
        <f t="shared" si="72"/>
        <v>0</v>
      </c>
      <c r="AB98" s="778">
        <f t="shared" si="72"/>
        <v>0</v>
      </c>
      <c r="AC98" s="474">
        <f t="shared" si="72"/>
        <v>0</v>
      </c>
      <c r="AD98" s="474">
        <f t="shared" si="72"/>
        <v>0</v>
      </c>
      <c r="AE98" s="783">
        <f t="shared" si="72"/>
        <v>0</v>
      </c>
      <c r="AF98" s="747">
        <f t="shared" si="72"/>
        <v>0</v>
      </c>
      <c r="AG98" s="474">
        <f t="shared" si="72"/>
        <v>0</v>
      </c>
      <c r="AH98" s="474">
        <f t="shared" si="72"/>
        <v>0</v>
      </c>
      <c r="AI98" s="475">
        <f t="shared" si="72"/>
        <v>0</v>
      </c>
      <c r="AJ98" s="747">
        <f t="shared" si="72"/>
        <v>0</v>
      </c>
      <c r="AK98" s="474">
        <f t="shared" si="72"/>
        <v>0</v>
      </c>
      <c r="AL98" s="474">
        <f t="shared" si="72"/>
        <v>0</v>
      </c>
      <c r="AM98" s="475">
        <f t="shared" si="72"/>
        <v>0</v>
      </c>
      <c r="AN98" s="196"/>
      <c r="AO98" s="203">
        <f>SUM(H85:AM98)</f>
        <v>0</v>
      </c>
    </row>
    <row r="99" spans="2:41" s="394" customFormat="1" x14ac:dyDescent="0.2">
      <c r="B99" s="651"/>
      <c r="C99" s="717"/>
      <c r="D99" s="718"/>
      <c r="E99" s="719"/>
      <c r="F99" s="396"/>
      <c r="G99" s="654"/>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5"/>
      <c r="AG99" s="395"/>
      <c r="AH99" s="395"/>
      <c r="AI99" s="395"/>
      <c r="AJ99" s="395"/>
      <c r="AK99" s="395"/>
      <c r="AL99" s="395"/>
      <c r="AM99" s="395"/>
      <c r="AN99" s="833"/>
      <c r="AO99" s="721"/>
    </row>
    <row r="100" spans="2:41" s="13" customFormat="1" x14ac:dyDescent="0.2">
      <c r="C100" s="98"/>
      <c r="D100" s="98"/>
      <c r="E100" s="98"/>
      <c r="F100" s="98"/>
      <c r="G100" s="786"/>
      <c r="H100" s="98"/>
    </row>
    <row r="101" spans="2:41" x14ac:dyDescent="0.2">
      <c r="C101" s="6"/>
      <c r="D101" s="79"/>
      <c r="E101" s="80" t="s">
        <v>53</v>
      </c>
      <c r="F101" s="99" t="s">
        <v>14</v>
      </c>
      <c r="G101" s="138" t="s">
        <v>48</v>
      </c>
      <c r="H101" s="1091">
        <f>H$11</f>
        <v>2015</v>
      </c>
      <c r="I101" s="1092" t="str">
        <f t="shared" ref="I101:AM101" si="73">I$12</f>
        <v>Kvartal 2</v>
      </c>
      <c r="J101" s="1092" t="str">
        <f t="shared" si="73"/>
        <v>Kvartal 3</v>
      </c>
      <c r="K101" s="1093" t="str">
        <f t="shared" si="73"/>
        <v>Kvartal 4</v>
      </c>
      <c r="L101" s="1094">
        <f t="shared" ref="L101" si="74">L$11</f>
        <v>2016</v>
      </c>
      <c r="M101" s="1092" t="str">
        <f t="shared" si="73"/>
        <v>Kvartal 2</v>
      </c>
      <c r="N101" s="1092" t="str">
        <f t="shared" si="73"/>
        <v>Kvartal 3</v>
      </c>
      <c r="O101" s="1092" t="str">
        <f t="shared" si="73"/>
        <v>Kvartal 4</v>
      </c>
      <c r="P101" s="1091">
        <f t="shared" ref="P101" si="75">P$11</f>
        <v>2017</v>
      </c>
      <c r="Q101" s="1092" t="str">
        <f t="shared" si="73"/>
        <v>Kvartal 2</v>
      </c>
      <c r="R101" s="1092" t="str">
        <f t="shared" si="73"/>
        <v>Kvartal 3</v>
      </c>
      <c r="S101" s="1093" t="str">
        <f t="shared" si="73"/>
        <v>Kvartal 4</v>
      </c>
      <c r="T101" s="1094">
        <f t="shared" ref="T101" si="76">T$11</f>
        <v>2018</v>
      </c>
      <c r="U101" s="1092" t="str">
        <f t="shared" si="73"/>
        <v>Kvartal 2</v>
      </c>
      <c r="V101" s="1092" t="str">
        <f t="shared" si="73"/>
        <v>Kvartal 3</v>
      </c>
      <c r="W101" s="1092" t="str">
        <f t="shared" si="73"/>
        <v>Kvartal 4</v>
      </c>
      <c r="X101" s="1091">
        <f t="shared" ref="X101" si="77">X$11</f>
        <v>2019</v>
      </c>
      <c r="Y101" s="1092" t="str">
        <f t="shared" si="73"/>
        <v>Kvartal 2</v>
      </c>
      <c r="Z101" s="1092" t="str">
        <f t="shared" si="73"/>
        <v>Kvartal 3</v>
      </c>
      <c r="AA101" s="1093" t="str">
        <f t="shared" si="73"/>
        <v>Kvartal 4</v>
      </c>
      <c r="AB101" s="1094">
        <f t="shared" ref="AB101" si="78">AB$11</f>
        <v>2020</v>
      </c>
      <c r="AC101" s="1092" t="str">
        <f t="shared" si="73"/>
        <v>Kvartal 2</v>
      </c>
      <c r="AD101" s="1092" t="str">
        <f t="shared" si="73"/>
        <v>Kvartal 3</v>
      </c>
      <c r="AE101" s="1092" t="str">
        <f t="shared" si="73"/>
        <v>Kvartal 4</v>
      </c>
      <c r="AF101" s="1091">
        <f t="shared" ref="AF101" si="79">AF$11</f>
        <v>2021</v>
      </c>
      <c r="AG101" s="1092" t="str">
        <f t="shared" si="73"/>
        <v>Kvartal 2</v>
      </c>
      <c r="AH101" s="1092" t="str">
        <f t="shared" si="73"/>
        <v>Kvartal 3</v>
      </c>
      <c r="AI101" s="1093" t="str">
        <f t="shared" si="73"/>
        <v>Kvartal 4</v>
      </c>
      <c r="AJ101" s="1091">
        <f t="shared" ref="AJ101" si="80">AJ$11</f>
        <v>2022</v>
      </c>
      <c r="AK101" s="1092" t="str">
        <f t="shared" si="73"/>
        <v>Kvartal 2</v>
      </c>
      <c r="AL101" s="1092" t="str">
        <f t="shared" si="73"/>
        <v>Kvartal 3</v>
      </c>
      <c r="AM101" s="1093" t="str">
        <f t="shared" si="73"/>
        <v>Kvartal 4</v>
      </c>
    </row>
    <row r="102" spans="2:41" ht="15" x14ac:dyDescent="0.25">
      <c r="B102" s="4" t="s">
        <v>334</v>
      </c>
      <c r="C102" s="6"/>
      <c r="D102" s="126" t="s">
        <v>28</v>
      </c>
      <c r="E102" s="81" t="s">
        <v>54</v>
      </c>
      <c r="F102" s="100" t="s">
        <v>49</v>
      </c>
      <c r="G102" s="103" t="s">
        <v>47</v>
      </c>
      <c r="H102" s="827" t="str">
        <f t="shared" ref="H102:AM102" si="81">H$12</f>
        <v>Kvartal 1</v>
      </c>
      <c r="I102" s="752" t="str">
        <f t="shared" si="81"/>
        <v>Kvartal 2</v>
      </c>
      <c r="J102" s="753" t="str">
        <f t="shared" si="81"/>
        <v>Kvartal 3</v>
      </c>
      <c r="K102" s="754" t="str">
        <f t="shared" si="81"/>
        <v>Kvartal 4</v>
      </c>
      <c r="L102" s="828" t="str">
        <f t="shared" si="81"/>
        <v>Kvartal 1</v>
      </c>
      <c r="M102" s="752" t="str">
        <f t="shared" si="81"/>
        <v>Kvartal 2</v>
      </c>
      <c r="N102" s="753" t="str">
        <f t="shared" si="81"/>
        <v>Kvartal 3</v>
      </c>
      <c r="O102" s="829" t="str">
        <f t="shared" si="81"/>
        <v>Kvartal 4</v>
      </c>
      <c r="P102" s="751" t="str">
        <f t="shared" si="81"/>
        <v>Kvartal 1</v>
      </c>
      <c r="Q102" s="752" t="str">
        <f t="shared" si="81"/>
        <v>Kvartal 2</v>
      </c>
      <c r="R102" s="753" t="str">
        <f t="shared" si="81"/>
        <v>Kvartal 3</v>
      </c>
      <c r="S102" s="754" t="str">
        <f t="shared" si="81"/>
        <v>Kvartal 4</v>
      </c>
      <c r="T102" s="828" t="str">
        <f t="shared" si="81"/>
        <v>Kvartal 1</v>
      </c>
      <c r="U102" s="752" t="str">
        <f t="shared" si="81"/>
        <v>Kvartal 2</v>
      </c>
      <c r="V102" s="753" t="str">
        <f t="shared" si="81"/>
        <v>Kvartal 3</v>
      </c>
      <c r="W102" s="829" t="str">
        <f t="shared" si="81"/>
        <v>Kvartal 4</v>
      </c>
      <c r="X102" s="751" t="str">
        <f t="shared" si="81"/>
        <v>Kvartal 1</v>
      </c>
      <c r="Y102" s="752" t="str">
        <f t="shared" si="81"/>
        <v>Kvartal 2</v>
      </c>
      <c r="Z102" s="753" t="str">
        <f t="shared" si="81"/>
        <v>Kvartal 3</v>
      </c>
      <c r="AA102" s="754" t="str">
        <f t="shared" si="81"/>
        <v>Kvartal 4</v>
      </c>
      <c r="AB102" s="828" t="str">
        <f t="shared" si="81"/>
        <v>Kvartal 1</v>
      </c>
      <c r="AC102" s="752" t="str">
        <f t="shared" si="81"/>
        <v>Kvartal 2</v>
      </c>
      <c r="AD102" s="753" t="str">
        <f t="shared" si="81"/>
        <v>Kvartal 3</v>
      </c>
      <c r="AE102" s="829" t="str">
        <f t="shared" si="81"/>
        <v>Kvartal 4</v>
      </c>
      <c r="AF102" s="751" t="str">
        <f t="shared" si="81"/>
        <v>Kvartal 1</v>
      </c>
      <c r="AG102" s="752" t="str">
        <f t="shared" si="81"/>
        <v>Kvartal 2</v>
      </c>
      <c r="AH102" s="753" t="str">
        <f t="shared" si="81"/>
        <v>Kvartal 3</v>
      </c>
      <c r="AI102" s="754" t="str">
        <f t="shared" si="81"/>
        <v>Kvartal 4</v>
      </c>
      <c r="AJ102" s="751" t="str">
        <f t="shared" si="81"/>
        <v>Kvartal 1</v>
      </c>
      <c r="AK102" s="752" t="str">
        <f t="shared" si="81"/>
        <v>Kvartal 2</v>
      </c>
      <c r="AL102" s="753" t="str">
        <f t="shared" si="81"/>
        <v>Kvartal 3</v>
      </c>
      <c r="AM102" s="754" t="str">
        <f t="shared" si="81"/>
        <v>Kvartal 4</v>
      </c>
    </row>
    <row r="103" spans="2:41" x14ac:dyDescent="0.2">
      <c r="B103" s="92" t="s">
        <v>37</v>
      </c>
      <c r="C103" s="93" t="s">
        <v>317</v>
      </c>
      <c r="D103" s="236" t="str">
        <f>Anbudspris!$I$92</f>
        <v xml:space="preserve"> </v>
      </c>
      <c r="E103" s="236" t="str">
        <f>Anbudspris!$J$92</f>
        <v xml:space="preserve"> </v>
      </c>
      <c r="F103" s="826">
        <v>32</v>
      </c>
      <c r="G103" s="239">
        <f>IF(Prislista!$F$147=0,0,E103/F103)</f>
        <v>0</v>
      </c>
      <c r="H103" s="746">
        <f t="shared" ref="H103:AM103" si="82">SUM($G103)</f>
        <v>0</v>
      </c>
      <c r="I103" s="472">
        <f t="shared" si="82"/>
        <v>0</v>
      </c>
      <c r="J103" s="472">
        <f t="shared" si="82"/>
        <v>0</v>
      </c>
      <c r="K103" s="473">
        <f t="shared" si="82"/>
        <v>0</v>
      </c>
      <c r="L103" s="777">
        <f t="shared" si="82"/>
        <v>0</v>
      </c>
      <c r="M103" s="472">
        <f t="shared" si="82"/>
        <v>0</v>
      </c>
      <c r="N103" s="472">
        <f t="shared" si="82"/>
        <v>0</v>
      </c>
      <c r="O103" s="782">
        <f t="shared" si="82"/>
        <v>0</v>
      </c>
      <c r="P103" s="746">
        <f t="shared" si="82"/>
        <v>0</v>
      </c>
      <c r="Q103" s="472">
        <f t="shared" si="82"/>
        <v>0</v>
      </c>
      <c r="R103" s="472">
        <f t="shared" si="82"/>
        <v>0</v>
      </c>
      <c r="S103" s="473">
        <f t="shared" si="82"/>
        <v>0</v>
      </c>
      <c r="T103" s="777">
        <f t="shared" si="82"/>
        <v>0</v>
      </c>
      <c r="U103" s="472">
        <f t="shared" si="82"/>
        <v>0</v>
      </c>
      <c r="V103" s="472">
        <f t="shared" si="82"/>
        <v>0</v>
      </c>
      <c r="W103" s="782">
        <f t="shared" si="82"/>
        <v>0</v>
      </c>
      <c r="X103" s="746">
        <f t="shared" si="82"/>
        <v>0</v>
      </c>
      <c r="Y103" s="472">
        <f t="shared" si="82"/>
        <v>0</v>
      </c>
      <c r="Z103" s="472">
        <f t="shared" si="82"/>
        <v>0</v>
      </c>
      <c r="AA103" s="473">
        <f t="shared" si="82"/>
        <v>0</v>
      </c>
      <c r="AB103" s="777">
        <f t="shared" si="82"/>
        <v>0</v>
      </c>
      <c r="AC103" s="472">
        <f t="shared" si="82"/>
        <v>0</v>
      </c>
      <c r="AD103" s="472">
        <f t="shared" si="82"/>
        <v>0</v>
      </c>
      <c r="AE103" s="782">
        <f t="shared" si="82"/>
        <v>0</v>
      </c>
      <c r="AF103" s="746">
        <f t="shared" si="82"/>
        <v>0</v>
      </c>
      <c r="AG103" s="472">
        <f t="shared" si="82"/>
        <v>0</v>
      </c>
      <c r="AH103" s="472">
        <f t="shared" si="82"/>
        <v>0</v>
      </c>
      <c r="AI103" s="473">
        <f t="shared" si="82"/>
        <v>0</v>
      </c>
      <c r="AJ103" s="744">
        <f t="shared" si="82"/>
        <v>0</v>
      </c>
      <c r="AK103" s="463">
        <f t="shared" si="82"/>
        <v>0</v>
      </c>
      <c r="AL103" s="462">
        <f t="shared" si="82"/>
        <v>0</v>
      </c>
      <c r="AM103" s="464">
        <f t="shared" si="82"/>
        <v>0</v>
      </c>
      <c r="AN103" s="196"/>
      <c r="AO103" s="196"/>
    </row>
    <row r="104" spans="2:41" x14ac:dyDescent="0.2">
      <c r="B104" s="18" t="s">
        <v>38</v>
      </c>
      <c r="C104" s="94" t="s">
        <v>295</v>
      </c>
      <c r="D104" s="430" t="str">
        <f>Anbudspris!$I$93</f>
        <v xml:space="preserve"> </v>
      </c>
      <c r="E104" s="430" t="str">
        <f>Anbudspris!$J$93</f>
        <v xml:space="preserve"> </v>
      </c>
      <c r="F104" s="84">
        <v>20</v>
      </c>
      <c r="G104" s="88">
        <f>IF(Prislista!$F$151=0,0,E104/F104)</f>
        <v>0</v>
      </c>
      <c r="H104" s="744">
        <f t="shared" ref="H104:W105" si="83">SUM($G104)</f>
        <v>0</v>
      </c>
      <c r="I104" s="462">
        <f t="shared" si="83"/>
        <v>0</v>
      </c>
      <c r="J104" s="462">
        <f t="shared" si="83"/>
        <v>0</v>
      </c>
      <c r="K104" s="464">
        <f t="shared" si="83"/>
        <v>0</v>
      </c>
      <c r="L104" s="466">
        <f t="shared" si="83"/>
        <v>0</v>
      </c>
      <c r="M104" s="462">
        <f t="shared" si="83"/>
        <v>0</v>
      </c>
      <c r="N104" s="462">
        <f t="shared" si="83"/>
        <v>0</v>
      </c>
      <c r="O104" s="463">
        <f t="shared" si="83"/>
        <v>0</v>
      </c>
      <c r="P104" s="744">
        <f t="shared" si="83"/>
        <v>0</v>
      </c>
      <c r="Q104" s="462">
        <f t="shared" si="83"/>
        <v>0</v>
      </c>
      <c r="R104" s="462">
        <f t="shared" si="83"/>
        <v>0</v>
      </c>
      <c r="S104" s="464">
        <f t="shared" si="83"/>
        <v>0</v>
      </c>
      <c r="T104" s="466">
        <f t="shared" si="83"/>
        <v>0</v>
      </c>
      <c r="U104" s="462">
        <f t="shared" si="83"/>
        <v>0</v>
      </c>
      <c r="V104" s="462">
        <f t="shared" si="83"/>
        <v>0</v>
      </c>
      <c r="W104" s="463">
        <f t="shared" si="83"/>
        <v>0</v>
      </c>
      <c r="X104" s="744">
        <f t="shared" ref="X104:AA105" si="84">SUM($G104)</f>
        <v>0</v>
      </c>
      <c r="Y104" s="462">
        <f t="shared" si="84"/>
        <v>0</v>
      </c>
      <c r="Z104" s="462">
        <f t="shared" si="84"/>
        <v>0</v>
      </c>
      <c r="AA104" s="464">
        <f t="shared" si="84"/>
        <v>0</v>
      </c>
      <c r="AB104" s="62"/>
      <c r="AC104" s="62"/>
      <c r="AD104" s="62"/>
      <c r="AE104" s="332"/>
      <c r="AF104" s="24"/>
      <c r="AG104" s="62"/>
      <c r="AH104" s="62"/>
      <c r="AI104" s="785"/>
      <c r="AJ104" s="24"/>
      <c r="AK104" s="332"/>
      <c r="AL104" s="465"/>
      <c r="AM104" s="26"/>
      <c r="AN104" s="196"/>
      <c r="AO104" s="196"/>
    </row>
    <row r="105" spans="2:41" x14ac:dyDescent="0.2">
      <c r="B105" s="20" t="s">
        <v>39</v>
      </c>
      <c r="C105" s="95" t="s">
        <v>396</v>
      </c>
      <c r="D105" s="232" t="str">
        <f>Anbudspris!$I$90</f>
        <v xml:space="preserve"> </v>
      </c>
      <c r="E105" s="232" t="str">
        <f>Anbudspris!$J$90</f>
        <v xml:space="preserve"> </v>
      </c>
      <c r="F105" s="84">
        <v>32</v>
      </c>
      <c r="G105" s="88">
        <f>IF(Prislista!F$164+Prislista!F$177+Prislista!F$188+Prislista!F$199=0,0,E105/F105)</f>
        <v>0</v>
      </c>
      <c r="H105" s="744">
        <f t="shared" si="83"/>
        <v>0</v>
      </c>
      <c r="I105" s="462">
        <f t="shared" si="83"/>
        <v>0</v>
      </c>
      <c r="J105" s="462">
        <f t="shared" si="83"/>
        <v>0</v>
      </c>
      <c r="K105" s="464">
        <f t="shared" si="83"/>
        <v>0</v>
      </c>
      <c r="L105" s="466">
        <f t="shared" si="83"/>
        <v>0</v>
      </c>
      <c r="M105" s="462">
        <f t="shared" si="83"/>
        <v>0</v>
      </c>
      <c r="N105" s="462">
        <f t="shared" si="83"/>
        <v>0</v>
      </c>
      <c r="O105" s="463">
        <f t="shared" si="83"/>
        <v>0</v>
      </c>
      <c r="P105" s="744">
        <f t="shared" si="83"/>
        <v>0</v>
      </c>
      <c r="Q105" s="462">
        <f t="shared" si="83"/>
        <v>0</v>
      </c>
      <c r="R105" s="462">
        <f t="shared" si="83"/>
        <v>0</v>
      </c>
      <c r="S105" s="464">
        <f t="shared" si="83"/>
        <v>0</v>
      </c>
      <c r="T105" s="466">
        <f t="shared" si="83"/>
        <v>0</v>
      </c>
      <c r="U105" s="462">
        <f t="shared" si="83"/>
        <v>0</v>
      </c>
      <c r="V105" s="462">
        <f t="shared" si="83"/>
        <v>0</v>
      </c>
      <c r="W105" s="463">
        <f t="shared" si="83"/>
        <v>0</v>
      </c>
      <c r="X105" s="744">
        <f t="shared" si="84"/>
        <v>0</v>
      </c>
      <c r="Y105" s="466">
        <f t="shared" si="84"/>
        <v>0</v>
      </c>
      <c r="Z105" s="466">
        <f t="shared" si="84"/>
        <v>0</v>
      </c>
      <c r="AA105" s="479">
        <f t="shared" si="84"/>
        <v>0</v>
      </c>
      <c r="AB105" s="466">
        <f t="shared" ref="AB105:AM105" si="85">SUM($G105)</f>
        <v>0</v>
      </c>
      <c r="AC105" s="466">
        <f t="shared" si="85"/>
        <v>0</v>
      </c>
      <c r="AD105" s="466">
        <f t="shared" si="85"/>
        <v>0</v>
      </c>
      <c r="AE105" s="467">
        <f t="shared" si="85"/>
        <v>0</v>
      </c>
      <c r="AF105" s="744">
        <f t="shared" si="85"/>
        <v>0</v>
      </c>
      <c r="AG105" s="466">
        <f t="shared" si="85"/>
        <v>0</v>
      </c>
      <c r="AH105" s="466">
        <f t="shared" si="85"/>
        <v>0</v>
      </c>
      <c r="AI105" s="479">
        <f t="shared" si="85"/>
        <v>0</v>
      </c>
      <c r="AJ105" s="744">
        <f t="shared" si="85"/>
        <v>0</v>
      </c>
      <c r="AK105" s="467">
        <f t="shared" si="85"/>
        <v>0</v>
      </c>
      <c r="AL105" s="462">
        <f t="shared" si="85"/>
        <v>0</v>
      </c>
      <c r="AM105" s="464">
        <f t="shared" si="85"/>
        <v>0</v>
      </c>
      <c r="AN105" s="196"/>
      <c r="AO105" s="196"/>
    </row>
    <row r="106" spans="2:41" x14ac:dyDescent="0.2">
      <c r="B106" s="19" t="s">
        <v>22</v>
      </c>
      <c r="C106" s="231" t="s">
        <v>318</v>
      </c>
      <c r="D106" s="76" t="str">
        <f>Anbudspris!$I$94</f>
        <v xml:space="preserve"> </v>
      </c>
      <c r="E106" s="76" t="str">
        <f>Anbudspris!$J$94</f>
        <v xml:space="preserve"> </v>
      </c>
      <c r="F106" s="816">
        <v>1</v>
      </c>
      <c r="G106" s="235">
        <f>IF(Prislista!$F$206=0,0,E106/F106)</f>
        <v>0</v>
      </c>
      <c r="H106" s="27"/>
      <c r="I106" s="64"/>
      <c r="J106" s="64"/>
      <c r="K106" s="779"/>
      <c r="L106" s="64"/>
      <c r="M106" s="64"/>
      <c r="N106" s="64"/>
      <c r="O106" s="784"/>
      <c r="P106" s="27"/>
      <c r="Q106" s="64"/>
      <c r="R106" s="64"/>
      <c r="S106" s="779"/>
      <c r="T106" s="64"/>
      <c r="U106" s="64"/>
      <c r="V106" s="64"/>
      <c r="W106" s="784"/>
      <c r="X106" s="27"/>
      <c r="Y106" s="64"/>
      <c r="Z106" s="64"/>
      <c r="AA106" s="779"/>
      <c r="AB106" s="64"/>
      <c r="AC106" s="64"/>
      <c r="AD106" s="64"/>
      <c r="AE106" s="784"/>
      <c r="AF106" s="27"/>
      <c r="AG106" s="64"/>
      <c r="AH106" s="64"/>
      <c r="AI106" s="779"/>
      <c r="AJ106" s="27"/>
      <c r="AK106" s="468"/>
      <c r="AL106" s="469"/>
      <c r="AM106" s="470">
        <f>SUM($G106)</f>
        <v>0</v>
      </c>
      <c r="AN106" s="196"/>
      <c r="AO106" s="196"/>
    </row>
    <row r="107" spans="2:41" x14ac:dyDescent="0.2">
      <c r="B107" s="19"/>
      <c r="C107" s="197" t="s">
        <v>82</v>
      </c>
      <c r="D107" s="236"/>
      <c r="E107" s="236"/>
      <c r="F107" s="250"/>
      <c r="G107" s="235"/>
      <c r="H107" s="745"/>
      <c r="I107" s="471"/>
      <c r="J107" s="471"/>
      <c r="K107" s="470"/>
      <c r="L107" s="776"/>
      <c r="M107" s="471"/>
      <c r="N107" s="471"/>
      <c r="O107" s="781"/>
      <c r="P107" s="745"/>
      <c r="Q107" s="471"/>
      <c r="R107" s="471"/>
      <c r="S107" s="470"/>
      <c r="T107" s="776"/>
      <c r="U107" s="471"/>
      <c r="V107" s="471"/>
      <c r="W107" s="781"/>
      <c r="X107" s="745"/>
      <c r="Y107" s="471"/>
      <c r="Z107" s="471"/>
      <c r="AA107" s="470"/>
      <c r="AB107" s="776"/>
      <c r="AC107" s="471"/>
      <c r="AD107" s="471"/>
      <c r="AE107" s="781"/>
      <c r="AF107" s="745"/>
      <c r="AG107" s="471"/>
      <c r="AH107" s="471"/>
      <c r="AI107" s="470"/>
      <c r="AJ107" s="745"/>
      <c r="AK107" s="471"/>
      <c r="AL107" s="471"/>
      <c r="AM107" s="470"/>
      <c r="AN107" s="196"/>
      <c r="AO107" s="196"/>
    </row>
    <row r="108" spans="2:41" x14ac:dyDescent="0.2">
      <c r="B108" s="172" t="s">
        <v>42</v>
      </c>
      <c r="C108" s="252" t="s">
        <v>347</v>
      </c>
      <c r="D108" s="236" t="str">
        <f>Anbudspris!$I$98</f>
        <v xml:space="preserve"> </v>
      </c>
      <c r="E108" s="236" t="str">
        <f>Anbudspris!$J$98</f>
        <v xml:space="preserve"> </v>
      </c>
      <c r="F108" s="250">
        <v>32</v>
      </c>
      <c r="G108" s="249">
        <f>IF(Prislista!$F$231=0,0,E108/F108)</f>
        <v>0</v>
      </c>
      <c r="H108" s="746">
        <f t="shared" ref="H108:W116" si="86">SUM($G108)</f>
        <v>0</v>
      </c>
      <c r="I108" s="472">
        <f t="shared" si="86"/>
        <v>0</v>
      </c>
      <c r="J108" s="472">
        <f t="shared" si="86"/>
        <v>0</v>
      </c>
      <c r="K108" s="473">
        <f t="shared" si="86"/>
        <v>0</v>
      </c>
      <c r="L108" s="777">
        <f t="shared" si="86"/>
        <v>0</v>
      </c>
      <c r="M108" s="472">
        <f t="shared" si="86"/>
        <v>0</v>
      </c>
      <c r="N108" s="472">
        <f t="shared" si="86"/>
        <v>0</v>
      </c>
      <c r="O108" s="782">
        <f t="shared" si="86"/>
        <v>0</v>
      </c>
      <c r="P108" s="746">
        <f t="shared" si="86"/>
        <v>0</v>
      </c>
      <c r="Q108" s="472">
        <f t="shared" si="86"/>
        <v>0</v>
      </c>
      <c r="R108" s="472">
        <f t="shared" ref="R108:AG116" si="87">SUM($G108)</f>
        <v>0</v>
      </c>
      <c r="S108" s="473">
        <f t="shared" si="87"/>
        <v>0</v>
      </c>
      <c r="T108" s="777">
        <f t="shared" si="87"/>
        <v>0</v>
      </c>
      <c r="U108" s="472">
        <f t="shared" si="87"/>
        <v>0</v>
      </c>
      <c r="V108" s="472">
        <f t="shared" si="87"/>
        <v>0</v>
      </c>
      <c r="W108" s="782">
        <f t="shared" si="87"/>
        <v>0</v>
      </c>
      <c r="X108" s="746">
        <f t="shared" si="87"/>
        <v>0</v>
      </c>
      <c r="Y108" s="472">
        <f t="shared" si="87"/>
        <v>0</v>
      </c>
      <c r="Z108" s="472">
        <f t="shared" si="87"/>
        <v>0</v>
      </c>
      <c r="AA108" s="473">
        <f t="shared" si="87"/>
        <v>0</v>
      </c>
      <c r="AB108" s="777">
        <f t="shared" ref="AB108:AM116" si="88">SUM($G108)</f>
        <v>0</v>
      </c>
      <c r="AC108" s="472">
        <f t="shared" si="88"/>
        <v>0</v>
      </c>
      <c r="AD108" s="472">
        <f t="shared" si="88"/>
        <v>0</v>
      </c>
      <c r="AE108" s="782">
        <f t="shared" si="88"/>
        <v>0</v>
      </c>
      <c r="AF108" s="746">
        <f t="shared" si="88"/>
        <v>0</v>
      </c>
      <c r="AG108" s="472">
        <f t="shared" si="88"/>
        <v>0</v>
      </c>
      <c r="AH108" s="472">
        <f t="shared" si="88"/>
        <v>0</v>
      </c>
      <c r="AI108" s="473">
        <f t="shared" si="88"/>
        <v>0</v>
      </c>
      <c r="AJ108" s="746">
        <f t="shared" si="88"/>
        <v>0</v>
      </c>
      <c r="AK108" s="472">
        <f t="shared" si="88"/>
        <v>0</v>
      </c>
      <c r="AL108" s="472">
        <f t="shared" si="88"/>
        <v>0</v>
      </c>
      <c r="AM108" s="473">
        <f t="shared" si="88"/>
        <v>0</v>
      </c>
      <c r="AN108" s="196"/>
      <c r="AO108" s="196"/>
    </row>
    <row r="109" spans="2:41" x14ac:dyDescent="0.2">
      <c r="B109" s="172" t="s">
        <v>147</v>
      </c>
      <c r="C109" s="15" t="s">
        <v>348</v>
      </c>
      <c r="D109" s="76" t="str">
        <f>Anbudspris!$I$99</f>
        <v xml:space="preserve"> </v>
      </c>
      <c r="E109" s="76" t="str">
        <f>Anbudspris!$J$99</f>
        <v xml:space="preserve"> </v>
      </c>
      <c r="F109" s="101">
        <v>32</v>
      </c>
      <c r="G109" s="88">
        <f>IF(Prislista!$F$232=0,0,E109/F109)</f>
        <v>0</v>
      </c>
      <c r="H109" s="744">
        <f t="shared" si="86"/>
        <v>0</v>
      </c>
      <c r="I109" s="462">
        <f t="shared" si="86"/>
        <v>0</v>
      </c>
      <c r="J109" s="462">
        <f t="shared" si="86"/>
        <v>0</v>
      </c>
      <c r="K109" s="464">
        <f t="shared" si="86"/>
        <v>0</v>
      </c>
      <c r="L109" s="466">
        <f t="shared" si="86"/>
        <v>0</v>
      </c>
      <c r="M109" s="462">
        <f t="shared" si="86"/>
        <v>0</v>
      </c>
      <c r="N109" s="462">
        <f t="shared" si="86"/>
        <v>0</v>
      </c>
      <c r="O109" s="463">
        <f t="shared" si="86"/>
        <v>0</v>
      </c>
      <c r="P109" s="744">
        <f t="shared" si="86"/>
        <v>0</v>
      </c>
      <c r="Q109" s="462">
        <f t="shared" si="86"/>
        <v>0</v>
      </c>
      <c r="R109" s="462">
        <f t="shared" si="87"/>
        <v>0</v>
      </c>
      <c r="S109" s="464">
        <f t="shared" si="87"/>
        <v>0</v>
      </c>
      <c r="T109" s="466">
        <f t="shared" si="87"/>
        <v>0</v>
      </c>
      <c r="U109" s="462">
        <f t="shared" si="87"/>
        <v>0</v>
      </c>
      <c r="V109" s="462">
        <f t="shared" si="87"/>
        <v>0</v>
      </c>
      <c r="W109" s="463">
        <f t="shared" si="87"/>
        <v>0</v>
      </c>
      <c r="X109" s="744">
        <f t="shared" si="87"/>
        <v>0</v>
      </c>
      <c r="Y109" s="462">
        <f t="shared" si="87"/>
        <v>0</v>
      </c>
      <c r="Z109" s="462">
        <f t="shared" si="87"/>
        <v>0</v>
      </c>
      <c r="AA109" s="464">
        <f t="shared" si="87"/>
        <v>0</v>
      </c>
      <c r="AB109" s="466">
        <f t="shared" si="88"/>
        <v>0</v>
      </c>
      <c r="AC109" s="462">
        <f t="shared" si="88"/>
        <v>0</v>
      </c>
      <c r="AD109" s="462">
        <f t="shared" si="88"/>
        <v>0</v>
      </c>
      <c r="AE109" s="463">
        <f t="shared" si="88"/>
        <v>0</v>
      </c>
      <c r="AF109" s="744">
        <f t="shared" si="88"/>
        <v>0</v>
      </c>
      <c r="AG109" s="462">
        <f t="shared" si="88"/>
        <v>0</v>
      </c>
      <c r="AH109" s="462">
        <f t="shared" si="88"/>
        <v>0</v>
      </c>
      <c r="AI109" s="464">
        <f t="shared" si="88"/>
        <v>0</v>
      </c>
      <c r="AJ109" s="744">
        <f t="shared" si="88"/>
        <v>0</v>
      </c>
      <c r="AK109" s="462">
        <f t="shared" si="88"/>
        <v>0</v>
      </c>
      <c r="AL109" s="462">
        <f t="shared" si="88"/>
        <v>0</v>
      </c>
      <c r="AM109" s="464">
        <f t="shared" si="88"/>
        <v>0</v>
      </c>
      <c r="AN109" s="196"/>
      <c r="AO109" s="196"/>
    </row>
    <row r="110" spans="2:41" x14ac:dyDescent="0.2">
      <c r="B110" s="172" t="s">
        <v>148</v>
      </c>
      <c r="C110" s="15" t="s">
        <v>349</v>
      </c>
      <c r="D110" s="76" t="str">
        <f>Anbudspris!$I$100</f>
        <v xml:space="preserve"> </v>
      </c>
      <c r="E110" s="76" t="str">
        <f>Anbudspris!$J$100</f>
        <v xml:space="preserve"> </v>
      </c>
      <c r="F110" s="101">
        <v>32</v>
      </c>
      <c r="G110" s="88">
        <f>IF(Prislista!$F$233=0,0,E110/F110)</f>
        <v>0</v>
      </c>
      <c r="H110" s="744">
        <f t="shared" si="86"/>
        <v>0</v>
      </c>
      <c r="I110" s="462">
        <f t="shared" si="86"/>
        <v>0</v>
      </c>
      <c r="J110" s="462">
        <f t="shared" si="86"/>
        <v>0</v>
      </c>
      <c r="K110" s="464">
        <f t="shared" si="86"/>
        <v>0</v>
      </c>
      <c r="L110" s="466">
        <f t="shared" si="86"/>
        <v>0</v>
      </c>
      <c r="M110" s="462">
        <f t="shared" si="86"/>
        <v>0</v>
      </c>
      <c r="N110" s="462">
        <f t="shared" si="86"/>
        <v>0</v>
      </c>
      <c r="O110" s="463">
        <f t="shared" si="86"/>
        <v>0</v>
      </c>
      <c r="P110" s="744">
        <f t="shared" si="86"/>
        <v>0</v>
      </c>
      <c r="Q110" s="462">
        <f t="shared" si="86"/>
        <v>0</v>
      </c>
      <c r="R110" s="462">
        <f t="shared" si="87"/>
        <v>0</v>
      </c>
      <c r="S110" s="464">
        <f t="shared" si="87"/>
        <v>0</v>
      </c>
      <c r="T110" s="466">
        <f t="shared" si="87"/>
        <v>0</v>
      </c>
      <c r="U110" s="462">
        <f t="shared" si="87"/>
        <v>0</v>
      </c>
      <c r="V110" s="462">
        <f t="shared" si="87"/>
        <v>0</v>
      </c>
      <c r="W110" s="463">
        <f t="shared" si="87"/>
        <v>0</v>
      </c>
      <c r="X110" s="744">
        <f t="shared" si="87"/>
        <v>0</v>
      </c>
      <c r="Y110" s="462">
        <f t="shared" si="87"/>
        <v>0</v>
      </c>
      <c r="Z110" s="462">
        <f t="shared" si="87"/>
        <v>0</v>
      </c>
      <c r="AA110" s="464">
        <f t="shared" si="87"/>
        <v>0</v>
      </c>
      <c r="AB110" s="466">
        <f t="shared" si="88"/>
        <v>0</v>
      </c>
      <c r="AC110" s="462">
        <f t="shared" si="88"/>
        <v>0</v>
      </c>
      <c r="AD110" s="462">
        <f t="shared" si="88"/>
        <v>0</v>
      </c>
      <c r="AE110" s="463">
        <f t="shared" si="88"/>
        <v>0</v>
      </c>
      <c r="AF110" s="744">
        <f t="shared" si="88"/>
        <v>0</v>
      </c>
      <c r="AG110" s="462">
        <f t="shared" si="88"/>
        <v>0</v>
      </c>
      <c r="AH110" s="462">
        <f t="shared" si="88"/>
        <v>0</v>
      </c>
      <c r="AI110" s="464">
        <f t="shared" si="88"/>
        <v>0</v>
      </c>
      <c r="AJ110" s="744">
        <f t="shared" si="88"/>
        <v>0</v>
      </c>
      <c r="AK110" s="462">
        <f t="shared" si="88"/>
        <v>0</v>
      </c>
      <c r="AL110" s="462">
        <f t="shared" si="88"/>
        <v>0</v>
      </c>
      <c r="AM110" s="464">
        <f t="shared" si="88"/>
        <v>0</v>
      </c>
      <c r="AN110" s="196"/>
      <c r="AO110" s="196"/>
    </row>
    <row r="111" spans="2:41" x14ac:dyDescent="0.2">
      <c r="B111" s="172" t="s">
        <v>149</v>
      </c>
      <c r="C111" s="15" t="s">
        <v>350</v>
      </c>
      <c r="D111" s="76" t="str">
        <f>Anbudspris!$I$101</f>
        <v xml:space="preserve"> </v>
      </c>
      <c r="E111" s="76" t="str">
        <f>Anbudspris!$J$101</f>
        <v xml:space="preserve"> </v>
      </c>
      <c r="F111" s="101">
        <v>32</v>
      </c>
      <c r="G111" s="88">
        <f>IF(Prislista!$F$234=0,0,E111/F111)</f>
        <v>0</v>
      </c>
      <c r="H111" s="744">
        <f t="shared" si="86"/>
        <v>0</v>
      </c>
      <c r="I111" s="462">
        <f t="shared" si="86"/>
        <v>0</v>
      </c>
      <c r="J111" s="462">
        <f t="shared" si="86"/>
        <v>0</v>
      </c>
      <c r="K111" s="464">
        <f t="shared" si="86"/>
        <v>0</v>
      </c>
      <c r="L111" s="466">
        <f t="shared" si="86"/>
        <v>0</v>
      </c>
      <c r="M111" s="462">
        <f t="shared" si="86"/>
        <v>0</v>
      </c>
      <c r="N111" s="462">
        <f t="shared" si="86"/>
        <v>0</v>
      </c>
      <c r="O111" s="463">
        <f t="shared" si="86"/>
        <v>0</v>
      </c>
      <c r="P111" s="744">
        <f t="shared" si="86"/>
        <v>0</v>
      </c>
      <c r="Q111" s="462">
        <f t="shared" si="86"/>
        <v>0</v>
      </c>
      <c r="R111" s="462">
        <f t="shared" si="87"/>
        <v>0</v>
      </c>
      <c r="S111" s="464">
        <f t="shared" si="87"/>
        <v>0</v>
      </c>
      <c r="T111" s="466">
        <f t="shared" si="87"/>
        <v>0</v>
      </c>
      <c r="U111" s="462">
        <f t="shared" si="87"/>
        <v>0</v>
      </c>
      <c r="V111" s="462">
        <f t="shared" si="87"/>
        <v>0</v>
      </c>
      <c r="W111" s="463">
        <f t="shared" si="87"/>
        <v>0</v>
      </c>
      <c r="X111" s="744">
        <f t="shared" si="87"/>
        <v>0</v>
      </c>
      <c r="Y111" s="462">
        <f t="shared" si="87"/>
        <v>0</v>
      </c>
      <c r="Z111" s="462">
        <f t="shared" si="87"/>
        <v>0</v>
      </c>
      <c r="AA111" s="464">
        <f t="shared" si="87"/>
        <v>0</v>
      </c>
      <c r="AB111" s="466">
        <f t="shared" si="88"/>
        <v>0</v>
      </c>
      <c r="AC111" s="462">
        <f t="shared" si="88"/>
        <v>0</v>
      </c>
      <c r="AD111" s="462">
        <f t="shared" si="88"/>
        <v>0</v>
      </c>
      <c r="AE111" s="463">
        <f t="shared" si="88"/>
        <v>0</v>
      </c>
      <c r="AF111" s="744">
        <f t="shared" si="88"/>
        <v>0</v>
      </c>
      <c r="AG111" s="462">
        <f t="shared" si="88"/>
        <v>0</v>
      </c>
      <c r="AH111" s="462">
        <f t="shared" si="88"/>
        <v>0</v>
      </c>
      <c r="AI111" s="464">
        <f t="shared" si="88"/>
        <v>0</v>
      </c>
      <c r="AJ111" s="744">
        <f t="shared" si="88"/>
        <v>0</v>
      </c>
      <c r="AK111" s="462">
        <f t="shared" si="88"/>
        <v>0</v>
      </c>
      <c r="AL111" s="462">
        <f t="shared" si="88"/>
        <v>0</v>
      </c>
      <c r="AM111" s="464">
        <f t="shared" si="88"/>
        <v>0</v>
      </c>
      <c r="AN111" s="196"/>
      <c r="AO111" s="196"/>
    </row>
    <row r="112" spans="2:41" x14ac:dyDescent="0.2">
      <c r="B112" s="172" t="s">
        <v>150</v>
      </c>
      <c r="C112" s="428" t="s">
        <v>351</v>
      </c>
      <c r="D112" s="430" t="str">
        <f>Anbudspris!$I$102</f>
        <v xml:space="preserve"> </v>
      </c>
      <c r="E112" s="430" t="str">
        <f>Anbudspris!$J$102</f>
        <v xml:space="preserve"> </v>
      </c>
      <c r="F112" s="432">
        <v>32</v>
      </c>
      <c r="G112" s="433">
        <f>IF(Prislista!$F$235=0,0,E112/F112)</f>
        <v>0</v>
      </c>
      <c r="H112" s="744">
        <f t="shared" si="86"/>
        <v>0</v>
      </c>
      <c r="I112" s="462">
        <f t="shared" si="86"/>
        <v>0</v>
      </c>
      <c r="J112" s="462">
        <f t="shared" si="86"/>
        <v>0</v>
      </c>
      <c r="K112" s="464">
        <f t="shared" si="86"/>
        <v>0</v>
      </c>
      <c r="L112" s="466">
        <f t="shared" si="86"/>
        <v>0</v>
      </c>
      <c r="M112" s="462">
        <f t="shared" si="86"/>
        <v>0</v>
      </c>
      <c r="N112" s="462">
        <f t="shared" si="86"/>
        <v>0</v>
      </c>
      <c r="O112" s="463">
        <f t="shared" si="86"/>
        <v>0</v>
      </c>
      <c r="P112" s="744">
        <f t="shared" si="86"/>
        <v>0</v>
      </c>
      <c r="Q112" s="462">
        <f t="shared" si="86"/>
        <v>0</v>
      </c>
      <c r="R112" s="462">
        <f t="shared" si="87"/>
        <v>0</v>
      </c>
      <c r="S112" s="464">
        <f t="shared" si="87"/>
        <v>0</v>
      </c>
      <c r="T112" s="466">
        <f t="shared" si="87"/>
        <v>0</v>
      </c>
      <c r="U112" s="462">
        <f t="shared" si="87"/>
        <v>0</v>
      </c>
      <c r="V112" s="462">
        <f t="shared" si="87"/>
        <v>0</v>
      </c>
      <c r="W112" s="463">
        <f t="shared" si="87"/>
        <v>0</v>
      </c>
      <c r="X112" s="744">
        <f t="shared" si="87"/>
        <v>0</v>
      </c>
      <c r="Y112" s="462">
        <f t="shared" si="87"/>
        <v>0</v>
      </c>
      <c r="Z112" s="462">
        <f t="shared" si="87"/>
        <v>0</v>
      </c>
      <c r="AA112" s="464">
        <f t="shared" si="87"/>
        <v>0</v>
      </c>
      <c r="AB112" s="466">
        <f t="shared" si="88"/>
        <v>0</v>
      </c>
      <c r="AC112" s="462">
        <f t="shared" si="88"/>
        <v>0</v>
      </c>
      <c r="AD112" s="462">
        <f t="shared" si="88"/>
        <v>0</v>
      </c>
      <c r="AE112" s="463">
        <f t="shared" si="88"/>
        <v>0</v>
      </c>
      <c r="AF112" s="744">
        <f t="shared" si="88"/>
        <v>0</v>
      </c>
      <c r="AG112" s="462">
        <f t="shared" si="88"/>
        <v>0</v>
      </c>
      <c r="AH112" s="462">
        <f t="shared" si="88"/>
        <v>0</v>
      </c>
      <c r="AI112" s="464">
        <f t="shared" si="88"/>
        <v>0</v>
      </c>
      <c r="AJ112" s="744">
        <f t="shared" si="88"/>
        <v>0</v>
      </c>
      <c r="AK112" s="462">
        <f t="shared" si="88"/>
        <v>0</v>
      </c>
      <c r="AL112" s="462">
        <f t="shared" si="88"/>
        <v>0</v>
      </c>
      <c r="AM112" s="464">
        <f t="shared" si="88"/>
        <v>0</v>
      </c>
      <c r="AN112" s="196"/>
      <c r="AO112" s="196"/>
    </row>
    <row r="113" spans="2:41" x14ac:dyDescent="0.2">
      <c r="B113" s="172" t="s">
        <v>151</v>
      </c>
      <c r="C113" s="428" t="s">
        <v>352</v>
      </c>
      <c r="D113" s="430" t="str">
        <f>Anbudspris!$I$103</f>
        <v xml:space="preserve"> </v>
      </c>
      <c r="E113" s="430" t="str">
        <f>Anbudspris!$J$103</f>
        <v xml:space="preserve"> </v>
      </c>
      <c r="F113" s="432">
        <v>32</v>
      </c>
      <c r="G113" s="433">
        <f>IF(Prislista!$F$236=0,0,E113/F113)</f>
        <v>0</v>
      </c>
      <c r="H113" s="744">
        <f t="shared" si="86"/>
        <v>0</v>
      </c>
      <c r="I113" s="462">
        <f t="shared" si="86"/>
        <v>0</v>
      </c>
      <c r="J113" s="462">
        <f t="shared" si="86"/>
        <v>0</v>
      </c>
      <c r="K113" s="464">
        <f t="shared" si="86"/>
        <v>0</v>
      </c>
      <c r="L113" s="466">
        <f t="shared" si="86"/>
        <v>0</v>
      </c>
      <c r="M113" s="462">
        <f t="shared" si="86"/>
        <v>0</v>
      </c>
      <c r="N113" s="462">
        <f t="shared" si="86"/>
        <v>0</v>
      </c>
      <c r="O113" s="463">
        <f t="shared" si="86"/>
        <v>0</v>
      </c>
      <c r="P113" s="744">
        <f t="shared" si="86"/>
        <v>0</v>
      </c>
      <c r="Q113" s="462">
        <f t="shared" si="86"/>
        <v>0</v>
      </c>
      <c r="R113" s="462">
        <f t="shared" si="87"/>
        <v>0</v>
      </c>
      <c r="S113" s="464">
        <f t="shared" si="87"/>
        <v>0</v>
      </c>
      <c r="T113" s="466">
        <f t="shared" si="87"/>
        <v>0</v>
      </c>
      <c r="U113" s="462">
        <f t="shared" si="87"/>
        <v>0</v>
      </c>
      <c r="V113" s="462">
        <f t="shared" si="87"/>
        <v>0</v>
      </c>
      <c r="W113" s="463">
        <f t="shared" si="87"/>
        <v>0</v>
      </c>
      <c r="X113" s="744">
        <f t="shared" si="87"/>
        <v>0</v>
      </c>
      <c r="Y113" s="462">
        <f t="shared" si="87"/>
        <v>0</v>
      </c>
      <c r="Z113" s="462">
        <f t="shared" si="87"/>
        <v>0</v>
      </c>
      <c r="AA113" s="464">
        <f t="shared" si="87"/>
        <v>0</v>
      </c>
      <c r="AB113" s="466">
        <f t="shared" si="88"/>
        <v>0</v>
      </c>
      <c r="AC113" s="462">
        <f t="shared" si="88"/>
        <v>0</v>
      </c>
      <c r="AD113" s="462">
        <f t="shared" si="88"/>
        <v>0</v>
      </c>
      <c r="AE113" s="463">
        <f t="shared" si="88"/>
        <v>0</v>
      </c>
      <c r="AF113" s="744">
        <f t="shared" si="88"/>
        <v>0</v>
      </c>
      <c r="AG113" s="462">
        <f t="shared" si="88"/>
        <v>0</v>
      </c>
      <c r="AH113" s="462">
        <f t="shared" si="88"/>
        <v>0</v>
      </c>
      <c r="AI113" s="464">
        <f t="shared" si="88"/>
        <v>0</v>
      </c>
      <c r="AJ113" s="744">
        <f t="shared" si="88"/>
        <v>0</v>
      </c>
      <c r="AK113" s="462">
        <f t="shared" si="88"/>
        <v>0</v>
      </c>
      <c r="AL113" s="462">
        <f t="shared" si="88"/>
        <v>0</v>
      </c>
      <c r="AM113" s="464">
        <f t="shared" si="88"/>
        <v>0</v>
      </c>
      <c r="AN113" s="196"/>
      <c r="AO113" s="196"/>
    </row>
    <row r="114" spans="2:41" x14ac:dyDescent="0.2">
      <c r="B114" s="172" t="s">
        <v>152</v>
      </c>
      <c r="C114" s="15" t="s">
        <v>353</v>
      </c>
      <c r="D114" s="76" t="str">
        <f>Anbudspris!$I$104</f>
        <v xml:space="preserve"> </v>
      </c>
      <c r="E114" s="76" t="str">
        <f>Anbudspris!$J$104</f>
        <v xml:space="preserve"> </v>
      </c>
      <c r="F114" s="101">
        <v>32</v>
      </c>
      <c r="G114" s="88">
        <f>IF(Prislista!$F$237=0,0,E114/F114)</f>
        <v>0</v>
      </c>
      <c r="H114" s="744">
        <f t="shared" si="86"/>
        <v>0</v>
      </c>
      <c r="I114" s="462">
        <f t="shared" si="86"/>
        <v>0</v>
      </c>
      <c r="J114" s="462">
        <f t="shared" si="86"/>
        <v>0</v>
      </c>
      <c r="K114" s="464">
        <f t="shared" si="86"/>
        <v>0</v>
      </c>
      <c r="L114" s="466">
        <f t="shared" si="86"/>
        <v>0</v>
      </c>
      <c r="M114" s="462">
        <f t="shared" si="86"/>
        <v>0</v>
      </c>
      <c r="N114" s="462">
        <f t="shared" si="86"/>
        <v>0</v>
      </c>
      <c r="O114" s="463">
        <f t="shared" si="86"/>
        <v>0</v>
      </c>
      <c r="P114" s="744">
        <f t="shared" si="86"/>
        <v>0</v>
      </c>
      <c r="Q114" s="462">
        <f t="shared" si="86"/>
        <v>0</v>
      </c>
      <c r="R114" s="462">
        <f t="shared" si="87"/>
        <v>0</v>
      </c>
      <c r="S114" s="464">
        <f t="shared" si="87"/>
        <v>0</v>
      </c>
      <c r="T114" s="466">
        <f t="shared" si="87"/>
        <v>0</v>
      </c>
      <c r="U114" s="462">
        <f t="shared" si="87"/>
        <v>0</v>
      </c>
      <c r="V114" s="462">
        <f t="shared" si="87"/>
        <v>0</v>
      </c>
      <c r="W114" s="463">
        <f t="shared" si="87"/>
        <v>0</v>
      </c>
      <c r="X114" s="744">
        <f t="shared" si="87"/>
        <v>0</v>
      </c>
      <c r="Y114" s="462">
        <f t="shared" si="87"/>
        <v>0</v>
      </c>
      <c r="Z114" s="462">
        <f t="shared" si="87"/>
        <v>0</v>
      </c>
      <c r="AA114" s="464">
        <f t="shared" si="87"/>
        <v>0</v>
      </c>
      <c r="AB114" s="466">
        <f t="shared" si="88"/>
        <v>0</v>
      </c>
      <c r="AC114" s="462">
        <f t="shared" si="88"/>
        <v>0</v>
      </c>
      <c r="AD114" s="462">
        <f t="shared" si="88"/>
        <v>0</v>
      </c>
      <c r="AE114" s="463">
        <f t="shared" si="88"/>
        <v>0</v>
      </c>
      <c r="AF114" s="744">
        <f t="shared" si="88"/>
        <v>0</v>
      </c>
      <c r="AG114" s="462">
        <f t="shared" si="88"/>
        <v>0</v>
      </c>
      <c r="AH114" s="462">
        <f t="shared" si="88"/>
        <v>0</v>
      </c>
      <c r="AI114" s="464">
        <f t="shared" si="88"/>
        <v>0</v>
      </c>
      <c r="AJ114" s="744">
        <f t="shared" si="88"/>
        <v>0</v>
      </c>
      <c r="AK114" s="462">
        <f t="shared" si="88"/>
        <v>0</v>
      </c>
      <c r="AL114" s="462">
        <f t="shared" si="88"/>
        <v>0</v>
      </c>
      <c r="AM114" s="464">
        <f t="shared" si="88"/>
        <v>0</v>
      </c>
      <c r="AN114" s="196"/>
      <c r="AO114" s="864"/>
    </row>
    <row r="115" spans="2:41" x14ac:dyDescent="0.2">
      <c r="B115" s="172" t="s">
        <v>153</v>
      </c>
      <c r="C115" s="806" t="s">
        <v>354</v>
      </c>
      <c r="D115" s="76" t="str">
        <f>Anbudspris!$I$105</f>
        <v xml:space="preserve"> </v>
      </c>
      <c r="E115" s="76" t="str">
        <f>Anbudspris!$J$105</f>
        <v xml:space="preserve"> </v>
      </c>
      <c r="F115" s="101">
        <v>32</v>
      </c>
      <c r="G115" s="88">
        <f>IF(Prislista!$F$238=0,0,E115/F115)</f>
        <v>0</v>
      </c>
      <c r="H115" s="744">
        <f t="shared" si="86"/>
        <v>0</v>
      </c>
      <c r="I115" s="462">
        <f t="shared" si="86"/>
        <v>0</v>
      </c>
      <c r="J115" s="462">
        <f t="shared" si="86"/>
        <v>0</v>
      </c>
      <c r="K115" s="464">
        <f t="shared" si="86"/>
        <v>0</v>
      </c>
      <c r="L115" s="744">
        <f t="shared" si="86"/>
        <v>0</v>
      </c>
      <c r="M115" s="462">
        <f t="shared" si="86"/>
        <v>0</v>
      </c>
      <c r="N115" s="462">
        <f t="shared" si="86"/>
        <v>0</v>
      </c>
      <c r="O115" s="464">
        <f t="shared" si="86"/>
        <v>0</v>
      </c>
      <c r="P115" s="744">
        <f t="shared" si="86"/>
        <v>0</v>
      </c>
      <c r="Q115" s="462">
        <f t="shared" si="86"/>
        <v>0</v>
      </c>
      <c r="R115" s="462">
        <f t="shared" si="86"/>
        <v>0</v>
      </c>
      <c r="S115" s="464">
        <f t="shared" si="86"/>
        <v>0</v>
      </c>
      <c r="T115" s="744">
        <f t="shared" si="86"/>
        <v>0</v>
      </c>
      <c r="U115" s="462">
        <f t="shared" si="86"/>
        <v>0</v>
      </c>
      <c r="V115" s="462">
        <f t="shared" si="86"/>
        <v>0</v>
      </c>
      <c r="W115" s="464">
        <f t="shared" si="86"/>
        <v>0</v>
      </c>
      <c r="X115" s="744">
        <f t="shared" si="87"/>
        <v>0</v>
      </c>
      <c r="Y115" s="462">
        <f t="shared" si="87"/>
        <v>0</v>
      </c>
      <c r="Z115" s="462">
        <f t="shared" si="87"/>
        <v>0</v>
      </c>
      <c r="AA115" s="464">
        <f t="shared" si="87"/>
        <v>0</v>
      </c>
      <c r="AB115" s="744">
        <f t="shared" si="87"/>
        <v>0</v>
      </c>
      <c r="AC115" s="462">
        <f t="shared" si="87"/>
        <v>0</v>
      </c>
      <c r="AD115" s="462">
        <f t="shared" si="87"/>
        <v>0</v>
      </c>
      <c r="AE115" s="464">
        <f t="shared" si="87"/>
        <v>0</v>
      </c>
      <c r="AF115" s="744">
        <f t="shared" si="87"/>
        <v>0</v>
      </c>
      <c r="AG115" s="462">
        <f t="shared" si="87"/>
        <v>0</v>
      </c>
      <c r="AH115" s="462">
        <f t="shared" si="88"/>
        <v>0</v>
      </c>
      <c r="AI115" s="464">
        <f t="shared" si="88"/>
        <v>0</v>
      </c>
      <c r="AJ115" s="744">
        <f t="shared" si="88"/>
        <v>0</v>
      </c>
      <c r="AK115" s="462">
        <f t="shared" si="88"/>
        <v>0</v>
      </c>
      <c r="AL115" s="462">
        <f t="shared" si="88"/>
        <v>0</v>
      </c>
      <c r="AM115" s="464">
        <f t="shared" si="88"/>
        <v>0</v>
      </c>
      <c r="AN115" s="196"/>
      <c r="AO115" s="865" t="s">
        <v>121</v>
      </c>
    </row>
    <row r="116" spans="2:41" x14ac:dyDescent="0.2">
      <c r="B116" s="171" t="s">
        <v>160</v>
      </c>
      <c r="C116" s="807" t="s">
        <v>355</v>
      </c>
      <c r="D116" s="247" t="str">
        <f>Anbudspris!$I$106</f>
        <v xml:space="preserve"> </v>
      </c>
      <c r="E116" s="247" t="str">
        <f>Anbudspris!$J$106</f>
        <v xml:space="preserve"> </v>
      </c>
      <c r="F116" s="245">
        <v>32</v>
      </c>
      <c r="G116" s="244">
        <f>IF(Prislista!$F$239=0,0,E116/F116)</f>
        <v>0</v>
      </c>
      <c r="H116" s="814">
        <f t="shared" si="86"/>
        <v>0</v>
      </c>
      <c r="I116" s="810">
        <f t="shared" si="86"/>
        <v>0</v>
      </c>
      <c r="J116" s="810">
        <f t="shared" si="86"/>
        <v>0</v>
      </c>
      <c r="K116" s="811">
        <f t="shared" si="86"/>
        <v>0</v>
      </c>
      <c r="L116" s="812">
        <f t="shared" si="86"/>
        <v>0</v>
      </c>
      <c r="M116" s="810">
        <f t="shared" si="86"/>
        <v>0</v>
      </c>
      <c r="N116" s="810">
        <f t="shared" si="86"/>
        <v>0</v>
      </c>
      <c r="O116" s="813">
        <f t="shared" si="86"/>
        <v>0</v>
      </c>
      <c r="P116" s="814">
        <f t="shared" si="86"/>
        <v>0</v>
      </c>
      <c r="Q116" s="810">
        <f t="shared" si="86"/>
        <v>0</v>
      </c>
      <c r="R116" s="810">
        <f t="shared" si="87"/>
        <v>0</v>
      </c>
      <c r="S116" s="811">
        <f t="shared" si="87"/>
        <v>0</v>
      </c>
      <c r="T116" s="812">
        <f t="shared" si="87"/>
        <v>0</v>
      </c>
      <c r="U116" s="810">
        <f t="shared" si="87"/>
        <v>0</v>
      </c>
      <c r="V116" s="810">
        <f t="shared" si="87"/>
        <v>0</v>
      </c>
      <c r="W116" s="813">
        <f t="shared" si="87"/>
        <v>0</v>
      </c>
      <c r="X116" s="814">
        <f t="shared" si="87"/>
        <v>0</v>
      </c>
      <c r="Y116" s="810">
        <f t="shared" si="87"/>
        <v>0</v>
      </c>
      <c r="Z116" s="810">
        <f t="shared" si="87"/>
        <v>0</v>
      </c>
      <c r="AA116" s="811">
        <f t="shared" si="87"/>
        <v>0</v>
      </c>
      <c r="AB116" s="812">
        <f t="shared" si="88"/>
        <v>0</v>
      </c>
      <c r="AC116" s="810">
        <f t="shared" si="88"/>
        <v>0</v>
      </c>
      <c r="AD116" s="810">
        <f t="shared" si="88"/>
        <v>0</v>
      </c>
      <c r="AE116" s="813">
        <f t="shared" si="88"/>
        <v>0</v>
      </c>
      <c r="AF116" s="814">
        <f t="shared" si="88"/>
        <v>0</v>
      </c>
      <c r="AG116" s="810">
        <f t="shared" si="88"/>
        <v>0</v>
      </c>
      <c r="AH116" s="810">
        <f t="shared" si="88"/>
        <v>0</v>
      </c>
      <c r="AI116" s="811">
        <f t="shared" si="88"/>
        <v>0</v>
      </c>
      <c r="AJ116" s="814">
        <f t="shared" si="88"/>
        <v>0</v>
      </c>
      <c r="AK116" s="810">
        <f t="shared" si="88"/>
        <v>0</v>
      </c>
      <c r="AL116" s="810">
        <f t="shared" si="88"/>
        <v>0</v>
      </c>
      <c r="AM116" s="811">
        <f t="shared" si="88"/>
        <v>0</v>
      </c>
      <c r="AN116" s="196"/>
      <c r="AO116" s="203">
        <f>SUM(H103:AM116)</f>
        <v>0</v>
      </c>
    </row>
    <row r="117" spans="2:41" s="394" customFormat="1" x14ac:dyDescent="0.2">
      <c r="B117" s="651"/>
      <c r="C117" s="717"/>
      <c r="D117" s="718"/>
      <c r="E117" s="718"/>
      <c r="F117" s="396"/>
      <c r="G117" s="654"/>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833"/>
      <c r="AO117" s="721"/>
    </row>
    <row r="118" spans="2:41" s="13" customFormat="1" x14ac:dyDescent="0.2">
      <c r="C118" s="98"/>
      <c r="D118" s="98"/>
      <c r="E118" s="98"/>
      <c r="F118" s="98"/>
      <c r="G118" s="786"/>
      <c r="H118" s="98"/>
    </row>
    <row r="119" spans="2:41" x14ac:dyDescent="0.2">
      <c r="C119" s="6"/>
      <c r="D119" s="79"/>
      <c r="E119" s="80" t="s">
        <v>53</v>
      </c>
      <c r="F119" s="99" t="s">
        <v>14</v>
      </c>
      <c r="G119" s="138" t="s">
        <v>48</v>
      </c>
      <c r="H119" s="1091">
        <f>H$11</f>
        <v>2015</v>
      </c>
      <c r="I119" s="1092" t="str">
        <f t="shared" ref="I119:AM119" si="89">I$12</f>
        <v>Kvartal 2</v>
      </c>
      <c r="J119" s="1092" t="str">
        <f t="shared" si="89"/>
        <v>Kvartal 3</v>
      </c>
      <c r="K119" s="1093" t="str">
        <f t="shared" si="89"/>
        <v>Kvartal 4</v>
      </c>
      <c r="L119" s="1094">
        <f t="shared" ref="L119" si="90">L$11</f>
        <v>2016</v>
      </c>
      <c r="M119" s="1092" t="str">
        <f t="shared" si="89"/>
        <v>Kvartal 2</v>
      </c>
      <c r="N119" s="1092" t="str">
        <f t="shared" si="89"/>
        <v>Kvartal 3</v>
      </c>
      <c r="O119" s="1092" t="str">
        <f t="shared" si="89"/>
        <v>Kvartal 4</v>
      </c>
      <c r="P119" s="1091">
        <f t="shared" ref="P119" si="91">P$11</f>
        <v>2017</v>
      </c>
      <c r="Q119" s="1092" t="str">
        <f t="shared" si="89"/>
        <v>Kvartal 2</v>
      </c>
      <c r="R119" s="1092" t="str">
        <f t="shared" si="89"/>
        <v>Kvartal 3</v>
      </c>
      <c r="S119" s="1093" t="str">
        <f t="shared" si="89"/>
        <v>Kvartal 4</v>
      </c>
      <c r="T119" s="1094">
        <f t="shared" ref="T119" si="92">T$11</f>
        <v>2018</v>
      </c>
      <c r="U119" s="1092" t="str">
        <f t="shared" si="89"/>
        <v>Kvartal 2</v>
      </c>
      <c r="V119" s="1092" t="str">
        <f t="shared" si="89"/>
        <v>Kvartal 3</v>
      </c>
      <c r="W119" s="1092" t="str">
        <f t="shared" si="89"/>
        <v>Kvartal 4</v>
      </c>
      <c r="X119" s="1091">
        <f t="shared" ref="X119" si="93">X$11</f>
        <v>2019</v>
      </c>
      <c r="Y119" s="1092" t="str">
        <f t="shared" si="89"/>
        <v>Kvartal 2</v>
      </c>
      <c r="Z119" s="1092" t="str">
        <f t="shared" si="89"/>
        <v>Kvartal 3</v>
      </c>
      <c r="AA119" s="1093" t="str">
        <f t="shared" si="89"/>
        <v>Kvartal 4</v>
      </c>
      <c r="AB119" s="1094">
        <f t="shared" ref="AB119" si="94">AB$11</f>
        <v>2020</v>
      </c>
      <c r="AC119" s="1092" t="str">
        <f t="shared" si="89"/>
        <v>Kvartal 2</v>
      </c>
      <c r="AD119" s="1092" t="str">
        <f t="shared" si="89"/>
        <v>Kvartal 3</v>
      </c>
      <c r="AE119" s="1092" t="str">
        <f t="shared" si="89"/>
        <v>Kvartal 4</v>
      </c>
      <c r="AF119" s="1091">
        <f t="shared" ref="AF119" si="95">AF$11</f>
        <v>2021</v>
      </c>
      <c r="AG119" s="1092" t="str">
        <f t="shared" si="89"/>
        <v>Kvartal 2</v>
      </c>
      <c r="AH119" s="1092" t="str">
        <f t="shared" si="89"/>
        <v>Kvartal 3</v>
      </c>
      <c r="AI119" s="1093" t="str">
        <f t="shared" si="89"/>
        <v>Kvartal 4</v>
      </c>
      <c r="AJ119" s="1091">
        <f t="shared" ref="AJ119" si="96">AJ$11</f>
        <v>2022</v>
      </c>
      <c r="AK119" s="1092" t="str">
        <f t="shared" si="89"/>
        <v>Kvartal 2</v>
      </c>
      <c r="AL119" s="1092" t="str">
        <f t="shared" si="89"/>
        <v>Kvartal 3</v>
      </c>
      <c r="AM119" s="1093" t="str">
        <f t="shared" si="89"/>
        <v>Kvartal 4</v>
      </c>
    </row>
    <row r="120" spans="2:41" ht="15" x14ac:dyDescent="0.25">
      <c r="B120" s="4" t="s">
        <v>335</v>
      </c>
      <c r="C120" s="6"/>
      <c r="D120" s="126" t="s">
        <v>28</v>
      </c>
      <c r="E120" s="830" t="s">
        <v>54</v>
      </c>
      <c r="F120" s="830" t="s">
        <v>49</v>
      </c>
      <c r="G120" s="103" t="s">
        <v>47</v>
      </c>
      <c r="H120" s="827" t="str">
        <f t="shared" ref="H120:AM120" si="97">H$12</f>
        <v>Kvartal 1</v>
      </c>
      <c r="I120" s="752" t="str">
        <f t="shared" si="97"/>
        <v>Kvartal 2</v>
      </c>
      <c r="J120" s="753" t="str">
        <f t="shared" si="97"/>
        <v>Kvartal 3</v>
      </c>
      <c r="K120" s="754" t="str">
        <f t="shared" si="97"/>
        <v>Kvartal 4</v>
      </c>
      <c r="L120" s="828" t="str">
        <f t="shared" si="97"/>
        <v>Kvartal 1</v>
      </c>
      <c r="M120" s="752" t="str">
        <f t="shared" si="97"/>
        <v>Kvartal 2</v>
      </c>
      <c r="N120" s="753" t="str">
        <f t="shared" si="97"/>
        <v>Kvartal 3</v>
      </c>
      <c r="O120" s="829" t="str">
        <f t="shared" si="97"/>
        <v>Kvartal 4</v>
      </c>
      <c r="P120" s="751" t="str">
        <f t="shared" si="97"/>
        <v>Kvartal 1</v>
      </c>
      <c r="Q120" s="752" t="str">
        <f t="shared" si="97"/>
        <v>Kvartal 2</v>
      </c>
      <c r="R120" s="753" t="str">
        <f t="shared" si="97"/>
        <v>Kvartal 3</v>
      </c>
      <c r="S120" s="754" t="str">
        <f t="shared" si="97"/>
        <v>Kvartal 4</v>
      </c>
      <c r="T120" s="828" t="str">
        <f t="shared" si="97"/>
        <v>Kvartal 1</v>
      </c>
      <c r="U120" s="752" t="str">
        <f t="shared" si="97"/>
        <v>Kvartal 2</v>
      </c>
      <c r="V120" s="753" t="str">
        <f t="shared" si="97"/>
        <v>Kvartal 3</v>
      </c>
      <c r="W120" s="829" t="str">
        <f t="shared" si="97"/>
        <v>Kvartal 4</v>
      </c>
      <c r="X120" s="751" t="str">
        <f t="shared" si="97"/>
        <v>Kvartal 1</v>
      </c>
      <c r="Y120" s="752" t="str">
        <f t="shared" si="97"/>
        <v>Kvartal 2</v>
      </c>
      <c r="Z120" s="753" t="str">
        <f t="shared" si="97"/>
        <v>Kvartal 3</v>
      </c>
      <c r="AA120" s="754" t="str">
        <f t="shared" si="97"/>
        <v>Kvartal 4</v>
      </c>
      <c r="AB120" s="828" t="str">
        <f t="shared" si="97"/>
        <v>Kvartal 1</v>
      </c>
      <c r="AC120" s="752" t="str">
        <f t="shared" si="97"/>
        <v>Kvartal 2</v>
      </c>
      <c r="AD120" s="753" t="str">
        <f t="shared" si="97"/>
        <v>Kvartal 3</v>
      </c>
      <c r="AE120" s="829" t="str">
        <f t="shared" si="97"/>
        <v>Kvartal 4</v>
      </c>
      <c r="AF120" s="751" t="str">
        <f t="shared" si="97"/>
        <v>Kvartal 1</v>
      </c>
      <c r="AG120" s="752" t="str">
        <f t="shared" si="97"/>
        <v>Kvartal 2</v>
      </c>
      <c r="AH120" s="753" t="str">
        <f t="shared" si="97"/>
        <v>Kvartal 3</v>
      </c>
      <c r="AI120" s="754" t="str">
        <f t="shared" si="97"/>
        <v>Kvartal 4</v>
      </c>
      <c r="AJ120" s="751" t="str">
        <f t="shared" si="97"/>
        <v>Kvartal 1</v>
      </c>
      <c r="AK120" s="752" t="str">
        <f t="shared" si="97"/>
        <v>Kvartal 2</v>
      </c>
      <c r="AL120" s="753" t="str">
        <f t="shared" si="97"/>
        <v>Kvartal 3</v>
      </c>
      <c r="AM120" s="754" t="str">
        <f t="shared" si="97"/>
        <v>Kvartal 4</v>
      </c>
    </row>
    <row r="121" spans="2:41" x14ac:dyDescent="0.2">
      <c r="B121" s="92" t="s">
        <v>37</v>
      </c>
      <c r="C121" s="93" t="s">
        <v>317</v>
      </c>
      <c r="D121" s="400" t="str">
        <f>Anbudspris!$N$92</f>
        <v xml:space="preserve"> </v>
      </c>
      <c r="E121" s="819" t="str">
        <f>Anbudspris!$O$92</f>
        <v xml:space="preserve"> </v>
      </c>
      <c r="F121" s="826">
        <v>32</v>
      </c>
      <c r="G121" s="239">
        <f>IF(Prislista!$G$147=0,0,E121/F121)</f>
        <v>0</v>
      </c>
      <c r="H121" s="746">
        <f t="shared" ref="H121:AM121" si="98">SUM($G121)</f>
        <v>0</v>
      </c>
      <c r="I121" s="472">
        <f t="shared" si="98"/>
        <v>0</v>
      </c>
      <c r="J121" s="472">
        <f t="shared" si="98"/>
        <v>0</v>
      </c>
      <c r="K121" s="473">
        <f t="shared" si="98"/>
        <v>0</v>
      </c>
      <c r="L121" s="777">
        <f t="shared" si="98"/>
        <v>0</v>
      </c>
      <c r="M121" s="472">
        <f t="shared" si="98"/>
        <v>0</v>
      </c>
      <c r="N121" s="472">
        <f t="shared" si="98"/>
        <v>0</v>
      </c>
      <c r="O121" s="782">
        <f t="shared" si="98"/>
        <v>0</v>
      </c>
      <c r="P121" s="746">
        <f t="shared" si="98"/>
        <v>0</v>
      </c>
      <c r="Q121" s="472">
        <f t="shared" si="98"/>
        <v>0</v>
      </c>
      <c r="R121" s="472">
        <f t="shared" si="98"/>
        <v>0</v>
      </c>
      <c r="S121" s="473">
        <f t="shared" si="98"/>
        <v>0</v>
      </c>
      <c r="T121" s="777">
        <f t="shared" si="98"/>
        <v>0</v>
      </c>
      <c r="U121" s="472">
        <f t="shared" si="98"/>
        <v>0</v>
      </c>
      <c r="V121" s="472">
        <f t="shared" si="98"/>
        <v>0</v>
      </c>
      <c r="W121" s="782">
        <f t="shared" si="98"/>
        <v>0</v>
      </c>
      <c r="X121" s="746">
        <f t="shared" si="98"/>
        <v>0</v>
      </c>
      <c r="Y121" s="472">
        <f t="shared" si="98"/>
        <v>0</v>
      </c>
      <c r="Z121" s="472">
        <f t="shared" si="98"/>
        <v>0</v>
      </c>
      <c r="AA121" s="473">
        <f t="shared" si="98"/>
        <v>0</v>
      </c>
      <c r="AB121" s="777">
        <f t="shared" si="98"/>
        <v>0</v>
      </c>
      <c r="AC121" s="472">
        <f t="shared" si="98"/>
        <v>0</v>
      </c>
      <c r="AD121" s="472">
        <f t="shared" si="98"/>
        <v>0</v>
      </c>
      <c r="AE121" s="782">
        <f t="shared" si="98"/>
        <v>0</v>
      </c>
      <c r="AF121" s="746">
        <f t="shared" si="98"/>
        <v>0</v>
      </c>
      <c r="AG121" s="472">
        <f t="shared" si="98"/>
        <v>0</v>
      </c>
      <c r="AH121" s="472">
        <f t="shared" si="98"/>
        <v>0</v>
      </c>
      <c r="AI121" s="473">
        <f t="shared" si="98"/>
        <v>0</v>
      </c>
      <c r="AJ121" s="744">
        <f t="shared" si="98"/>
        <v>0</v>
      </c>
      <c r="AK121" s="463">
        <f t="shared" si="98"/>
        <v>0</v>
      </c>
      <c r="AL121" s="462">
        <f t="shared" si="98"/>
        <v>0</v>
      </c>
      <c r="AM121" s="464">
        <f t="shared" si="98"/>
        <v>0</v>
      </c>
      <c r="AN121" s="196"/>
      <c r="AO121" s="196"/>
    </row>
    <row r="122" spans="2:41" x14ac:dyDescent="0.2">
      <c r="B122" s="18" t="s">
        <v>38</v>
      </c>
      <c r="C122" s="94" t="s">
        <v>295</v>
      </c>
      <c r="D122" s="430" t="str">
        <f>Anbudspris!$N$93</f>
        <v xml:space="preserve"> </v>
      </c>
      <c r="E122" s="820" t="str">
        <f>Anbudspris!$O$93</f>
        <v xml:space="preserve"> </v>
      </c>
      <c r="F122" s="84">
        <v>20</v>
      </c>
      <c r="G122" s="88">
        <f>IF(Prislista!$F$151=0,0,E122/F122)</f>
        <v>0</v>
      </c>
      <c r="H122" s="744">
        <f t="shared" ref="H122:W123" si="99">SUM($G122)</f>
        <v>0</v>
      </c>
      <c r="I122" s="462">
        <f t="shared" si="99"/>
        <v>0</v>
      </c>
      <c r="J122" s="462">
        <f t="shared" si="99"/>
        <v>0</v>
      </c>
      <c r="K122" s="464">
        <f t="shared" si="99"/>
        <v>0</v>
      </c>
      <c r="L122" s="466">
        <f t="shared" si="99"/>
        <v>0</v>
      </c>
      <c r="M122" s="462">
        <f t="shared" si="99"/>
        <v>0</v>
      </c>
      <c r="N122" s="462">
        <f t="shared" si="99"/>
        <v>0</v>
      </c>
      <c r="O122" s="463">
        <f t="shared" si="99"/>
        <v>0</v>
      </c>
      <c r="P122" s="744">
        <f t="shared" si="99"/>
        <v>0</v>
      </c>
      <c r="Q122" s="462">
        <f t="shared" si="99"/>
        <v>0</v>
      </c>
      <c r="R122" s="462">
        <f t="shared" si="99"/>
        <v>0</v>
      </c>
      <c r="S122" s="464">
        <f t="shared" si="99"/>
        <v>0</v>
      </c>
      <c r="T122" s="466">
        <f t="shared" si="99"/>
        <v>0</v>
      </c>
      <c r="U122" s="462">
        <f t="shared" si="99"/>
        <v>0</v>
      </c>
      <c r="V122" s="462">
        <f t="shared" si="99"/>
        <v>0</v>
      </c>
      <c r="W122" s="463">
        <f t="shared" si="99"/>
        <v>0</v>
      </c>
      <c r="X122" s="744">
        <f t="shared" ref="X122:AA123" si="100">SUM($G122)</f>
        <v>0</v>
      </c>
      <c r="Y122" s="462">
        <f t="shared" si="100"/>
        <v>0</v>
      </c>
      <c r="Z122" s="462">
        <f t="shared" si="100"/>
        <v>0</v>
      </c>
      <c r="AA122" s="464">
        <f t="shared" si="100"/>
        <v>0</v>
      </c>
      <c r="AB122" s="62"/>
      <c r="AC122" s="62"/>
      <c r="AD122" s="62"/>
      <c r="AE122" s="332"/>
      <c r="AF122" s="24"/>
      <c r="AG122" s="62"/>
      <c r="AH122" s="62"/>
      <c r="AI122" s="785"/>
      <c r="AJ122" s="24"/>
      <c r="AK122" s="332"/>
      <c r="AL122" s="465"/>
      <c r="AM122" s="26"/>
      <c r="AN122" s="196"/>
      <c r="AO122" s="196"/>
    </row>
    <row r="123" spans="2:41" x14ac:dyDescent="0.2">
      <c r="B123" s="20" t="s">
        <v>39</v>
      </c>
      <c r="C123" s="95" t="s">
        <v>396</v>
      </c>
      <c r="D123" s="232" t="str">
        <f>Anbudspris!$N$90</f>
        <v xml:space="preserve"> </v>
      </c>
      <c r="E123" s="822" t="str">
        <f>Anbudspris!$O$90</f>
        <v xml:space="preserve"> </v>
      </c>
      <c r="F123" s="84">
        <v>32</v>
      </c>
      <c r="G123" s="88">
        <f>IF(Prislista!G$164+Prislista!G$177+Prislista!G$188+Prislista!G$199=0,0,E123/F123)</f>
        <v>0</v>
      </c>
      <c r="H123" s="744">
        <f t="shared" si="99"/>
        <v>0</v>
      </c>
      <c r="I123" s="462">
        <f t="shared" si="99"/>
        <v>0</v>
      </c>
      <c r="J123" s="462">
        <f t="shared" si="99"/>
        <v>0</v>
      </c>
      <c r="K123" s="464">
        <f t="shared" si="99"/>
        <v>0</v>
      </c>
      <c r="L123" s="466">
        <f t="shared" si="99"/>
        <v>0</v>
      </c>
      <c r="M123" s="462">
        <f t="shared" si="99"/>
        <v>0</v>
      </c>
      <c r="N123" s="462">
        <f t="shared" si="99"/>
        <v>0</v>
      </c>
      <c r="O123" s="463">
        <f t="shared" si="99"/>
        <v>0</v>
      </c>
      <c r="P123" s="744">
        <f t="shared" si="99"/>
        <v>0</v>
      </c>
      <c r="Q123" s="462">
        <f t="shared" si="99"/>
        <v>0</v>
      </c>
      <c r="R123" s="462">
        <f t="shared" si="99"/>
        <v>0</v>
      </c>
      <c r="S123" s="464">
        <f t="shared" si="99"/>
        <v>0</v>
      </c>
      <c r="T123" s="466">
        <f t="shared" si="99"/>
        <v>0</v>
      </c>
      <c r="U123" s="462">
        <f t="shared" si="99"/>
        <v>0</v>
      </c>
      <c r="V123" s="462">
        <f t="shared" si="99"/>
        <v>0</v>
      </c>
      <c r="W123" s="463">
        <f t="shared" si="99"/>
        <v>0</v>
      </c>
      <c r="X123" s="744">
        <f t="shared" si="100"/>
        <v>0</v>
      </c>
      <c r="Y123" s="466">
        <f t="shared" si="100"/>
        <v>0</v>
      </c>
      <c r="Z123" s="466">
        <f t="shared" si="100"/>
        <v>0</v>
      </c>
      <c r="AA123" s="479">
        <f t="shared" si="100"/>
        <v>0</v>
      </c>
      <c r="AB123" s="466">
        <f t="shared" ref="AB123:AM123" si="101">SUM($G123)</f>
        <v>0</v>
      </c>
      <c r="AC123" s="466">
        <f t="shared" si="101"/>
        <v>0</v>
      </c>
      <c r="AD123" s="466">
        <f t="shared" si="101"/>
        <v>0</v>
      </c>
      <c r="AE123" s="467">
        <f t="shared" si="101"/>
        <v>0</v>
      </c>
      <c r="AF123" s="744">
        <f t="shared" si="101"/>
        <v>0</v>
      </c>
      <c r="AG123" s="466">
        <f t="shared" si="101"/>
        <v>0</v>
      </c>
      <c r="AH123" s="466">
        <f t="shared" si="101"/>
        <v>0</v>
      </c>
      <c r="AI123" s="479">
        <f t="shared" si="101"/>
        <v>0</v>
      </c>
      <c r="AJ123" s="744">
        <f t="shared" si="101"/>
        <v>0</v>
      </c>
      <c r="AK123" s="467">
        <f t="shared" si="101"/>
        <v>0</v>
      </c>
      <c r="AL123" s="462">
        <f t="shared" si="101"/>
        <v>0</v>
      </c>
      <c r="AM123" s="464">
        <f t="shared" si="101"/>
        <v>0</v>
      </c>
      <c r="AN123" s="196"/>
      <c r="AO123" s="196"/>
    </row>
    <row r="124" spans="2:41" x14ac:dyDescent="0.2">
      <c r="B124" s="19" t="s">
        <v>22</v>
      </c>
      <c r="C124" s="231" t="s">
        <v>318</v>
      </c>
      <c r="D124" s="76" t="str">
        <f>Anbudspris!$N$94</f>
        <v xml:space="preserve"> </v>
      </c>
      <c r="E124" s="821" t="str">
        <f>Anbudspris!$O$94</f>
        <v xml:space="preserve"> </v>
      </c>
      <c r="F124" s="816">
        <v>1</v>
      </c>
      <c r="G124" s="235">
        <f>IF(Prislista!$G$206=0,0,E124/F124)</f>
        <v>0</v>
      </c>
      <c r="H124" s="27"/>
      <c r="I124" s="64"/>
      <c r="J124" s="64"/>
      <c r="K124" s="779"/>
      <c r="L124" s="64"/>
      <c r="M124" s="64"/>
      <c r="N124" s="64"/>
      <c r="O124" s="784"/>
      <c r="P124" s="27"/>
      <c r="Q124" s="64"/>
      <c r="R124" s="64"/>
      <c r="S124" s="779"/>
      <c r="T124" s="64"/>
      <c r="U124" s="64"/>
      <c r="V124" s="64"/>
      <c r="W124" s="784"/>
      <c r="X124" s="27"/>
      <c r="Y124" s="64"/>
      <c r="Z124" s="64"/>
      <c r="AA124" s="779"/>
      <c r="AB124" s="64"/>
      <c r="AC124" s="64"/>
      <c r="AD124" s="64"/>
      <c r="AE124" s="784"/>
      <c r="AF124" s="27"/>
      <c r="AG124" s="64"/>
      <c r="AH124" s="64"/>
      <c r="AI124" s="779"/>
      <c r="AJ124" s="27"/>
      <c r="AK124" s="468"/>
      <c r="AL124" s="469"/>
      <c r="AM124" s="470">
        <f>SUM($G124)</f>
        <v>0</v>
      </c>
      <c r="AN124" s="196"/>
      <c r="AO124" s="196"/>
    </row>
    <row r="125" spans="2:41" x14ac:dyDescent="0.2">
      <c r="B125" s="19"/>
      <c r="C125" s="197" t="s">
        <v>82</v>
      </c>
      <c r="D125" s="236"/>
      <c r="E125" s="823"/>
      <c r="F125" s="13"/>
      <c r="G125" s="235"/>
      <c r="H125" s="745"/>
      <c r="I125" s="471"/>
      <c r="J125" s="471"/>
      <c r="K125" s="470"/>
      <c r="L125" s="776"/>
      <c r="M125" s="471"/>
      <c r="N125" s="471"/>
      <c r="O125" s="781"/>
      <c r="P125" s="745"/>
      <c r="Q125" s="471"/>
      <c r="R125" s="471"/>
      <c r="S125" s="470"/>
      <c r="T125" s="776"/>
      <c r="U125" s="471"/>
      <c r="V125" s="471"/>
      <c r="W125" s="781"/>
      <c r="X125" s="745"/>
      <c r="Y125" s="471"/>
      <c r="Z125" s="471"/>
      <c r="AA125" s="470"/>
      <c r="AB125" s="776"/>
      <c r="AC125" s="471"/>
      <c r="AD125" s="471"/>
      <c r="AE125" s="781"/>
      <c r="AF125" s="745"/>
      <c r="AG125" s="471"/>
      <c r="AH125" s="471"/>
      <c r="AI125" s="470"/>
      <c r="AJ125" s="745"/>
      <c r="AK125" s="471"/>
      <c r="AL125" s="471"/>
      <c r="AM125" s="470"/>
      <c r="AN125" s="196"/>
      <c r="AO125" s="196"/>
    </row>
    <row r="126" spans="2:41" x14ac:dyDescent="0.2">
      <c r="B126" s="172" t="s">
        <v>42</v>
      </c>
      <c r="C126" s="252" t="s">
        <v>347</v>
      </c>
      <c r="D126" s="236" t="str">
        <f>Anbudspris!$N$98</f>
        <v xml:space="preserve"> </v>
      </c>
      <c r="E126" s="823" t="str">
        <f>Anbudspris!$O$98</f>
        <v xml:space="preserve"> </v>
      </c>
      <c r="F126" s="13">
        <v>32</v>
      </c>
      <c r="G126" s="249">
        <f>IF(Prislista!$F$231=0,0,E126/F126)</f>
        <v>0</v>
      </c>
      <c r="H126" s="746">
        <f t="shared" ref="H126:W134" si="102">SUM($G126)</f>
        <v>0</v>
      </c>
      <c r="I126" s="472">
        <f t="shared" si="102"/>
        <v>0</v>
      </c>
      <c r="J126" s="472">
        <f t="shared" si="102"/>
        <v>0</v>
      </c>
      <c r="K126" s="473">
        <f t="shared" si="102"/>
        <v>0</v>
      </c>
      <c r="L126" s="777">
        <f t="shared" si="102"/>
        <v>0</v>
      </c>
      <c r="M126" s="472">
        <f t="shared" si="102"/>
        <v>0</v>
      </c>
      <c r="N126" s="472">
        <f t="shared" si="102"/>
        <v>0</v>
      </c>
      <c r="O126" s="782">
        <f t="shared" si="102"/>
        <v>0</v>
      </c>
      <c r="P126" s="746">
        <f t="shared" si="102"/>
        <v>0</v>
      </c>
      <c r="Q126" s="472">
        <f t="shared" si="102"/>
        <v>0</v>
      </c>
      <c r="R126" s="472">
        <f t="shared" ref="R126:AG134" si="103">SUM($G126)</f>
        <v>0</v>
      </c>
      <c r="S126" s="473">
        <f t="shared" si="103"/>
        <v>0</v>
      </c>
      <c r="T126" s="777">
        <f t="shared" si="103"/>
        <v>0</v>
      </c>
      <c r="U126" s="472">
        <f t="shared" si="103"/>
        <v>0</v>
      </c>
      <c r="V126" s="472">
        <f t="shared" si="103"/>
        <v>0</v>
      </c>
      <c r="W126" s="782">
        <f t="shared" si="103"/>
        <v>0</v>
      </c>
      <c r="X126" s="746">
        <f t="shared" si="103"/>
        <v>0</v>
      </c>
      <c r="Y126" s="472">
        <f t="shared" si="103"/>
        <v>0</v>
      </c>
      <c r="Z126" s="472">
        <f t="shared" si="103"/>
        <v>0</v>
      </c>
      <c r="AA126" s="473">
        <f t="shared" si="103"/>
        <v>0</v>
      </c>
      <c r="AB126" s="777">
        <f t="shared" ref="AB126:AM134" si="104">SUM($G126)</f>
        <v>0</v>
      </c>
      <c r="AC126" s="472">
        <f t="shared" si="104"/>
        <v>0</v>
      </c>
      <c r="AD126" s="472">
        <f t="shared" si="104"/>
        <v>0</v>
      </c>
      <c r="AE126" s="782">
        <f t="shared" si="104"/>
        <v>0</v>
      </c>
      <c r="AF126" s="746">
        <f t="shared" si="104"/>
        <v>0</v>
      </c>
      <c r="AG126" s="472">
        <f t="shared" si="104"/>
        <v>0</v>
      </c>
      <c r="AH126" s="472">
        <f t="shared" si="104"/>
        <v>0</v>
      </c>
      <c r="AI126" s="473">
        <f t="shared" si="104"/>
        <v>0</v>
      </c>
      <c r="AJ126" s="746">
        <f t="shared" si="104"/>
        <v>0</v>
      </c>
      <c r="AK126" s="472">
        <f t="shared" si="104"/>
        <v>0</v>
      </c>
      <c r="AL126" s="472">
        <f t="shared" si="104"/>
        <v>0</v>
      </c>
      <c r="AM126" s="473">
        <f t="shared" si="104"/>
        <v>0</v>
      </c>
      <c r="AN126" s="196"/>
      <c r="AO126" s="196"/>
    </row>
    <row r="127" spans="2:41" x14ac:dyDescent="0.2">
      <c r="B127" s="172" t="s">
        <v>147</v>
      </c>
      <c r="C127" s="15" t="s">
        <v>348</v>
      </c>
      <c r="D127" s="76" t="str">
        <f>Anbudspris!$N$99</f>
        <v xml:space="preserve"> </v>
      </c>
      <c r="E127" s="821" t="str">
        <f>Anbudspris!$O$99</f>
        <v xml:space="preserve"> </v>
      </c>
      <c r="F127" s="817">
        <v>32</v>
      </c>
      <c r="G127" s="88">
        <f>IF(Prislista!$F$232=0,0,E127/F127)</f>
        <v>0</v>
      </c>
      <c r="H127" s="744">
        <f t="shared" si="102"/>
        <v>0</v>
      </c>
      <c r="I127" s="462">
        <f t="shared" si="102"/>
        <v>0</v>
      </c>
      <c r="J127" s="462">
        <f t="shared" si="102"/>
        <v>0</v>
      </c>
      <c r="K127" s="464">
        <f t="shared" si="102"/>
        <v>0</v>
      </c>
      <c r="L127" s="466">
        <f t="shared" si="102"/>
        <v>0</v>
      </c>
      <c r="M127" s="462">
        <f t="shared" si="102"/>
        <v>0</v>
      </c>
      <c r="N127" s="462">
        <f t="shared" si="102"/>
        <v>0</v>
      </c>
      <c r="O127" s="463">
        <f t="shared" si="102"/>
        <v>0</v>
      </c>
      <c r="P127" s="744">
        <f t="shared" si="102"/>
        <v>0</v>
      </c>
      <c r="Q127" s="462">
        <f t="shared" si="102"/>
        <v>0</v>
      </c>
      <c r="R127" s="462">
        <f t="shared" si="103"/>
        <v>0</v>
      </c>
      <c r="S127" s="464">
        <f t="shared" si="103"/>
        <v>0</v>
      </c>
      <c r="T127" s="466">
        <f t="shared" si="103"/>
        <v>0</v>
      </c>
      <c r="U127" s="462">
        <f t="shared" si="103"/>
        <v>0</v>
      </c>
      <c r="V127" s="462">
        <f t="shared" si="103"/>
        <v>0</v>
      </c>
      <c r="W127" s="463">
        <f t="shared" si="103"/>
        <v>0</v>
      </c>
      <c r="X127" s="744">
        <f t="shared" si="103"/>
        <v>0</v>
      </c>
      <c r="Y127" s="462">
        <f t="shared" si="103"/>
        <v>0</v>
      </c>
      <c r="Z127" s="462">
        <f t="shared" si="103"/>
        <v>0</v>
      </c>
      <c r="AA127" s="464">
        <f t="shared" si="103"/>
        <v>0</v>
      </c>
      <c r="AB127" s="466">
        <f t="shared" si="104"/>
        <v>0</v>
      </c>
      <c r="AC127" s="462">
        <f t="shared" si="104"/>
        <v>0</v>
      </c>
      <c r="AD127" s="462">
        <f t="shared" si="104"/>
        <v>0</v>
      </c>
      <c r="AE127" s="463">
        <f t="shared" si="104"/>
        <v>0</v>
      </c>
      <c r="AF127" s="744">
        <f t="shared" si="104"/>
        <v>0</v>
      </c>
      <c r="AG127" s="462">
        <f t="shared" si="104"/>
        <v>0</v>
      </c>
      <c r="AH127" s="462">
        <f t="shared" si="104"/>
        <v>0</v>
      </c>
      <c r="AI127" s="464">
        <f t="shared" si="104"/>
        <v>0</v>
      </c>
      <c r="AJ127" s="744">
        <f t="shared" si="104"/>
        <v>0</v>
      </c>
      <c r="AK127" s="462">
        <f t="shared" si="104"/>
        <v>0</v>
      </c>
      <c r="AL127" s="462">
        <f t="shared" si="104"/>
        <v>0</v>
      </c>
      <c r="AM127" s="464">
        <f t="shared" si="104"/>
        <v>0</v>
      </c>
      <c r="AN127" s="196"/>
      <c r="AO127" s="196"/>
    </row>
    <row r="128" spans="2:41" x14ac:dyDescent="0.2">
      <c r="B128" s="172" t="s">
        <v>148</v>
      </c>
      <c r="C128" s="15" t="s">
        <v>349</v>
      </c>
      <c r="D128" s="76" t="str">
        <f>Anbudspris!$N$100</f>
        <v xml:space="preserve"> </v>
      </c>
      <c r="E128" s="821" t="str">
        <f>Anbudspris!$O$100</f>
        <v xml:space="preserve"> </v>
      </c>
      <c r="F128" s="817">
        <v>32</v>
      </c>
      <c r="G128" s="88">
        <f>IF(Prislista!$F$233=0,0,E128/F128)</f>
        <v>0</v>
      </c>
      <c r="H128" s="744">
        <f t="shared" si="102"/>
        <v>0</v>
      </c>
      <c r="I128" s="462">
        <f t="shared" si="102"/>
        <v>0</v>
      </c>
      <c r="J128" s="462">
        <f t="shared" si="102"/>
        <v>0</v>
      </c>
      <c r="K128" s="464">
        <f t="shared" si="102"/>
        <v>0</v>
      </c>
      <c r="L128" s="466">
        <f t="shared" si="102"/>
        <v>0</v>
      </c>
      <c r="M128" s="462">
        <f t="shared" si="102"/>
        <v>0</v>
      </c>
      <c r="N128" s="462">
        <f t="shared" si="102"/>
        <v>0</v>
      </c>
      <c r="O128" s="463">
        <f t="shared" si="102"/>
        <v>0</v>
      </c>
      <c r="P128" s="744">
        <f t="shared" si="102"/>
        <v>0</v>
      </c>
      <c r="Q128" s="462">
        <f t="shared" si="102"/>
        <v>0</v>
      </c>
      <c r="R128" s="462">
        <f t="shared" si="103"/>
        <v>0</v>
      </c>
      <c r="S128" s="464">
        <f t="shared" si="103"/>
        <v>0</v>
      </c>
      <c r="T128" s="466">
        <f t="shared" si="103"/>
        <v>0</v>
      </c>
      <c r="U128" s="462">
        <f t="shared" si="103"/>
        <v>0</v>
      </c>
      <c r="V128" s="462">
        <f t="shared" si="103"/>
        <v>0</v>
      </c>
      <c r="W128" s="463">
        <f t="shared" si="103"/>
        <v>0</v>
      </c>
      <c r="X128" s="744">
        <f t="shared" si="103"/>
        <v>0</v>
      </c>
      <c r="Y128" s="462">
        <f t="shared" si="103"/>
        <v>0</v>
      </c>
      <c r="Z128" s="462">
        <f t="shared" si="103"/>
        <v>0</v>
      </c>
      <c r="AA128" s="464">
        <f t="shared" si="103"/>
        <v>0</v>
      </c>
      <c r="AB128" s="466">
        <f t="shared" si="104"/>
        <v>0</v>
      </c>
      <c r="AC128" s="462">
        <f t="shared" si="104"/>
        <v>0</v>
      </c>
      <c r="AD128" s="462">
        <f t="shared" si="104"/>
        <v>0</v>
      </c>
      <c r="AE128" s="463">
        <f t="shared" si="104"/>
        <v>0</v>
      </c>
      <c r="AF128" s="744">
        <f t="shared" si="104"/>
        <v>0</v>
      </c>
      <c r="AG128" s="462">
        <f t="shared" si="104"/>
        <v>0</v>
      </c>
      <c r="AH128" s="462">
        <f t="shared" si="104"/>
        <v>0</v>
      </c>
      <c r="AI128" s="464">
        <f t="shared" si="104"/>
        <v>0</v>
      </c>
      <c r="AJ128" s="744">
        <f t="shared" si="104"/>
        <v>0</v>
      </c>
      <c r="AK128" s="462">
        <f t="shared" si="104"/>
        <v>0</v>
      </c>
      <c r="AL128" s="462">
        <f t="shared" si="104"/>
        <v>0</v>
      </c>
      <c r="AM128" s="464">
        <f t="shared" si="104"/>
        <v>0</v>
      </c>
      <c r="AN128" s="196"/>
      <c r="AO128" s="196"/>
    </row>
    <row r="129" spans="2:41" x14ac:dyDescent="0.2">
      <c r="B129" s="172" t="s">
        <v>149</v>
      </c>
      <c r="C129" s="15" t="s">
        <v>350</v>
      </c>
      <c r="D129" s="76" t="str">
        <f>Anbudspris!$N$101</f>
        <v xml:space="preserve"> </v>
      </c>
      <c r="E129" s="821" t="str">
        <f>Anbudspris!$O$101</f>
        <v xml:space="preserve"> </v>
      </c>
      <c r="F129" s="817">
        <v>32</v>
      </c>
      <c r="G129" s="88">
        <f>IF(Prislista!$F$234=0,0,E129/F129)</f>
        <v>0</v>
      </c>
      <c r="H129" s="744">
        <f t="shared" si="102"/>
        <v>0</v>
      </c>
      <c r="I129" s="462">
        <f t="shared" si="102"/>
        <v>0</v>
      </c>
      <c r="J129" s="462">
        <f t="shared" si="102"/>
        <v>0</v>
      </c>
      <c r="K129" s="464">
        <f t="shared" si="102"/>
        <v>0</v>
      </c>
      <c r="L129" s="466">
        <f t="shared" si="102"/>
        <v>0</v>
      </c>
      <c r="M129" s="462">
        <f t="shared" si="102"/>
        <v>0</v>
      </c>
      <c r="N129" s="462">
        <f t="shared" si="102"/>
        <v>0</v>
      </c>
      <c r="O129" s="463">
        <f t="shared" si="102"/>
        <v>0</v>
      </c>
      <c r="P129" s="744">
        <f t="shared" si="102"/>
        <v>0</v>
      </c>
      <c r="Q129" s="462">
        <f t="shared" si="102"/>
        <v>0</v>
      </c>
      <c r="R129" s="462">
        <f t="shared" si="103"/>
        <v>0</v>
      </c>
      <c r="S129" s="464">
        <f t="shared" si="103"/>
        <v>0</v>
      </c>
      <c r="T129" s="466">
        <f t="shared" si="103"/>
        <v>0</v>
      </c>
      <c r="U129" s="462">
        <f t="shared" si="103"/>
        <v>0</v>
      </c>
      <c r="V129" s="462">
        <f t="shared" si="103"/>
        <v>0</v>
      </c>
      <c r="W129" s="463">
        <f t="shared" si="103"/>
        <v>0</v>
      </c>
      <c r="X129" s="744">
        <f t="shared" si="103"/>
        <v>0</v>
      </c>
      <c r="Y129" s="462">
        <f t="shared" si="103"/>
        <v>0</v>
      </c>
      <c r="Z129" s="462">
        <f t="shared" si="103"/>
        <v>0</v>
      </c>
      <c r="AA129" s="464">
        <f t="shared" si="103"/>
        <v>0</v>
      </c>
      <c r="AB129" s="466">
        <f t="shared" si="104"/>
        <v>0</v>
      </c>
      <c r="AC129" s="462">
        <f t="shared" si="104"/>
        <v>0</v>
      </c>
      <c r="AD129" s="462">
        <f t="shared" si="104"/>
        <v>0</v>
      </c>
      <c r="AE129" s="463">
        <f t="shared" si="104"/>
        <v>0</v>
      </c>
      <c r="AF129" s="744">
        <f t="shared" si="104"/>
        <v>0</v>
      </c>
      <c r="AG129" s="462">
        <f t="shared" si="104"/>
        <v>0</v>
      </c>
      <c r="AH129" s="462">
        <f t="shared" si="104"/>
        <v>0</v>
      </c>
      <c r="AI129" s="464">
        <f t="shared" si="104"/>
        <v>0</v>
      </c>
      <c r="AJ129" s="744">
        <f t="shared" si="104"/>
        <v>0</v>
      </c>
      <c r="AK129" s="462">
        <f t="shared" si="104"/>
        <v>0</v>
      </c>
      <c r="AL129" s="462">
        <f t="shared" si="104"/>
        <v>0</v>
      </c>
      <c r="AM129" s="464">
        <f t="shared" si="104"/>
        <v>0</v>
      </c>
      <c r="AN129" s="196"/>
      <c r="AO129" s="196"/>
    </row>
    <row r="130" spans="2:41" x14ac:dyDescent="0.2">
      <c r="B130" s="172" t="s">
        <v>150</v>
      </c>
      <c r="C130" s="428" t="s">
        <v>351</v>
      </c>
      <c r="D130" s="430" t="str">
        <f>Anbudspris!$N$102</f>
        <v xml:space="preserve"> </v>
      </c>
      <c r="E130" s="820" t="str">
        <f>Anbudspris!$O$102</f>
        <v xml:space="preserve"> </v>
      </c>
      <c r="F130" s="322">
        <v>32</v>
      </c>
      <c r="G130" s="433">
        <f>IF(Prislista!$F$235=0,0,E130/F130)</f>
        <v>0</v>
      </c>
      <c r="H130" s="744">
        <f t="shared" si="102"/>
        <v>0</v>
      </c>
      <c r="I130" s="462">
        <f t="shared" si="102"/>
        <v>0</v>
      </c>
      <c r="J130" s="462">
        <f t="shared" si="102"/>
        <v>0</v>
      </c>
      <c r="K130" s="464">
        <f t="shared" si="102"/>
        <v>0</v>
      </c>
      <c r="L130" s="466">
        <f t="shared" si="102"/>
        <v>0</v>
      </c>
      <c r="M130" s="462">
        <f t="shared" si="102"/>
        <v>0</v>
      </c>
      <c r="N130" s="462">
        <f t="shared" si="102"/>
        <v>0</v>
      </c>
      <c r="O130" s="463">
        <f t="shared" si="102"/>
        <v>0</v>
      </c>
      <c r="P130" s="744">
        <f t="shared" si="102"/>
        <v>0</v>
      </c>
      <c r="Q130" s="462">
        <f t="shared" si="102"/>
        <v>0</v>
      </c>
      <c r="R130" s="462">
        <f t="shared" si="103"/>
        <v>0</v>
      </c>
      <c r="S130" s="464">
        <f t="shared" si="103"/>
        <v>0</v>
      </c>
      <c r="T130" s="466">
        <f t="shared" si="103"/>
        <v>0</v>
      </c>
      <c r="U130" s="462">
        <f t="shared" si="103"/>
        <v>0</v>
      </c>
      <c r="V130" s="462">
        <f t="shared" si="103"/>
        <v>0</v>
      </c>
      <c r="W130" s="463">
        <f t="shared" si="103"/>
        <v>0</v>
      </c>
      <c r="X130" s="744">
        <f t="shared" si="103"/>
        <v>0</v>
      </c>
      <c r="Y130" s="462">
        <f t="shared" si="103"/>
        <v>0</v>
      </c>
      <c r="Z130" s="462">
        <f t="shared" si="103"/>
        <v>0</v>
      </c>
      <c r="AA130" s="464">
        <f t="shared" si="103"/>
        <v>0</v>
      </c>
      <c r="AB130" s="466">
        <f t="shared" si="104"/>
        <v>0</v>
      </c>
      <c r="AC130" s="462">
        <f t="shared" si="104"/>
        <v>0</v>
      </c>
      <c r="AD130" s="462">
        <f t="shared" si="104"/>
        <v>0</v>
      </c>
      <c r="AE130" s="463">
        <f t="shared" si="104"/>
        <v>0</v>
      </c>
      <c r="AF130" s="744">
        <f t="shared" si="104"/>
        <v>0</v>
      </c>
      <c r="AG130" s="462">
        <f t="shared" si="104"/>
        <v>0</v>
      </c>
      <c r="AH130" s="462">
        <f t="shared" si="104"/>
        <v>0</v>
      </c>
      <c r="AI130" s="464">
        <f t="shared" si="104"/>
        <v>0</v>
      </c>
      <c r="AJ130" s="744">
        <f t="shared" si="104"/>
        <v>0</v>
      </c>
      <c r="AK130" s="462">
        <f t="shared" si="104"/>
        <v>0</v>
      </c>
      <c r="AL130" s="462">
        <f t="shared" si="104"/>
        <v>0</v>
      </c>
      <c r="AM130" s="464">
        <f t="shared" si="104"/>
        <v>0</v>
      </c>
      <c r="AN130" s="196"/>
      <c r="AO130" s="196"/>
    </row>
    <row r="131" spans="2:41" x14ac:dyDescent="0.2">
      <c r="B131" s="172" t="s">
        <v>151</v>
      </c>
      <c r="C131" s="428" t="s">
        <v>352</v>
      </c>
      <c r="D131" s="430" t="str">
        <f>Anbudspris!$N$103</f>
        <v xml:space="preserve"> </v>
      </c>
      <c r="E131" s="820" t="str">
        <f>Anbudspris!$O$103</f>
        <v xml:space="preserve"> </v>
      </c>
      <c r="F131" s="322">
        <v>32</v>
      </c>
      <c r="G131" s="433">
        <f>IF(Prislista!$F$236=0,0,E131/F131)</f>
        <v>0</v>
      </c>
      <c r="H131" s="744">
        <f t="shared" si="102"/>
        <v>0</v>
      </c>
      <c r="I131" s="462">
        <f t="shared" si="102"/>
        <v>0</v>
      </c>
      <c r="J131" s="462">
        <f t="shared" si="102"/>
        <v>0</v>
      </c>
      <c r="K131" s="464">
        <f t="shared" si="102"/>
        <v>0</v>
      </c>
      <c r="L131" s="466">
        <f t="shared" si="102"/>
        <v>0</v>
      </c>
      <c r="M131" s="462">
        <f t="shared" si="102"/>
        <v>0</v>
      </c>
      <c r="N131" s="462">
        <f t="shared" si="102"/>
        <v>0</v>
      </c>
      <c r="O131" s="463">
        <f t="shared" si="102"/>
        <v>0</v>
      </c>
      <c r="P131" s="744">
        <f t="shared" si="102"/>
        <v>0</v>
      </c>
      <c r="Q131" s="462">
        <f t="shared" si="102"/>
        <v>0</v>
      </c>
      <c r="R131" s="462">
        <f t="shared" si="103"/>
        <v>0</v>
      </c>
      <c r="S131" s="464">
        <f t="shared" si="103"/>
        <v>0</v>
      </c>
      <c r="T131" s="466">
        <f t="shared" si="103"/>
        <v>0</v>
      </c>
      <c r="U131" s="462">
        <f t="shared" si="103"/>
        <v>0</v>
      </c>
      <c r="V131" s="462">
        <f t="shared" si="103"/>
        <v>0</v>
      </c>
      <c r="W131" s="463">
        <f t="shared" si="103"/>
        <v>0</v>
      </c>
      <c r="X131" s="744">
        <f t="shared" si="103"/>
        <v>0</v>
      </c>
      <c r="Y131" s="462">
        <f t="shared" si="103"/>
        <v>0</v>
      </c>
      <c r="Z131" s="462">
        <f t="shared" si="103"/>
        <v>0</v>
      </c>
      <c r="AA131" s="464">
        <f t="shared" si="103"/>
        <v>0</v>
      </c>
      <c r="AB131" s="466">
        <f t="shared" si="104"/>
        <v>0</v>
      </c>
      <c r="AC131" s="462">
        <f t="shared" si="104"/>
        <v>0</v>
      </c>
      <c r="AD131" s="462">
        <f t="shared" si="104"/>
        <v>0</v>
      </c>
      <c r="AE131" s="463">
        <f t="shared" si="104"/>
        <v>0</v>
      </c>
      <c r="AF131" s="744">
        <f t="shared" si="104"/>
        <v>0</v>
      </c>
      <c r="AG131" s="462">
        <f t="shared" si="104"/>
        <v>0</v>
      </c>
      <c r="AH131" s="462">
        <f t="shared" si="104"/>
        <v>0</v>
      </c>
      <c r="AI131" s="464">
        <f t="shared" si="104"/>
        <v>0</v>
      </c>
      <c r="AJ131" s="744">
        <f t="shared" si="104"/>
        <v>0</v>
      </c>
      <c r="AK131" s="462">
        <f t="shared" si="104"/>
        <v>0</v>
      </c>
      <c r="AL131" s="462">
        <f t="shared" si="104"/>
        <v>0</v>
      </c>
      <c r="AM131" s="464">
        <f t="shared" si="104"/>
        <v>0</v>
      </c>
      <c r="AN131" s="196"/>
      <c r="AO131" s="196"/>
    </row>
    <row r="132" spans="2:41" x14ac:dyDescent="0.2">
      <c r="B132" s="172" t="s">
        <v>152</v>
      </c>
      <c r="C132" s="15" t="s">
        <v>353</v>
      </c>
      <c r="D132" s="76" t="str">
        <f>Anbudspris!$N$104</f>
        <v xml:space="preserve"> </v>
      </c>
      <c r="E132" s="821" t="str">
        <f>Anbudspris!$O$104</f>
        <v xml:space="preserve"> </v>
      </c>
      <c r="F132" s="817">
        <v>32</v>
      </c>
      <c r="G132" s="88">
        <f>IF(Prislista!$F$237=0,0,E132/F132)</f>
        <v>0</v>
      </c>
      <c r="H132" s="744">
        <f t="shared" si="102"/>
        <v>0</v>
      </c>
      <c r="I132" s="462">
        <f t="shared" si="102"/>
        <v>0</v>
      </c>
      <c r="J132" s="462">
        <f t="shared" si="102"/>
        <v>0</v>
      </c>
      <c r="K132" s="464">
        <f t="shared" si="102"/>
        <v>0</v>
      </c>
      <c r="L132" s="466">
        <f t="shared" si="102"/>
        <v>0</v>
      </c>
      <c r="M132" s="462">
        <f t="shared" si="102"/>
        <v>0</v>
      </c>
      <c r="N132" s="462">
        <f t="shared" si="102"/>
        <v>0</v>
      </c>
      <c r="O132" s="463">
        <f t="shared" si="102"/>
        <v>0</v>
      </c>
      <c r="P132" s="744">
        <f t="shared" si="102"/>
        <v>0</v>
      </c>
      <c r="Q132" s="462">
        <f t="shared" si="102"/>
        <v>0</v>
      </c>
      <c r="R132" s="462">
        <f t="shared" si="103"/>
        <v>0</v>
      </c>
      <c r="S132" s="464">
        <f t="shared" si="103"/>
        <v>0</v>
      </c>
      <c r="T132" s="466">
        <f t="shared" si="103"/>
        <v>0</v>
      </c>
      <c r="U132" s="462">
        <f t="shared" si="103"/>
        <v>0</v>
      </c>
      <c r="V132" s="462">
        <f t="shared" si="103"/>
        <v>0</v>
      </c>
      <c r="W132" s="463">
        <f t="shared" si="103"/>
        <v>0</v>
      </c>
      <c r="X132" s="744">
        <f t="shared" si="103"/>
        <v>0</v>
      </c>
      <c r="Y132" s="462">
        <f t="shared" si="103"/>
        <v>0</v>
      </c>
      <c r="Z132" s="462">
        <f t="shared" si="103"/>
        <v>0</v>
      </c>
      <c r="AA132" s="464">
        <f t="shared" si="103"/>
        <v>0</v>
      </c>
      <c r="AB132" s="466">
        <f t="shared" si="104"/>
        <v>0</v>
      </c>
      <c r="AC132" s="462">
        <f t="shared" si="104"/>
        <v>0</v>
      </c>
      <c r="AD132" s="462">
        <f t="shared" si="104"/>
        <v>0</v>
      </c>
      <c r="AE132" s="463">
        <f t="shared" si="104"/>
        <v>0</v>
      </c>
      <c r="AF132" s="744">
        <f t="shared" si="104"/>
        <v>0</v>
      </c>
      <c r="AG132" s="462">
        <f t="shared" si="104"/>
        <v>0</v>
      </c>
      <c r="AH132" s="462">
        <f t="shared" si="104"/>
        <v>0</v>
      </c>
      <c r="AI132" s="464">
        <f t="shared" si="104"/>
        <v>0</v>
      </c>
      <c r="AJ132" s="744">
        <f t="shared" si="104"/>
        <v>0</v>
      </c>
      <c r="AK132" s="462">
        <f t="shared" si="104"/>
        <v>0</v>
      </c>
      <c r="AL132" s="462">
        <f t="shared" si="104"/>
        <v>0</v>
      </c>
      <c r="AM132" s="464">
        <f t="shared" si="104"/>
        <v>0</v>
      </c>
      <c r="AN132" s="196"/>
      <c r="AO132" s="864"/>
    </row>
    <row r="133" spans="2:41" x14ac:dyDescent="0.2">
      <c r="B133" s="172" t="s">
        <v>153</v>
      </c>
      <c r="C133" s="806" t="s">
        <v>354</v>
      </c>
      <c r="D133" s="76" t="str">
        <f>Anbudspris!$N$105</f>
        <v xml:space="preserve"> </v>
      </c>
      <c r="E133" s="821" t="str">
        <f>Anbudspris!$O$105</f>
        <v xml:space="preserve"> </v>
      </c>
      <c r="F133" s="817">
        <v>32</v>
      </c>
      <c r="G133" s="88">
        <f>IF(Prislista!$F$238=0,0,E133/F133)</f>
        <v>0</v>
      </c>
      <c r="H133" s="744">
        <f t="shared" si="102"/>
        <v>0</v>
      </c>
      <c r="I133" s="462">
        <f t="shared" si="102"/>
        <v>0</v>
      </c>
      <c r="J133" s="462">
        <f t="shared" si="102"/>
        <v>0</v>
      </c>
      <c r="K133" s="464">
        <f t="shared" si="102"/>
        <v>0</v>
      </c>
      <c r="L133" s="744">
        <f t="shared" si="102"/>
        <v>0</v>
      </c>
      <c r="M133" s="462">
        <f t="shared" si="102"/>
        <v>0</v>
      </c>
      <c r="N133" s="462">
        <f t="shared" si="102"/>
        <v>0</v>
      </c>
      <c r="O133" s="464">
        <f t="shared" si="102"/>
        <v>0</v>
      </c>
      <c r="P133" s="744">
        <f t="shared" si="102"/>
        <v>0</v>
      </c>
      <c r="Q133" s="462">
        <f t="shared" si="102"/>
        <v>0</v>
      </c>
      <c r="R133" s="462">
        <f t="shared" si="102"/>
        <v>0</v>
      </c>
      <c r="S133" s="464">
        <f t="shared" si="102"/>
        <v>0</v>
      </c>
      <c r="T133" s="744">
        <f t="shared" si="102"/>
        <v>0</v>
      </c>
      <c r="U133" s="462">
        <f t="shared" si="102"/>
        <v>0</v>
      </c>
      <c r="V133" s="462">
        <f t="shared" si="102"/>
        <v>0</v>
      </c>
      <c r="W133" s="464">
        <f t="shared" si="102"/>
        <v>0</v>
      </c>
      <c r="X133" s="744">
        <f t="shared" si="103"/>
        <v>0</v>
      </c>
      <c r="Y133" s="462">
        <f t="shared" si="103"/>
        <v>0</v>
      </c>
      <c r="Z133" s="462">
        <f t="shared" si="103"/>
        <v>0</v>
      </c>
      <c r="AA133" s="464">
        <f t="shared" si="103"/>
        <v>0</v>
      </c>
      <c r="AB133" s="744">
        <f t="shared" si="103"/>
        <v>0</v>
      </c>
      <c r="AC133" s="462">
        <f t="shared" si="103"/>
        <v>0</v>
      </c>
      <c r="AD133" s="462">
        <f t="shared" si="103"/>
        <v>0</v>
      </c>
      <c r="AE133" s="464">
        <f t="shared" si="103"/>
        <v>0</v>
      </c>
      <c r="AF133" s="744">
        <f t="shared" si="103"/>
        <v>0</v>
      </c>
      <c r="AG133" s="462">
        <f t="shared" si="103"/>
        <v>0</v>
      </c>
      <c r="AH133" s="462">
        <f t="shared" si="104"/>
        <v>0</v>
      </c>
      <c r="AI133" s="464">
        <f t="shared" si="104"/>
        <v>0</v>
      </c>
      <c r="AJ133" s="744">
        <f t="shared" si="104"/>
        <v>0</v>
      </c>
      <c r="AK133" s="462">
        <f t="shared" si="104"/>
        <v>0</v>
      </c>
      <c r="AL133" s="462">
        <f t="shared" si="104"/>
        <v>0</v>
      </c>
      <c r="AM133" s="464">
        <f t="shared" si="104"/>
        <v>0</v>
      </c>
      <c r="AN133" s="196"/>
      <c r="AO133" s="865" t="s">
        <v>121</v>
      </c>
    </row>
    <row r="134" spans="2:41" x14ac:dyDescent="0.2">
      <c r="B134" s="171" t="s">
        <v>160</v>
      </c>
      <c r="C134" s="807" t="s">
        <v>355</v>
      </c>
      <c r="D134" s="247" t="str">
        <f>Anbudspris!$N$106</f>
        <v xml:space="preserve"> </v>
      </c>
      <c r="E134" s="824" t="str">
        <f>Anbudspris!$O$106</f>
        <v xml:space="preserve"> </v>
      </c>
      <c r="F134" s="818">
        <v>32</v>
      </c>
      <c r="G134" s="244">
        <f>IF(Prislista!$F$239=0,0,E134/F134)</f>
        <v>0</v>
      </c>
      <c r="H134" s="747">
        <f t="shared" si="102"/>
        <v>0</v>
      </c>
      <c r="I134" s="474">
        <f t="shared" si="102"/>
        <v>0</v>
      </c>
      <c r="J134" s="474">
        <f t="shared" si="102"/>
        <v>0</v>
      </c>
      <c r="K134" s="475">
        <f t="shared" si="102"/>
        <v>0</v>
      </c>
      <c r="L134" s="778">
        <f t="shared" si="102"/>
        <v>0</v>
      </c>
      <c r="M134" s="474">
        <f t="shared" si="102"/>
        <v>0</v>
      </c>
      <c r="N134" s="474">
        <f t="shared" si="102"/>
        <v>0</v>
      </c>
      <c r="O134" s="783">
        <f t="shared" si="102"/>
        <v>0</v>
      </c>
      <c r="P134" s="747">
        <f t="shared" si="102"/>
        <v>0</v>
      </c>
      <c r="Q134" s="474">
        <f t="shared" si="102"/>
        <v>0</v>
      </c>
      <c r="R134" s="474">
        <f t="shared" si="103"/>
        <v>0</v>
      </c>
      <c r="S134" s="475">
        <f t="shared" si="103"/>
        <v>0</v>
      </c>
      <c r="T134" s="778">
        <f t="shared" si="103"/>
        <v>0</v>
      </c>
      <c r="U134" s="474">
        <f t="shared" si="103"/>
        <v>0</v>
      </c>
      <c r="V134" s="474">
        <f t="shared" si="103"/>
        <v>0</v>
      </c>
      <c r="W134" s="783">
        <f t="shared" si="103"/>
        <v>0</v>
      </c>
      <c r="X134" s="747">
        <f t="shared" si="103"/>
        <v>0</v>
      </c>
      <c r="Y134" s="474">
        <f t="shared" si="103"/>
        <v>0</v>
      </c>
      <c r="Z134" s="474">
        <f t="shared" si="103"/>
        <v>0</v>
      </c>
      <c r="AA134" s="475">
        <f t="shared" si="103"/>
        <v>0</v>
      </c>
      <c r="AB134" s="778">
        <f t="shared" si="104"/>
        <v>0</v>
      </c>
      <c r="AC134" s="474">
        <f t="shared" si="104"/>
        <v>0</v>
      </c>
      <c r="AD134" s="474">
        <f t="shared" si="104"/>
        <v>0</v>
      </c>
      <c r="AE134" s="783">
        <f t="shared" si="104"/>
        <v>0</v>
      </c>
      <c r="AF134" s="747">
        <f t="shared" si="104"/>
        <v>0</v>
      </c>
      <c r="AG134" s="474">
        <f t="shared" si="104"/>
        <v>0</v>
      </c>
      <c r="AH134" s="474">
        <f t="shared" si="104"/>
        <v>0</v>
      </c>
      <c r="AI134" s="475">
        <f t="shared" si="104"/>
        <v>0</v>
      </c>
      <c r="AJ134" s="747">
        <f t="shared" si="104"/>
        <v>0</v>
      </c>
      <c r="AK134" s="474">
        <f t="shared" si="104"/>
        <v>0</v>
      </c>
      <c r="AL134" s="474">
        <f t="shared" si="104"/>
        <v>0</v>
      </c>
      <c r="AM134" s="475">
        <f t="shared" si="104"/>
        <v>0</v>
      </c>
      <c r="AN134" s="196"/>
      <c r="AO134" s="203">
        <f>SUM(H121:AM134)</f>
        <v>0</v>
      </c>
    </row>
    <row r="135" spans="2:41" s="394" customFormat="1" x14ac:dyDescent="0.2">
      <c r="B135" s="651"/>
      <c r="C135" s="717"/>
      <c r="D135" s="718"/>
      <c r="E135" s="718"/>
      <c r="F135" s="396"/>
      <c r="G135" s="654"/>
      <c r="H135" s="395"/>
      <c r="I135" s="395"/>
      <c r="J135" s="395"/>
      <c r="K135" s="395"/>
      <c r="L135" s="395"/>
      <c r="M135" s="395"/>
      <c r="N135" s="395"/>
      <c r="O135" s="395"/>
      <c r="P135" s="395"/>
      <c r="Q135" s="395"/>
      <c r="R135" s="395"/>
      <c r="S135" s="395"/>
      <c r="T135" s="395"/>
      <c r="U135" s="395"/>
      <c r="V135" s="395"/>
      <c r="W135" s="395"/>
      <c r="X135" s="395"/>
      <c r="Y135" s="395"/>
      <c r="Z135" s="395"/>
      <c r="AA135" s="395"/>
      <c r="AB135" s="395"/>
      <c r="AC135" s="395"/>
      <c r="AD135" s="395"/>
      <c r="AE135" s="395"/>
      <c r="AF135" s="395"/>
      <c r="AG135" s="395"/>
      <c r="AH135" s="395"/>
      <c r="AI135" s="395"/>
      <c r="AJ135" s="395"/>
      <c r="AK135" s="395"/>
      <c r="AL135" s="395"/>
      <c r="AM135" s="395"/>
      <c r="AN135" s="833"/>
      <c r="AO135" s="721"/>
    </row>
    <row r="136" spans="2:41" s="13" customFormat="1" x14ac:dyDescent="0.2">
      <c r="C136" s="98"/>
      <c r="D136" s="98"/>
      <c r="E136" s="98"/>
      <c r="F136" s="98"/>
      <c r="G136" s="786"/>
      <c r="H136" s="98"/>
    </row>
    <row r="137" spans="2:41" x14ac:dyDescent="0.2">
      <c r="C137" s="6"/>
      <c r="D137" s="79"/>
      <c r="E137" s="80" t="s">
        <v>53</v>
      </c>
      <c r="F137" s="99" t="s">
        <v>14</v>
      </c>
      <c r="G137" s="138" t="s">
        <v>48</v>
      </c>
      <c r="H137" s="1091">
        <f>H$11</f>
        <v>2015</v>
      </c>
      <c r="I137" s="1092" t="str">
        <f t="shared" ref="I137:AM137" si="105">I$12</f>
        <v>Kvartal 2</v>
      </c>
      <c r="J137" s="1092" t="str">
        <f t="shared" si="105"/>
        <v>Kvartal 3</v>
      </c>
      <c r="K137" s="1093" t="str">
        <f t="shared" si="105"/>
        <v>Kvartal 4</v>
      </c>
      <c r="L137" s="1094">
        <f t="shared" ref="L137" si="106">L$11</f>
        <v>2016</v>
      </c>
      <c r="M137" s="1092" t="str">
        <f t="shared" si="105"/>
        <v>Kvartal 2</v>
      </c>
      <c r="N137" s="1092" t="str">
        <f t="shared" si="105"/>
        <v>Kvartal 3</v>
      </c>
      <c r="O137" s="1092" t="str">
        <f t="shared" si="105"/>
        <v>Kvartal 4</v>
      </c>
      <c r="P137" s="1091">
        <f t="shared" ref="P137" si="107">P$11</f>
        <v>2017</v>
      </c>
      <c r="Q137" s="1092" t="str">
        <f t="shared" si="105"/>
        <v>Kvartal 2</v>
      </c>
      <c r="R137" s="1092" t="str">
        <f t="shared" si="105"/>
        <v>Kvartal 3</v>
      </c>
      <c r="S137" s="1093" t="str">
        <f t="shared" si="105"/>
        <v>Kvartal 4</v>
      </c>
      <c r="T137" s="1094">
        <f t="shared" ref="T137" si="108">T$11</f>
        <v>2018</v>
      </c>
      <c r="U137" s="1092" t="str">
        <f t="shared" si="105"/>
        <v>Kvartal 2</v>
      </c>
      <c r="V137" s="1092" t="str">
        <f t="shared" si="105"/>
        <v>Kvartal 3</v>
      </c>
      <c r="W137" s="1092" t="str">
        <f t="shared" si="105"/>
        <v>Kvartal 4</v>
      </c>
      <c r="X137" s="1091">
        <f t="shared" ref="X137" si="109">X$11</f>
        <v>2019</v>
      </c>
      <c r="Y137" s="1092" t="str">
        <f t="shared" si="105"/>
        <v>Kvartal 2</v>
      </c>
      <c r="Z137" s="1092" t="str">
        <f t="shared" si="105"/>
        <v>Kvartal 3</v>
      </c>
      <c r="AA137" s="1093" t="str">
        <f t="shared" si="105"/>
        <v>Kvartal 4</v>
      </c>
      <c r="AB137" s="1094">
        <f t="shared" ref="AB137" si="110">AB$11</f>
        <v>2020</v>
      </c>
      <c r="AC137" s="1092" t="str">
        <f t="shared" si="105"/>
        <v>Kvartal 2</v>
      </c>
      <c r="AD137" s="1092" t="str">
        <f t="shared" si="105"/>
        <v>Kvartal 3</v>
      </c>
      <c r="AE137" s="1092" t="str">
        <f t="shared" si="105"/>
        <v>Kvartal 4</v>
      </c>
      <c r="AF137" s="1091">
        <f t="shared" ref="AF137" si="111">AF$11</f>
        <v>2021</v>
      </c>
      <c r="AG137" s="1092" t="str">
        <f t="shared" si="105"/>
        <v>Kvartal 2</v>
      </c>
      <c r="AH137" s="1092" t="str">
        <f t="shared" si="105"/>
        <v>Kvartal 3</v>
      </c>
      <c r="AI137" s="1093" t="str">
        <f t="shared" si="105"/>
        <v>Kvartal 4</v>
      </c>
      <c r="AJ137" s="1091">
        <f t="shared" ref="AJ137" si="112">AJ$11</f>
        <v>2022</v>
      </c>
      <c r="AK137" s="1092" t="str">
        <f t="shared" si="105"/>
        <v>Kvartal 2</v>
      </c>
      <c r="AL137" s="1092" t="str">
        <f t="shared" si="105"/>
        <v>Kvartal 3</v>
      </c>
      <c r="AM137" s="1093" t="str">
        <f t="shared" si="105"/>
        <v>Kvartal 4</v>
      </c>
    </row>
    <row r="138" spans="2:41" ht="15" x14ac:dyDescent="0.25">
      <c r="B138" s="4" t="s">
        <v>336</v>
      </c>
      <c r="C138" s="6"/>
      <c r="D138" s="126" t="s">
        <v>28</v>
      </c>
      <c r="E138" s="81" t="s">
        <v>54</v>
      </c>
      <c r="F138" s="100" t="s">
        <v>49</v>
      </c>
      <c r="G138" s="103" t="s">
        <v>47</v>
      </c>
      <c r="H138" s="827" t="str">
        <f t="shared" ref="H138:AM138" si="113">H$12</f>
        <v>Kvartal 1</v>
      </c>
      <c r="I138" s="752" t="str">
        <f t="shared" si="113"/>
        <v>Kvartal 2</v>
      </c>
      <c r="J138" s="753" t="str">
        <f t="shared" si="113"/>
        <v>Kvartal 3</v>
      </c>
      <c r="K138" s="754" t="str">
        <f t="shared" si="113"/>
        <v>Kvartal 4</v>
      </c>
      <c r="L138" s="828" t="str">
        <f t="shared" si="113"/>
        <v>Kvartal 1</v>
      </c>
      <c r="M138" s="752" t="str">
        <f t="shared" si="113"/>
        <v>Kvartal 2</v>
      </c>
      <c r="N138" s="753" t="str">
        <f t="shared" si="113"/>
        <v>Kvartal 3</v>
      </c>
      <c r="O138" s="829" t="str">
        <f t="shared" si="113"/>
        <v>Kvartal 4</v>
      </c>
      <c r="P138" s="751" t="str">
        <f t="shared" si="113"/>
        <v>Kvartal 1</v>
      </c>
      <c r="Q138" s="752" t="str">
        <f t="shared" si="113"/>
        <v>Kvartal 2</v>
      </c>
      <c r="R138" s="753" t="str">
        <f t="shared" si="113"/>
        <v>Kvartal 3</v>
      </c>
      <c r="S138" s="754" t="str">
        <f t="shared" si="113"/>
        <v>Kvartal 4</v>
      </c>
      <c r="T138" s="828" t="str">
        <f t="shared" si="113"/>
        <v>Kvartal 1</v>
      </c>
      <c r="U138" s="752" t="str">
        <f t="shared" si="113"/>
        <v>Kvartal 2</v>
      </c>
      <c r="V138" s="753" t="str">
        <f t="shared" si="113"/>
        <v>Kvartal 3</v>
      </c>
      <c r="W138" s="829" t="str">
        <f t="shared" si="113"/>
        <v>Kvartal 4</v>
      </c>
      <c r="X138" s="751" t="str">
        <f t="shared" si="113"/>
        <v>Kvartal 1</v>
      </c>
      <c r="Y138" s="752" t="str">
        <f t="shared" si="113"/>
        <v>Kvartal 2</v>
      </c>
      <c r="Z138" s="753" t="str">
        <f t="shared" si="113"/>
        <v>Kvartal 3</v>
      </c>
      <c r="AA138" s="754" t="str">
        <f t="shared" si="113"/>
        <v>Kvartal 4</v>
      </c>
      <c r="AB138" s="828" t="str">
        <f t="shared" si="113"/>
        <v>Kvartal 1</v>
      </c>
      <c r="AC138" s="752" t="str">
        <f t="shared" si="113"/>
        <v>Kvartal 2</v>
      </c>
      <c r="AD138" s="753" t="str">
        <f t="shared" si="113"/>
        <v>Kvartal 3</v>
      </c>
      <c r="AE138" s="829" t="str">
        <f t="shared" si="113"/>
        <v>Kvartal 4</v>
      </c>
      <c r="AF138" s="751" t="str">
        <f t="shared" si="113"/>
        <v>Kvartal 1</v>
      </c>
      <c r="AG138" s="752" t="str">
        <f t="shared" si="113"/>
        <v>Kvartal 2</v>
      </c>
      <c r="AH138" s="753" t="str">
        <f t="shared" si="113"/>
        <v>Kvartal 3</v>
      </c>
      <c r="AI138" s="754" t="str">
        <f t="shared" si="113"/>
        <v>Kvartal 4</v>
      </c>
      <c r="AJ138" s="751" t="str">
        <f t="shared" si="113"/>
        <v>Kvartal 1</v>
      </c>
      <c r="AK138" s="752" t="str">
        <f t="shared" si="113"/>
        <v>Kvartal 2</v>
      </c>
      <c r="AL138" s="753" t="str">
        <f t="shared" si="113"/>
        <v>Kvartal 3</v>
      </c>
      <c r="AM138" s="754" t="str">
        <f t="shared" si="113"/>
        <v>Kvartal 4</v>
      </c>
    </row>
    <row r="139" spans="2:41" x14ac:dyDescent="0.2">
      <c r="B139" s="92" t="s">
        <v>37</v>
      </c>
      <c r="C139" s="93" t="s">
        <v>317</v>
      </c>
      <c r="D139" s="236" t="str">
        <f>Anbudspris!$S$92</f>
        <v xml:space="preserve"> </v>
      </c>
      <c r="E139" s="823" t="str">
        <f>Anbudspris!$T$92</f>
        <v xml:space="preserve"> </v>
      </c>
      <c r="F139" s="826">
        <v>32</v>
      </c>
      <c r="G139" s="239">
        <f>IF(Prislista!$H$147=0,0,E139/F139)</f>
        <v>0</v>
      </c>
      <c r="H139" s="746">
        <f t="shared" ref="H139:AM139" si="114">SUM($G139)</f>
        <v>0</v>
      </c>
      <c r="I139" s="472">
        <f t="shared" si="114"/>
        <v>0</v>
      </c>
      <c r="J139" s="472">
        <f t="shared" si="114"/>
        <v>0</v>
      </c>
      <c r="K139" s="473">
        <f t="shared" si="114"/>
        <v>0</v>
      </c>
      <c r="L139" s="777">
        <f t="shared" si="114"/>
        <v>0</v>
      </c>
      <c r="M139" s="472">
        <f t="shared" si="114"/>
        <v>0</v>
      </c>
      <c r="N139" s="472">
        <f t="shared" si="114"/>
        <v>0</v>
      </c>
      <c r="O139" s="782">
        <f t="shared" si="114"/>
        <v>0</v>
      </c>
      <c r="P139" s="746">
        <f t="shared" si="114"/>
        <v>0</v>
      </c>
      <c r="Q139" s="472">
        <f t="shared" si="114"/>
        <v>0</v>
      </c>
      <c r="R139" s="472">
        <f t="shared" si="114"/>
        <v>0</v>
      </c>
      <c r="S139" s="473">
        <f t="shared" si="114"/>
        <v>0</v>
      </c>
      <c r="T139" s="777">
        <f t="shared" si="114"/>
        <v>0</v>
      </c>
      <c r="U139" s="472">
        <f t="shared" si="114"/>
        <v>0</v>
      </c>
      <c r="V139" s="472">
        <f t="shared" si="114"/>
        <v>0</v>
      </c>
      <c r="W139" s="782">
        <f t="shared" si="114"/>
        <v>0</v>
      </c>
      <c r="X139" s="746">
        <f t="shared" si="114"/>
        <v>0</v>
      </c>
      <c r="Y139" s="472">
        <f t="shared" si="114"/>
        <v>0</v>
      </c>
      <c r="Z139" s="472">
        <f t="shared" si="114"/>
        <v>0</v>
      </c>
      <c r="AA139" s="473">
        <f t="shared" si="114"/>
        <v>0</v>
      </c>
      <c r="AB139" s="777">
        <f t="shared" si="114"/>
        <v>0</v>
      </c>
      <c r="AC139" s="472">
        <f t="shared" si="114"/>
        <v>0</v>
      </c>
      <c r="AD139" s="472">
        <f t="shared" si="114"/>
        <v>0</v>
      </c>
      <c r="AE139" s="782">
        <f t="shared" si="114"/>
        <v>0</v>
      </c>
      <c r="AF139" s="746">
        <f t="shared" si="114"/>
        <v>0</v>
      </c>
      <c r="AG139" s="472">
        <f t="shared" si="114"/>
        <v>0</v>
      </c>
      <c r="AH139" s="472">
        <f t="shared" si="114"/>
        <v>0</v>
      </c>
      <c r="AI139" s="473">
        <f t="shared" si="114"/>
        <v>0</v>
      </c>
      <c r="AJ139" s="744">
        <f t="shared" si="114"/>
        <v>0</v>
      </c>
      <c r="AK139" s="463">
        <f t="shared" si="114"/>
        <v>0</v>
      </c>
      <c r="AL139" s="462">
        <f t="shared" si="114"/>
        <v>0</v>
      </c>
      <c r="AM139" s="464">
        <f t="shared" si="114"/>
        <v>0</v>
      </c>
      <c r="AN139" s="196"/>
      <c r="AO139" s="196"/>
    </row>
    <row r="140" spans="2:41" x14ac:dyDescent="0.2">
      <c r="B140" s="18" t="s">
        <v>38</v>
      </c>
      <c r="C140" s="94" t="s">
        <v>295</v>
      </c>
      <c r="D140" s="430" t="str">
        <f>Anbudspris!$S$93</f>
        <v xml:space="preserve"> </v>
      </c>
      <c r="E140" s="820" t="str">
        <f>Anbudspris!$T$93</f>
        <v xml:space="preserve"> </v>
      </c>
      <c r="F140" s="84">
        <v>20</v>
      </c>
      <c r="G140" s="88">
        <f>IF(Prislista!$F$151=0,0,E140/F140)</f>
        <v>0</v>
      </c>
      <c r="H140" s="744">
        <f t="shared" ref="H140:W141" si="115">SUM($G140)</f>
        <v>0</v>
      </c>
      <c r="I140" s="462">
        <f t="shared" si="115"/>
        <v>0</v>
      </c>
      <c r="J140" s="462">
        <f t="shared" si="115"/>
        <v>0</v>
      </c>
      <c r="K140" s="464">
        <f t="shared" si="115"/>
        <v>0</v>
      </c>
      <c r="L140" s="466">
        <f t="shared" si="115"/>
        <v>0</v>
      </c>
      <c r="M140" s="462">
        <f t="shared" si="115"/>
        <v>0</v>
      </c>
      <c r="N140" s="462">
        <f t="shared" si="115"/>
        <v>0</v>
      </c>
      <c r="O140" s="463">
        <f t="shared" si="115"/>
        <v>0</v>
      </c>
      <c r="P140" s="744">
        <f t="shared" si="115"/>
        <v>0</v>
      </c>
      <c r="Q140" s="462">
        <f t="shared" si="115"/>
        <v>0</v>
      </c>
      <c r="R140" s="462">
        <f t="shared" si="115"/>
        <v>0</v>
      </c>
      <c r="S140" s="464">
        <f t="shared" si="115"/>
        <v>0</v>
      </c>
      <c r="T140" s="466">
        <f t="shared" si="115"/>
        <v>0</v>
      </c>
      <c r="U140" s="462">
        <f t="shared" si="115"/>
        <v>0</v>
      </c>
      <c r="V140" s="462">
        <f t="shared" si="115"/>
        <v>0</v>
      </c>
      <c r="W140" s="463">
        <f t="shared" si="115"/>
        <v>0</v>
      </c>
      <c r="X140" s="744">
        <f t="shared" ref="X140:AA141" si="116">SUM($G140)</f>
        <v>0</v>
      </c>
      <c r="Y140" s="462">
        <f t="shared" si="116"/>
        <v>0</v>
      </c>
      <c r="Z140" s="462">
        <f t="shared" si="116"/>
        <v>0</v>
      </c>
      <c r="AA140" s="464">
        <f t="shared" si="116"/>
        <v>0</v>
      </c>
      <c r="AB140" s="62"/>
      <c r="AC140" s="62"/>
      <c r="AD140" s="62"/>
      <c r="AE140" s="332"/>
      <c r="AF140" s="24"/>
      <c r="AG140" s="62"/>
      <c r="AH140" s="62"/>
      <c r="AI140" s="785"/>
      <c r="AJ140" s="24"/>
      <c r="AK140" s="332"/>
      <c r="AL140" s="465"/>
      <c r="AM140" s="26"/>
      <c r="AN140" s="196"/>
      <c r="AO140" s="196"/>
    </row>
    <row r="141" spans="2:41" x14ac:dyDescent="0.2">
      <c r="B141" s="20" t="s">
        <v>39</v>
      </c>
      <c r="C141" s="95" t="s">
        <v>396</v>
      </c>
      <c r="D141" s="232" t="str">
        <f>Anbudspris!$S$90</f>
        <v xml:space="preserve"> </v>
      </c>
      <c r="E141" s="822" t="str">
        <f>Anbudspris!$T$90</f>
        <v xml:space="preserve"> </v>
      </c>
      <c r="F141" s="84">
        <v>32</v>
      </c>
      <c r="G141" s="88">
        <f>IF(Prislista!H$164+Prislista!H$177+Prislista!H$188+Prislista!H$199=0,0,E141/F141)</f>
        <v>0</v>
      </c>
      <c r="H141" s="744">
        <f t="shared" si="115"/>
        <v>0</v>
      </c>
      <c r="I141" s="462">
        <f t="shared" si="115"/>
        <v>0</v>
      </c>
      <c r="J141" s="462">
        <f t="shared" si="115"/>
        <v>0</v>
      </c>
      <c r="K141" s="464">
        <f t="shared" si="115"/>
        <v>0</v>
      </c>
      <c r="L141" s="466">
        <f t="shared" si="115"/>
        <v>0</v>
      </c>
      <c r="M141" s="462">
        <f t="shared" si="115"/>
        <v>0</v>
      </c>
      <c r="N141" s="462">
        <f t="shared" si="115"/>
        <v>0</v>
      </c>
      <c r="O141" s="463">
        <f t="shared" si="115"/>
        <v>0</v>
      </c>
      <c r="P141" s="744">
        <f t="shared" si="115"/>
        <v>0</v>
      </c>
      <c r="Q141" s="462">
        <f t="shared" si="115"/>
        <v>0</v>
      </c>
      <c r="R141" s="462">
        <f t="shared" si="115"/>
        <v>0</v>
      </c>
      <c r="S141" s="464">
        <f t="shared" si="115"/>
        <v>0</v>
      </c>
      <c r="T141" s="466">
        <f t="shared" si="115"/>
        <v>0</v>
      </c>
      <c r="U141" s="462">
        <f t="shared" si="115"/>
        <v>0</v>
      </c>
      <c r="V141" s="462">
        <f t="shared" si="115"/>
        <v>0</v>
      </c>
      <c r="W141" s="463">
        <f t="shared" si="115"/>
        <v>0</v>
      </c>
      <c r="X141" s="744">
        <f t="shared" si="116"/>
        <v>0</v>
      </c>
      <c r="Y141" s="466">
        <f t="shared" si="116"/>
        <v>0</v>
      </c>
      <c r="Z141" s="466">
        <f t="shared" si="116"/>
        <v>0</v>
      </c>
      <c r="AA141" s="479">
        <f t="shared" si="116"/>
        <v>0</v>
      </c>
      <c r="AB141" s="466">
        <f t="shared" ref="AB141:AM141" si="117">SUM($G141)</f>
        <v>0</v>
      </c>
      <c r="AC141" s="466">
        <f t="shared" si="117"/>
        <v>0</v>
      </c>
      <c r="AD141" s="466">
        <f t="shared" si="117"/>
        <v>0</v>
      </c>
      <c r="AE141" s="467">
        <f t="shared" si="117"/>
        <v>0</v>
      </c>
      <c r="AF141" s="744">
        <f t="shared" si="117"/>
        <v>0</v>
      </c>
      <c r="AG141" s="466">
        <f t="shared" si="117"/>
        <v>0</v>
      </c>
      <c r="AH141" s="466">
        <f t="shared" si="117"/>
        <v>0</v>
      </c>
      <c r="AI141" s="479">
        <f t="shared" si="117"/>
        <v>0</v>
      </c>
      <c r="AJ141" s="744">
        <f t="shared" si="117"/>
        <v>0</v>
      </c>
      <c r="AK141" s="467">
        <f t="shared" si="117"/>
        <v>0</v>
      </c>
      <c r="AL141" s="462">
        <f t="shared" si="117"/>
        <v>0</v>
      </c>
      <c r="AM141" s="464">
        <f t="shared" si="117"/>
        <v>0</v>
      </c>
      <c r="AN141" s="196"/>
      <c r="AO141" s="196"/>
    </row>
    <row r="142" spans="2:41" x14ac:dyDescent="0.2">
      <c r="B142" s="19" t="s">
        <v>22</v>
      </c>
      <c r="C142" s="231" t="s">
        <v>318</v>
      </c>
      <c r="D142" s="76" t="str">
        <f>Anbudspris!$S$94</f>
        <v xml:space="preserve"> </v>
      </c>
      <c r="E142" s="821" t="str">
        <f>Anbudspris!$T$94</f>
        <v xml:space="preserve"> </v>
      </c>
      <c r="F142" s="816">
        <v>1</v>
      </c>
      <c r="G142" s="235">
        <f>IF(Prislista!$H$206=0,0,E142/F142)</f>
        <v>0</v>
      </c>
      <c r="H142" s="27"/>
      <c r="I142" s="64"/>
      <c r="J142" s="64"/>
      <c r="K142" s="779"/>
      <c r="L142" s="64"/>
      <c r="M142" s="64"/>
      <c r="N142" s="64"/>
      <c r="O142" s="784"/>
      <c r="P142" s="27"/>
      <c r="Q142" s="64"/>
      <c r="R142" s="64"/>
      <c r="S142" s="779"/>
      <c r="T142" s="64"/>
      <c r="U142" s="64"/>
      <c r="V142" s="64"/>
      <c r="W142" s="784"/>
      <c r="X142" s="27"/>
      <c r="Y142" s="64"/>
      <c r="Z142" s="64"/>
      <c r="AA142" s="779"/>
      <c r="AB142" s="64"/>
      <c r="AC142" s="64"/>
      <c r="AD142" s="64"/>
      <c r="AE142" s="784"/>
      <c r="AF142" s="27"/>
      <c r="AG142" s="64"/>
      <c r="AH142" s="64"/>
      <c r="AI142" s="779"/>
      <c r="AJ142" s="27"/>
      <c r="AK142" s="468"/>
      <c r="AL142" s="469"/>
      <c r="AM142" s="470">
        <f>SUM($G142)</f>
        <v>0</v>
      </c>
      <c r="AN142" s="196"/>
      <c r="AO142" s="196"/>
    </row>
    <row r="143" spans="2:41" x14ac:dyDescent="0.2">
      <c r="B143" s="19"/>
      <c r="C143" s="197" t="s">
        <v>82</v>
      </c>
      <c r="D143" s="236"/>
      <c r="E143" s="823"/>
      <c r="F143" s="13"/>
      <c r="G143" s="235"/>
      <c r="H143" s="745"/>
      <c r="I143" s="471"/>
      <c r="J143" s="471"/>
      <c r="K143" s="470"/>
      <c r="L143" s="776"/>
      <c r="M143" s="471"/>
      <c r="N143" s="471"/>
      <c r="O143" s="781"/>
      <c r="P143" s="745"/>
      <c r="Q143" s="471"/>
      <c r="R143" s="471"/>
      <c r="S143" s="470"/>
      <c r="T143" s="776"/>
      <c r="U143" s="471"/>
      <c r="V143" s="471"/>
      <c r="W143" s="781"/>
      <c r="X143" s="745"/>
      <c r="Y143" s="471"/>
      <c r="Z143" s="471"/>
      <c r="AA143" s="470"/>
      <c r="AB143" s="776"/>
      <c r="AC143" s="471"/>
      <c r="AD143" s="471"/>
      <c r="AE143" s="781"/>
      <c r="AF143" s="745"/>
      <c r="AG143" s="471"/>
      <c r="AH143" s="471"/>
      <c r="AI143" s="470"/>
      <c r="AJ143" s="745"/>
      <c r="AK143" s="471"/>
      <c r="AL143" s="471"/>
      <c r="AM143" s="470"/>
      <c r="AN143" s="196"/>
      <c r="AO143" s="196"/>
    </row>
    <row r="144" spans="2:41" x14ac:dyDescent="0.2">
      <c r="B144" s="172" t="s">
        <v>42</v>
      </c>
      <c r="C144" s="252" t="s">
        <v>347</v>
      </c>
      <c r="D144" s="236" t="str">
        <f>Anbudspris!$S$98</f>
        <v xml:space="preserve"> </v>
      </c>
      <c r="E144" s="823" t="str">
        <f>Anbudspris!$T$98</f>
        <v xml:space="preserve"> </v>
      </c>
      <c r="F144" s="13">
        <v>32</v>
      </c>
      <c r="G144" s="249">
        <f>IF(Prislista!$F$231=0,0,E144/F144)</f>
        <v>0</v>
      </c>
      <c r="H144" s="746">
        <f t="shared" ref="H144:W152" si="118">SUM($G144)</f>
        <v>0</v>
      </c>
      <c r="I144" s="472">
        <f t="shared" si="118"/>
        <v>0</v>
      </c>
      <c r="J144" s="472">
        <f t="shared" si="118"/>
        <v>0</v>
      </c>
      <c r="K144" s="473">
        <f t="shared" si="118"/>
        <v>0</v>
      </c>
      <c r="L144" s="777">
        <f t="shared" si="118"/>
        <v>0</v>
      </c>
      <c r="M144" s="472">
        <f t="shared" si="118"/>
        <v>0</v>
      </c>
      <c r="N144" s="472">
        <f t="shared" si="118"/>
        <v>0</v>
      </c>
      <c r="O144" s="782">
        <f t="shared" si="118"/>
        <v>0</v>
      </c>
      <c r="P144" s="746">
        <f t="shared" si="118"/>
        <v>0</v>
      </c>
      <c r="Q144" s="472">
        <f t="shared" si="118"/>
        <v>0</v>
      </c>
      <c r="R144" s="472">
        <f t="shared" ref="R144:AG152" si="119">SUM($G144)</f>
        <v>0</v>
      </c>
      <c r="S144" s="473">
        <f t="shared" si="119"/>
        <v>0</v>
      </c>
      <c r="T144" s="777">
        <f t="shared" si="119"/>
        <v>0</v>
      </c>
      <c r="U144" s="472">
        <f t="shared" si="119"/>
        <v>0</v>
      </c>
      <c r="V144" s="472">
        <f t="shared" si="119"/>
        <v>0</v>
      </c>
      <c r="W144" s="782">
        <f t="shared" si="119"/>
        <v>0</v>
      </c>
      <c r="X144" s="746">
        <f t="shared" si="119"/>
        <v>0</v>
      </c>
      <c r="Y144" s="472">
        <f t="shared" si="119"/>
        <v>0</v>
      </c>
      <c r="Z144" s="472">
        <f t="shared" si="119"/>
        <v>0</v>
      </c>
      <c r="AA144" s="473">
        <f t="shared" si="119"/>
        <v>0</v>
      </c>
      <c r="AB144" s="777">
        <f t="shared" ref="AB144:AM152" si="120">SUM($G144)</f>
        <v>0</v>
      </c>
      <c r="AC144" s="472">
        <f t="shared" si="120"/>
        <v>0</v>
      </c>
      <c r="AD144" s="472">
        <f t="shared" si="120"/>
        <v>0</v>
      </c>
      <c r="AE144" s="782">
        <f t="shared" si="120"/>
        <v>0</v>
      </c>
      <c r="AF144" s="746">
        <f t="shared" si="120"/>
        <v>0</v>
      </c>
      <c r="AG144" s="472">
        <f t="shared" si="120"/>
        <v>0</v>
      </c>
      <c r="AH144" s="472">
        <f t="shared" si="120"/>
        <v>0</v>
      </c>
      <c r="AI144" s="473">
        <f t="shared" si="120"/>
        <v>0</v>
      </c>
      <c r="AJ144" s="746">
        <f t="shared" si="120"/>
        <v>0</v>
      </c>
      <c r="AK144" s="472">
        <f t="shared" si="120"/>
        <v>0</v>
      </c>
      <c r="AL144" s="472">
        <f t="shared" si="120"/>
        <v>0</v>
      </c>
      <c r="AM144" s="473">
        <f t="shared" si="120"/>
        <v>0</v>
      </c>
      <c r="AN144" s="196"/>
      <c r="AO144" s="196"/>
    </row>
    <row r="145" spans="2:41" x14ac:dyDescent="0.2">
      <c r="B145" s="172" t="s">
        <v>147</v>
      </c>
      <c r="C145" s="15" t="s">
        <v>348</v>
      </c>
      <c r="D145" s="76" t="str">
        <f>Anbudspris!$S$99</f>
        <v xml:space="preserve"> </v>
      </c>
      <c r="E145" s="821" t="str">
        <f>Anbudspris!$T$99</f>
        <v xml:space="preserve"> </v>
      </c>
      <c r="F145" s="817">
        <v>32</v>
      </c>
      <c r="G145" s="88">
        <f>IF(Prislista!$F$232=0,0,E145/F145)</f>
        <v>0</v>
      </c>
      <c r="H145" s="744">
        <f t="shared" si="118"/>
        <v>0</v>
      </c>
      <c r="I145" s="462">
        <f t="shared" si="118"/>
        <v>0</v>
      </c>
      <c r="J145" s="462">
        <f t="shared" si="118"/>
        <v>0</v>
      </c>
      <c r="K145" s="464">
        <f t="shared" si="118"/>
        <v>0</v>
      </c>
      <c r="L145" s="466">
        <f t="shared" si="118"/>
        <v>0</v>
      </c>
      <c r="M145" s="462">
        <f t="shared" si="118"/>
        <v>0</v>
      </c>
      <c r="N145" s="462">
        <f t="shared" si="118"/>
        <v>0</v>
      </c>
      <c r="O145" s="463">
        <f t="shared" si="118"/>
        <v>0</v>
      </c>
      <c r="P145" s="744">
        <f t="shared" si="118"/>
        <v>0</v>
      </c>
      <c r="Q145" s="462">
        <f t="shared" si="118"/>
        <v>0</v>
      </c>
      <c r="R145" s="462">
        <f t="shared" si="119"/>
        <v>0</v>
      </c>
      <c r="S145" s="464">
        <f t="shared" si="119"/>
        <v>0</v>
      </c>
      <c r="T145" s="466">
        <f t="shared" si="119"/>
        <v>0</v>
      </c>
      <c r="U145" s="462">
        <f t="shared" si="119"/>
        <v>0</v>
      </c>
      <c r="V145" s="462">
        <f t="shared" si="119"/>
        <v>0</v>
      </c>
      <c r="W145" s="463">
        <f t="shared" si="119"/>
        <v>0</v>
      </c>
      <c r="X145" s="744">
        <f t="shared" si="119"/>
        <v>0</v>
      </c>
      <c r="Y145" s="462">
        <f t="shared" si="119"/>
        <v>0</v>
      </c>
      <c r="Z145" s="462">
        <f t="shared" si="119"/>
        <v>0</v>
      </c>
      <c r="AA145" s="464">
        <f t="shared" si="119"/>
        <v>0</v>
      </c>
      <c r="AB145" s="466">
        <f t="shared" si="120"/>
        <v>0</v>
      </c>
      <c r="AC145" s="462">
        <f t="shared" si="120"/>
        <v>0</v>
      </c>
      <c r="AD145" s="462">
        <f t="shared" si="120"/>
        <v>0</v>
      </c>
      <c r="AE145" s="463">
        <f t="shared" si="120"/>
        <v>0</v>
      </c>
      <c r="AF145" s="744">
        <f t="shared" si="120"/>
        <v>0</v>
      </c>
      <c r="AG145" s="462">
        <f t="shared" si="120"/>
        <v>0</v>
      </c>
      <c r="AH145" s="462">
        <f t="shared" si="120"/>
        <v>0</v>
      </c>
      <c r="AI145" s="464">
        <f t="shared" si="120"/>
        <v>0</v>
      </c>
      <c r="AJ145" s="744">
        <f t="shared" si="120"/>
        <v>0</v>
      </c>
      <c r="AK145" s="462">
        <f t="shared" si="120"/>
        <v>0</v>
      </c>
      <c r="AL145" s="462">
        <f t="shared" si="120"/>
        <v>0</v>
      </c>
      <c r="AM145" s="464">
        <f t="shared" si="120"/>
        <v>0</v>
      </c>
      <c r="AN145" s="196"/>
      <c r="AO145" s="196"/>
    </row>
    <row r="146" spans="2:41" x14ac:dyDescent="0.2">
      <c r="B146" s="172" t="s">
        <v>148</v>
      </c>
      <c r="C146" s="15" t="s">
        <v>349</v>
      </c>
      <c r="D146" s="76" t="str">
        <f>Anbudspris!$S$100</f>
        <v xml:space="preserve"> </v>
      </c>
      <c r="E146" s="821" t="str">
        <f>Anbudspris!$T$100</f>
        <v xml:space="preserve"> </v>
      </c>
      <c r="F146" s="817">
        <v>32</v>
      </c>
      <c r="G146" s="88">
        <f>IF(Prislista!$F$233=0,0,E146/F146)</f>
        <v>0</v>
      </c>
      <c r="H146" s="744">
        <f t="shared" si="118"/>
        <v>0</v>
      </c>
      <c r="I146" s="462">
        <f t="shared" si="118"/>
        <v>0</v>
      </c>
      <c r="J146" s="462">
        <f t="shared" si="118"/>
        <v>0</v>
      </c>
      <c r="K146" s="464">
        <f t="shared" si="118"/>
        <v>0</v>
      </c>
      <c r="L146" s="466">
        <f t="shared" si="118"/>
        <v>0</v>
      </c>
      <c r="M146" s="462">
        <f t="shared" si="118"/>
        <v>0</v>
      </c>
      <c r="N146" s="462">
        <f t="shared" si="118"/>
        <v>0</v>
      </c>
      <c r="O146" s="463">
        <f t="shared" si="118"/>
        <v>0</v>
      </c>
      <c r="P146" s="744">
        <f t="shared" si="118"/>
        <v>0</v>
      </c>
      <c r="Q146" s="462">
        <f t="shared" si="118"/>
        <v>0</v>
      </c>
      <c r="R146" s="462">
        <f t="shared" si="119"/>
        <v>0</v>
      </c>
      <c r="S146" s="464">
        <f t="shared" si="119"/>
        <v>0</v>
      </c>
      <c r="T146" s="466">
        <f t="shared" si="119"/>
        <v>0</v>
      </c>
      <c r="U146" s="462">
        <f t="shared" si="119"/>
        <v>0</v>
      </c>
      <c r="V146" s="462">
        <f t="shared" si="119"/>
        <v>0</v>
      </c>
      <c r="W146" s="463">
        <f t="shared" si="119"/>
        <v>0</v>
      </c>
      <c r="X146" s="744">
        <f t="shared" si="119"/>
        <v>0</v>
      </c>
      <c r="Y146" s="462">
        <f t="shared" si="119"/>
        <v>0</v>
      </c>
      <c r="Z146" s="462">
        <f t="shared" si="119"/>
        <v>0</v>
      </c>
      <c r="AA146" s="464">
        <f t="shared" si="119"/>
        <v>0</v>
      </c>
      <c r="AB146" s="466">
        <f t="shared" si="120"/>
        <v>0</v>
      </c>
      <c r="AC146" s="462">
        <f t="shared" si="120"/>
        <v>0</v>
      </c>
      <c r="AD146" s="462">
        <f t="shared" si="120"/>
        <v>0</v>
      </c>
      <c r="AE146" s="463">
        <f t="shared" si="120"/>
        <v>0</v>
      </c>
      <c r="AF146" s="744">
        <f t="shared" si="120"/>
        <v>0</v>
      </c>
      <c r="AG146" s="462">
        <f t="shared" si="120"/>
        <v>0</v>
      </c>
      <c r="AH146" s="462">
        <f t="shared" si="120"/>
        <v>0</v>
      </c>
      <c r="AI146" s="464">
        <f t="shared" si="120"/>
        <v>0</v>
      </c>
      <c r="AJ146" s="744">
        <f t="shared" si="120"/>
        <v>0</v>
      </c>
      <c r="AK146" s="462">
        <f t="shared" si="120"/>
        <v>0</v>
      </c>
      <c r="AL146" s="462">
        <f t="shared" si="120"/>
        <v>0</v>
      </c>
      <c r="AM146" s="464">
        <f t="shared" si="120"/>
        <v>0</v>
      </c>
      <c r="AN146" s="196"/>
      <c r="AO146" s="196"/>
    </row>
    <row r="147" spans="2:41" x14ac:dyDescent="0.2">
      <c r="B147" s="172" t="s">
        <v>149</v>
      </c>
      <c r="C147" s="15" t="s">
        <v>350</v>
      </c>
      <c r="D147" s="76" t="str">
        <f>Anbudspris!$S$101</f>
        <v xml:space="preserve"> </v>
      </c>
      <c r="E147" s="821" t="str">
        <f>Anbudspris!$T$101</f>
        <v xml:space="preserve"> </v>
      </c>
      <c r="F147" s="817">
        <v>32</v>
      </c>
      <c r="G147" s="88">
        <f>IF(Prislista!$F$234=0,0,E147/F147)</f>
        <v>0</v>
      </c>
      <c r="H147" s="744">
        <f t="shared" si="118"/>
        <v>0</v>
      </c>
      <c r="I147" s="462">
        <f t="shared" si="118"/>
        <v>0</v>
      </c>
      <c r="J147" s="462">
        <f t="shared" si="118"/>
        <v>0</v>
      </c>
      <c r="K147" s="464">
        <f t="shared" si="118"/>
        <v>0</v>
      </c>
      <c r="L147" s="466">
        <f t="shared" si="118"/>
        <v>0</v>
      </c>
      <c r="M147" s="462">
        <f t="shared" si="118"/>
        <v>0</v>
      </c>
      <c r="N147" s="462">
        <f t="shared" si="118"/>
        <v>0</v>
      </c>
      <c r="O147" s="463">
        <f t="shared" si="118"/>
        <v>0</v>
      </c>
      <c r="P147" s="744">
        <f t="shared" si="118"/>
        <v>0</v>
      </c>
      <c r="Q147" s="462">
        <f t="shared" si="118"/>
        <v>0</v>
      </c>
      <c r="R147" s="462">
        <f t="shared" si="119"/>
        <v>0</v>
      </c>
      <c r="S147" s="464">
        <f t="shared" si="119"/>
        <v>0</v>
      </c>
      <c r="T147" s="466">
        <f t="shared" si="119"/>
        <v>0</v>
      </c>
      <c r="U147" s="462">
        <f t="shared" si="119"/>
        <v>0</v>
      </c>
      <c r="V147" s="462">
        <f t="shared" si="119"/>
        <v>0</v>
      </c>
      <c r="W147" s="463">
        <f t="shared" si="119"/>
        <v>0</v>
      </c>
      <c r="X147" s="744">
        <f t="shared" si="119"/>
        <v>0</v>
      </c>
      <c r="Y147" s="462">
        <f t="shared" si="119"/>
        <v>0</v>
      </c>
      <c r="Z147" s="462">
        <f t="shared" si="119"/>
        <v>0</v>
      </c>
      <c r="AA147" s="464">
        <f t="shared" si="119"/>
        <v>0</v>
      </c>
      <c r="AB147" s="466">
        <f t="shared" si="120"/>
        <v>0</v>
      </c>
      <c r="AC147" s="462">
        <f t="shared" si="120"/>
        <v>0</v>
      </c>
      <c r="AD147" s="462">
        <f t="shared" si="120"/>
        <v>0</v>
      </c>
      <c r="AE147" s="463">
        <f t="shared" si="120"/>
        <v>0</v>
      </c>
      <c r="AF147" s="744">
        <f t="shared" si="120"/>
        <v>0</v>
      </c>
      <c r="AG147" s="462">
        <f t="shared" si="120"/>
        <v>0</v>
      </c>
      <c r="AH147" s="462">
        <f t="shared" si="120"/>
        <v>0</v>
      </c>
      <c r="AI147" s="464">
        <f t="shared" si="120"/>
        <v>0</v>
      </c>
      <c r="AJ147" s="744">
        <f t="shared" si="120"/>
        <v>0</v>
      </c>
      <c r="AK147" s="462">
        <f t="shared" si="120"/>
        <v>0</v>
      </c>
      <c r="AL147" s="462">
        <f t="shared" si="120"/>
        <v>0</v>
      </c>
      <c r="AM147" s="464">
        <f t="shared" si="120"/>
        <v>0</v>
      </c>
      <c r="AN147" s="196"/>
      <c r="AO147" s="196"/>
    </row>
    <row r="148" spans="2:41" x14ac:dyDescent="0.2">
      <c r="B148" s="172" t="s">
        <v>150</v>
      </c>
      <c r="C148" s="428" t="s">
        <v>351</v>
      </c>
      <c r="D148" s="430" t="str">
        <f>Anbudspris!$S$102</f>
        <v xml:space="preserve"> </v>
      </c>
      <c r="E148" s="820" t="str">
        <f>Anbudspris!$T$102</f>
        <v xml:space="preserve"> </v>
      </c>
      <c r="F148" s="322">
        <v>32</v>
      </c>
      <c r="G148" s="433">
        <f>IF(Prislista!$F$235=0,0,E148/F148)</f>
        <v>0</v>
      </c>
      <c r="H148" s="744">
        <f t="shared" si="118"/>
        <v>0</v>
      </c>
      <c r="I148" s="462">
        <f t="shared" si="118"/>
        <v>0</v>
      </c>
      <c r="J148" s="462">
        <f t="shared" si="118"/>
        <v>0</v>
      </c>
      <c r="K148" s="464">
        <f t="shared" si="118"/>
        <v>0</v>
      </c>
      <c r="L148" s="466">
        <f t="shared" si="118"/>
        <v>0</v>
      </c>
      <c r="M148" s="462">
        <f t="shared" si="118"/>
        <v>0</v>
      </c>
      <c r="N148" s="462">
        <f t="shared" si="118"/>
        <v>0</v>
      </c>
      <c r="O148" s="463">
        <f t="shared" si="118"/>
        <v>0</v>
      </c>
      <c r="P148" s="744">
        <f t="shared" si="118"/>
        <v>0</v>
      </c>
      <c r="Q148" s="462">
        <f t="shared" si="118"/>
        <v>0</v>
      </c>
      <c r="R148" s="462">
        <f t="shared" si="119"/>
        <v>0</v>
      </c>
      <c r="S148" s="464">
        <f t="shared" si="119"/>
        <v>0</v>
      </c>
      <c r="T148" s="466">
        <f t="shared" si="119"/>
        <v>0</v>
      </c>
      <c r="U148" s="462">
        <f t="shared" si="119"/>
        <v>0</v>
      </c>
      <c r="V148" s="462">
        <f t="shared" si="119"/>
        <v>0</v>
      </c>
      <c r="W148" s="463">
        <f t="shared" si="119"/>
        <v>0</v>
      </c>
      <c r="X148" s="744">
        <f t="shared" si="119"/>
        <v>0</v>
      </c>
      <c r="Y148" s="462">
        <f t="shared" si="119"/>
        <v>0</v>
      </c>
      <c r="Z148" s="462">
        <f t="shared" si="119"/>
        <v>0</v>
      </c>
      <c r="AA148" s="464">
        <f t="shared" si="119"/>
        <v>0</v>
      </c>
      <c r="AB148" s="466">
        <f t="shared" si="120"/>
        <v>0</v>
      </c>
      <c r="AC148" s="462">
        <f t="shared" si="120"/>
        <v>0</v>
      </c>
      <c r="AD148" s="462">
        <f t="shared" si="120"/>
        <v>0</v>
      </c>
      <c r="AE148" s="463">
        <f t="shared" si="120"/>
        <v>0</v>
      </c>
      <c r="AF148" s="744">
        <f t="shared" si="120"/>
        <v>0</v>
      </c>
      <c r="AG148" s="462">
        <f t="shared" si="120"/>
        <v>0</v>
      </c>
      <c r="AH148" s="462">
        <f t="shared" si="120"/>
        <v>0</v>
      </c>
      <c r="AI148" s="464">
        <f t="shared" si="120"/>
        <v>0</v>
      </c>
      <c r="AJ148" s="744">
        <f t="shared" si="120"/>
        <v>0</v>
      </c>
      <c r="AK148" s="462">
        <f t="shared" si="120"/>
        <v>0</v>
      </c>
      <c r="AL148" s="462">
        <f t="shared" si="120"/>
        <v>0</v>
      </c>
      <c r="AM148" s="464">
        <f t="shared" si="120"/>
        <v>0</v>
      </c>
      <c r="AN148" s="196"/>
      <c r="AO148" s="196"/>
    </row>
    <row r="149" spans="2:41" x14ac:dyDescent="0.2">
      <c r="B149" s="172" t="s">
        <v>151</v>
      </c>
      <c r="C149" s="428" t="s">
        <v>352</v>
      </c>
      <c r="D149" s="430" t="str">
        <f>Anbudspris!$S$103</f>
        <v xml:space="preserve"> </v>
      </c>
      <c r="E149" s="820" t="str">
        <f>Anbudspris!$T$103</f>
        <v xml:space="preserve"> </v>
      </c>
      <c r="F149" s="322">
        <v>32</v>
      </c>
      <c r="G149" s="433">
        <f>IF(Prislista!$F$236=0,0,E149/F149)</f>
        <v>0</v>
      </c>
      <c r="H149" s="744">
        <f t="shared" si="118"/>
        <v>0</v>
      </c>
      <c r="I149" s="462">
        <f t="shared" si="118"/>
        <v>0</v>
      </c>
      <c r="J149" s="462">
        <f t="shared" si="118"/>
        <v>0</v>
      </c>
      <c r="K149" s="464">
        <f t="shared" si="118"/>
        <v>0</v>
      </c>
      <c r="L149" s="466">
        <f t="shared" si="118"/>
        <v>0</v>
      </c>
      <c r="M149" s="462">
        <f t="shared" si="118"/>
        <v>0</v>
      </c>
      <c r="N149" s="462">
        <f t="shared" si="118"/>
        <v>0</v>
      </c>
      <c r="O149" s="463">
        <f t="shared" si="118"/>
        <v>0</v>
      </c>
      <c r="P149" s="744">
        <f t="shared" si="118"/>
        <v>0</v>
      </c>
      <c r="Q149" s="462">
        <f t="shared" si="118"/>
        <v>0</v>
      </c>
      <c r="R149" s="462">
        <f t="shared" si="119"/>
        <v>0</v>
      </c>
      <c r="S149" s="464">
        <f t="shared" si="119"/>
        <v>0</v>
      </c>
      <c r="T149" s="466">
        <f t="shared" si="119"/>
        <v>0</v>
      </c>
      <c r="U149" s="462">
        <f t="shared" si="119"/>
        <v>0</v>
      </c>
      <c r="V149" s="462">
        <f t="shared" si="119"/>
        <v>0</v>
      </c>
      <c r="W149" s="463">
        <f t="shared" si="119"/>
        <v>0</v>
      </c>
      <c r="X149" s="744">
        <f t="shared" si="119"/>
        <v>0</v>
      </c>
      <c r="Y149" s="462">
        <f t="shared" si="119"/>
        <v>0</v>
      </c>
      <c r="Z149" s="462">
        <f t="shared" si="119"/>
        <v>0</v>
      </c>
      <c r="AA149" s="464">
        <f t="shared" si="119"/>
        <v>0</v>
      </c>
      <c r="AB149" s="466">
        <f t="shared" si="120"/>
        <v>0</v>
      </c>
      <c r="AC149" s="462">
        <f t="shared" si="120"/>
        <v>0</v>
      </c>
      <c r="AD149" s="462">
        <f t="shared" si="120"/>
        <v>0</v>
      </c>
      <c r="AE149" s="463">
        <f t="shared" si="120"/>
        <v>0</v>
      </c>
      <c r="AF149" s="744">
        <f t="shared" si="120"/>
        <v>0</v>
      </c>
      <c r="AG149" s="462">
        <f t="shared" si="120"/>
        <v>0</v>
      </c>
      <c r="AH149" s="462">
        <f t="shared" si="120"/>
        <v>0</v>
      </c>
      <c r="AI149" s="464">
        <f t="shared" si="120"/>
        <v>0</v>
      </c>
      <c r="AJ149" s="744">
        <f t="shared" si="120"/>
        <v>0</v>
      </c>
      <c r="AK149" s="462">
        <f t="shared" si="120"/>
        <v>0</v>
      </c>
      <c r="AL149" s="462">
        <f t="shared" si="120"/>
        <v>0</v>
      </c>
      <c r="AM149" s="464">
        <f t="shared" si="120"/>
        <v>0</v>
      </c>
      <c r="AN149" s="196"/>
      <c r="AO149" s="196"/>
    </row>
    <row r="150" spans="2:41" x14ac:dyDescent="0.2">
      <c r="B150" s="172" t="s">
        <v>152</v>
      </c>
      <c r="C150" s="15" t="s">
        <v>353</v>
      </c>
      <c r="D150" s="76" t="str">
        <f>Anbudspris!$S$104</f>
        <v xml:space="preserve"> </v>
      </c>
      <c r="E150" s="821" t="str">
        <f>Anbudspris!$T$104</f>
        <v xml:space="preserve"> </v>
      </c>
      <c r="F150" s="817">
        <v>32</v>
      </c>
      <c r="G150" s="88">
        <f>IF(Prislista!$F$237=0,0,E150/F150)</f>
        <v>0</v>
      </c>
      <c r="H150" s="744">
        <f t="shared" si="118"/>
        <v>0</v>
      </c>
      <c r="I150" s="462">
        <f t="shared" si="118"/>
        <v>0</v>
      </c>
      <c r="J150" s="462">
        <f t="shared" si="118"/>
        <v>0</v>
      </c>
      <c r="K150" s="464">
        <f t="shared" si="118"/>
        <v>0</v>
      </c>
      <c r="L150" s="466">
        <f t="shared" si="118"/>
        <v>0</v>
      </c>
      <c r="M150" s="462">
        <f t="shared" si="118"/>
        <v>0</v>
      </c>
      <c r="N150" s="462">
        <f t="shared" si="118"/>
        <v>0</v>
      </c>
      <c r="O150" s="463">
        <f t="shared" si="118"/>
        <v>0</v>
      </c>
      <c r="P150" s="744">
        <f t="shared" si="118"/>
        <v>0</v>
      </c>
      <c r="Q150" s="462">
        <f t="shared" si="118"/>
        <v>0</v>
      </c>
      <c r="R150" s="462">
        <f t="shared" si="119"/>
        <v>0</v>
      </c>
      <c r="S150" s="464">
        <f t="shared" si="119"/>
        <v>0</v>
      </c>
      <c r="T150" s="466">
        <f t="shared" si="119"/>
        <v>0</v>
      </c>
      <c r="U150" s="462">
        <f t="shared" si="119"/>
        <v>0</v>
      </c>
      <c r="V150" s="462">
        <f t="shared" si="119"/>
        <v>0</v>
      </c>
      <c r="W150" s="463">
        <f t="shared" si="119"/>
        <v>0</v>
      </c>
      <c r="X150" s="744">
        <f t="shared" si="119"/>
        <v>0</v>
      </c>
      <c r="Y150" s="462">
        <f t="shared" si="119"/>
        <v>0</v>
      </c>
      <c r="Z150" s="462">
        <f t="shared" si="119"/>
        <v>0</v>
      </c>
      <c r="AA150" s="464">
        <f t="shared" si="119"/>
        <v>0</v>
      </c>
      <c r="AB150" s="466">
        <f t="shared" si="120"/>
        <v>0</v>
      </c>
      <c r="AC150" s="462">
        <f t="shared" si="120"/>
        <v>0</v>
      </c>
      <c r="AD150" s="462">
        <f t="shared" si="120"/>
        <v>0</v>
      </c>
      <c r="AE150" s="463">
        <f t="shared" si="120"/>
        <v>0</v>
      </c>
      <c r="AF150" s="744">
        <f t="shared" si="120"/>
        <v>0</v>
      </c>
      <c r="AG150" s="462">
        <f t="shared" si="120"/>
        <v>0</v>
      </c>
      <c r="AH150" s="462">
        <f t="shared" si="120"/>
        <v>0</v>
      </c>
      <c r="AI150" s="464">
        <f t="shared" si="120"/>
        <v>0</v>
      </c>
      <c r="AJ150" s="744">
        <f t="shared" si="120"/>
        <v>0</v>
      </c>
      <c r="AK150" s="462">
        <f t="shared" si="120"/>
        <v>0</v>
      </c>
      <c r="AL150" s="462">
        <f t="shared" si="120"/>
        <v>0</v>
      </c>
      <c r="AM150" s="464">
        <f t="shared" si="120"/>
        <v>0</v>
      </c>
      <c r="AN150" s="196"/>
      <c r="AO150" s="864"/>
    </row>
    <row r="151" spans="2:41" x14ac:dyDescent="0.2">
      <c r="B151" s="172" t="s">
        <v>153</v>
      </c>
      <c r="C151" s="806" t="s">
        <v>354</v>
      </c>
      <c r="D151" s="76" t="str">
        <f>Anbudspris!$S$105</f>
        <v xml:space="preserve"> </v>
      </c>
      <c r="E151" s="821" t="str">
        <f>Anbudspris!$T$105</f>
        <v xml:space="preserve"> </v>
      </c>
      <c r="F151" s="817">
        <v>32</v>
      </c>
      <c r="G151" s="88">
        <f>IF(Prislista!$F$238=0,0,E151/F151)</f>
        <v>0</v>
      </c>
      <c r="H151" s="744">
        <f t="shared" si="118"/>
        <v>0</v>
      </c>
      <c r="I151" s="462">
        <f t="shared" si="118"/>
        <v>0</v>
      </c>
      <c r="J151" s="462">
        <f t="shared" si="118"/>
        <v>0</v>
      </c>
      <c r="K151" s="464">
        <f t="shared" si="118"/>
        <v>0</v>
      </c>
      <c r="L151" s="744">
        <f t="shared" si="118"/>
        <v>0</v>
      </c>
      <c r="M151" s="462">
        <f t="shared" si="118"/>
        <v>0</v>
      </c>
      <c r="N151" s="462">
        <f t="shared" si="118"/>
        <v>0</v>
      </c>
      <c r="O151" s="464">
        <f t="shared" si="118"/>
        <v>0</v>
      </c>
      <c r="P151" s="744">
        <f t="shared" si="118"/>
        <v>0</v>
      </c>
      <c r="Q151" s="462">
        <f t="shared" si="118"/>
        <v>0</v>
      </c>
      <c r="R151" s="462">
        <f t="shared" si="118"/>
        <v>0</v>
      </c>
      <c r="S151" s="464">
        <f t="shared" si="118"/>
        <v>0</v>
      </c>
      <c r="T151" s="744">
        <f t="shared" si="118"/>
        <v>0</v>
      </c>
      <c r="U151" s="462">
        <f t="shared" si="118"/>
        <v>0</v>
      </c>
      <c r="V151" s="462">
        <f t="shared" si="118"/>
        <v>0</v>
      </c>
      <c r="W151" s="464">
        <f t="shared" si="118"/>
        <v>0</v>
      </c>
      <c r="X151" s="744">
        <f t="shared" si="119"/>
        <v>0</v>
      </c>
      <c r="Y151" s="462">
        <f t="shared" si="119"/>
        <v>0</v>
      </c>
      <c r="Z151" s="462">
        <f t="shared" si="119"/>
        <v>0</v>
      </c>
      <c r="AA151" s="464">
        <f t="shared" si="119"/>
        <v>0</v>
      </c>
      <c r="AB151" s="744">
        <f t="shared" si="119"/>
        <v>0</v>
      </c>
      <c r="AC151" s="462">
        <f t="shared" si="119"/>
        <v>0</v>
      </c>
      <c r="AD151" s="462">
        <f t="shared" si="119"/>
        <v>0</v>
      </c>
      <c r="AE151" s="464">
        <f t="shared" si="119"/>
        <v>0</v>
      </c>
      <c r="AF151" s="744">
        <f t="shared" si="119"/>
        <v>0</v>
      </c>
      <c r="AG151" s="462">
        <f t="shared" si="119"/>
        <v>0</v>
      </c>
      <c r="AH151" s="462">
        <f t="shared" si="120"/>
        <v>0</v>
      </c>
      <c r="AI151" s="464">
        <f t="shared" si="120"/>
        <v>0</v>
      </c>
      <c r="AJ151" s="744">
        <f t="shared" si="120"/>
        <v>0</v>
      </c>
      <c r="AK151" s="462">
        <f t="shared" si="120"/>
        <v>0</v>
      </c>
      <c r="AL151" s="462">
        <f t="shared" si="120"/>
        <v>0</v>
      </c>
      <c r="AM151" s="464">
        <f t="shared" si="120"/>
        <v>0</v>
      </c>
      <c r="AN151" s="196"/>
      <c r="AO151" s="865" t="s">
        <v>121</v>
      </c>
    </row>
    <row r="152" spans="2:41" x14ac:dyDescent="0.2">
      <c r="B152" s="171" t="s">
        <v>160</v>
      </c>
      <c r="C152" s="807" t="s">
        <v>355</v>
      </c>
      <c r="D152" s="247" t="str">
        <f>Anbudspris!$S$106</f>
        <v xml:space="preserve"> </v>
      </c>
      <c r="E152" s="824" t="str">
        <f>Anbudspris!$T$106</f>
        <v xml:space="preserve"> </v>
      </c>
      <c r="F152" s="818">
        <v>32</v>
      </c>
      <c r="G152" s="244">
        <f>IF(Prislista!$F$239=0,0,E152/F152)</f>
        <v>0</v>
      </c>
      <c r="H152" s="747">
        <f t="shared" si="118"/>
        <v>0</v>
      </c>
      <c r="I152" s="474">
        <f t="shared" si="118"/>
        <v>0</v>
      </c>
      <c r="J152" s="474">
        <f t="shared" si="118"/>
        <v>0</v>
      </c>
      <c r="K152" s="475">
        <f t="shared" si="118"/>
        <v>0</v>
      </c>
      <c r="L152" s="778">
        <f t="shared" si="118"/>
        <v>0</v>
      </c>
      <c r="M152" s="474">
        <f t="shared" si="118"/>
        <v>0</v>
      </c>
      <c r="N152" s="474">
        <f t="shared" si="118"/>
        <v>0</v>
      </c>
      <c r="O152" s="783">
        <f t="shared" si="118"/>
        <v>0</v>
      </c>
      <c r="P152" s="747">
        <f t="shared" si="118"/>
        <v>0</v>
      </c>
      <c r="Q152" s="474">
        <f t="shared" si="118"/>
        <v>0</v>
      </c>
      <c r="R152" s="474">
        <f t="shared" si="119"/>
        <v>0</v>
      </c>
      <c r="S152" s="475">
        <f t="shared" si="119"/>
        <v>0</v>
      </c>
      <c r="T152" s="778">
        <f t="shared" si="119"/>
        <v>0</v>
      </c>
      <c r="U152" s="474">
        <f t="shared" si="119"/>
        <v>0</v>
      </c>
      <c r="V152" s="474">
        <f t="shared" si="119"/>
        <v>0</v>
      </c>
      <c r="W152" s="783">
        <f t="shared" si="119"/>
        <v>0</v>
      </c>
      <c r="X152" s="747">
        <f t="shared" si="119"/>
        <v>0</v>
      </c>
      <c r="Y152" s="474">
        <f t="shared" si="119"/>
        <v>0</v>
      </c>
      <c r="Z152" s="474">
        <f t="shared" si="119"/>
        <v>0</v>
      </c>
      <c r="AA152" s="475">
        <f t="shared" si="119"/>
        <v>0</v>
      </c>
      <c r="AB152" s="778">
        <f t="shared" si="120"/>
        <v>0</v>
      </c>
      <c r="AC152" s="474">
        <f t="shared" si="120"/>
        <v>0</v>
      </c>
      <c r="AD152" s="474">
        <f t="shared" si="120"/>
        <v>0</v>
      </c>
      <c r="AE152" s="783">
        <f t="shared" si="120"/>
        <v>0</v>
      </c>
      <c r="AF152" s="747">
        <f t="shared" si="120"/>
        <v>0</v>
      </c>
      <c r="AG152" s="474">
        <f t="shared" si="120"/>
        <v>0</v>
      </c>
      <c r="AH152" s="474">
        <f t="shared" si="120"/>
        <v>0</v>
      </c>
      <c r="AI152" s="475">
        <f t="shared" si="120"/>
        <v>0</v>
      </c>
      <c r="AJ152" s="747">
        <f t="shared" si="120"/>
        <v>0</v>
      </c>
      <c r="AK152" s="474">
        <f t="shared" si="120"/>
        <v>0</v>
      </c>
      <c r="AL152" s="474">
        <f t="shared" si="120"/>
        <v>0</v>
      </c>
      <c r="AM152" s="475">
        <f t="shared" si="120"/>
        <v>0</v>
      </c>
      <c r="AN152" s="196"/>
      <c r="AO152" s="203">
        <f>SUM(H139:AM152)</f>
        <v>0</v>
      </c>
    </row>
    <row r="153" spans="2:41" s="13" customFormat="1" x14ac:dyDescent="0.2">
      <c r="C153" s="98"/>
      <c r="D153" s="98"/>
      <c r="E153" s="98"/>
      <c r="F153" s="98"/>
      <c r="G153" s="786"/>
      <c r="H153" s="98"/>
    </row>
  </sheetData>
  <sheetProtection password="BF50" sheet="1" objects="1" scenarios="1" selectLockedCells="1"/>
  <mergeCells count="64">
    <mergeCell ref="AF137:AI137"/>
    <mergeCell ref="AJ137:AM137"/>
    <mergeCell ref="H137:K137"/>
    <mergeCell ref="L137:O137"/>
    <mergeCell ref="P137:S137"/>
    <mergeCell ref="T137:W137"/>
    <mergeCell ref="X137:AA137"/>
    <mergeCell ref="AB137:AE137"/>
    <mergeCell ref="AF101:AI101"/>
    <mergeCell ref="AJ101:AM101"/>
    <mergeCell ref="H119:K119"/>
    <mergeCell ref="L119:O119"/>
    <mergeCell ref="P119:S119"/>
    <mergeCell ref="T119:W119"/>
    <mergeCell ref="X119:AA119"/>
    <mergeCell ref="AB119:AE119"/>
    <mergeCell ref="AF119:AI119"/>
    <mergeCell ref="AJ119:AM119"/>
    <mergeCell ref="H101:K101"/>
    <mergeCell ref="L101:O101"/>
    <mergeCell ref="P101:S101"/>
    <mergeCell ref="T101:W101"/>
    <mergeCell ref="X101:AA101"/>
    <mergeCell ref="AB101:AE101"/>
    <mergeCell ref="AF65:AI65"/>
    <mergeCell ref="AJ65:AM65"/>
    <mergeCell ref="H83:K83"/>
    <mergeCell ref="L83:O83"/>
    <mergeCell ref="P83:S83"/>
    <mergeCell ref="T83:W83"/>
    <mergeCell ref="X83:AA83"/>
    <mergeCell ref="AB83:AE83"/>
    <mergeCell ref="AF83:AI83"/>
    <mergeCell ref="AJ83:AM83"/>
    <mergeCell ref="H65:K65"/>
    <mergeCell ref="L65:O65"/>
    <mergeCell ref="P65:S65"/>
    <mergeCell ref="T65:W65"/>
    <mergeCell ref="X65:AA65"/>
    <mergeCell ref="AB65:AE65"/>
    <mergeCell ref="AF47:AI47"/>
    <mergeCell ref="AJ47:AM47"/>
    <mergeCell ref="H47:K47"/>
    <mergeCell ref="L47:O47"/>
    <mergeCell ref="P47:S47"/>
    <mergeCell ref="T47:W47"/>
    <mergeCell ref="X47:AA47"/>
    <mergeCell ref="AB47:AE47"/>
    <mergeCell ref="AF11:AI11"/>
    <mergeCell ref="AJ11:AM11"/>
    <mergeCell ref="H29:K29"/>
    <mergeCell ref="L29:O29"/>
    <mergeCell ref="P29:S29"/>
    <mergeCell ref="T29:W29"/>
    <mergeCell ref="X29:AA29"/>
    <mergeCell ref="AB29:AE29"/>
    <mergeCell ref="AF29:AI29"/>
    <mergeCell ref="AJ29:AM29"/>
    <mergeCell ref="H11:K11"/>
    <mergeCell ref="L11:O11"/>
    <mergeCell ref="P11:S11"/>
    <mergeCell ref="T11:W11"/>
    <mergeCell ref="X11:AA11"/>
    <mergeCell ref="AB11:AE11"/>
  </mergeCells>
  <pageMargins left="0.39370078740157483" right="0.39370078740157483" top="1.6535433070866143" bottom="0.74803149606299213" header="0.78740157480314965" footer="0.31496062992125984"/>
  <pageSetup paperSize="8" scale="64" orientation="landscape" r:id="rId1"/>
  <headerFooter>
    <oddHeader>&amp;L&amp;"Arial,Fet"&amp;11ESV - Ekonomistyrningsverket&amp;C&amp;"Arial,Fet"&amp;11Specifikation av driftkostnader
Upphandling av Personalsystem&amp;R&amp;P/&amp;N</oddHeader>
    <oddFooter>&amp;LDnr 7.1-78/2013&amp;R2013-03-22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3"/>
  <sheetViews>
    <sheetView topLeftCell="A24" zoomScale="80" zoomScaleNormal="80" workbookViewId="0">
      <selection activeCell="B141" sqref="B141:C141"/>
    </sheetView>
  </sheetViews>
  <sheetFormatPr defaultRowHeight="12.75" x14ac:dyDescent="0.2"/>
  <cols>
    <col min="1" max="1" width="2.42578125" style="2" customWidth="1"/>
    <col min="2" max="2" width="6.28515625" style="2" customWidth="1"/>
    <col min="3" max="3" width="67.140625" style="3" customWidth="1"/>
    <col min="4" max="4" width="12" style="2" customWidth="1"/>
    <col min="5" max="5" width="11.140625" style="3" bestFit="1" customWidth="1"/>
    <col min="6" max="6" width="8.140625" style="3" customWidth="1"/>
    <col min="7" max="7" width="12.5703125" style="1" bestFit="1" customWidth="1"/>
    <col min="8" max="39" width="10" style="2" customWidth="1"/>
    <col min="40" max="40" width="2.85546875" style="2" customWidth="1"/>
    <col min="41" max="41" width="13.7109375" style="2" customWidth="1"/>
    <col min="42" max="58" width="10.140625" style="2" bestFit="1" customWidth="1"/>
    <col min="59" max="16384" width="9.140625" style="2"/>
  </cols>
  <sheetData>
    <row r="1" spans="1:41" hidden="1" x14ac:dyDescent="0.2">
      <c r="G1" s="439"/>
    </row>
    <row r="3" spans="1:41" s="738" customFormat="1" hidden="1" x14ac:dyDescent="0.2">
      <c r="C3" s="788" t="s">
        <v>87</v>
      </c>
      <c r="D3" s="789">
        <v>0</v>
      </c>
      <c r="E3" s="790">
        <v>1</v>
      </c>
      <c r="F3" s="790">
        <v>2</v>
      </c>
      <c r="G3" s="790">
        <v>3</v>
      </c>
      <c r="H3" s="790">
        <v>4</v>
      </c>
      <c r="I3" s="790">
        <v>5</v>
      </c>
      <c r="J3" s="790">
        <v>6</v>
      </c>
      <c r="K3" s="790">
        <v>7</v>
      </c>
      <c r="L3" s="790">
        <v>8</v>
      </c>
      <c r="M3" s="790">
        <v>9</v>
      </c>
      <c r="N3" s="791">
        <v>10</v>
      </c>
    </row>
    <row r="4" spans="1:41" s="738" customFormat="1" hidden="1" x14ac:dyDescent="0.2">
      <c r="C4" s="792" t="s">
        <v>342</v>
      </c>
      <c r="D4" s="793"/>
      <c r="E4" s="794">
        <f>SUM(1*$B10)</f>
        <v>0.02</v>
      </c>
      <c r="F4" s="794">
        <f t="shared" ref="F4:N4" si="0">SUM((1+E4)*(1+$B10))-1</f>
        <v>4.0399999999999991E-2</v>
      </c>
      <c r="G4" s="794">
        <f t="shared" si="0"/>
        <v>6.1207999999999929E-2</v>
      </c>
      <c r="H4" s="794">
        <f t="shared" si="0"/>
        <v>8.2432159999999977E-2</v>
      </c>
      <c r="I4" s="794">
        <f t="shared" si="0"/>
        <v>0.10408080320000002</v>
      </c>
      <c r="J4" s="794">
        <f t="shared" si="0"/>
        <v>0.12616241926400007</v>
      </c>
      <c r="K4" s="794">
        <f t="shared" si="0"/>
        <v>0.14868566764928004</v>
      </c>
      <c r="L4" s="794">
        <f t="shared" si="0"/>
        <v>0.17165938100226574</v>
      </c>
      <c r="M4" s="794">
        <f t="shared" si="0"/>
        <v>0.19509256862231106</v>
      </c>
      <c r="N4" s="795">
        <f t="shared" si="0"/>
        <v>0.21899441999475733</v>
      </c>
    </row>
    <row r="5" spans="1:41" s="678" customFormat="1" ht="15" hidden="1" x14ac:dyDescent="0.25"/>
    <row r="6" spans="1:41" ht="15" x14ac:dyDescent="0.25">
      <c r="B6" s="4" t="s">
        <v>51</v>
      </c>
      <c r="C6" s="7"/>
      <c r="E6" s="7"/>
      <c r="F6" s="7"/>
      <c r="G6" s="7"/>
    </row>
    <row r="7" spans="1:41" s="3" customFormat="1" x14ac:dyDescent="0.2">
      <c r="B7" s="8" t="s">
        <v>67</v>
      </c>
      <c r="C7" s="6"/>
      <c r="D7" s="96"/>
      <c r="E7" s="6"/>
      <c r="F7" s="6"/>
      <c r="G7" s="6"/>
    </row>
    <row r="8" spans="1:41" s="3" customFormat="1" x14ac:dyDescent="0.2">
      <c r="B8" s="8" t="s">
        <v>81</v>
      </c>
      <c r="C8" s="6"/>
      <c r="D8" s="96"/>
      <c r="E8" s="6"/>
      <c r="F8" s="6"/>
      <c r="G8" s="6"/>
    </row>
    <row r="9" spans="1:41" s="3" customFormat="1" x14ac:dyDescent="0.2">
      <c r="B9" s="8"/>
      <c r="C9" s="6"/>
      <c r="D9" s="96"/>
      <c r="E9" s="6"/>
      <c r="F9" s="6"/>
      <c r="G9" s="6"/>
      <c r="H9" s="796"/>
    </row>
    <row r="10" spans="1:41" s="3" customFormat="1" x14ac:dyDescent="0.2">
      <c r="A10" s="97"/>
      <c r="B10" s="787">
        <v>0.02</v>
      </c>
      <c r="C10" s="220" t="s">
        <v>80</v>
      </c>
      <c r="D10" s="96"/>
      <c r="E10" s="98"/>
      <c r="F10" s="98"/>
      <c r="G10" s="98"/>
      <c r="H10" s="1091">
        <v>2015</v>
      </c>
      <c r="I10" s="1092"/>
      <c r="J10" s="1092"/>
      <c r="K10" s="1092"/>
      <c r="L10" s="1091">
        <f>SUM(H10+1)</f>
        <v>2016</v>
      </c>
      <c r="M10" s="1092"/>
      <c r="N10" s="1092"/>
      <c r="O10" s="1093"/>
      <c r="P10" s="1091">
        <f t="shared" ref="P10" si="1">SUM(L10+1)</f>
        <v>2017</v>
      </c>
      <c r="Q10" s="1092"/>
      <c r="R10" s="1092"/>
      <c r="S10" s="1093"/>
      <c r="T10" s="1091">
        <f t="shared" ref="T10" si="2">SUM(P10+1)</f>
        <v>2018</v>
      </c>
      <c r="U10" s="1092"/>
      <c r="V10" s="1092"/>
      <c r="W10" s="1093"/>
      <c r="X10" s="1091">
        <f t="shared" ref="X10" si="3">SUM(T10+1)</f>
        <v>2019</v>
      </c>
      <c r="Y10" s="1092"/>
      <c r="Z10" s="1092"/>
      <c r="AA10" s="1093"/>
      <c r="AB10" s="1091">
        <f t="shared" ref="AB10" si="4">SUM(X10+1)</f>
        <v>2020</v>
      </c>
      <c r="AC10" s="1092"/>
      <c r="AD10" s="1092"/>
      <c r="AE10" s="1093"/>
      <c r="AF10" s="1091">
        <f t="shared" ref="AF10" si="5">SUM(AB10+1)</f>
        <v>2021</v>
      </c>
      <c r="AG10" s="1092"/>
      <c r="AH10" s="1092"/>
      <c r="AI10" s="1093"/>
      <c r="AJ10" s="1091">
        <f t="shared" ref="AJ10" si="6">SUM(AF10+1)</f>
        <v>2022</v>
      </c>
      <c r="AK10" s="1092"/>
      <c r="AL10" s="1092"/>
      <c r="AM10" s="1093"/>
    </row>
    <row r="11" spans="1:41" ht="15" x14ac:dyDescent="0.25">
      <c r="B11" s="4"/>
      <c r="C11" s="7"/>
      <c r="D11" s="79"/>
      <c r="E11" s="80" t="s">
        <v>53</v>
      </c>
      <c r="F11" s="99" t="s">
        <v>14</v>
      </c>
      <c r="G11" s="102" t="s">
        <v>48</v>
      </c>
      <c r="H11" s="748" t="s">
        <v>343</v>
      </c>
      <c r="I11" s="749" t="s">
        <v>344</v>
      </c>
      <c r="J11" s="750" t="s">
        <v>345</v>
      </c>
      <c r="K11" s="764" t="s">
        <v>346</v>
      </c>
      <c r="L11" s="748" t="s">
        <v>343</v>
      </c>
      <c r="M11" s="749" t="s">
        <v>344</v>
      </c>
      <c r="N11" s="750" t="s">
        <v>345</v>
      </c>
      <c r="O11" s="770" t="s">
        <v>346</v>
      </c>
      <c r="P11" s="756" t="s">
        <v>343</v>
      </c>
      <c r="Q11" s="749" t="s">
        <v>344</v>
      </c>
      <c r="R11" s="750" t="s">
        <v>345</v>
      </c>
      <c r="S11" s="773" t="s">
        <v>346</v>
      </c>
      <c r="T11" s="748" t="s">
        <v>343</v>
      </c>
      <c r="U11" s="749" t="s">
        <v>344</v>
      </c>
      <c r="V11" s="750" t="s">
        <v>345</v>
      </c>
      <c r="W11" s="770" t="s">
        <v>346</v>
      </c>
      <c r="X11" s="756" t="s">
        <v>343</v>
      </c>
      <c r="Y11" s="749" t="s">
        <v>344</v>
      </c>
      <c r="Z11" s="750" t="s">
        <v>345</v>
      </c>
      <c r="AA11" s="773" t="s">
        <v>346</v>
      </c>
      <c r="AB11" s="748" t="s">
        <v>343</v>
      </c>
      <c r="AC11" s="749" t="s">
        <v>344</v>
      </c>
      <c r="AD11" s="750" t="s">
        <v>345</v>
      </c>
      <c r="AE11" s="770" t="s">
        <v>346</v>
      </c>
      <c r="AF11" s="756" t="s">
        <v>343</v>
      </c>
      <c r="AG11" s="749" t="s">
        <v>344</v>
      </c>
      <c r="AH11" s="750" t="s">
        <v>345</v>
      </c>
      <c r="AI11" s="773" t="s">
        <v>346</v>
      </c>
      <c r="AJ11" s="748" t="s">
        <v>343</v>
      </c>
      <c r="AK11" s="749" t="s">
        <v>344</v>
      </c>
      <c r="AL11" s="750" t="s">
        <v>345</v>
      </c>
      <c r="AM11" s="770" t="s">
        <v>346</v>
      </c>
      <c r="AO11" s="3"/>
    </row>
    <row r="12" spans="1:41" ht="15" x14ac:dyDescent="0.25">
      <c r="B12" s="4" t="s">
        <v>330</v>
      </c>
      <c r="C12" s="7"/>
      <c r="D12" s="126" t="s">
        <v>28</v>
      </c>
      <c r="E12" s="81" t="s">
        <v>54</v>
      </c>
      <c r="F12" s="100" t="s">
        <v>49</v>
      </c>
      <c r="G12" s="103" t="s">
        <v>47</v>
      </c>
      <c r="H12" s="852">
        <f>SUM(E4)</f>
        <v>0.02</v>
      </c>
      <c r="I12" s="853">
        <f>SUM($F4)</f>
        <v>4.0399999999999991E-2</v>
      </c>
      <c r="J12" s="853">
        <f t="shared" ref="J12:L12" si="7">SUM($F4)</f>
        <v>4.0399999999999991E-2</v>
      </c>
      <c r="K12" s="854">
        <f t="shared" si="7"/>
        <v>4.0399999999999991E-2</v>
      </c>
      <c r="L12" s="852">
        <f t="shared" si="7"/>
        <v>4.0399999999999991E-2</v>
      </c>
      <c r="M12" s="853">
        <f>SUM($G4)</f>
        <v>6.1207999999999929E-2</v>
      </c>
      <c r="N12" s="853">
        <f>SUM($G4)</f>
        <v>6.1207999999999929E-2</v>
      </c>
      <c r="O12" s="855">
        <f>SUM($G4)</f>
        <v>6.1207999999999929E-2</v>
      </c>
      <c r="P12" s="856">
        <f>SUM($G4)</f>
        <v>6.1207999999999929E-2</v>
      </c>
      <c r="Q12" s="853">
        <f>SUM($H4)</f>
        <v>8.2432159999999977E-2</v>
      </c>
      <c r="R12" s="853">
        <f>SUM($H4)</f>
        <v>8.2432159999999977E-2</v>
      </c>
      <c r="S12" s="854">
        <f>SUM($H4)</f>
        <v>8.2432159999999977E-2</v>
      </c>
      <c r="T12" s="852">
        <f>SUM($H4)</f>
        <v>8.2432159999999977E-2</v>
      </c>
      <c r="U12" s="853">
        <f>SUM($I4)</f>
        <v>0.10408080320000002</v>
      </c>
      <c r="V12" s="853">
        <f>SUM($I4)</f>
        <v>0.10408080320000002</v>
      </c>
      <c r="W12" s="855">
        <f>SUM($I4)</f>
        <v>0.10408080320000002</v>
      </c>
      <c r="X12" s="856">
        <f>SUM($I4)</f>
        <v>0.10408080320000002</v>
      </c>
      <c r="Y12" s="853">
        <f>SUM($J4)</f>
        <v>0.12616241926400007</v>
      </c>
      <c r="Z12" s="853">
        <f>SUM($J4)</f>
        <v>0.12616241926400007</v>
      </c>
      <c r="AA12" s="854">
        <f>SUM($J4)</f>
        <v>0.12616241926400007</v>
      </c>
      <c r="AB12" s="852">
        <f>SUM($J4)</f>
        <v>0.12616241926400007</v>
      </c>
      <c r="AC12" s="853">
        <f>SUM($K4)</f>
        <v>0.14868566764928004</v>
      </c>
      <c r="AD12" s="853">
        <f>SUM($K4)</f>
        <v>0.14868566764928004</v>
      </c>
      <c r="AE12" s="855">
        <f>SUM($K4)</f>
        <v>0.14868566764928004</v>
      </c>
      <c r="AF12" s="856">
        <f>SUM($K4)</f>
        <v>0.14868566764928004</v>
      </c>
      <c r="AG12" s="853">
        <f>SUM($L4)</f>
        <v>0.17165938100226574</v>
      </c>
      <c r="AH12" s="853">
        <f>SUM($L4)</f>
        <v>0.17165938100226574</v>
      </c>
      <c r="AI12" s="854">
        <f>SUM($L4)</f>
        <v>0.17165938100226574</v>
      </c>
      <c r="AJ12" s="852">
        <f>SUM($L4)</f>
        <v>0.17165938100226574</v>
      </c>
      <c r="AK12" s="853">
        <f>SUM($M4)</f>
        <v>0.19509256862231106</v>
      </c>
      <c r="AL12" s="853">
        <f>SUM($M4)</f>
        <v>0.19509256862231106</v>
      </c>
      <c r="AM12" s="855">
        <f>SUM($M4)</f>
        <v>0.19509256862231106</v>
      </c>
      <c r="AO12" s="3"/>
    </row>
    <row r="13" spans="1:41" x14ac:dyDescent="0.2">
      <c r="B13" s="173" t="s">
        <v>24</v>
      </c>
      <c r="C13" s="399" t="s">
        <v>358</v>
      </c>
      <c r="D13" s="400" t="str">
        <f>'Spec Driftkostnader'!D13</f>
        <v xml:space="preserve"> </v>
      </c>
      <c r="E13" s="401" t="str">
        <f>'Spec Driftkostnader'!E13</f>
        <v xml:space="preserve"> </v>
      </c>
      <c r="F13" s="402">
        <f>'Spec Driftkostnader'!F13</f>
        <v>32</v>
      </c>
      <c r="G13" s="403">
        <f>'Spec Driftkostnader'!G13</f>
        <v>0</v>
      </c>
      <c r="H13" s="761">
        <f t="shared" ref="H13:Q14" si="8">SUM($G13*H$12)</f>
        <v>0</v>
      </c>
      <c r="I13" s="404">
        <f t="shared" si="8"/>
        <v>0</v>
      </c>
      <c r="J13" s="404">
        <f t="shared" si="8"/>
        <v>0</v>
      </c>
      <c r="K13" s="406">
        <f t="shared" si="8"/>
        <v>0</v>
      </c>
      <c r="L13" s="761">
        <f t="shared" si="8"/>
        <v>0</v>
      </c>
      <c r="M13" s="404">
        <f t="shared" si="8"/>
        <v>0</v>
      </c>
      <c r="N13" s="404">
        <f t="shared" si="8"/>
        <v>0</v>
      </c>
      <c r="O13" s="405">
        <f t="shared" si="8"/>
        <v>0</v>
      </c>
      <c r="P13" s="768">
        <f t="shared" si="8"/>
        <v>0</v>
      </c>
      <c r="Q13" s="404">
        <f t="shared" si="8"/>
        <v>0</v>
      </c>
      <c r="R13" s="404">
        <f t="shared" ref="R13:AA14" si="9">SUM($G13*R$12)</f>
        <v>0</v>
      </c>
      <c r="S13" s="406">
        <f t="shared" si="9"/>
        <v>0</v>
      </c>
      <c r="T13" s="761">
        <f t="shared" si="9"/>
        <v>0</v>
      </c>
      <c r="U13" s="404">
        <f t="shared" si="9"/>
        <v>0</v>
      </c>
      <c r="V13" s="404">
        <f t="shared" si="9"/>
        <v>0</v>
      </c>
      <c r="W13" s="405">
        <f t="shared" si="9"/>
        <v>0</v>
      </c>
      <c r="X13" s="768">
        <f t="shared" si="9"/>
        <v>0</v>
      </c>
      <c r="Y13" s="404">
        <f t="shared" si="9"/>
        <v>0</v>
      </c>
      <c r="Z13" s="404">
        <f t="shared" si="9"/>
        <v>0</v>
      </c>
      <c r="AA13" s="406">
        <f t="shared" si="9"/>
        <v>0</v>
      </c>
      <c r="AB13" s="761">
        <f t="shared" ref="AB13:AM14" si="10">SUM($G13*AB$12)</f>
        <v>0</v>
      </c>
      <c r="AC13" s="404">
        <f t="shared" si="10"/>
        <v>0</v>
      </c>
      <c r="AD13" s="404">
        <f t="shared" si="10"/>
        <v>0</v>
      </c>
      <c r="AE13" s="405">
        <f t="shared" si="10"/>
        <v>0</v>
      </c>
      <c r="AF13" s="768">
        <f t="shared" si="10"/>
        <v>0</v>
      </c>
      <c r="AG13" s="404">
        <f t="shared" si="10"/>
        <v>0</v>
      </c>
      <c r="AH13" s="404">
        <f t="shared" si="10"/>
        <v>0</v>
      </c>
      <c r="AI13" s="406">
        <f t="shared" si="10"/>
        <v>0</v>
      </c>
      <c r="AJ13" s="761">
        <f t="shared" si="10"/>
        <v>0</v>
      </c>
      <c r="AK13" s="406">
        <f t="shared" si="10"/>
        <v>0</v>
      </c>
      <c r="AL13" s="404">
        <f t="shared" si="10"/>
        <v>0</v>
      </c>
      <c r="AM13" s="405">
        <f t="shared" si="10"/>
        <v>0</v>
      </c>
      <c r="AO13" s="3"/>
    </row>
    <row r="14" spans="1:41" x14ac:dyDescent="0.2">
      <c r="B14" s="212" t="s">
        <v>26</v>
      </c>
      <c r="C14" s="429" t="s">
        <v>359</v>
      </c>
      <c r="D14" s="76" t="str">
        <f>'Spec Driftkostnader'!D14</f>
        <v xml:space="preserve"> </v>
      </c>
      <c r="E14" s="85" t="str">
        <f>'Spec Driftkostnader'!E14</f>
        <v xml:space="preserve"> </v>
      </c>
      <c r="F14" s="101">
        <f>'Spec Driftkostnader'!F14</f>
        <v>32</v>
      </c>
      <c r="G14" s="88">
        <f>'Spec Driftkostnader'!G14</f>
        <v>0</v>
      </c>
      <c r="H14" s="762">
        <f t="shared" si="8"/>
        <v>0</v>
      </c>
      <c r="I14" s="70">
        <f t="shared" si="8"/>
        <v>0</v>
      </c>
      <c r="J14" s="70">
        <f t="shared" si="8"/>
        <v>0</v>
      </c>
      <c r="K14" s="216">
        <f t="shared" si="8"/>
        <v>0</v>
      </c>
      <c r="L14" s="762">
        <f t="shared" si="8"/>
        <v>0</v>
      </c>
      <c r="M14" s="70">
        <f t="shared" si="8"/>
        <v>0</v>
      </c>
      <c r="N14" s="70">
        <f t="shared" si="8"/>
        <v>0</v>
      </c>
      <c r="O14" s="72">
        <f t="shared" si="8"/>
        <v>0</v>
      </c>
      <c r="P14" s="74">
        <f t="shared" si="8"/>
        <v>0</v>
      </c>
      <c r="Q14" s="70">
        <f t="shared" si="8"/>
        <v>0</v>
      </c>
      <c r="R14" s="70">
        <f t="shared" si="9"/>
        <v>0</v>
      </c>
      <c r="S14" s="216">
        <f t="shared" si="9"/>
        <v>0</v>
      </c>
      <c r="T14" s="762">
        <f t="shared" si="9"/>
        <v>0</v>
      </c>
      <c r="U14" s="70">
        <f t="shared" si="9"/>
        <v>0</v>
      </c>
      <c r="V14" s="70">
        <f t="shared" si="9"/>
        <v>0</v>
      </c>
      <c r="W14" s="72">
        <f t="shared" si="9"/>
        <v>0</v>
      </c>
      <c r="X14" s="74">
        <f t="shared" si="9"/>
        <v>0</v>
      </c>
      <c r="Y14" s="70">
        <f t="shared" si="9"/>
        <v>0</v>
      </c>
      <c r="Z14" s="70">
        <f t="shared" si="9"/>
        <v>0</v>
      </c>
      <c r="AA14" s="216">
        <f t="shared" si="9"/>
        <v>0</v>
      </c>
      <c r="AB14" s="762">
        <f t="shared" si="10"/>
        <v>0</v>
      </c>
      <c r="AC14" s="70">
        <f t="shared" si="10"/>
        <v>0</v>
      </c>
      <c r="AD14" s="70">
        <f t="shared" si="10"/>
        <v>0</v>
      </c>
      <c r="AE14" s="72">
        <f t="shared" si="10"/>
        <v>0</v>
      </c>
      <c r="AF14" s="74">
        <f t="shared" si="10"/>
        <v>0</v>
      </c>
      <c r="AG14" s="70">
        <f t="shared" si="10"/>
        <v>0</v>
      </c>
      <c r="AH14" s="70">
        <f t="shared" si="10"/>
        <v>0</v>
      </c>
      <c r="AI14" s="216">
        <f t="shared" si="10"/>
        <v>0</v>
      </c>
      <c r="AJ14" s="762">
        <f t="shared" si="10"/>
        <v>0</v>
      </c>
      <c r="AK14" s="216">
        <f t="shared" si="10"/>
        <v>0</v>
      </c>
      <c r="AL14" s="70">
        <f t="shared" si="10"/>
        <v>0</v>
      </c>
      <c r="AM14" s="72">
        <f t="shared" si="10"/>
        <v>0</v>
      </c>
      <c r="AO14" s="3"/>
    </row>
    <row r="15" spans="1:41" x14ac:dyDescent="0.2">
      <c r="B15" s="18" t="s">
        <v>32</v>
      </c>
      <c r="C15" s="78" t="s">
        <v>295</v>
      </c>
      <c r="D15" s="76" t="str">
        <f>'Spec Driftkostnader'!D15</f>
        <v xml:space="preserve"> </v>
      </c>
      <c r="E15" s="86" t="str">
        <f>'Spec Driftkostnader'!E15</f>
        <v xml:space="preserve"> </v>
      </c>
      <c r="F15" s="101">
        <f>'Spec Driftkostnader'!F15</f>
        <v>20</v>
      </c>
      <c r="G15" s="88">
        <f>'Spec Driftkostnader'!G15</f>
        <v>0</v>
      </c>
      <c r="H15" s="762">
        <f t="shared" ref="H15:W15" si="11">SUM($G15*H$12)</f>
        <v>0</v>
      </c>
      <c r="I15" s="70">
        <f t="shared" si="11"/>
        <v>0</v>
      </c>
      <c r="J15" s="70">
        <f t="shared" si="11"/>
        <v>0</v>
      </c>
      <c r="K15" s="216">
        <f t="shared" si="11"/>
        <v>0</v>
      </c>
      <c r="L15" s="762">
        <f t="shared" si="11"/>
        <v>0</v>
      </c>
      <c r="M15" s="70">
        <f t="shared" si="11"/>
        <v>0</v>
      </c>
      <c r="N15" s="70">
        <f t="shared" si="11"/>
        <v>0</v>
      </c>
      <c r="O15" s="72">
        <f t="shared" si="11"/>
        <v>0</v>
      </c>
      <c r="P15" s="74">
        <f t="shared" si="11"/>
        <v>0</v>
      </c>
      <c r="Q15" s="70">
        <f t="shared" si="11"/>
        <v>0</v>
      </c>
      <c r="R15" s="70">
        <f t="shared" si="11"/>
        <v>0</v>
      </c>
      <c r="S15" s="216">
        <f t="shared" si="11"/>
        <v>0</v>
      </c>
      <c r="T15" s="762">
        <f t="shared" si="11"/>
        <v>0</v>
      </c>
      <c r="U15" s="70">
        <f t="shared" si="11"/>
        <v>0</v>
      </c>
      <c r="V15" s="70">
        <f t="shared" si="11"/>
        <v>0</v>
      </c>
      <c r="W15" s="72">
        <f t="shared" si="11"/>
        <v>0</v>
      </c>
      <c r="X15" s="74">
        <f>SUM($G15*X$12)</f>
        <v>0</v>
      </c>
      <c r="Y15" s="70">
        <f>SUM($G15*Y$12)</f>
        <v>0</v>
      </c>
      <c r="Z15" s="70">
        <f>SUM($G15*Z$12)</f>
        <v>0</v>
      </c>
      <c r="AA15" s="216">
        <f>SUM($G15*AA$12)</f>
        <v>0</v>
      </c>
      <c r="AB15" s="248"/>
      <c r="AC15" s="69"/>
      <c r="AD15" s="69"/>
      <c r="AE15" s="71"/>
      <c r="AF15" s="75"/>
      <c r="AG15" s="69"/>
      <c r="AH15" s="69"/>
      <c r="AI15" s="217"/>
      <c r="AJ15" s="248"/>
      <c r="AK15" s="217"/>
      <c r="AL15" s="69"/>
      <c r="AM15" s="71"/>
      <c r="AO15" s="3"/>
    </row>
    <row r="16" spans="1:41" x14ac:dyDescent="0.2">
      <c r="B16" s="19" t="s">
        <v>23</v>
      </c>
      <c r="C16" s="231" t="s">
        <v>296</v>
      </c>
      <c r="D16" s="232" t="str">
        <f>'Spec Driftkostnader'!D16</f>
        <v xml:space="preserve"> </v>
      </c>
      <c r="E16" s="233" t="str">
        <f>'Spec Driftkostnader'!E16</f>
        <v xml:space="preserve"> </v>
      </c>
      <c r="F16" s="234">
        <f>'Spec Driftkostnader'!F16</f>
        <v>1</v>
      </c>
      <c r="G16" s="235">
        <f>'Spec Driftkostnader'!G16</f>
        <v>0</v>
      </c>
      <c r="H16" s="253"/>
      <c r="I16" s="228"/>
      <c r="J16" s="228"/>
      <c r="K16" s="757"/>
      <c r="L16" s="253"/>
      <c r="M16" s="228"/>
      <c r="N16" s="228"/>
      <c r="O16" s="241"/>
      <c r="P16" s="242"/>
      <c r="Q16" s="228"/>
      <c r="R16" s="228"/>
      <c r="S16" s="757"/>
      <c r="T16" s="253"/>
      <c r="U16" s="228"/>
      <c r="V16" s="228"/>
      <c r="W16" s="241"/>
      <c r="X16" s="242"/>
      <c r="Y16" s="228"/>
      <c r="Z16" s="228"/>
      <c r="AA16" s="757"/>
      <c r="AB16" s="253"/>
      <c r="AC16" s="228"/>
      <c r="AD16" s="228"/>
      <c r="AE16" s="241"/>
      <c r="AF16" s="242"/>
      <c r="AG16" s="228"/>
      <c r="AH16" s="228"/>
      <c r="AI16" s="757"/>
      <c r="AJ16" s="253"/>
      <c r="AK16" s="240"/>
      <c r="AL16" s="228"/>
      <c r="AM16" s="229">
        <f>SUM($G16*AM$12)</f>
        <v>0</v>
      </c>
    </row>
    <row r="17" spans="2:41" x14ac:dyDescent="0.2">
      <c r="B17" s="19"/>
      <c r="C17" s="197" t="s">
        <v>82</v>
      </c>
      <c r="D17" s="232"/>
      <c r="E17" s="233"/>
      <c r="F17" s="234"/>
      <c r="G17" s="235"/>
      <c r="H17" s="253"/>
      <c r="I17" s="228"/>
      <c r="J17" s="228"/>
      <c r="K17" s="757"/>
      <c r="L17" s="253"/>
      <c r="M17" s="228"/>
      <c r="N17" s="228"/>
      <c r="O17" s="241"/>
      <c r="P17" s="242"/>
      <c r="Q17" s="228"/>
      <c r="R17" s="228"/>
      <c r="S17" s="757"/>
      <c r="T17" s="253"/>
      <c r="U17" s="228"/>
      <c r="V17" s="228"/>
      <c r="W17" s="241"/>
      <c r="X17" s="242"/>
      <c r="Y17" s="228"/>
      <c r="Z17" s="228"/>
      <c r="AA17" s="757"/>
      <c r="AB17" s="253"/>
      <c r="AC17" s="228"/>
      <c r="AD17" s="228"/>
      <c r="AE17" s="241"/>
      <c r="AF17" s="242"/>
      <c r="AG17" s="228"/>
      <c r="AH17" s="228"/>
      <c r="AI17" s="757"/>
      <c r="AJ17" s="253"/>
      <c r="AK17" s="227"/>
      <c r="AL17" s="228"/>
      <c r="AM17" s="241"/>
    </row>
    <row r="18" spans="2:41" x14ac:dyDescent="0.2">
      <c r="B18" s="172" t="s">
        <v>42</v>
      </c>
      <c r="C18" s="252" t="s">
        <v>347</v>
      </c>
      <c r="D18" s="236" t="str">
        <f>'Spec Driftkostnader'!D18</f>
        <v xml:space="preserve"> </v>
      </c>
      <c r="E18" s="237" t="str">
        <f>'Spec Driftkostnader'!E18</f>
        <v xml:space="preserve"> </v>
      </c>
      <c r="F18" s="238">
        <f>'Spec Driftkostnader'!F18</f>
        <v>32</v>
      </c>
      <c r="G18" s="239">
        <f>'Spec Driftkostnader'!G18</f>
        <v>0</v>
      </c>
      <c r="H18" s="762">
        <f t="shared" ref="H18:W26" si="12">SUM($G18*H$12)</f>
        <v>0</v>
      </c>
      <c r="I18" s="70">
        <f t="shared" si="12"/>
        <v>0</v>
      </c>
      <c r="J18" s="70">
        <f t="shared" si="12"/>
        <v>0</v>
      </c>
      <c r="K18" s="216">
        <f t="shared" si="12"/>
        <v>0</v>
      </c>
      <c r="L18" s="762">
        <f t="shared" si="12"/>
        <v>0</v>
      </c>
      <c r="M18" s="70">
        <f t="shared" si="12"/>
        <v>0</v>
      </c>
      <c r="N18" s="70">
        <f t="shared" si="12"/>
        <v>0</v>
      </c>
      <c r="O18" s="72">
        <f t="shared" si="12"/>
        <v>0</v>
      </c>
      <c r="P18" s="74">
        <f t="shared" si="12"/>
        <v>0</v>
      </c>
      <c r="Q18" s="70">
        <f t="shared" si="12"/>
        <v>0</v>
      </c>
      <c r="R18" s="70">
        <f t="shared" ref="R18:AG26" si="13">SUM($G18*R$12)</f>
        <v>0</v>
      </c>
      <c r="S18" s="216">
        <f t="shared" si="13"/>
        <v>0</v>
      </c>
      <c r="T18" s="762">
        <f t="shared" si="13"/>
        <v>0</v>
      </c>
      <c r="U18" s="70">
        <f t="shared" si="13"/>
        <v>0</v>
      </c>
      <c r="V18" s="70">
        <f t="shared" si="13"/>
        <v>0</v>
      </c>
      <c r="W18" s="72">
        <f t="shared" si="13"/>
        <v>0</v>
      </c>
      <c r="X18" s="74">
        <f t="shared" si="13"/>
        <v>0</v>
      </c>
      <c r="Y18" s="70">
        <f t="shared" si="13"/>
        <v>0</v>
      </c>
      <c r="Z18" s="70">
        <f t="shared" si="13"/>
        <v>0</v>
      </c>
      <c r="AA18" s="216">
        <f t="shared" si="13"/>
        <v>0</v>
      </c>
      <c r="AB18" s="762">
        <f t="shared" ref="AB18:AM26" si="14">SUM($G18*AB$12)</f>
        <v>0</v>
      </c>
      <c r="AC18" s="70">
        <f t="shared" si="14"/>
        <v>0</v>
      </c>
      <c r="AD18" s="70">
        <f t="shared" si="14"/>
        <v>0</v>
      </c>
      <c r="AE18" s="72">
        <f t="shared" si="14"/>
        <v>0</v>
      </c>
      <c r="AF18" s="74">
        <f t="shared" si="14"/>
        <v>0</v>
      </c>
      <c r="AG18" s="70">
        <f t="shared" si="14"/>
        <v>0</v>
      </c>
      <c r="AH18" s="70">
        <f t="shared" si="14"/>
        <v>0</v>
      </c>
      <c r="AI18" s="216">
        <f t="shared" si="14"/>
        <v>0</v>
      </c>
      <c r="AJ18" s="762">
        <f t="shared" si="14"/>
        <v>0</v>
      </c>
      <c r="AK18" s="70">
        <f t="shared" si="14"/>
        <v>0</v>
      </c>
      <c r="AL18" s="70">
        <f t="shared" si="14"/>
        <v>0</v>
      </c>
      <c r="AM18" s="72">
        <f t="shared" si="14"/>
        <v>0</v>
      </c>
    </row>
    <row r="19" spans="2:41" x14ac:dyDescent="0.2">
      <c r="B19" s="172" t="s">
        <v>147</v>
      </c>
      <c r="C19" s="15" t="s">
        <v>348</v>
      </c>
      <c r="D19" s="232" t="str">
        <f>'Spec Driftkostnader'!D19</f>
        <v xml:space="preserve"> </v>
      </c>
      <c r="E19" s="237" t="str">
        <f>'Spec Driftkostnader'!E19</f>
        <v xml:space="preserve"> </v>
      </c>
      <c r="F19" s="226">
        <f>'Spec Driftkostnader'!F19</f>
        <v>32</v>
      </c>
      <c r="G19" s="239">
        <f>'Spec Driftkostnader'!G19</f>
        <v>0</v>
      </c>
      <c r="H19" s="762">
        <f t="shared" si="12"/>
        <v>0</v>
      </c>
      <c r="I19" s="70">
        <f t="shared" si="12"/>
        <v>0</v>
      </c>
      <c r="J19" s="70">
        <f t="shared" si="12"/>
        <v>0</v>
      </c>
      <c r="K19" s="216">
        <f t="shared" si="12"/>
        <v>0</v>
      </c>
      <c r="L19" s="762">
        <f t="shared" si="12"/>
        <v>0</v>
      </c>
      <c r="M19" s="70">
        <f t="shared" si="12"/>
        <v>0</v>
      </c>
      <c r="N19" s="70">
        <f t="shared" si="12"/>
        <v>0</v>
      </c>
      <c r="O19" s="72">
        <f t="shared" si="12"/>
        <v>0</v>
      </c>
      <c r="P19" s="74">
        <f t="shared" si="12"/>
        <v>0</v>
      </c>
      <c r="Q19" s="70">
        <f t="shared" si="12"/>
        <v>0</v>
      </c>
      <c r="R19" s="70">
        <f t="shared" si="13"/>
        <v>0</v>
      </c>
      <c r="S19" s="216">
        <f t="shared" si="13"/>
        <v>0</v>
      </c>
      <c r="T19" s="762">
        <f t="shared" si="13"/>
        <v>0</v>
      </c>
      <c r="U19" s="70">
        <f t="shared" si="13"/>
        <v>0</v>
      </c>
      <c r="V19" s="70">
        <f t="shared" si="13"/>
        <v>0</v>
      </c>
      <c r="W19" s="72">
        <f t="shared" si="13"/>
        <v>0</v>
      </c>
      <c r="X19" s="74">
        <f t="shared" si="13"/>
        <v>0</v>
      </c>
      <c r="Y19" s="70">
        <f t="shared" si="13"/>
        <v>0</v>
      </c>
      <c r="Z19" s="70">
        <f t="shared" si="13"/>
        <v>0</v>
      </c>
      <c r="AA19" s="216">
        <f t="shared" si="13"/>
        <v>0</v>
      </c>
      <c r="AB19" s="762">
        <f t="shared" si="14"/>
        <v>0</v>
      </c>
      <c r="AC19" s="70">
        <f t="shared" si="14"/>
        <v>0</v>
      </c>
      <c r="AD19" s="70">
        <f t="shared" si="14"/>
        <v>0</v>
      </c>
      <c r="AE19" s="72">
        <f t="shared" si="14"/>
        <v>0</v>
      </c>
      <c r="AF19" s="74">
        <f t="shared" si="14"/>
        <v>0</v>
      </c>
      <c r="AG19" s="70">
        <f t="shared" si="14"/>
        <v>0</v>
      </c>
      <c r="AH19" s="70">
        <f t="shared" si="14"/>
        <v>0</v>
      </c>
      <c r="AI19" s="216">
        <f t="shared" si="14"/>
        <v>0</v>
      </c>
      <c r="AJ19" s="762">
        <f t="shared" si="14"/>
        <v>0</v>
      </c>
      <c r="AK19" s="70">
        <f t="shared" si="14"/>
        <v>0</v>
      </c>
      <c r="AL19" s="70">
        <f t="shared" si="14"/>
        <v>0</v>
      </c>
      <c r="AM19" s="72">
        <f t="shared" si="14"/>
        <v>0</v>
      </c>
    </row>
    <row r="20" spans="2:41" x14ac:dyDescent="0.2">
      <c r="B20" s="172" t="s">
        <v>148</v>
      </c>
      <c r="C20" s="15" t="s">
        <v>349</v>
      </c>
      <c r="D20" s="232" t="str">
        <f>'Spec Driftkostnader'!D20</f>
        <v xml:space="preserve"> </v>
      </c>
      <c r="E20" s="237" t="str">
        <f>'Spec Driftkostnader'!E20</f>
        <v xml:space="preserve"> </v>
      </c>
      <c r="F20" s="226">
        <f>'Spec Driftkostnader'!F20</f>
        <v>32</v>
      </c>
      <c r="G20" s="239">
        <f>'Spec Driftkostnader'!G20</f>
        <v>0</v>
      </c>
      <c r="H20" s="762">
        <f t="shared" si="12"/>
        <v>0</v>
      </c>
      <c r="I20" s="70">
        <f t="shared" si="12"/>
        <v>0</v>
      </c>
      <c r="J20" s="70">
        <f t="shared" si="12"/>
        <v>0</v>
      </c>
      <c r="K20" s="216">
        <f t="shared" si="12"/>
        <v>0</v>
      </c>
      <c r="L20" s="762">
        <f t="shared" si="12"/>
        <v>0</v>
      </c>
      <c r="M20" s="70">
        <f t="shared" si="12"/>
        <v>0</v>
      </c>
      <c r="N20" s="70">
        <f t="shared" si="12"/>
        <v>0</v>
      </c>
      <c r="O20" s="72">
        <f t="shared" si="12"/>
        <v>0</v>
      </c>
      <c r="P20" s="74">
        <f t="shared" si="12"/>
        <v>0</v>
      </c>
      <c r="Q20" s="70">
        <f t="shared" si="12"/>
        <v>0</v>
      </c>
      <c r="R20" s="70">
        <f t="shared" si="13"/>
        <v>0</v>
      </c>
      <c r="S20" s="216">
        <f t="shared" si="13"/>
        <v>0</v>
      </c>
      <c r="T20" s="762">
        <f t="shared" si="13"/>
        <v>0</v>
      </c>
      <c r="U20" s="70">
        <f t="shared" si="13"/>
        <v>0</v>
      </c>
      <c r="V20" s="70">
        <f t="shared" si="13"/>
        <v>0</v>
      </c>
      <c r="W20" s="72">
        <f t="shared" si="13"/>
        <v>0</v>
      </c>
      <c r="X20" s="74">
        <f t="shared" si="13"/>
        <v>0</v>
      </c>
      <c r="Y20" s="70">
        <f t="shared" si="13"/>
        <v>0</v>
      </c>
      <c r="Z20" s="70">
        <f t="shared" si="13"/>
        <v>0</v>
      </c>
      <c r="AA20" s="216">
        <f t="shared" si="13"/>
        <v>0</v>
      </c>
      <c r="AB20" s="762">
        <f t="shared" si="14"/>
        <v>0</v>
      </c>
      <c r="AC20" s="70">
        <f t="shared" si="14"/>
        <v>0</v>
      </c>
      <c r="AD20" s="70">
        <f t="shared" si="14"/>
        <v>0</v>
      </c>
      <c r="AE20" s="72">
        <f t="shared" si="14"/>
        <v>0</v>
      </c>
      <c r="AF20" s="74">
        <f t="shared" si="14"/>
        <v>0</v>
      </c>
      <c r="AG20" s="70">
        <f t="shared" si="14"/>
        <v>0</v>
      </c>
      <c r="AH20" s="70">
        <f t="shared" si="14"/>
        <v>0</v>
      </c>
      <c r="AI20" s="216">
        <f t="shared" si="14"/>
        <v>0</v>
      </c>
      <c r="AJ20" s="762">
        <f t="shared" si="14"/>
        <v>0</v>
      </c>
      <c r="AK20" s="70">
        <f t="shared" si="14"/>
        <v>0</v>
      </c>
      <c r="AL20" s="70">
        <f t="shared" si="14"/>
        <v>0</v>
      </c>
      <c r="AM20" s="72">
        <f t="shared" si="14"/>
        <v>0</v>
      </c>
    </row>
    <row r="21" spans="2:41" x14ac:dyDescent="0.2">
      <c r="B21" s="172" t="s">
        <v>149</v>
      </c>
      <c r="C21" s="15" t="s">
        <v>350</v>
      </c>
      <c r="D21" s="232" t="str">
        <f>'Spec Driftkostnader'!D21</f>
        <v xml:space="preserve"> </v>
      </c>
      <c r="E21" s="237" t="str">
        <f>'Spec Driftkostnader'!E21</f>
        <v xml:space="preserve"> </v>
      </c>
      <c r="F21" s="226">
        <f>'Spec Driftkostnader'!F21</f>
        <v>32</v>
      </c>
      <c r="G21" s="239">
        <f>'Spec Driftkostnader'!G21</f>
        <v>0</v>
      </c>
      <c r="H21" s="762">
        <f t="shared" si="12"/>
        <v>0</v>
      </c>
      <c r="I21" s="70">
        <f t="shared" si="12"/>
        <v>0</v>
      </c>
      <c r="J21" s="70">
        <f t="shared" si="12"/>
        <v>0</v>
      </c>
      <c r="K21" s="216">
        <f t="shared" si="12"/>
        <v>0</v>
      </c>
      <c r="L21" s="762">
        <f t="shared" si="12"/>
        <v>0</v>
      </c>
      <c r="M21" s="70">
        <f t="shared" si="12"/>
        <v>0</v>
      </c>
      <c r="N21" s="70">
        <f t="shared" si="12"/>
        <v>0</v>
      </c>
      <c r="O21" s="72">
        <f t="shared" si="12"/>
        <v>0</v>
      </c>
      <c r="P21" s="74">
        <f t="shared" si="12"/>
        <v>0</v>
      </c>
      <c r="Q21" s="70">
        <f t="shared" si="12"/>
        <v>0</v>
      </c>
      <c r="R21" s="70">
        <f t="shared" si="13"/>
        <v>0</v>
      </c>
      <c r="S21" s="216">
        <f t="shared" si="13"/>
        <v>0</v>
      </c>
      <c r="T21" s="762">
        <f t="shared" si="13"/>
        <v>0</v>
      </c>
      <c r="U21" s="70">
        <f t="shared" si="13"/>
        <v>0</v>
      </c>
      <c r="V21" s="70">
        <f t="shared" si="13"/>
        <v>0</v>
      </c>
      <c r="W21" s="72">
        <f t="shared" si="13"/>
        <v>0</v>
      </c>
      <c r="X21" s="74">
        <f t="shared" si="13"/>
        <v>0</v>
      </c>
      <c r="Y21" s="70">
        <f t="shared" si="13"/>
        <v>0</v>
      </c>
      <c r="Z21" s="70">
        <f t="shared" si="13"/>
        <v>0</v>
      </c>
      <c r="AA21" s="216">
        <f t="shared" si="13"/>
        <v>0</v>
      </c>
      <c r="AB21" s="762">
        <f t="shared" si="14"/>
        <v>0</v>
      </c>
      <c r="AC21" s="70">
        <f t="shared" si="14"/>
        <v>0</v>
      </c>
      <c r="AD21" s="70">
        <f t="shared" si="14"/>
        <v>0</v>
      </c>
      <c r="AE21" s="72">
        <f t="shared" si="14"/>
        <v>0</v>
      </c>
      <c r="AF21" s="74">
        <f t="shared" si="14"/>
        <v>0</v>
      </c>
      <c r="AG21" s="70">
        <f t="shared" si="14"/>
        <v>0</v>
      </c>
      <c r="AH21" s="70">
        <f t="shared" si="14"/>
        <v>0</v>
      </c>
      <c r="AI21" s="216">
        <f t="shared" si="14"/>
        <v>0</v>
      </c>
      <c r="AJ21" s="762">
        <f t="shared" si="14"/>
        <v>0</v>
      </c>
      <c r="AK21" s="70">
        <f t="shared" si="14"/>
        <v>0</v>
      </c>
      <c r="AL21" s="70">
        <f t="shared" si="14"/>
        <v>0</v>
      </c>
      <c r="AM21" s="72">
        <f t="shared" si="14"/>
        <v>0</v>
      </c>
    </row>
    <row r="22" spans="2:41" x14ac:dyDescent="0.2">
      <c r="B22" s="172" t="s">
        <v>150</v>
      </c>
      <c r="C22" s="428" t="s">
        <v>351</v>
      </c>
      <c r="D22" s="434" t="str">
        <f>'Spec Driftkostnader'!D22</f>
        <v xml:space="preserve"> </v>
      </c>
      <c r="E22" s="435" t="str">
        <f>'Spec Driftkostnader'!E22</f>
        <v xml:space="preserve"> </v>
      </c>
      <c r="F22" s="436">
        <f>'Spec Driftkostnader'!F22</f>
        <v>32</v>
      </c>
      <c r="G22" s="437">
        <f>'Spec Driftkostnader'!G22</f>
        <v>0</v>
      </c>
      <c r="H22" s="762">
        <f t="shared" si="12"/>
        <v>0</v>
      </c>
      <c r="I22" s="70">
        <f t="shared" si="12"/>
        <v>0</v>
      </c>
      <c r="J22" s="70">
        <f t="shared" si="12"/>
        <v>0</v>
      </c>
      <c r="K22" s="216">
        <f t="shared" si="12"/>
        <v>0</v>
      </c>
      <c r="L22" s="762">
        <f t="shared" si="12"/>
        <v>0</v>
      </c>
      <c r="M22" s="70">
        <f t="shared" si="12"/>
        <v>0</v>
      </c>
      <c r="N22" s="70">
        <f t="shared" si="12"/>
        <v>0</v>
      </c>
      <c r="O22" s="72">
        <f t="shared" si="12"/>
        <v>0</v>
      </c>
      <c r="P22" s="74">
        <f t="shared" si="12"/>
        <v>0</v>
      </c>
      <c r="Q22" s="70">
        <f t="shared" si="12"/>
        <v>0</v>
      </c>
      <c r="R22" s="70">
        <f t="shared" si="13"/>
        <v>0</v>
      </c>
      <c r="S22" s="216">
        <f t="shared" si="13"/>
        <v>0</v>
      </c>
      <c r="T22" s="762">
        <f t="shared" si="13"/>
        <v>0</v>
      </c>
      <c r="U22" s="70">
        <f t="shared" si="13"/>
        <v>0</v>
      </c>
      <c r="V22" s="70">
        <f t="shared" si="13"/>
        <v>0</v>
      </c>
      <c r="W22" s="72">
        <f t="shared" si="13"/>
        <v>0</v>
      </c>
      <c r="X22" s="74">
        <f t="shared" si="13"/>
        <v>0</v>
      </c>
      <c r="Y22" s="70">
        <f t="shared" si="13"/>
        <v>0</v>
      </c>
      <c r="Z22" s="70">
        <f t="shared" si="13"/>
        <v>0</v>
      </c>
      <c r="AA22" s="216">
        <f t="shared" si="13"/>
        <v>0</v>
      </c>
      <c r="AB22" s="762">
        <f t="shared" si="14"/>
        <v>0</v>
      </c>
      <c r="AC22" s="70">
        <f t="shared" si="14"/>
        <v>0</v>
      </c>
      <c r="AD22" s="70">
        <f t="shared" si="14"/>
        <v>0</v>
      </c>
      <c r="AE22" s="72">
        <f t="shared" si="14"/>
        <v>0</v>
      </c>
      <c r="AF22" s="74">
        <f t="shared" si="14"/>
        <v>0</v>
      </c>
      <c r="AG22" s="70">
        <f t="shared" si="14"/>
        <v>0</v>
      </c>
      <c r="AH22" s="70">
        <f t="shared" si="14"/>
        <v>0</v>
      </c>
      <c r="AI22" s="216">
        <f t="shared" si="14"/>
        <v>0</v>
      </c>
      <c r="AJ22" s="762">
        <f t="shared" si="14"/>
        <v>0</v>
      </c>
      <c r="AK22" s="70">
        <f t="shared" si="14"/>
        <v>0</v>
      </c>
      <c r="AL22" s="70">
        <f t="shared" si="14"/>
        <v>0</v>
      </c>
      <c r="AM22" s="72">
        <f t="shared" si="14"/>
        <v>0</v>
      </c>
    </row>
    <row r="23" spans="2:41" x14ac:dyDescent="0.2">
      <c r="B23" s="172" t="s">
        <v>151</v>
      </c>
      <c r="C23" s="428" t="s">
        <v>352</v>
      </c>
      <c r="D23" s="434" t="str">
        <f>'Spec Driftkostnader'!D23</f>
        <v xml:space="preserve"> </v>
      </c>
      <c r="E23" s="435" t="str">
        <f>'Spec Driftkostnader'!E23</f>
        <v xml:space="preserve"> </v>
      </c>
      <c r="F23" s="436">
        <f>'Spec Driftkostnader'!F23</f>
        <v>32</v>
      </c>
      <c r="G23" s="437">
        <f>'Spec Driftkostnader'!G23</f>
        <v>0</v>
      </c>
      <c r="H23" s="762">
        <f t="shared" si="12"/>
        <v>0</v>
      </c>
      <c r="I23" s="70">
        <f t="shared" si="12"/>
        <v>0</v>
      </c>
      <c r="J23" s="70">
        <f t="shared" si="12"/>
        <v>0</v>
      </c>
      <c r="K23" s="216">
        <f t="shared" si="12"/>
        <v>0</v>
      </c>
      <c r="L23" s="762">
        <f t="shared" si="12"/>
        <v>0</v>
      </c>
      <c r="M23" s="70">
        <f t="shared" si="12"/>
        <v>0</v>
      </c>
      <c r="N23" s="70">
        <f t="shared" si="12"/>
        <v>0</v>
      </c>
      <c r="O23" s="72">
        <f t="shared" si="12"/>
        <v>0</v>
      </c>
      <c r="P23" s="74">
        <f t="shared" si="12"/>
        <v>0</v>
      </c>
      <c r="Q23" s="70">
        <f t="shared" si="12"/>
        <v>0</v>
      </c>
      <c r="R23" s="70">
        <f t="shared" si="13"/>
        <v>0</v>
      </c>
      <c r="S23" s="216">
        <f t="shared" si="13"/>
        <v>0</v>
      </c>
      <c r="T23" s="762">
        <f t="shared" si="13"/>
        <v>0</v>
      </c>
      <c r="U23" s="70">
        <f t="shared" si="13"/>
        <v>0</v>
      </c>
      <c r="V23" s="70">
        <f t="shared" si="13"/>
        <v>0</v>
      </c>
      <c r="W23" s="72">
        <f t="shared" si="13"/>
        <v>0</v>
      </c>
      <c r="X23" s="74">
        <f t="shared" si="13"/>
        <v>0</v>
      </c>
      <c r="Y23" s="70">
        <f t="shared" si="13"/>
        <v>0</v>
      </c>
      <c r="Z23" s="70">
        <f t="shared" si="13"/>
        <v>0</v>
      </c>
      <c r="AA23" s="216">
        <f t="shared" si="13"/>
        <v>0</v>
      </c>
      <c r="AB23" s="762">
        <f t="shared" si="14"/>
        <v>0</v>
      </c>
      <c r="AC23" s="70">
        <f t="shared" si="14"/>
        <v>0</v>
      </c>
      <c r="AD23" s="70">
        <f t="shared" si="14"/>
        <v>0</v>
      </c>
      <c r="AE23" s="72">
        <f t="shared" si="14"/>
        <v>0</v>
      </c>
      <c r="AF23" s="74">
        <f t="shared" si="14"/>
        <v>0</v>
      </c>
      <c r="AG23" s="70">
        <f t="shared" si="14"/>
        <v>0</v>
      </c>
      <c r="AH23" s="70">
        <f t="shared" si="14"/>
        <v>0</v>
      </c>
      <c r="AI23" s="216">
        <f t="shared" si="14"/>
        <v>0</v>
      </c>
      <c r="AJ23" s="762">
        <f t="shared" si="14"/>
        <v>0</v>
      </c>
      <c r="AK23" s="70">
        <f t="shared" si="14"/>
        <v>0</v>
      </c>
      <c r="AL23" s="70">
        <f t="shared" si="14"/>
        <v>0</v>
      </c>
      <c r="AM23" s="72">
        <f t="shared" si="14"/>
        <v>0</v>
      </c>
    </row>
    <row r="24" spans="2:41" x14ac:dyDescent="0.2">
      <c r="B24" s="172" t="s">
        <v>152</v>
      </c>
      <c r="C24" s="15" t="s">
        <v>353</v>
      </c>
      <c r="D24" s="232" t="str">
        <f>'Spec Driftkostnader'!D24</f>
        <v xml:space="preserve"> </v>
      </c>
      <c r="E24" s="237" t="str">
        <f>'Spec Driftkostnader'!E24</f>
        <v xml:space="preserve"> </v>
      </c>
      <c r="F24" s="226">
        <f>'Spec Driftkostnader'!F24</f>
        <v>32</v>
      </c>
      <c r="G24" s="239">
        <f>'Spec Driftkostnader'!G24</f>
        <v>0</v>
      </c>
      <c r="H24" s="762">
        <f t="shared" si="12"/>
        <v>0</v>
      </c>
      <c r="I24" s="70">
        <f t="shared" si="12"/>
        <v>0</v>
      </c>
      <c r="J24" s="70">
        <f t="shared" si="12"/>
        <v>0</v>
      </c>
      <c r="K24" s="216">
        <f t="shared" si="12"/>
        <v>0</v>
      </c>
      <c r="L24" s="762">
        <f t="shared" si="12"/>
        <v>0</v>
      </c>
      <c r="M24" s="70">
        <f t="shared" si="12"/>
        <v>0</v>
      </c>
      <c r="N24" s="70">
        <f t="shared" si="12"/>
        <v>0</v>
      </c>
      <c r="O24" s="72">
        <f t="shared" si="12"/>
        <v>0</v>
      </c>
      <c r="P24" s="74">
        <f t="shared" si="12"/>
        <v>0</v>
      </c>
      <c r="Q24" s="70">
        <f t="shared" si="12"/>
        <v>0</v>
      </c>
      <c r="R24" s="70">
        <f t="shared" si="13"/>
        <v>0</v>
      </c>
      <c r="S24" s="216">
        <f t="shared" si="13"/>
        <v>0</v>
      </c>
      <c r="T24" s="762">
        <f t="shared" si="13"/>
        <v>0</v>
      </c>
      <c r="U24" s="70">
        <f t="shared" si="13"/>
        <v>0</v>
      </c>
      <c r="V24" s="70">
        <f t="shared" si="13"/>
        <v>0</v>
      </c>
      <c r="W24" s="72">
        <f t="shared" si="13"/>
        <v>0</v>
      </c>
      <c r="X24" s="74">
        <f t="shared" si="13"/>
        <v>0</v>
      </c>
      <c r="Y24" s="70">
        <f t="shared" si="13"/>
        <v>0</v>
      </c>
      <c r="Z24" s="70">
        <f t="shared" si="13"/>
        <v>0</v>
      </c>
      <c r="AA24" s="216">
        <f t="shared" si="13"/>
        <v>0</v>
      </c>
      <c r="AB24" s="762">
        <f t="shared" si="14"/>
        <v>0</v>
      </c>
      <c r="AC24" s="70">
        <f t="shared" si="14"/>
        <v>0</v>
      </c>
      <c r="AD24" s="70">
        <f t="shared" si="14"/>
        <v>0</v>
      </c>
      <c r="AE24" s="72">
        <f t="shared" si="14"/>
        <v>0</v>
      </c>
      <c r="AF24" s="74">
        <f t="shared" si="14"/>
        <v>0</v>
      </c>
      <c r="AG24" s="70">
        <f t="shared" si="14"/>
        <v>0</v>
      </c>
      <c r="AH24" s="70">
        <f t="shared" si="14"/>
        <v>0</v>
      </c>
      <c r="AI24" s="216">
        <f t="shared" si="14"/>
        <v>0</v>
      </c>
      <c r="AJ24" s="762">
        <f t="shared" si="14"/>
        <v>0</v>
      </c>
      <c r="AK24" s="70">
        <f t="shared" si="14"/>
        <v>0</v>
      </c>
      <c r="AL24" s="70">
        <f t="shared" si="14"/>
        <v>0</v>
      </c>
      <c r="AM24" s="72">
        <f t="shared" si="14"/>
        <v>0</v>
      </c>
      <c r="AO24" s="82"/>
    </row>
    <row r="25" spans="2:41" x14ac:dyDescent="0.2">
      <c r="B25" s="172" t="s">
        <v>153</v>
      </c>
      <c r="C25" s="806" t="s">
        <v>354</v>
      </c>
      <c r="D25" s="232" t="str">
        <f>'Spec Driftkostnader'!D25</f>
        <v xml:space="preserve"> </v>
      </c>
      <c r="E25" s="251" t="str">
        <f>'Spec Driftkostnader'!E25</f>
        <v xml:space="preserve"> </v>
      </c>
      <c r="F25" s="831">
        <f>'Spec Driftkostnader'!F25</f>
        <v>32</v>
      </c>
      <c r="G25" s="249">
        <f>'Spec Driftkostnader'!G25</f>
        <v>0</v>
      </c>
      <c r="H25" s="762">
        <f t="shared" si="12"/>
        <v>0</v>
      </c>
      <c r="I25" s="70">
        <f t="shared" si="12"/>
        <v>0</v>
      </c>
      <c r="J25" s="70">
        <f t="shared" si="12"/>
        <v>0</v>
      </c>
      <c r="K25" s="216">
        <f t="shared" si="12"/>
        <v>0</v>
      </c>
      <c r="L25" s="762">
        <f t="shared" si="12"/>
        <v>0</v>
      </c>
      <c r="M25" s="70">
        <f t="shared" si="12"/>
        <v>0</v>
      </c>
      <c r="N25" s="70">
        <f t="shared" si="12"/>
        <v>0</v>
      </c>
      <c r="O25" s="216">
        <f t="shared" si="12"/>
        <v>0</v>
      </c>
      <c r="P25" s="762">
        <f t="shared" si="12"/>
        <v>0</v>
      </c>
      <c r="Q25" s="70">
        <f t="shared" si="12"/>
        <v>0</v>
      </c>
      <c r="R25" s="70">
        <f t="shared" si="12"/>
        <v>0</v>
      </c>
      <c r="S25" s="216">
        <f t="shared" si="12"/>
        <v>0</v>
      </c>
      <c r="T25" s="762">
        <f t="shared" si="12"/>
        <v>0</v>
      </c>
      <c r="U25" s="70">
        <f t="shared" si="12"/>
        <v>0</v>
      </c>
      <c r="V25" s="70">
        <f t="shared" si="12"/>
        <v>0</v>
      </c>
      <c r="W25" s="216">
        <f t="shared" si="12"/>
        <v>0</v>
      </c>
      <c r="X25" s="762">
        <f t="shared" si="13"/>
        <v>0</v>
      </c>
      <c r="Y25" s="70">
        <f t="shared" si="13"/>
        <v>0</v>
      </c>
      <c r="Z25" s="70">
        <f t="shared" si="13"/>
        <v>0</v>
      </c>
      <c r="AA25" s="216">
        <f t="shared" si="13"/>
        <v>0</v>
      </c>
      <c r="AB25" s="762">
        <f t="shared" si="13"/>
        <v>0</v>
      </c>
      <c r="AC25" s="70">
        <f t="shared" si="13"/>
        <v>0</v>
      </c>
      <c r="AD25" s="70">
        <f t="shared" si="13"/>
        <v>0</v>
      </c>
      <c r="AE25" s="216">
        <f t="shared" si="13"/>
        <v>0</v>
      </c>
      <c r="AF25" s="762">
        <f t="shared" si="13"/>
        <v>0</v>
      </c>
      <c r="AG25" s="70">
        <f t="shared" si="13"/>
        <v>0</v>
      </c>
      <c r="AH25" s="70">
        <f t="shared" si="14"/>
        <v>0</v>
      </c>
      <c r="AI25" s="216">
        <f t="shared" si="14"/>
        <v>0</v>
      </c>
      <c r="AJ25" s="762">
        <f t="shared" si="14"/>
        <v>0</v>
      </c>
      <c r="AK25" s="70">
        <f t="shared" si="14"/>
        <v>0</v>
      </c>
      <c r="AL25" s="70">
        <f t="shared" si="14"/>
        <v>0</v>
      </c>
      <c r="AM25" s="72">
        <f t="shared" si="14"/>
        <v>0</v>
      </c>
      <c r="AO25" s="585" t="s">
        <v>50</v>
      </c>
    </row>
    <row r="26" spans="2:41" x14ac:dyDescent="0.2">
      <c r="B26" s="171" t="s">
        <v>160</v>
      </c>
      <c r="C26" s="807" t="s">
        <v>355</v>
      </c>
      <c r="D26" s="77" t="str">
        <f>'Spec Driftkostnader'!D26</f>
        <v xml:space="preserve"> </v>
      </c>
      <c r="E26" s="87" t="str">
        <f>'Spec Driftkostnader'!E26</f>
        <v xml:space="preserve"> </v>
      </c>
      <c r="F26" s="202">
        <f>'Spec Driftkostnader'!F26</f>
        <v>32</v>
      </c>
      <c r="G26" s="89">
        <f>'Spec Driftkostnader'!G26</f>
        <v>0</v>
      </c>
      <c r="H26" s="763">
        <f t="shared" si="12"/>
        <v>0</v>
      </c>
      <c r="I26" s="230">
        <f t="shared" si="12"/>
        <v>0</v>
      </c>
      <c r="J26" s="230">
        <f t="shared" si="12"/>
        <v>0</v>
      </c>
      <c r="K26" s="765">
        <f t="shared" si="12"/>
        <v>0</v>
      </c>
      <c r="L26" s="763">
        <f t="shared" si="12"/>
        <v>0</v>
      </c>
      <c r="M26" s="230">
        <f t="shared" si="12"/>
        <v>0</v>
      </c>
      <c r="N26" s="230">
        <f t="shared" si="12"/>
        <v>0</v>
      </c>
      <c r="O26" s="73">
        <f t="shared" si="12"/>
        <v>0</v>
      </c>
      <c r="P26" s="769">
        <f t="shared" si="12"/>
        <v>0</v>
      </c>
      <c r="Q26" s="230">
        <f t="shared" si="12"/>
        <v>0</v>
      </c>
      <c r="R26" s="230">
        <f t="shared" si="13"/>
        <v>0</v>
      </c>
      <c r="S26" s="765">
        <f t="shared" si="13"/>
        <v>0</v>
      </c>
      <c r="T26" s="763">
        <f t="shared" si="13"/>
        <v>0</v>
      </c>
      <c r="U26" s="230">
        <f t="shared" si="13"/>
        <v>0</v>
      </c>
      <c r="V26" s="230">
        <f t="shared" si="13"/>
        <v>0</v>
      </c>
      <c r="W26" s="73">
        <f t="shared" si="13"/>
        <v>0</v>
      </c>
      <c r="X26" s="769">
        <f t="shared" si="13"/>
        <v>0</v>
      </c>
      <c r="Y26" s="230">
        <f t="shared" si="13"/>
        <v>0</v>
      </c>
      <c r="Z26" s="230">
        <f t="shared" si="13"/>
        <v>0</v>
      </c>
      <c r="AA26" s="765">
        <f t="shared" si="13"/>
        <v>0</v>
      </c>
      <c r="AB26" s="763">
        <f t="shared" si="14"/>
        <v>0</v>
      </c>
      <c r="AC26" s="230">
        <f t="shared" si="14"/>
        <v>0</v>
      </c>
      <c r="AD26" s="230">
        <f t="shared" si="14"/>
        <v>0</v>
      </c>
      <c r="AE26" s="73">
        <f t="shared" si="14"/>
        <v>0</v>
      </c>
      <c r="AF26" s="769">
        <f t="shared" si="14"/>
        <v>0</v>
      </c>
      <c r="AG26" s="230">
        <f t="shared" si="14"/>
        <v>0</v>
      </c>
      <c r="AH26" s="230">
        <f t="shared" si="14"/>
        <v>0</v>
      </c>
      <c r="AI26" s="765">
        <f t="shared" si="14"/>
        <v>0</v>
      </c>
      <c r="AJ26" s="763">
        <f t="shared" si="14"/>
        <v>0</v>
      </c>
      <c r="AK26" s="230">
        <f t="shared" si="14"/>
        <v>0</v>
      </c>
      <c r="AL26" s="230">
        <f t="shared" si="14"/>
        <v>0</v>
      </c>
      <c r="AM26" s="73">
        <f t="shared" si="14"/>
        <v>0</v>
      </c>
      <c r="AO26" s="203">
        <f>SUM(H13:AM26)</f>
        <v>0</v>
      </c>
    </row>
    <row r="27" spans="2:41" s="396" customFormat="1" x14ac:dyDescent="0.2">
      <c r="B27" s="759"/>
      <c r="C27" s="717"/>
      <c r="D27" s="718"/>
      <c r="E27" s="719"/>
      <c r="G27" s="654"/>
      <c r="H27" s="720"/>
      <c r="I27" s="720"/>
      <c r="J27" s="720"/>
      <c r="K27" s="720"/>
      <c r="L27" s="720"/>
      <c r="M27" s="720"/>
      <c r="N27" s="720"/>
      <c r="O27" s="720"/>
      <c r="P27" s="720"/>
      <c r="Q27" s="720"/>
      <c r="R27" s="720"/>
      <c r="S27" s="720"/>
      <c r="T27" s="720"/>
      <c r="U27" s="720"/>
      <c r="V27" s="720"/>
      <c r="W27" s="720"/>
      <c r="X27" s="720"/>
      <c r="Y27" s="720"/>
      <c r="Z27" s="720"/>
      <c r="AA27" s="720"/>
      <c r="AB27" s="720"/>
      <c r="AC27" s="720"/>
      <c r="AD27" s="720"/>
      <c r="AE27" s="720"/>
      <c r="AF27" s="720"/>
      <c r="AG27" s="720"/>
      <c r="AH27" s="720"/>
      <c r="AI27" s="720"/>
      <c r="AJ27" s="720"/>
      <c r="AK27" s="720"/>
      <c r="AL27" s="720"/>
      <c r="AM27" s="720"/>
      <c r="AO27" s="721"/>
    </row>
    <row r="28" spans="2:41" ht="15" x14ac:dyDescent="0.25">
      <c r="B28" s="4"/>
      <c r="C28" s="7"/>
      <c r="D28" s="68"/>
      <c r="E28" s="7"/>
      <c r="F28" s="7"/>
      <c r="G28" s="7"/>
      <c r="H28" s="1091">
        <v>2015</v>
      </c>
      <c r="I28" s="1092"/>
      <c r="J28" s="1092"/>
      <c r="K28" s="1092"/>
      <c r="L28" s="1091">
        <v>2016</v>
      </c>
      <c r="M28" s="1092"/>
      <c r="N28" s="1092"/>
      <c r="O28" s="1093"/>
      <c r="P28" s="1094">
        <v>2017</v>
      </c>
      <c r="Q28" s="1092"/>
      <c r="R28" s="1092"/>
      <c r="S28" s="1092"/>
      <c r="T28" s="1091">
        <v>2018</v>
      </c>
      <c r="U28" s="1092"/>
      <c r="V28" s="1092"/>
      <c r="W28" s="1093"/>
      <c r="X28" s="1094">
        <v>2019</v>
      </c>
      <c r="Y28" s="1092"/>
      <c r="Z28" s="1092"/>
      <c r="AA28" s="1092"/>
      <c r="AB28" s="1091">
        <v>2020</v>
      </c>
      <c r="AC28" s="1092"/>
      <c r="AD28" s="1092"/>
      <c r="AE28" s="1093"/>
      <c r="AF28" s="1094">
        <v>2021</v>
      </c>
      <c r="AG28" s="1092"/>
      <c r="AH28" s="1092"/>
      <c r="AI28" s="1092"/>
      <c r="AJ28" s="1091">
        <v>2022</v>
      </c>
      <c r="AK28" s="1092"/>
      <c r="AL28" s="1092"/>
      <c r="AM28" s="1093"/>
      <c r="AO28" s="225"/>
    </row>
    <row r="29" spans="2:41" ht="15" x14ac:dyDescent="0.25">
      <c r="B29" s="4"/>
      <c r="C29" s="7"/>
      <c r="D29" s="79"/>
      <c r="E29" s="80" t="s">
        <v>53</v>
      </c>
      <c r="F29" s="99" t="s">
        <v>14</v>
      </c>
      <c r="G29" s="102" t="s">
        <v>48</v>
      </c>
      <c r="H29" s="748" t="s">
        <v>343</v>
      </c>
      <c r="I29" s="749" t="s">
        <v>344</v>
      </c>
      <c r="J29" s="750" t="s">
        <v>345</v>
      </c>
      <c r="K29" s="764" t="s">
        <v>346</v>
      </c>
      <c r="L29" s="748" t="s">
        <v>343</v>
      </c>
      <c r="M29" s="749" t="s">
        <v>344</v>
      </c>
      <c r="N29" s="750" t="s">
        <v>345</v>
      </c>
      <c r="O29" s="770" t="s">
        <v>346</v>
      </c>
      <c r="P29" s="756" t="s">
        <v>343</v>
      </c>
      <c r="Q29" s="749" t="s">
        <v>344</v>
      </c>
      <c r="R29" s="750" t="s">
        <v>345</v>
      </c>
      <c r="S29" s="773" t="s">
        <v>346</v>
      </c>
      <c r="T29" s="748" t="s">
        <v>343</v>
      </c>
      <c r="U29" s="749" t="s">
        <v>344</v>
      </c>
      <c r="V29" s="750" t="s">
        <v>345</v>
      </c>
      <c r="W29" s="770" t="s">
        <v>346</v>
      </c>
      <c r="X29" s="756" t="s">
        <v>343</v>
      </c>
      <c r="Y29" s="749" t="s">
        <v>344</v>
      </c>
      <c r="Z29" s="750" t="s">
        <v>345</v>
      </c>
      <c r="AA29" s="773" t="s">
        <v>346</v>
      </c>
      <c r="AB29" s="748" t="s">
        <v>343</v>
      </c>
      <c r="AC29" s="749" t="s">
        <v>344</v>
      </c>
      <c r="AD29" s="750" t="s">
        <v>345</v>
      </c>
      <c r="AE29" s="770" t="s">
        <v>346</v>
      </c>
      <c r="AF29" s="756" t="s">
        <v>343</v>
      </c>
      <c r="AG29" s="749" t="s">
        <v>344</v>
      </c>
      <c r="AH29" s="750" t="s">
        <v>345</v>
      </c>
      <c r="AI29" s="773" t="s">
        <v>346</v>
      </c>
      <c r="AJ29" s="748" t="s">
        <v>343</v>
      </c>
      <c r="AK29" s="749" t="s">
        <v>344</v>
      </c>
      <c r="AL29" s="750" t="s">
        <v>345</v>
      </c>
      <c r="AM29" s="770" t="s">
        <v>346</v>
      </c>
      <c r="AO29" s="225"/>
    </row>
    <row r="30" spans="2:41" ht="15" x14ac:dyDescent="0.25">
      <c r="B30" s="4" t="s">
        <v>331</v>
      </c>
      <c r="C30" s="7"/>
      <c r="D30" s="126" t="s">
        <v>28</v>
      </c>
      <c r="E30" s="81" t="s">
        <v>54</v>
      </c>
      <c r="F30" s="100" t="s">
        <v>49</v>
      </c>
      <c r="G30" s="103" t="s">
        <v>47</v>
      </c>
      <c r="H30" s="222">
        <f t="shared" ref="H30:AM30" si="15">H$12</f>
        <v>0.02</v>
      </c>
      <c r="I30" s="221">
        <f t="shared" si="15"/>
        <v>4.0399999999999991E-2</v>
      </c>
      <c r="J30" s="221">
        <f t="shared" si="15"/>
        <v>4.0399999999999991E-2</v>
      </c>
      <c r="K30" s="223">
        <f t="shared" si="15"/>
        <v>4.0399999999999991E-2</v>
      </c>
      <c r="L30" s="222">
        <f t="shared" si="15"/>
        <v>4.0399999999999991E-2</v>
      </c>
      <c r="M30" s="221">
        <f t="shared" si="15"/>
        <v>6.1207999999999929E-2</v>
      </c>
      <c r="N30" s="221">
        <f t="shared" si="15"/>
        <v>6.1207999999999929E-2</v>
      </c>
      <c r="O30" s="224">
        <f t="shared" si="15"/>
        <v>6.1207999999999929E-2</v>
      </c>
      <c r="P30" s="767">
        <f t="shared" si="15"/>
        <v>6.1207999999999929E-2</v>
      </c>
      <c r="Q30" s="221">
        <f t="shared" si="15"/>
        <v>8.2432159999999977E-2</v>
      </c>
      <c r="R30" s="221">
        <f t="shared" si="15"/>
        <v>8.2432159999999977E-2</v>
      </c>
      <c r="S30" s="223">
        <f t="shared" si="15"/>
        <v>8.2432159999999977E-2</v>
      </c>
      <c r="T30" s="222">
        <f t="shared" si="15"/>
        <v>8.2432159999999977E-2</v>
      </c>
      <c r="U30" s="221">
        <f t="shared" si="15"/>
        <v>0.10408080320000002</v>
      </c>
      <c r="V30" s="221">
        <f t="shared" si="15"/>
        <v>0.10408080320000002</v>
      </c>
      <c r="W30" s="224">
        <f t="shared" si="15"/>
        <v>0.10408080320000002</v>
      </c>
      <c r="X30" s="767">
        <f t="shared" si="15"/>
        <v>0.10408080320000002</v>
      </c>
      <c r="Y30" s="221">
        <f t="shared" si="15"/>
        <v>0.12616241926400007</v>
      </c>
      <c r="Z30" s="221">
        <f t="shared" si="15"/>
        <v>0.12616241926400007</v>
      </c>
      <c r="AA30" s="223">
        <f t="shared" si="15"/>
        <v>0.12616241926400007</v>
      </c>
      <c r="AB30" s="222">
        <f t="shared" si="15"/>
        <v>0.12616241926400007</v>
      </c>
      <c r="AC30" s="221">
        <f t="shared" si="15"/>
        <v>0.14868566764928004</v>
      </c>
      <c r="AD30" s="221">
        <f t="shared" si="15"/>
        <v>0.14868566764928004</v>
      </c>
      <c r="AE30" s="224">
        <f t="shared" si="15"/>
        <v>0.14868566764928004</v>
      </c>
      <c r="AF30" s="767">
        <f t="shared" si="15"/>
        <v>0.14868566764928004</v>
      </c>
      <c r="AG30" s="221">
        <f t="shared" si="15"/>
        <v>0.17165938100226574</v>
      </c>
      <c r="AH30" s="221">
        <f t="shared" si="15"/>
        <v>0.17165938100226574</v>
      </c>
      <c r="AI30" s="223">
        <f t="shared" si="15"/>
        <v>0.17165938100226574</v>
      </c>
      <c r="AJ30" s="222">
        <f t="shared" si="15"/>
        <v>0.17165938100226574</v>
      </c>
      <c r="AK30" s="223">
        <f t="shared" si="15"/>
        <v>0.19509256862231106</v>
      </c>
      <c r="AL30" s="221">
        <f t="shared" si="15"/>
        <v>0.19509256862231106</v>
      </c>
      <c r="AM30" s="224">
        <f t="shared" si="15"/>
        <v>0.19509256862231106</v>
      </c>
      <c r="AO30" s="225"/>
    </row>
    <row r="31" spans="2:41" x14ac:dyDescent="0.2">
      <c r="B31" s="173" t="s">
        <v>24</v>
      </c>
      <c r="C31" s="399" t="s">
        <v>358</v>
      </c>
      <c r="D31" s="400" t="str">
        <f>'Spec Driftkostnader'!D31</f>
        <v xml:space="preserve"> </v>
      </c>
      <c r="E31" s="401" t="str">
        <f>'Spec Driftkostnader'!E31</f>
        <v xml:space="preserve"> </v>
      </c>
      <c r="F31" s="402">
        <f>'Spec Driftkostnader'!F31</f>
        <v>32</v>
      </c>
      <c r="G31" s="403">
        <f>'Spec Driftkostnader'!G31</f>
        <v>0</v>
      </c>
      <c r="H31" s="761">
        <f t="shared" ref="H31:Q32" si="16">SUM($G31*H$12)</f>
        <v>0</v>
      </c>
      <c r="I31" s="404">
        <f t="shared" si="16"/>
        <v>0</v>
      </c>
      <c r="J31" s="404">
        <f t="shared" si="16"/>
        <v>0</v>
      </c>
      <c r="K31" s="406">
        <f t="shared" si="16"/>
        <v>0</v>
      </c>
      <c r="L31" s="761">
        <f t="shared" si="16"/>
        <v>0</v>
      </c>
      <c r="M31" s="404">
        <f t="shared" si="16"/>
        <v>0</v>
      </c>
      <c r="N31" s="404">
        <f t="shared" si="16"/>
        <v>0</v>
      </c>
      <c r="O31" s="405">
        <f t="shared" si="16"/>
        <v>0</v>
      </c>
      <c r="P31" s="768">
        <f t="shared" si="16"/>
        <v>0</v>
      </c>
      <c r="Q31" s="404">
        <f t="shared" si="16"/>
        <v>0</v>
      </c>
      <c r="R31" s="404">
        <f t="shared" ref="R31:AA32" si="17">SUM($G31*R$12)</f>
        <v>0</v>
      </c>
      <c r="S31" s="406">
        <f t="shared" si="17"/>
        <v>0</v>
      </c>
      <c r="T31" s="761">
        <f t="shared" si="17"/>
        <v>0</v>
      </c>
      <c r="U31" s="404">
        <f t="shared" si="17"/>
        <v>0</v>
      </c>
      <c r="V31" s="404">
        <f t="shared" si="17"/>
        <v>0</v>
      </c>
      <c r="W31" s="405">
        <f t="shared" si="17"/>
        <v>0</v>
      </c>
      <c r="X31" s="768">
        <f t="shared" si="17"/>
        <v>0</v>
      </c>
      <c r="Y31" s="404">
        <f t="shared" si="17"/>
        <v>0</v>
      </c>
      <c r="Z31" s="404">
        <f t="shared" si="17"/>
        <v>0</v>
      </c>
      <c r="AA31" s="406">
        <f t="shared" si="17"/>
        <v>0</v>
      </c>
      <c r="AB31" s="761">
        <f t="shared" ref="AB31:AM32" si="18">SUM($G31*AB$12)</f>
        <v>0</v>
      </c>
      <c r="AC31" s="404">
        <f t="shared" si="18"/>
        <v>0</v>
      </c>
      <c r="AD31" s="404">
        <f t="shared" si="18"/>
        <v>0</v>
      </c>
      <c r="AE31" s="405">
        <f t="shared" si="18"/>
        <v>0</v>
      </c>
      <c r="AF31" s="768">
        <f t="shared" si="18"/>
        <v>0</v>
      </c>
      <c r="AG31" s="404">
        <f t="shared" si="18"/>
        <v>0</v>
      </c>
      <c r="AH31" s="404">
        <f t="shared" si="18"/>
        <v>0</v>
      </c>
      <c r="AI31" s="406">
        <f t="shared" si="18"/>
        <v>0</v>
      </c>
      <c r="AJ31" s="761">
        <f t="shared" si="18"/>
        <v>0</v>
      </c>
      <c r="AK31" s="406">
        <f t="shared" si="18"/>
        <v>0</v>
      </c>
      <c r="AL31" s="404">
        <f t="shared" si="18"/>
        <v>0</v>
      </c>
      <c r="AM31" s="405">
        <f t="shared" si="18"/>
        <v>0</v>
      </c>
      <c r="AO31" s="225"/>
    </row>
    <row r="32" spans="2:41" x14ac:dyDescent="0.2">
      <c r="B32" s="212" t="s">
        <v>26</v>
      </c>
      <c r="C32" s="429" t="s">
        <v>359</v>
      </c>
      <c r="D32" s="76" t="str">
        <f>'Spec Driftkostnader'!D32</f>
        <v xml:space="preserve"> </v>
      </c>
      <c r="E32" s="85" t="str">
        <f>'Spec Driftkostnader'!E32</f>
        <v xml:space="preserve"> </v>
      </c>
      <c r="F32" s="101">
        <f>'Spec Driftkostnader'!F32</f>
        <v>32</v>
      </c>
      <c r="G32" s="88">
        <f>'Spec Driftkostnader'!G32</f>
        <v>0</v>
      </c>
      <c r="H32" s="762">
        <f t="shared" si="16"/>
        <v>0</v>
      </c>
      <c r="I32" s="70">
        <f t="shared" si="16"/>
        <v>0</v>
      </c>
      <c r="J32" s="70">
        <f t="shared" si="16"/>
        <v>0</v>
      </c>
      <c r="K32" s="216">
        <f t="shared" si="16"/>
        <v>0</v>
      </c>
      <c r="L32" s="762">
        <f t="shared" si="16"/>
        <v>0</v>
      </c>
      <c r="M32" s="70">
        <f t="shared" si="16"/>
        <v>0</v>
      </c>
      <c r="N32" s="70">
        <f t="shared" si="16"/>
        <v>0</v>
      </c>
      <c r="O32" s="72">
        <f t="shared" si="16"/>
        <v>0</v>
      </c>
      <c r="P32" s="74">
        <f t="shared" si="16"/>
        <v>0</v>
      </c>
      <c r="Q32" s="70">
        <f t="shared" si="16"/>
        <v>0</v>
      </c>
      <c r="R32" s="70">
        <f t="shared" si="17"/>
        <v>0</v>
      </c>
      <c r="S32" s="216">
        <f t="shared" si="17"/>
        <v>0</v>
      </c>
      <c r="T32" s="762">
        <f t="shared" si="17"/>
        <v>0</v>
      </c>
      <c r="U32" s="70">
        <f t="shared" si="17"/>
        <v>0</v>
      </c>
      <c r="V32" s="70">
        <f t="shared" si="17"/>
        <v>0</v>
      </c>
      <c r="W32" s="72">
        <f t="shared" si="17"/>
        <v>0</v>
      </c>
      <c r="X32" s="74">
        <f t="shared" si="17"/>
        <v>0</v>
      </c>
      <c r="Y32" s="70">
        <f t="shared" si="17"/>
        <v>0</v>
      </c>
      <c r="Z32" s="70">
        <f t="shared" si="17"/>
        <v>0</v>
      </c>
      <c r="AA32" s="216">
        <f t="shared" si="17"/>
        <v>0</v>
      </c>
      <c r="AB32" s="762">
        <f t="shared" si="18"/>
        <v>0</v>
      </c>
      <c r="AC32" s="70">
        <f t="shared" si="18"/>
        <v>0</v>
      </c>
      <c r="AD32" s="70">
        <f t="shared" si="18"/>
        <v>0</v>
      </c>
      <c r="AE32" s="72">
        <f t="shared" si="18"/>
        <v>0</v>
      </c>
      <c r="AF32" s="74">
        <f t="shared" si="18"/>
        <v>0</v>
      </c>
      <c r="AG32" s="70">
        <f t="shared" si="18"/>
        <v>0</v>
      </c>
      <c r="AH32" s="70">
        <f t="shared" si="18"/>
        <v>0</v>
      </c>
      <c r="AI32" s="216">
        <f t="shared" si="18"/>
        <v>0</v>
      </c>
      <c r="AJ32" s="762">
        <f t="shared" si="18"/>
        <v>0</v>
      </c>
      <c r="AK32" s="216">
        <f t="shared" si="18"/>
        <v>0</v>
      </c>
      <c r="AL32" s="70">
        <f t="shared" si="18"/>
        <v>0</v>
      </c>
      <c r="AM32" s="72">
        <f t="shared" si="18"/>
        <v>0</v>
      </c>
      <c r="AO32" s="225"/>
    </row>
    <row r="33" spans="2:41" x14ac:dyDescent="0.2">
      <c r="B33" s="18" t="s">
        <v>32</v>
      </c>
      <c r="C33" s="78" t="s">
        <v>295</v>
      </c>
      <c r="D33" s="76" t="str">
        <f>'Spec Driftkostnader'!D33</f>
        <v xml:space="preserve"> </v>
      </c>
      <c r="E33" s="86" t="str">
        <f>'Spec Driftkostnader'!E33</f>
        <v xml:space="preserve"> </v>
      </c>
      <c r="F33" s="101">
        <f>'Spec Driftkostnader'!F33</f>
        <v>20</v>
      </c>
      <c r="G33" s="88">
        <f>'Spec Driftkostnader'!G33</f>
        <v>0</v>
      </c>
      <c r="H33" s="762">
        <f t="shared" ref="H33:W33" si="19">SUM($G33*H$12)</f>
        <v>0</v>
      </c>
      <c r="I33" s="70">
        <f t="shared" si="19"/>
        <v>0</v>
      </c>
      <c r="J33" s="70">
        <f t="shared" si="19"/>
        <v>0</v>
      </c>
      <c r="K33" s="216">
        <f t="shared" si="19"/>
        <v>0</v>
      </c>
      <c r="L33" s="762">
        <f t="shared" si="19"/>
        <v>0</v>
      </c>
      <c r="M33" s="70">
        <f t="shared" si="19"/>
        <v>0</v>
      </c>
      <c r="N33" s="70">
        <f t="shared" si="19"/>
        <v>0</v>
      </c>
      <c r="O33" s="72">
        <f t="shared" si="19"/>
        <v>0</v>
      </c>
      <c r="P33" s="74">
        <f t="shared" si="19"/>
        <v>0</v>
      </c>
      <c r="Q33" s="70">
        <f t="shared" si="19"/>
        <v>0</v>
      </c>
      <c r="R33" s="70">
        <f t="shared" si="19"/>
        <v>0</v>
      </c>
      <c r="S33" s="216">
        <f t="shared" si="19"/>
        <v>0</v>
      </c>
      <c r="T33" s="762">
        <f t="shared" si="19"/>
        <v>0</v>
      </c>
      <c r="U33" s="70">
        <f t="shared" si="19"/>
        <v>0</v>
      </c>
      <c r="V33" s="70">
        <f t="shared" si="19"/>
        <v>0</v>
      </c>
      <c r="W33" s="72">
        <f t="shared" si="19"/>
        <v>0</v>
      </c>
      <c r="X33" s="74">
        <f>SUM($G33*X$12)</f>
        <v>0</v>
      </c>
      <c r="Y33" s="70">
        <f>SUM($G33*Y$12)</f>
        <v>0</v>
      </c>
      <c r="Z33" s="70">
        <f>SUM($G33*Z$12)</f>
        <v>0</v>
      </c>
      <c r="AA33" s="216">
        <f>SUM($G33*AA$12)</f>
        <v>0</v>
      </c>
      <c r="AB33" s="248"/>
      <c r="AC33" s="69"/>
      <c r="AD33" s="69"/>
      <c r="AE33" s="71"/>
      <c r="AF33" s="75"/>
      <c r="AG33" s="69"/>
      <c r="AH33" s="69"/>
      <c r="AI33" s="217"/>
      <c r="AJ33" s="248"/>
      <c r="AK33" s="217"/>
      <c r="AL33" s="69"/>
      <c r="AM33" s="71"/>
    </row>
    <row r="34" spans="2:41" x14ac:dyDescent="0.2">
      <c r="B34" s="19" t="s">
        <v>23</v>
      </c>
      <c r="C34" s="231" t="s">
        <v>296</v>
      </c>
      <c r="D34" s="232" t="str">
        <f>'Spec Driftkostnader'!D34</f>
        <v xml:space="preserve"> </v>
      </c>
      <c r="E34" s="233" t="str">
        <f>'Spec Driftkostnader'!E34</f>
        <v xml:space="preserve"> </v>
      </c>
      <c r="F34" s="234">
        <f>'Spec Driftkostnader'!F34</f>
        <v>1</v>
      </c>
      <c r="G34" s="235">
        <f>'Spec Driftkostnader'!G34</f>
        <v>0</v>
      </c>
      <c r="H34" s="253"/>
      <c r="I34" s="228"/>
      <c r="J34" s="228"/>
      <c r="K34" s="757"/>
      <c r="L34" s="253"/>
      <c r="M34" s="228"/>
      <c r="N34" s="228"/>
      <c r="O34" s="241"/>
      <c r="P34" s="242"/>
      <c r="Q34" s="228"/>
      <c r="R34" s="228"/>
      <c r="S34" s="757"/>
      <c r="T34" s="253"/>
      <c r="U34" s="228"/>
      <c r="V34" s="228"/>
      <c r="W34" s="241"/>
      <c r="X34" s="242"/>
      <c r="Y34" s="228"/>
      <c r="Z34" s="228"/>
      <c r="AA34" s="757"/>
      <c r="AB34" s="253"/>
      <c r="AC34" s="228"/>
      <c r="AD34" s="228"/>
      <c r="AE34" s="241"/>
      <c r="AF34" s="242"/>
      <c r="AG34" s="228"/>
      <c r="AH34" s="228"/>
      <c r="AI34" s="757"/>
      <c r="AJ34" s="253"/>
      <c r="AK34" s="240"/>
      <c r="AL34" s="228"/>
      <c r="AM34" s="229">
        <f>SUM($G34*AM$12)</f>
        <v>0</v>
      </c>
    </row>
    <row r="35" spans="2:41" x14ac:dyDescent="0.2">
      <c r="B35" s="19"/>
      <c r="C35" s="197" t="s">
        <v>82</v>
      </c>
      <c r="D35" s="232"/>
      <c r="E35" s="233"/>
      <c r="F35" s="234"/>
      <c r="G35" s="235"/>
      <c r="H35" s="253"/>
      <c r="I35" s="228"/>
      <c r="J35" s="228"/>
      <c r="K35" s="757"/>
      <c r="L35" s="253"/>
      <c r="M35" s="228"/>
      <c r="N35" s="228"/>
      <c r="O35" s="241"/>
      <c r="P35" s="242"/>
      <c r="Q35" s="228"/>
      <c r="R35" s="228"/>
      <c r="S35" s="757"/>
      <c r="T35" s="253"/>
      <c r="U35" s="228"/>
      <c r="V35" s="228"/>
      <c r="W35" s="241"/>
      <c r="X35" s="242"/>
      <c r="Y35" s="228"/>
      <c r="Z35" s="228"/>
      <c r="AA35" s="757"/>
      <c r="AB35" s="253"/>
      <c r="AC35" s="228"/>
      <c r="AD35" s="228"/>
      <c r="AE35" s="241"/>
      <c r="AF35" s="242"/>
      <c r="AG35" s="228"/>
      <c r="AH35" s="228"/>
      <c r="AI35" s="757"/>
      <c r="AJ35" s="253"/>
      <c r="AK35" s="227"/>
      <c r="AL35" s="228"/>
      <c r="AM35" s="241"/>
    </row>
    <row r="36" spans="2:41" x14ac:dyDescent="0.2">
      <c r="B36" s="172" t="s">
        <v>42</v>
      </c>
      <c r="C36" s="252" t="s">
        <v>347</v>
      </c>
      <c r="D36" s="236" t="str">
        <f>'Spec Driftkostnader'!D36</f>
        <v xml:space="preserve"> </v>
      </c>
      <c r="E36" s="237" t="str">
        <f>'Spec Driftkostnader'!E36</f>
        <v xml:space="preserve"> </v>
      </c>
      <c r="F36" s="238">
        <f>'Spec Driftkostnader'!F36</f>
        <v>32</v>
      </c>
      <c r="G36" s="239">
        <f>'Spec Driftkostnader'!G36</f>
        <v>0</v>
      </c>
      <c r="H36" s="762">
        <f t="shared" ref="H36:W44" si="20">SUM($G36*H$12)</f>
        <v>0</v>
      </c>
      <c r="I36" s="70">
        <f t="shared" si="20"/>
        <v>0</v>
      </c>
      <c r="J36" s="70">
        <f t="shared" si="20"/>
        <v>0</v>
      </c>
      <c r="K36" s="216">
        <f t="shared" si="20"/>
        <v>0</v>
      </c>
      <c r="L36" s="762">
        <f t="shared" si="20"/>
        <v>0</v>
      </c>
      <c r="M36" s="70">
        <f t="shared" si="20"/>
        <v>0</v>
      </c>
      <c r="N36" s="70">
        <f t="shared" si="20"/>
        <v>0</v>
      </c>
      <c r="O36" s="72">
        <f t="shared" si="20"/>
        <v>0</v>
      </c>
      <c r="P36" s="74">
        <f t="shared" si="20"/>
        <v>0</v>
      </c>
      <c r="Q36" s="70">
        <f t="shared" si="20"/>
        <v>0</v>
      </c>
      <c r="R36" s="70">
        <f t="shared" ref="R36:AG44" si="21">SUM($G36*R$12)</f>
        <v>0</v>
      </c>
      <c r="S36" s="216">
        <f t="shared" si="21"/>
        <v>0</v>
      </c>
      <c r="T36" s="762">
        <f t="shared" si="21"/>
        <v>0</v>
      </c>
      <c r="U36" s="70">
        <f t="shared" si="21"/>
        <v>0</v>
      </c>
      <c r="V36" s="70">
        <f t="shared" si="21"/>
        <v>0</v>
      </c>
      <c r="W36" s="72">
        <f t="shared" si="21"/>
        <v>0</v>
      </c>
      <c r="X36" s="74">
        <f t="shared" si="21"/>
        <v>0</v>
      </c>
      <c r="Y36" s="70">
        <f t="shared" si="21"/>
        <v>0</v>
      </c>
      <c r="Z36" s="70">
        <f t="shared" si="21"/>
        <v>0</v>
      </c>
      <c r="AA36" s="216">
        <f t="shared" si="21"/>
        <v>0</v>
      </c>
      <c r="AB36" s="762">
        <f t="shared" ref="AB36:AM44" si="22">SUM($G36*AB$12)</f>
        <v>0</v>
      </c>
      <c r="AC36" s="70">
        <f t="shared" si="22"/>
        <v>0</v>
      </c>
      <c r="AD36" s="70">
        <f t="shared" si="22"/>
        <v>0</v>
      </c>
      <c r="AE36" s="72">
        <f t="shared" si="22"/>
        <v>0</v>
      </c>
      <c r="AF36" s="74">
        <f t="shared" si="22"/>
        <v>0</v>
      </c>
      <c r="AG36" s="70">
        <f t="shared" si="22"/>
        <v>0</v>
      </c>
      <c r="AH36" s="70">
        <f t="shared" si="22"/>
        <v>0</v>
      </c>
      <c r="AI36" s="216">
        <f t="shared" si="22"/>
        <v>0</v>
      </c>
      <c r="AJ36" s="762">
        <f t="shared" si="22"/>
        <v>0</v>
      </c>
      <c r="AK36" s="70">
        <f t="shared" si="22"/>
        <v>0</v>
      </c>
      <c r="AL36" s="70">
        <f t="shared" si="22"/>
        <v>0</v>
      </c>
      <c r="AM36" s="72">
        <f t="shared" si="22"/>
        <v>0</v>
      </c>
    </row>
    <row r="37" spans="2:41" x14ac:dyDescent="0.2">
      <c r="B37" s="172" t="s">
        <v>147</v>
      </c>
      <c r="C37" s="15" t="s">
        <v>348</v>
      </c>
      <c r="D37" s="232" t="str">
        <f>'Spec Driftkostnader'!D37</f>
        <v xml:space="preserve"> </v>
      </c>
      <c r="E37" s="237" t="str">
        <f>'Spec Driftkostnader'!E37</f>
        <v xml:space="preserve"> </v>
      </c>
      <c r="F37" s="226">
        <f>'Spec Driftkostnader'!F37</f>
        <v>32</v>
      </c>
      <c r="G37" s="239">
        <f>'Spec Driftkostnader'!G37</f>
        <v>0</v>
      </c>
      <c r="H37" s="762">
        <f t="shared" si="20"/>
        <v>0</v>
      </c>
      <c r="I37" s="70">
        <f t="shared" si="20"/>
        <v>0</v>
      </c>
      <c r="J37" s="70">
        <f t="shared" si="20"/>
        <v>0</v>
      </c>
      <c r="K37" s="216">
        <f t="shared" si="20"/>
        <v>0</v>
      </c>
      <c r="L37" s="762">
        <f t="shared" si="20"/>
        <v>0</v>
      </c>
      <c r="M37" s="70">
        <f t="shared" si="20"/>
        <v>0</v>
      </c>
      <c r="N37" s="70">
        <f t="shared" si="20"/>
        <v>0</v>
      </c>
      <c r="O37" s="72">
        <f t="shared" si="20"/>
        <v>0</v>
      </c>
      <c r="P37" s="74">
        <f t="shared" si="20"/>
        <v>0</v>
      </c>
      <c r="Q37" s="70">
        <f t="shared" si="20"/>
        <v>0</v>
      </c>
      <c r="R37" s="70">
        <f t="shared" si="21"/>
        <v>0</v>
      </c>
      <c r="S37" s="216">
        <f t="shared" si="21"/>
        <v>0</v>
      </c>
      <c r="T37" s="762">
        <f t="shared" si="21"/>
        <v>0</v>
      </c>
      <c r="U37" s="70">
        <f t="shared" si="21"/>
        <v>0</v>
      </c>
      <c r="V37" s="70">
        <f t="shared" si="21"/>
        <v>0</v>
      </c>
      <c r="W37" s="72">
        <f t="shared" si="21"/>
        <v>0</v>
      </c>
      <c r="X37" s="74">
        <f t="shared" si="21"/>
        <v>0</v>
      </c>
      <c r="Y37" s="70">
        <f t="shared" si="21"/>
        <v>0</v>
      </c>
      <c r="Z37" s="70">
        <f t="shared" si="21"/>
        <v>0</v>
      </c>
      <c r="AA37" s="216">
        <f t="shared" si="21"/>
        <v>0</v>
      </c>
      <c r="AB37" s="762">
        <f t="shared" si="22"/>
        <v>0</v>
      </c>
      <c r="AC37" s="70">
        <f t="shared" si="22"/>
        <v>0</v>
      </c>
      <c r="AD37" s="70">
        <f t="shared" si="22"/>
        <v>0</v>
      </c>
      <c r="AE37" s="72">
        <f t="shared" si="22"/>
        <v>0</v>
      </c>
      <c r="AF37" s="74">
        <f t="shared" si="22"/>
        <v>0</v>
      </c>
      <c r="AG37" s="70">
        <f t="shared" si="22"/>
        <v>0</v>
      </c>
      <c r="AH37" s="70">
        <f t="shared" si="22"/>
        <v>0</v>
      </c>
      <c r="AI37" s="216">
        <f t="shared" si="22"/>
        <v>0</v>
      </c>
      <c r="AJ37" s="762">
        <f t="shared" si="22"/>
        <v>0</v>
      </c>
      <c r="AK37" s="70">
        <f t="shared" si="22"/>
        <v>0</v>
      </c>
      <c r="AL37" s="70">
        <f t="shared" si="22"/>
        <v>0</v>
      </c>
      <c r="AM37" s="72">
        <f t="shared" si="22"/>
        <v>0</v>
      </c>
    </row>
    <row r="38" spans="2:41" x14ac:dyDescent="0.2">
      <c r="B38" s="172" t="s">
        <v>148</v>
      </c>
      <c r="C38" s="15" t="s">
        <v>349</v>
      </c>
      <c r="D38" s="232" t="str">
        <f>'Spec Driftkostnader'!D38</f>
        <v xml:space="preserve"> </v>
      </c>
      <c r="E38" s="237" t="str">
        <f>'Spec Driftkostnader'!E38</f>
        <v xml:space="preserve"> </v>
      </c>
      <c r="F38" s="226">
        <f>'Spec Driftkostnader'!F38</f>
        <v>32</v>
      </c>
      <c r="G38" s="239">
        <f>'Spec Driftkostnader'!G38</f>
        <v>0</v>
      </c>
      <c r="H38" s="762">
        <f t="shared" si="20"/>
        <v>0</v>
      </c>
      <c r="I38" s="70">
        <f t="shared" si="20"/>
        <v>0</v>
      </c>
      <c r="J38" s="70">
        <f t="shared" si="20"/>
        <v>0</v>
      </c>
      <c r="K38" s="216">
        <f t="shared" si="20"/>
        <v>0</v>
      </c>
      <c r="L38" s="762">
        <f t="shared" si="20"/>
        <v>0</v>
      </c>
      <c r="M38" s="70">
        <f t="shared" si="20"/>
        <v>0</v>
      </c>
      <c r="N38" s="70">
        <f t="shared" si="20"/>
        <v>0</v>
      </c>
      <c r="O38" s="72">
        <f t="shared" si="20"/>
        <v>0</v>
      </c>
      <c r="P38" s="74">
        <f t="shared" si="20"/>
        <v>0</v>
      </c>
      <c r="Q38" s="70">
        <f t="shared" si="20"/>
        <v>0</v>
      </c>
      <c r="R38" s="70">
        <f t="shared" si="21"/>
        <v>0</v>
      </c>
      <c r="S38" s="216">
        <f t="shared" si="21"/>
        <v>0</v>
      </c>
      <c r="T38" s="762">
        <f t="shared" si="21"/>
        <v>0</v>
      </c>
      <c r="U38" s="70">
        <f t="shared" si="21"/>
        <v>0</v>
      </c>
      <c r="V38" s="70">
        <f t="shared" si="21"/>
        <v>0</v>
      </c>
      <c r="W38" s="72">
        <f t="shared" si="21"/>
        <v>0</v>
      </c>
      <c r="X38" s="74">
        <f t="shared" si="21"/>
        <v>0</v>
      </c>
      <c r="Y38" s="70">
        <f t="shared" si="21"/>
        <v>0</v>
      </c>
      <c r="Z38" s="70">
        <f t="shared" si="21"/>
        <v>0</v>
      </c>
      <c r="AA38" s="216">
        <f t="shared" si="21"/>
        <v>0</v>
      </c>
      <c r="AB38" s="762">
        <f t="shared" si="22"/>
        <v>0</v>
      </c>
      <c r="AC38" s="70">
        <f t="shared" si="22"/>
        <v>0</v>
      </c>
      <c r="AD38" s="70">
        <f t="shared" si="22"/>
        <v>0</v>
      </c>
      <c r="AE38" s="72">
        <f t="shared" si="22"/>
        <v>0</v>
      </c>
      <c r="AF38" s="74">
        <f t="shared" si="22"/>
        <v>0</v>
      </c>
      <c r="AG38" s="70">
        <f t="shared" si="22"/>
        <v>0</v>
      </c>
      <c r="AH38" s="70">
        <f t="shared" si="22"/>
        <v>0</v>
      </c>
      <c r="AI38" s="216">
        <f t="shared" si="22"/>
        <v>0</v>
      </c>
      <c r="AJ38" s="762">
        <f t="shared" si="22"/>
        <v>0</v>
      </c>
      <c r="AK38" s="70">
        <f t="shared" si="22"/>
        <v>0</v>
      </c>
      <c r="AL38" s="70">
        <f t="shared" si="22"/>
        <v>0</v>
      </c>
      <c r="AM38" s="72">
        <f t="shared" si="22"/>
        <v>0</v>
      </c>
    </row>
    <row r="39" spans="2:41" x14ac:dyDescent="0.2">
      <c r="B39" s="172" t="s">
        <v>149</v>
      </c>
      <c r="C39" s="15" t="s">
        <v>350</v>
      </c>
      <c r="D39" s="232" t="str">
        <f>'Spec Driftkostnader'!D39</f>
        <v xml:space="preserve"> </v>
      </c>
      <c r="E39" s="237" t="str">
        <f>'Spec Driftkostnader'!E39</f>
        <v xml:space="preserve"> </v>
      </c>
      <c r="F39" s="226">
        <f>'Spec Driftkostnader'!F39</f>
        <v>32</v>
      </c>
      <c r="G39" s="239">
        <f>'Spec Driftkostnader'!G39</f>
        <v>0</v>
      </c>
      <c r="H39" s="762">
        <f t="shared" si="20"/>
        <v>0</v>
      </c>
      <c r="I39" s="70">
        <f t="shared" si="20"/>
        <v>0</v>
      </c>
      <c r="J39" s="70">
        <f t="shared" si="20"/>
        <v>0</v>
      </c>
      <c r="K39" s="216">
        <f t="shared" si="20"/>
        <v>0</v>
      </c>
      <c r="L39" s="762">
        <f t="shared" si="20"/>
        <v>0</v>
      </c>
      <c r="M39" s="70">
        <f t="shared" si="20"/>
        <v>0</v>
      </c>
      <c r="N39" s="70">
        <f t="shared" si="20"/>
        <v>0</v>
      </c>
      <c r="O39" s="72">
        <f t="shared" si="20"/>
        <v>0</v>
      </c>
      <c r="P39" s="74">
        <f t="shared" si="20"/>
        <v>0</v>
      </c>
      <c r="Q39" s="70">
        <f t="shared" si="20"/>
        <v>0</v>
      </c>
      <c r="R39" s="70">
        <f t="shared" si="21"/>
        <v>0</v>
      </c>
      <c r="S39" s="216">
        <f t="shared" si="21"/>
        <v>0</v>
      </c>
      <c r="T39" s="762">
        <f t="shared" si="21"/>
        <v>0</v>
      </c>
      <c r="U39" s="70">
        <f t="shared" si="21"/>
        <v>0</v>
      </c>
      <c r="V39" s="70">
        <f t="shared" si="21"/>
        <v>0</v>
      </c>
      <c r="W39" s="72">
        <f t="shared" si="21"/>
        <v>0</v>
      </c>
      <c r="X39" s="74">
        <f t="shared" si="21"/>
        <v>0</v>
      </c>
      <c r="Y39" s="70">
        <f t="shared" si="21"/>
        <v>0</v>
      </c>
      <c r="Z39" s="70">
        <f t="shared" si="21"/>
        <v>0</v>
      </c>
      <c r="AA39" s="216">
        <f t="shared" si="21"/>
        <v>0</v>
      </c>
      <c r="AB39" s="762">
        <f t="shared" si="22"/>
        <v>0</v>
      </c>
      <c r="AC39" s="70">
        <f t="shared" si="22"/>
        <v>0</v>
      </c>
      <c r="AD39" s="70">
        <f t="shared" si="22"/>
        <v>0</v>
      </c>
      <c r="AE39" s="72">
        <f t="shared" si="22"/>
        <v>0</v>
      </c>
      <c r="AF39" s="74">
        <f t="shared" si="22"/>
        <v>0</v>
      </c>
      <c r="AG39" s="70">
        <f t="shared" si="22"/>
        <v>0</v>
      </c>
      <c r="AH39" s="70">
        <f t="shared" si="22"/>
        <v>0</v>
      </c>
      <c r="AI39" s="216">
        <f t="shared" si="22"/>
        <v>0</v>
      </c>
      <c r="AJ39" s="762">
        <f t="shared" si="22"/>
        <v>0</v>
      </c>
      <c r="AK39" s="70">
        <f t="shared" si="22"/>
        <v>0</v>
      </c>
      <c r="AL39" s="70">
        <f t="shared" si="22"/>
        <v>0</v>
      </c>
      <c r="AM39" s="72">
        <f t="shared" si="22"/>
        <v>0</v>
      </c>
    </row>
    <row r="40" spans="2:41" x14ac:dyDescent="0.2">
      <c r="B40" s="172" t="s">
        <v>150</v>
      </c>
      <c r="C40" s="428" t="s">
        <v>351</v>
      </c>
      <c r="D40" s="434" t="str">
        <f>'Spec Driftkostnader'!D40</f>
        <v xml:space="preserve"> </v>
      </c>
      <c r="E40" s="435" t="str">
        <f>'Spec Driftkostnader'!E40</f>
        <v xml:space="preserve"> </v>
      </c>
      <c r="F40" s="436">
        <f>'Spec Driftkostnader'!F40</f>
        <v>32</v>
      </c>
      <c r="G40" s="437">
        <f>'Spec Driftkostnader'!G40</f>
        <v>0</v>
      </c>
      <c r="H40" s="762">
        <f t="shared" si="20"/>
        <v>0</v>
      </c>
      <c r="I40" s="70">
        <f t="shared" si="20"/>
        <v>0</v>
      </c>
      <c r="J40" s="70">
        <f t="shared" si="20"/>
        <v>0</v>
      </c>
      <c r="K40" s="216">
        <f t="shared" si="20"/>
        <v>0</v>
      </c>
      <c r="L40" s="762">
        <f t="shared" si="20"/>
        <v>0</v>
      </c>
      <c r="M40" s="70">
        <f t="shared" si="20"/>
        <v>0</v>
      </c>
      <c r="N40" s="70">
        <f t="shared" si="20"/>
        <v>0</v>
      </c>
      <c r="O40" s="72">
        <f t="shared" si="20"/>
        <v>0</v>
      </c>
      <c r="P40" s="74">
        <f t="shared" si="20"/>
        <v>0</v>
      </c>
      <c r="Q40" s="70">
        <f t="shared" si="20"/>
        <v>0</v>
      </c>
      <c r="R40" s="70">
        <f t="shared" si="21"/>
        <v>0</v>
      </c>
      <c r="S40" s="216">
        <f t="shared" si="21"/>
        <v>0</v>
      </c>
      <c r="T40" s="762">
        <f t="shared" si="21"/>
        <v>0</v>
      </c>
      <c r="U40" s="70">
        <f t="shared" si="21"/>
        <v>0</v>
      </c>
      <c r="V40" s="70">
        <f t="shared" si="21"/>
        <v>0</v>
      </c>
      <c r="W40" s="72">
        <f t="shared" si="21"/>
        <v>0</v>
      </c>
      <c r="X40" s="74">
        <f t="shared" si="21"/>
        <v>0</v>
      </c>
      <c r="Y40" s="70">
        <f t="shared" si="21"/>
        <v>0</v>
      </c>
      <c r="Z40" s="70">
        <f t="shared" si="21"/>
        <v>0</v>
      </c>
      <c r="AA40" s="216">
        <f t="shared" si="21"/>
        <v>0</v>
      </c>
      <c r="AB40" s="762">
        <f t="shared" si="22"/>
        <v>0</v>
      </c>
      <c r="AC40" s="70">
        <f t="shared" si="22"/>
        <v>0</v>
      </c>
      <c r="AD40" s="70">
        <f t="shared" si="22"/>
        <v>0</v>
      </c>
      <c r="AE40" s="72">
        <f t="shared" si="22"/>
        <v>0</v>
      </c>
      <c r="AF40" s="74">
        <f t="shared" si="22"/>
        <v>0</v>
      </c>
      <c r="AG40" s="70">
        <f t="shared" si="22"/>
        <v>0</v>
      </c>
      <c r="AH40" s="70">
        <f t="shared" si="22"/>
        <v>0</v>
      </c>
      <c r="AI40" s="216">
        <f t="shared" si="22"/>
        <v>0</v>
      </c>
      <c r="AJ40" s="762">
        <f t="shared" si="22"/>
        <v>0</v>
      </c>
      <c r="AK40" s="70">
        <f t="shared" si="22"/>
        <v>0</v>
      </c>
      <c r="AL40" s="70">
        <f t="shared" si="22"/>
        <v>0</v>
      </c>
      <c r="AM40" s="72">
        <f t="shared" si="22"/>
        <v>0</v>
      </c>
    </row>
    <row r="41" spans="2:41" x14ac:dyDescent="0.2">
      <c r="B41" s="172" t="s">
        <v>151</v>
      </c>
      <c r="C41" s="428" t="s">
        <v>352</v>
      </c>
      <c r="D41" s="434" t="str">
        <f>'Spec Driftkostnader'!D41</f>
        <v xml:space="preserve"> </v>
      </c>
      <c r="E41" s="435" t="str">
        <f>'Spec Driftkostnader'!E41</f>
        <v xml:space="preserve"> </v>
      </c>
      <c r="F41" s="436">
        <f>'Spec Driftkostnader'!F41</f>
        <v>32</v>
      </c>
      <c r="G41" s="437">
        <f>'Spec Driftkostnader'!G41</f>
        <v>0</v>
      </c>
      <c r="H41" s="762">
        <f t="shared" si="20"/>
        <v>0</v>
      </c>
      <c r="I41" s="70">
        <f t="shared" si="20"/>
        <v>0</v>
      </c>
      <c r="J41" s="70">
        <f t="shared" si="20"/>
        <v>0</v>
      </c>
      <c r="K41" s="216">
        <f t="shared" si="20"/>
        <v>0</v>
      </c>
      <c r="L41" s="762">
        <f t="shared" si="20"/>
        <v>0</v>
      </c>
      <c r="M41" s="70">
        <f t="shared" si="20"/>
        <v>0</v>
      </c>
      <c r="N41" s="70">
        <f t="shared" si="20"/>
        <v>0</v>
      </c>
      <c r="O41" s="72">
        <f t="shared" si="20"/>
        <v>0</v>
      </c>
      <c r="P41" s="74">
        <f t="shared" si="20"/>
        <v>0</v>
      </c>
      <c r="Q41" s="70">
        <f t="shared" si="20"/>
        <v>0</v>
      </c>
      <c r="R41" s="70">
        <f t="shared" si="21"/>
        <v>0</v>
      </c>
      <c r="S41" s="216">
        <f t="shared" si="21"/>
        <v>0</v>
      </c>
      <c r="T41" s="762">
        <f t="shared" si="21"/>
        <v>0</v>
      </c>
      <c r="U41" s="70">
        <f t="shared" si="21"/>
        <v>0</v>
      </c>
      <c r="V41" s="70">
        <f t="shared" si="21"/>
        <v>0</v>
      </c>
      <c r="W41" s="72">
        <f t="shared" si="21"/>
        <v>0</v>
      </c>
      <c r="X41" s="74">
        <f t="shared" si="21"/>
        <v>0</v>
      </c>
      <c r="Y41" s="70">
        <f t="shared" si="21"/>
        <v>0</v>
      </c>
      <c r="Z41" s="70">
        <f t="shared" si="21"/>
        <v>0</v>
      </c>
      <c r="AA41" s="216">
        <f t="shared" si="21"/>
        <v>0</v>
      </c>
      <c r="AB41" s="762">
        <f t="shared" si="22"/>
        <v>0</v>
      </c>
      <c r="AC41" s="70">
        <f t="shared" si="22"/>
        <v>0</v>
      </c>
      <c r="AD41" s="70">
        <f t="shared" si="22"/>
        <v>0</v>
      </c>
      <c r="AE41" s="72">
        <f t="shared" si="22"/>
        <v>0</v>
      </c>
      <c r="AF41" s="74">
        <f t="shared" si="22"/>
        <v>0</v>
      </c>
      <c r="AG41" s="70">
        <f t="shared" si="22"/>
        <v>0</v>
      </c>
      <c r="AH41" s="70">
        <f t="shared" si="22"/>
        <v>0</v>
      </c>
      <c r="AI41" s="216">
        <f t="shared" si="22"/>
        <v>0</v>
      </c>
      <c r="AJ41" s="762">
        <f t="shared" si="22"/>
        <v>0</v>
      </c>
      <c r="AK41" s="70">
        <f t="shared" si="22"/>
        <v>0</v>
      </c>
      <c r="AL41" s="70">
        <f t="shared" si="22"/>
        <v>0</v>
      </c>
      <c r="AM41" s="72">
        <f t="shared" si="22"/>
        <v>0</v>
      </c>
    </row>
    <row r="42" spans="2:41" x14ac:dyDescent="0.2">
      <c r="B42" s="172" t="s">
        <v>152</v>
      </c>
      <c r="C42" s="15" t="s">
        <v>353</v>
      </c>
      <c r="D42" s="232" t="str">
        <f>'Spec Driftkostnader'!D42</f>
        <v xml:space="preserve"> </v>
      </c>
      <c r="E42" s="237" t="str">
        <f>'Spec Driftkostnader'!E42</f>
        <v xml:space="preserve"> </v>
      </c>
      <c r="F42" s="226">
        <f>'Spec Driftkostnader'!F42</f>
        <v>32</v>
      </c>
      <c r="G42" s="239">
        <f>'Spec Driftkostnader'!G42</f>
        <v>0</v>
      </c>
      <c r="H42" s="762">
        <f t="shared" si="20"/>
        <v>0</v>
      </c>
      <c r="I42" s="70">
        <f t="shared" si="20"/>
        <v>0</v>
      </c>
      <c r="J42" s="70">
        <f t="shared" si="20"/>
        <v>0</v>
      </c>
      <c r="K42" s="216">
        <f t="shared" si="20"/>
        <v>0</v>
      </c>
      <c r="L42" s="762">
        <f t="shared" si="20"/>
        <v>0</v>
      </c>
      <c r="M42" s="70">
        <f t="shared" si="20"/>
        <v>0</v>
      </c>
      <c r="N42" s="70">
        <f t="shared" si="20"/>
        <v>0</v>
      </c>
      <c r="O42" s="72">
        <f t="shared" si="20"/>
        <v>0</v>
      </c>
      <c r="P42" s="74">
        <f t="shared" si="20"/>
        <v>0</v>
      </c>
      <c r="Q42" s="70">
        <f t="shared" si="20"/>
        <v>0</v>
      </c>
      <c r="R42" s="70">
        <f t="shared" si="21"/>
        <v>0</v>
      </c>
      <c r="S42" s="216">
        <f t="shared" si="21"/>
        <v>0</v>
      </c>
      <c r="T42" s="762">
        <f t="shared" si="21"/>
        <v>0</v>
      </c>
      <c r="U42" s="70">
        <f t="shared" si="21"/>
        <v>0</v>
      </c>
      <c r="V42" s="70">
        <f t="shared" si="21"/>
        <v>0</v>
      </c>
      <c r="W42" s="72">
        <f t="shared" si="21"/>
        <v>0</v>
      </c>
      <c r="X42" s="74">
        <f t="shared" si="21"/>
        <v>0</v>
      </c>
      <c r="Y42" s="70">
        <f t="shared" si="21"/>
        <v>0</v>
      </c>
      <c r="Z42" s="70">
        <f t="shared" si="21"/>
        <v>0</v>
      </c>
      <c r="AA42" s="216">
        <f t="shared" si="21"/>
        <v>0</v>
      </c>
      <c r="AB42" s="762">
        <f t="shared" si="22"/>
        <v>0</v>
      </c>
      <c r="AC42" s="70">
        <f t="shared" si="22"/>
        <v>0</v>
      </c>
      <c r="AD42" s="70">
        <f t="shared" si="22"/>
        <v>0</v>
      </c>
      <c r="AE42" s="72">
        <f t="shared" si="22"/>
        <v>0</v>
      </c>
      <c r="AF42" s="74">
        <f t="shared" si="22"/>
        <v>0</v>
      </c>
      <c r="AG42" s="70">
        <f t="shared" si="22"/>
        <v>0</v>
      </c>
      <c r="AH42" s="70">
        <f t="shared" si="22"/>
        <v>0</v>
      </c>
      <c r="AI42" s="216">
        <f t="shared" si="22"/>
        <v>0</v>
      </c>
      <c r="AJ42" s="762">
        <f t="shared" si="22"/>
        <v>0</v>
      </c>
      <c r="AK42" s="70">
        <f t="shared" si="22"/>
        <v>0</v>
      </c>
      <c r="AL42" s="70">
        <f t="shared" si="22"/>
        <v>0</v>
      </c>
      <c r="AM42" s="72">
        <f t="shared" si="22"/>
        <v>0</v>
      </c>
      <c r="AO42" s="82"/>
    </row>
    <row r="43" spans="2:41" x14ac:dyDescent="0.2">
      <c r="B43" s="172" t="s">
        <v>153</v>
      </c>
      <c r="C43" s="806" t="s">
        <v>354</v>
      </c>
      <c r="D43" s="232" t="str">
        <f>'Spec Driftkostnader'!D43</f>
        <v xml:space="preserve"> </v>
      </c>
      <c r="E43" s="251" t="str">
        <f>'Spec Driftkostnader'!E43</f>
        <v xml:space="preserve"> </v>
      </c>
      <c r="F43" s="831">
        <f>'Spec Driftkostnader'!F43</f>
        <v>32</v>
      </c>
      <c r="G43" s="249">
        <f>'Spec Driftkostnader'!G43</f>
        <v>0</v>
      </c>
      <c r="H43" s="762">
        <f t="shared" si="20"/>
        <v>0</v>
      </c>
      <c r="I43" s="70">
        <f t="shared" si="20"/>
        <v>0</v>
      </c>
      <c r="J43" s="70">
        <f t="shared" si="20"/>
        <v>0</v>
      </c>
      <c r="K43" s="216">
        <f t="shared" si="20"/>
        <v>0</v>
      </c>
      <c r="L43" s="762">
        <f t="shared" si="20"/>
        <v>0</v>
      </c>
      <c r="M43" s="70">
        <f t="shared" si="20"/>
        <v>0</v>
      </c>
      <c r="N43" s="70">
        <f t="shared" si="20"/>
        <v>0</v>
      </c>
      <c r="O43" s="216">
        <f t="shared" si="20"/>
        <v>0</v>
      </c>
      <c r="P43" s="762">
        <f t="shared" si="20"/>
        <v>0</v>
      </c>
      <c r="Q43" s="70">
        <f t="shared" si="20"/>
        <v>0</v>
      </c>
      <c r="R43" s="70">
        <f t="shared" si="20"/>
        <v>0</v>
      </c>
      <c r="S43" s="216">
        <f t="shared" si="20"/>
        <v>0</v>
      </c>
      <c r="T43" s="762">
        <f t="shared" si="20"/>
        <v>0</v>
      </c>
      <c r="U43" s="70">
        <f t="shared" si="20"/>
        <v>0</v>
      </c>
      <c r="V43" s="70">
        <f t="shared" si="20"/>
        <v>0</v>
      </c>
      <c r="W43" s="216">
        <f t="shared" si="20"/>
        <v>0</v>
      </c>
      <c r="X43" s="762">
        <f t="shared" si="21"/>
        <v>0</v>
      </c>
      <c r="Y43" s="70">
        <f t="shared" si="21"/>
        <v>0</v>
      </c>
      <c r="Z43" s="70">
        <f t="shared" si="21"/>
        <v>0</v>
      </c>
      <c r="AA43" s="216">
        <f t="shared" si="21"/>
        <v>0</v>
      </c>
      <c r="AB43" s="762">
        <f t="shared" si="21"/>
        <v>0</v>
      </c>
      <c r="AC43" s="70">
        <f t="shared" si="21"/>
        <v>0</v>
      </c>
      <c r="AD43" s="70">
        <f t="shared" si="21"/>
        <v>0</v>
      </c>
      <c r="AE43" s="216">
        <f t="shared" si="21"/>
        <v>0</v>
      </c>
      <c r="AF43" s="762">
        <f t="shared" si="21"/>
        <v>0</v>
      </c>
      <c r="AG43" s="70">
        <f t="shared" si="21"/>
        <v>0</v>
      </c>
      <c r="AH43" s="70">
        <f t="shared" si="22"/>
        <v>0</v>
      </c>
      <c r="AI43" s="216">
        <f t="shared" si="22"/>
        <v>0</v>
      </c>
      <c r="AJ43" s="762">
        <f t="shared" si="22"/>
        <v>0</v>
      </c>
      <c r="AK43" s="70">
        <f t="shared" si="22"/>
        <v>0</v>
      </c>
      <c r="AL43" s="70">
        <f t="shared" si="22"/>
        <v>0</v>
      </c>
      <c r="AM43" s="72">
        <f t="shared" si="22"/>
        <v>0</v>
      </c>
      <c r="AO43" s="585" t="s">
        <v>50</v>
      </c>
    </row>
    <row r="44" spans="2:41" ht="14.25" customHeight="1" x14ac:dyDescent="0.2">
      <c r="B44" s="171" t="s">
        <v>160</v>
      </c>
      <c r="C44" s="807" t="s">
        <v>355</v>
      </c>
      <c r="D44" s="77" t="str">
        <f>'Spec Driftkostnader'!D44</f>
        <v xml:space="preserve"> </v>
      </c>
      <c r="E44" s="87" t="str">
        <f>'Spec Driftkostnader'!E44</f>
        <v xml:space="preserve"> </v>
      </c>
      <c r="F44" s="202">
        <f>'Spec Driftkostnader'!F44</f>
        <v>32</v>
      </c>
      <c r="G44" s="89">
        <f>'Spec Driftkostnader'!G44</f>
        <v>0</v>
      </c>
      <c r="H44" s="763">
        <f t="shared" si="20"/>
        <v>0</v>
      </c>
      <c r="I44" s="230">
        <f t="shared" si="20"/>
        <v>0</v>
      </c>
      <c r="J44" s="230">
        <f t="shared" si="20"/>
        <v>0</v>
      </c>
      <c r="K44" s="765">
        <f t="shared" si="20"/>
        <v>0</v>
      </c>
      <c r="L44" s="763">
        <f t="shared" si="20"/>
        <v>0</v>
      </c>
      <c r="M44" s="230">
        <f t="shared" si="20"/>
        <v>0</v>
      </c>
      <c r="N44" s="230">
        <f t="shared" si="20"/>
        <v>0</v>
      </c>
      <c r="O44" s="73">
        <f t="shared" si="20"/>
        <v>0</v>
      </c>
      <c r="P44" s="769">
        <f t="shared" si="20"/>
        <v>0</v>
      </c>
      <c r="Q44" s="230">
        <f t="shared" si="20"/>
        <v>0</v>
      </c>
      <c r="R44" s="230">
        <f t="shared" si="21"/>
        <v>0</v>
      </c>
      <c r="S44" s="765">
        <f t="shared" si="21"/>
        <v>0</v>
      </c>
      <c r="T44" s="763">
        <f t="shared" si="21"/>
        <v>0</v>
      </c>
      <c r="U44" s="230">
        <f t="shared" si="21"/>
        <v>0</v>
      </c>
      <c r="V44" s="230">
        <f t="shared" si="21"/>
        <v>0</v>
      </c>
      <c r="W44" s="73">
        <f t="shared" si="21"/>
        <v>0</v>
      </c>
      <c r="X44" s="769">
        <f t="shared" si="21"/>
        <v>0</v>
      </c>
      <c r="Y44" s="230">
        <f t="shared" si="21"/>
        <v>0</v>
      </c>
      <c r="Z44" s="230">
        <f t="shared" si="21"/>
        <v>0</v>
      </c>
      <c r="AA44" s="765">
        <f t="shared" si="21"/>
        <v>0</v>
      </c>
      <c r="AB44" s="763">
        <f t="shared" si="22"/>
        <v>0</v>
      </c>
      <c r="AC44" s="230">
        <f t="shared" si="22"/>
        <v>0</v>
      </c>
      <c r="AD44" s="230">
        <f t="shared" si="22"/>
        <v>0</v>
      </c>
      <c r="AE44" s="73">
        <f t="shared" si="22"/>
        <v>0</v>
      </c>
      <c r="AF44" s="769">
        <f t="shared" si="22"/>
        <v>0</v>
      </c>
      <c r="AG44" s="230">
        <f t="shared" si="22"/>
        <v>0</v>
      </c>
      <c r="AH44" s="230">
        <f t="shared" si="22"/>
        <v>0</v>
      </c>
      <c r="AI44" s="765">
        <f t="shared" si="22"/>
        <v>0</v>
      </c>
      <c r="AJ44" s="763">
        <f t="shared" si="22"/>
        <v>0</v>
      </c>
      <c r="AK44" s="230">
        <f t="shared" si="22"/>
        <v>0</v>
      </c>
      <c r="AL44" s="230">
        <f t="shared" si="22"/>
        <v>0</v>
      </c>
      <c r="AM44" s="73">
        <f t="shared" si="22"/>
        <v>0</v>
      </c>
      <c r="AO44" s="83">
        <f>SUM(H31:AM44)</f>
        <v>0</v>
      </c>
    </row>
    <row r="45" spans="2:41" s="396" customFormat="1" x14ac:dyDescent="0.2">
      <c r="B45" s="759"/>
      <c r="C45" s="717"/>
      <c r="D45" s="718"/>
      <c r="E45" s="719"/>
      <c r="G45" s="654"/>
      <c r="H45" s="720"/>
      <c r="I45" s="720"/>
      <c r="J45" s="720"/>
      <c r="K45" s="720"/>
      <c r="L45" s="720"/>
      <c r="M45" s="720"/>
      <c r="N45" s="720"/>
      <c r="O45" s="720"/>
      <c r="P45" s="720"/>
      <c r="Q45" s="720"/>
      <c r="R45" s="720"/>
      <c r="S45" s="720"/>
      <c r="T45" s="720"/>
      <c r="U45" s="720"/>
      <c r="V45" s="720"/>
      <c r="W45" s="720"/>
      <c r="X45" s="720"/>
      <c r="Y45" s="720"/>
      <c r="Z45" s="720"/>
      <c r="AA45" s="720"/>
      <c r="AB45" s="720"/>
      <c r="AC45" s="720"/>
      <c r="AD45" s="720"/>
      <c r="AE45" s="720"/>
      <c r="AF45" s="720"/>
      <c r="AG45" s="720"/>
      <c r="AH45" s="720"/>
      <c r="AI45" s="720"/>
      <c r="AJ45" s="720"/>
      <c r="AK45" s="720"/>
      <c r="AL45" s="720"/>
      <c r="AM45" s="720"/>
      <c r="AO45" s="760"/>
    </row>
    <row r="46" spans="2:41" ht="15" x14ac:dyDescent="0.25">
      <c r="B46" s="4"/>
      <c r="C46" s="7"/>
      <c r="D46" s="68"/>
      <c r="E46" s="7"/>
      <c r="F46" s="7"/>
      <c r="G46" s="7"/>
      <c r="H46" s="1091">
        <v>2015</v>
      </c>
      <c r="I46" s="1092"/>
      <c r="J46" s="1092"/>
      <c r="K46" s="1092"/>
      <c r="L46" s="1091">
        <v>2016</v>
      </c>
      <c r="M46" s="1092"/>
      <c r="N46" s="1092"/>
      <c r="O46" s="1093"/>
      <c r="P46" s="1094">
        <v>2017</v>
      </c>
      <c r="Q46" s="1092"/>
      <c r="R46" s="1092"/>
      <c r="S46" s="1092"/>
      <c r="T46" s="1091">
        <v>2018</v>
      </c>
      <c r="U46" s="1092"/>
      <c r="V46" s="1092"/>
      <c r="W46" s="1093"/>
      <c r="X46" s="1094">
        <v>2019</v>
      </c>
      <c r="Y46" s="1092"/>
      <c r="Z46" s="1092"/>
      <c r="AA46" s="1092"/>
      <c r="AB46" s="1091">
        <v>2020</v>
      </c>
      <c r="AC46" s="1092"/>
      <c r="AD46" s="1092"/>
      <c r="AE46" s="1093"/>
      <c r="AF46" s="1094">
        <v>2021</v>
      </c>
      <c r="AG46" s="1092"/>
      <c r="AH46" s="1092"/>
      <c r="AI46" s="1092"/>
      <c r="AJ46" s="1091">
        <v>2022</v>
      </c>
      <c r="AK46" s="1092"/>
      <c r="AL46" s="1092"/>
      <c r="AM46" s="1093"/>
      <c r="AO46" s="225"/>
    </row>
    <row r="47" spans="2:41" ht="15" x14ac:dyDescent="0.25">
      <c r="B47" s="4"/>
      <c r="C47" s="7"/>
      <c r="D47" s="79"/>
      <c r="E47" s="80" t="s">
        <v>53</v>
      </c>
      <c r="F47" s="99" t="s">
        <v>14</v>
      </c>
      <c r="G47" s="102" t="s">
        <v>48</v>
      </c>
      <c r="H47" s="748" t="s">
        <v>343</v>
      </c>
      <c r="I47" s="749" t="s">
        <v>344</v>
      </c>
      <c r="J47" s="750" t="s">
        <v>345</v>
      </c>
      <c r="K47" s="764" t="s">
        <v>346</v>
      </c>
      <c r="L47" s="748" t="s">
        <v>343</v>
      </c>
      <c r="M47" s="749" t="s">
        <v>344</v>
      </c>
      <c r="N47" s="750" t="s">
        <v>345</v>
      </c>
      <c r="O47" s="770" t="s">
        <v>346</v>
      </c>
      <c r="P47" s="756" t="s">
        <v>343</v>
      </c>
      <c r="Q47" s="749" t="s">
        <v>344</v>
      </c>
      <c r="R47" s="750" t="s">
        <v>345</v>
      </c>
      <c r="S47" s="773" t="s">
        <v>346</v>
      </c>
      <c r="T47" s="748" t="s">
        <v>343</v>
      </c>
      <c r="U47" s="749" t="s">
        <v>344</v>
      </c>
      <c r="V47" s="750" t="s">
        <v>345</v>
      </c>
      <c r="W47" s="770" t="s">
        <v>346</v>
      </c>
      <c r="X47" s="756" t="s">
        <v>343</v>
      </c>
      <c r="Y47" s="749" t="s">
        <v>344</v>
      </c>
      <c r="Z47" s="750" t="s">
        <v>345</v>
      </c>
      <c r="AA47" s="773" t="s">
        <v>346</v>
      </c>
      <c r="AB47" s="748" t="s">
        <v>343</v>
      </c>
      <c r="AC47" s="749" t="s">
        <v>344</v>
      </c>
      <c r="AD47" s="750" t="s">
        <v>345</v>
      </c>
      <c r="AE47" s="770" t="s">
        <v>346</v>
      </c>
      <c r="AF47" s="756" t="s">
        <v>343</v>
      </c>
      <c r="AG47" s="749" t="s">
        <v>344</v>
      </c>
      <c r="AH47" s="750" t="s">
        <v>345</v>
      </c>
      <c r="AI47" s="773" t="s">
        <v>346</v>
      </c>
      <c r="AJ47" s="748" t="s">
        <v>343</v>
      </c>
      <c r="AK47" s="749" t="s">
        <v>344</v>
      </c>
      <c r="AL47" s="750" t="s">
        <v>345</v>
      </c>
      <c r="AM47" s="770" t="s">
        <v>346</v>
      </c>
      <c r="AO47" s="225"/>
    </row>
    <row r="48" spans="2:41" ht="15" x14ac:dyDescent="0.25">
      <c r="B48" s="4" t="s">
        <v>332</v>
      </c>
      <c r="C48" s="7"/>
      <c r="D48" s="126" t="s">
        <v>28</v>
      </c>
      <c r="E48" s="81" t="s">
        <v>54</v>
      </c>
      <c r="F48" s="100" t="s">
        <v>49</v>
      </c>
      <c r="G48" s="103" t="s">
        <v>47</v>
      </c>
      <c r="H48" s="222">
        <f t="shared" ref="H48:AM48" si="23">H$12</f>
        <v>0.02</v>
      </c>
      <c r="I48" s="221">
        <f t="shared" si="23"/>
        <v>4.0399999999999991E-2</v>
      </c>
      <c r="J48" s="221">
        <f t="shared" si="23"/>
        <v>4.0399999999999991E-2</v>
      </c>
      <c r="K48" s="223">
        <f t="shared" si="23"/>
        <v>4.0399999999999991E-2</v>
      </c>
      <c r="L48" s="222">
        <f t="shared" si="23"/>
        <v>4.0399999999999991E-2</v>
      </c>
      <c r="M48" s="221">
        <f t="shared" si="23"/>
        <v>6.1207999999999929E-2</v>
      </c>
      <c r="N48" s="221">
        <f t="shared" si="23"/>
        <v>6.1207999999999929E-2</v>
      </c>
      <c r="O48" s="224">
        <f t="shared" si="23"/>
        <v>6.1207999999999929E-2</v>
      </c>
      <c r="P48" s="767">
        <f t="shared" si="23"/>
        <v>6.1207999999999929E-2</v>
      </c>
      <c r="Q48" s="221">
        <f t="shared" si="23"/>
        <v>8.2432159999999977E-2</v>
      </c>
      <c r="R48" s="221">
        <f t="shared" si="23"/>
        <v>8.2432159999999977E-2</v>
      </c>
      <c r="S48" s="223">
        <f t="shared" si="23"/>
        <v>8.2432159999999977E-2</v>
      </c>
      <c r="T48" s="222">
        <f t="shared" si="23"/>
        <v>8.2432159999999977E-2</v>
      </c>
      <c r="U48" s="221">
        <f t="shared" si="23"/>
        <v>0.10408080320000002</v>
      </c>
      <c r="V48" s="221">
        <f t="shared" si="23"/>
        <v>0.10408080320000002</v>
      </c>
      <c r="W48" s="224">
        <f t="shared" si="23"/>
        <v>0.10408080320000002</v>
      </c>
      <c r="X48" s="767">
        <f t="shared" si="23"/>
        <v>0.10408080320000002</v>
      </c>
      <c r="Y48" s="221">
        <f t="shared" si="23"/>
        <v>0.12616241926400007</v>
      </c>
      <c r="Z48" s="221">
        <f t="shared" si="23"/>
        <v>0.12616241926400007</v>
      </c>
      <c r="AA48" s="223">
        <f t="shared" si="23"/>
        <v>0.12616241926400007</v>
      </c>
      <c r="AB48" s="222">
        <f t="shared" si="23"/>
        <v>0.12616241926400007</v>
      </c>
      <c r="AC48" s="221">
        <f t="shared" si="23"/>
        <v>0.14868566764928004</v>
      </c>
      <c r="AD48" s="221">
        <f t="shared" si="23"/>
        <v>0.14868566764928004</v>
      </c>
      <c r="AE48" s="224">
        <f t="shared" si="23"/>
        <v>0.14868566764928004</v>
      </c>
      <c r="AF48" s="767">
        <f t="shared" si="23"/>
        <v>0.14868566764928004</v>
      </c>
      <c r="AG48" s="221">
        <f t="shared" si="23"/>
        <v>0.17165938100226574</v>
      </c>
      <c r="AH48" s="221">
        <f t="shared" si="23"/>
        <v>0.17165938100226574</v>
      </c>
      <c r="AI48" s="223">
        <f t="shared" si="23"/>
        <v>0.17165938100226574</v>
      </c>
      <c r="AJ48" s="222">
        <f t="shared" si="23"/>
        <v>0.17165938100226574</v>
      </c>
      <c r="AK48" s="223">
        <f t="shared" si="23"/>
        <v>0.19509256862231106</v>
      </c>
      <c r="AL48" s="221">
        <f t="shared" si="23"/>
        <v>0.19509256862231106</v>
      </c>
      <c r="AM48" s="224">
        <f t="shared" si="23"/>
        <v>0.19509256862231106</v>
      </c>
      <c r="AO48" s="225"/>
    </row>
    <row r="49" spans="2:41" x14ac:dyDescent="0.2">
      <c r="B49" s="173" t="s">
        <v>24</v>
      </c>
      <c r="C49" s="399" t="s">
        <v>358</v>
      </c>
      <c r="D49" s="400" t="str">
        <f>'Spec Driftkostnader'!D49</f>
        <v xml:space="preserve"> </v>
      </c>
      <c r="E49" s="401" t="str">
        <f>'Spec Driftkostnader'!E49</f>
        <v xml:space="preserve"> </v>
      </c>
      <c r="F49" s="402">
        <f>'Spec Driftkostnader'!F49</f>
        <v>32</v>
      </c>
      <c r="G49" s="403">
        <f>'Spec Driftkostnader'!G49</f>
        <v>0</v>
      </c>
      <c r="H49" s="761">
        <f t="shared" ref="H49:Q50" si="24">SUM($G49*H$12)</f>
        <v>0</v>
      </c>
      <c r="I49" s="404">
        <f t="shared" si="24"/>
        <v>0</v>
      </c>
      <c r="J49" s="404">
        <f t="shared" si="24"/>
        <v>0</v>
      </c>
      <c r="K49" s="406">
        <f t="shared" si="24"/>
        <v>0</v>
      </c>
      <c r="L49" s="761">
        <f t="shared" si="24"/>
        <v>0</v>
      </c>
      <c r="M49" s="404">
        <f t="shared" si="24"/>
        <v>0</v>
      </c>
      <c r="N49" s="404">
        <f t="shared" si="24"/>
        <v>0</v>
      </c>
      <c r="O49" s="405">
        <f t="shared" si="24"/>
        <v>0</v>
      </c>
      <c r="P49" s="768">
        <f t="shared" si="24"/>
        <v>0</v>
      </c>
      <c r="Q49" s="404">
        <f t="shared" si="24"/>
        <v>0</v>
      </c>
      <c r="R49" s="404">
        <f t="shared" ref="R49:AA50" si="25">SUM($G49*R$12)</f>
        <v>0</v>
      </c>
      <c r="S49" s="406">
        <f t="shared" si="25"/>
        <v>0</v>
      </c>
      <c r="T49" s="761">
        <f t="shared" si="25"/>
        <v>0</v>
      </c>
      <c r="U49" s="404">
        <f t="shared" si="25"/>
        <v>0</v>
      </c>
      <c r="V49" s="404">
        <f t="shared" si="25"/>
        <v>0</v>
      </c>
      <c r="W49" s="405">
        <f t="shared" si="25"/>
        <v>0</v>
      </c>
      <c r="X49" s="768">
        <f t="shared" si="25"/>
        <v>0</v>
      </c>
      <c r="Y49" s="404">
        <f t="shared" si="25"/>
        <v>0</v>
      </c>
      <c r="Z49" s="404">
        <f t="shared" si="25"/>
        <v>0</v>
      </c>
      <c r="AA49" s="406">
        <f t="shared" si="25"/>
        <v>0</v>
      </c>
      <c r="AB49" s="761">
        <f t="shared" ref="AB49:AM50" si="26">SUM($G49*AB$12)</f>
        <v>0</v>
      </c>
      <c r="AC49" s="404">
        <f t="shared" si="26"/>
        <v>0</v>
      </c>
      <c r="AD49" s="404">
        <f t="shared" si="26"/>
        <v>0</v>
      </c>
      <c r="AE49" s="405">
        <f t="shared" si="26"/>
        <v>0</v>
      </c>
      <c r="AF49" s="768">
        <f t="shared" si="26"/>
        <v>0</v>
      </c>
      <c r="AG49" s="404">
        <f t="shared" si="26"/>
        <v>0</v>
      </c>
      <c r="AH49" s="404">
        <f t="shared" si="26"/>
        <v>0</v>
      </c>
      <c r="AI49" s="406">
        <f t="shared" si="26"/>
        <v>0</v>
      </c>
      <c r="AJ49" s="761">
        <f t="shared" si="26"/>
        <v>0</v>
      </c>
      <c r="AK49" s="406">
        <f t="shared" si="26"/>
        <v>0</v>
      </c>
      <c r="AL49" s="404">
        <f t="shared" si="26"/>
        <v>0</v>
      </c>
      <c r="AM49" s="405">
        <f t="shared" si="26"/>
        <v>0</v>
      </c>
      <c r="AO49" s="225"/>
    </row>
    <row r="50" spans="2:41" x14ac:dyDescent="0.2">
      <c r="B50" s="212" t="s">
        <v>26</v>
      </c>
      <c r="C50" s="429" t="s">
        <v>359</v>
      </c>
      <c r="D50" s="76" t="str">
        <f>'Spec Driftkostnader'!D50</f>
        <v xml:space="preserve"> </v>
      </c>
      <c r="E50" s="85" t="str">
        <f>'Spec Driftkostnader'!E50</f>
        <v xml:space="preserve"> </v>
      </c>
      <c r="F50" s="101">
        <f>'Spec Driftkostnader'!F50</f>
        <v>32</v>
      </c>
      <c r="G50" s="88">
        <f>'Spec Driftkostnader'!G50</f>
        <v>0</v>
      </c>
      <c r="H50" s="762">
        <f t="shared" si="24"/>
        <v>0</v>
      </c>
      <c r="I50" s="70">
        <f t="shared" si="24"/>
        <v>0</v>
      </c>
      <c r="J50" s="70">
        <f t="shared" si="24"/>
        <v>0</v>
      </c>
      <c r="K50" s="216">
        <f t="shared" si="24"/>
        <v>0</v>
      </c>
      <c r="L50" s="762">
        <f t="shared" si="24"/>
        <v>0</v>
      </c>
      <c r="M50" s="70">
        <f t="shared" si="24"/>
        <v>0</v>
      </c>
      <c r="N50" s="70">
        <f t="shared" si="24"/>
        <v>0</v>
      </c>
      <c r="O50" s="72">
        <f t="shared" si="24"/>
        <v>0</v>
      </c>
      <c r="P50" s="74">
        <f t="shared" si="24"/>
        <v>0</v>
      </c>
      <c r="Q50" s="70">
        <f t="shared" si="24"/>
        <v>0</v>
      </c>
      <c r="R50" s="70">
        <f t="shared" si="25"/>
        <v>0</v>
      </c>
      <c r="S50" s="216">
        <f t="shared" si="25"/>
        <v>0</v>
      </c>
      <c r="T50" s="762">
        <f t="shared" si="25"/>
        <v>0</v>
      </c>
      <c r="U50" s="70">
        <f t="shared" si="25"/>
        <v>0</v>
      </c>
      <c r="V50" s="70">
        <f t="shared" si="25"/>
        <v>0</v>
      </c>
      <c r="W50" s="72">
        <f t="shared" si="25"/>
        <v>0</v>
      </c>
      <c r="X50" s="74">
        <f t="shared" si="25"/>
        <v>0</v>
      </c>
      <c r="Y50" s="70">
        <f t="shared" si="25"/>
        <v>0</v>
      </c>
      <c r="Z50" s="70">
        <f t="shared" si="25"/>
        <v>0</v>
      </c>
      <c r="AA50" s="216">
        <f t="shared" si="25"/>
        <v>0</v>
      </c>
      <c r="AB50" s="762">
        <f t="shared" si="26"/>
        <v>0</v>
      </c>
      <c r="AC50" s="70">
        <f t="shared" si="26"/>
        <v>0</v>
      </c>
      <c r="AD50" s="70">
        <f t="shared" si="26"/>
        <v>0</v>
      </c>
      <c r="AE50" s="72">
        <f t="shared" si="26"/>
        <v>0</v>
      </c>
      <c r="AF50" s="74">
        <f t="shared" si="26"/>
        <v>0</v>
      </c>
      <c r="AG50" s="70">
        <f t="shared" si="26"/>
        <v>0</v>
      </c>
      <c r="AH50" s="70">
        <f t="shared" si="26"/>
        <v>0</v>
      </c>
      <c r="AI50" s="216">
        <f t="shared" si="26"/>
        <v>0</v>
      </c>
      <c r="AJ50" s="762">
        <f t="shared" si="26"/>
        <v>0</v>
      </c>
      <c r="AK50" s="216">
        <f t="shared" si="26"/>
        <v>0</v>
      </c>
      <c r="AL50" s="70">
        <f t="shared" si="26"/>
        <v>0</v>
      </c>
      <c r="AM50" s="72">
        <f t="shared" si="26"/>
        <v>0</v>
      </c>
      <c r="AO50" s="225"/>
    </row>
    <row r="51" spans="2:41" x14ac:dyDescent="0.2">
      <c r="B51" s="18" t="s">
        <v>32</v>
      </c>
      <c r="C51" s="78" t="s">
        <v>295</v>
      </c>
      <c r="D51" s="76" t="str">
        <f>'Spec Driftkostnader'!D51</f>
        <v xml:space="preserve"> </v>
      </c>
      <c r="E51" s="86" t="str">
        <f>'Spec Driftkostnader'!E51</f>
        <v xml:space="preserve"> </v>
      </c>
      <c r="F51" s="101">
        <f>'Spec Driftkostnader'!F51</f>
        <v>20</v>
      </c>
      <c r="G51" s="88">
        <f>'Spec Driftkostnader'!G51</f>
        <v>0</v>
      </c>
      <c r="H51" s="762">
        <f t="shared" ref="H51:W51" si="27">SUM($G51*H$12)</f>
        <v>0</v>
      </c>
      <c r="I51" s="70">
        <f t="shared" si="27"/>
        <v>0</v>
      </c>
      <c r="J51" s="70">
        <f t="shared" si="27"/>
        <v>0</v>
      </c>
      <c r="K51" s="216">
        <f t="shared" si="27"/>
        <v>0</v>
      </c>
      <c r="L51" s="762">
        <f t="shared" si="27"/>
        <v>0</v>
      </c>
      <c r="M51" s="70">
        <f t="shared" si="27"/>
        <v>0</v>
      </c>
      <c r="N51" s="70">
        <f t="shared" si="27"/>
        <v>0</v>
      </c>
      <c r="O51" s="72">
        <f t="shared" si="27"/>
        <v>0</v>
      </c>
      <c r="P51" s="74">
        <f t="shared" si="27"/>
        <v>0</v>
      </c>
      <c r="Q51" s="70">
        <f t="shared" si="27"/>
        <v>0</v>
      </c>
      <c r="R51" s="70">
        <f t="shared" si="27"/>
        <v>0</v>
      </c>
      <c r="S51" s="216">
        <f t="shared" si="27"/>
        <v>0</v>
      </c>
      <c r="T51" s="762">
        <f t="shared" si="27"/>
        <v>0</v>
      </c>
      <c r="U51" s="70">
        <f t="shared" si="27"/>
        <v>0</v>
      </c>
      <c r="V51" s="70">
        <f t="shared" si="27"/>
        <v>0</v>
      </c>
      <c r="W51" s="72">
        <f t="shared" si="27"/>
        <v>0</v>
      </c>
      <c r="X51" s="74">
        <f>SUM($G51*X$12)</f>
        <v>0</v>
      </c>
      <c r="Y51" s="70">
        <f>SUM($G51*Y$12)</f>
        <v>0</v>
      </c>
      <c r="Z51" s="70">
        <f>SUM($G51*Z$12)</f>
        <v>0</v>
      </c>
      <c r="AA51" s="216">
        <f>SUM($G51*AA$12)</f>
        <v>0</v>
      </c>
      <c r="AB51" s="248"/>
      <c r="AC51" s="69"/>
      <c r="AD51" s="69"/>
      <c r="AE51" s="71"/>
      <c r="AF51" s="75"/>
      <c r="AG51" s="69"/>
      <c r="AH51" s="69"/>
      <c r="AI51" s="217"/>
      <c r="AJ51" s="248"/>
      <c r="AK51" s="217"/>
      <c r="AL51" s="69"/>
      <c r="AM51" s="71"/>
    </row>
    <row r="52" spans="2:41" x14ac:dyDescent="0.2">
      <c r="B52" s="19" t="s">
        <v>23</v>
      </c>
      <c r="C52" s="231" t="s">
        <v>296</v>
      </c>
      <c r="D52" s="232" t="str">
        <f>'Spec Driftkostnader'!D52</f>
        <v xml:space="preserve"> </v>
      </c>
      <c r="E52" s="233" t="str">
        <f>'Spec Driftkostnader'!E52</f>
        <v xml:space="preserve"> </v>
      </c>
      <c r="F52" s="234">
        <f>'Spec Driftkostnader'!F52</f>
        <v>1</v>
      </c>
      <c r="G52" s="235">
        <f>'Spec Driftkostnader'!G52</f>
        <v>0</v>
      </c>
      <c r="H52" s="253"/>
      <c r="I52" s="228"/>
      <c r="J52" s="228"/>
      <c r="K52" s="757"/>
      <c r="L52" s="253"/>
      <c r="M52" s="228"/>
      <c r="N52" s="228"/>
      <c r="O52" s="241"/>
      <c r="P52" s="242"/>
      <c r="Q52" s="228"/>
      <c r="R52" s="228"/>
      <c r="S52" s="757"/>
      <c r="T52" s="253"/>
      <c r="U52" s="228"/>
      <c r="V52" s="228"/>
      <c r="W52" s="241"/>
      <c r="X52" s="242"/>
      <c r="Y52" s="228"/>
      <c r="Z52" s="228"/>
      <c r="AA52" s="757"/>
      <c r="AB52" s="253"/>
      <c r="AC52" s="228"/>
      <c r="AD52" s="228"/>
      <c r="AE52" s="241"/>
      <c r="AF52" s="242"/>
      <c r="AG52" s="228"/>
      <c r="AH52" s="228"/>
      <c r="AI52" s="757"/>
      <c r="AJ52" s="253"/>
      <c r="AK52" s="240"/>
      <c r="AL52" s="228"/>
      <c r="AM52" s="229">
        <f>SUM($G52*AM$12)</f>
        <v>0</v>
      </c>
    </row>
    <row r="53" spans="2:41" x14ac:dyDescent="0.2">
      <c r="B53" s="19"/>
      <c r="C53" s="197" t="s">
        <v>82</v>
      </c>
      <c r="D53" s="232"/>
      <c r="E53" s="233"/>
      <c r="F53" s="234"/>
      <c r="G53" s="235"/>
      <c r="H53" s="253"/>
      <c r="I53" s="228"/>
      <c r="J53" s="228"/>
      <c r="K53" s="757"/>
      <c r="L53" s="253"/>
      <c r="M53" s="228"/>
      <c r="N53" s="228"/>
      <c r="O53" s="241"/>
      <c r="P53" s="242"/>
      <c r="Q53" s="228"/>
      <c r="R53" s="228"/>
      <c r="S53" s="757"/>
      <c r="T53" s="253"/>
      <c r="U53" s="228"/>
      <c r="V53" s="228"/>
      <c r="W53" s="241"/>
      <c r="X53" s="242"/>
      <c r="Y53" s="228"/>
      <c r="Z53" s="228"/>
      <c r="AA53" s="757"/>
      <c r="AB53" s="253"/>
      <c r="AC53" s="228"/>
      <c r="AD53" s="228"/>
      <c r="AE53" s="241"/>
      <c r="AF53" s="242"/>
      <c r="AG53" s="228"/>
      <c r="AH53" s="228"/>
      <c r="AI53" s="757"/>
      <c r="AJ53" s="253"/>
      <c r="AK53" s="227"/>
      <c r="AL53" s="228"/>
      <c r="AM53" s="241"/>
    </row>
    <row r="54" spans="2:41" x14ac:dyDescent="0.2">
      <c r="B54" s="172" t="s">
        <v>42</v>
      </c>
      <c r="C54" s="252" t="s">
        <v>347</v>
      </c>
      <c r="D54" s="236" t="str">
        <f>'Spec Driftkostnader'!D54</f>
        <v xml:space="preserve"> </v>
      </c>
      <c r="E54" s="237" t="str">
        <f>'Spec Driftkostnader'!E54</f>
        <v xml:space="preserve"> </v>
      </c>
      <c r="F54" s="238">
        <f>'Spec Driftkostnader'!F54</f>
        <v>32</v>
      </c>
      <c r="G54" s="239">
        <f>'Spec Driftkostnader'!G54</f>
        <v>0</v>
      </c>
      <c r="H54" s="762">
        <f t="shared" ref="H54:W62" si="28">SUM($G54*H$12)</f>
        <v>0</v>
      </c>
      <c r="I54" s="70">
        <f t="shared" si="28"/>
        <v>0</v>
      </c>
      <c r="J54" s="70">
        <f t="shared" si="28"/>
        <v>0</v>
      </c>
      <c r="K54" s="216">
        <f t="shared" si="28"/>
        <v>0</v>
      </c>
      <c r="L54" s="762">
        <f t="shared" si="28"/>
        <v>0</v>
      </c>
      <c r="M54" s="70">
        <f t="shared" si="28"/>
        <v>0</v>
      </c>
      <c r="N54" s="70">
        <f t="shared" si="28"/>
        <v>0</v>
      </c>
      <c r="O54" s="72">
        <f t="shared" si="28"/>
        <v>0</v>
      </c>
      <c r="P54" s="74">
        <f t="shared" si="28"/>
        <v>0</v>
      </c>
      <c r="Q54" s="70">
        <f t="shared" si="28"/>
        <v>0</v>
      </c>
      <c r="R54" s="70">
        <f t="shared" ref="R54:AG62" si="29">SUM($G54*R$12)</f>
        <v>0</v>
      </c>
      <c r="S54" s="216">
        <f t="shared" si="29"/>
        <v>0</v>
      </c>
      <c r="T54" s="762">
        <f t="shared" si="29"/>
        <v>0</v>
      </c>
      <c r="U54" s="70">
        <f t="shared" si="29"/>
        <v>0</v>
      </c>
      <c r="V54" s="70">
        <f t="shared" si="29"/>
        <v>0</v>
      </c>
      <c r="W54" s="72">
        <f t="shared" si="29"/>
        <v>0</v>
      </c>
      <c r="X54" s="74">
        <f t="shared" si="29"/>
        <v>0</v>
      </c>
      <c r="Y54" s="70">
        <f t="shared" si="29"/>
        <v>0</v>
      </c>
      <c r="Z54" s="70">
        <f t="shared" si="29"/>
        <v>0</v>
      </c>
      <c r="AA54" s="216">
        <f t="shared" si="29"/>
        <v>0</v>
      </c>
      <c r="AB54" s="762">
        <f t="shared" ref="AB54:AM62" si="30">SUM($G54*AB$12)</f>
        <v>0</v>
      </c>
      <c r="AC54" s="70">
        <f t="shared" si="30"/>
        <v>0</v>
      </c>
      <c r="AD54" s="70">
        <f t="shared" si="30"/>
        <v>0</v>
      </c>
      <c r="AE54" s="72">
        <f t="shared" si="30"/>
        <v>0</v>
      </c>
      <c r="AF54" s="74">
        <f t="shared" si="30"/>
        <v>0</v>
      </c>
      <c r="AG54" s="70">
        <f t="shared" si="30"/>
        <v>0</v>
      </c>
      <c r="AH54" s="70">
        <f t="shared" si="30"/>
        <v>0</v>
      </c>
      <c r="AI54" s="216">
        <f t="shared" si="30"/>
        <v>0</v>
      </c>
      <c r="AJ54" s="762">
        <f t="shared" si="30"/>
        <v>0</v>
      </c>
      <c r="AK54" s="70">
        <f t="shared" si="30"/>
        <v>0</v>
      </c>
      <c r="AL54" s="70">
        <f t="shared" si="30"/>
        <v>0</v>
      </c>
      <c r="AM54" s="72">
        <f t="shared" si="30"/>
        <v>0</v>
      </c>
    </row>
    <row r="55" spans="2:41" x14ac:dyDescent="0.2">
      <c r="B55" s="172" t="s">
        <v>147</v>
      </c>
      <c r="C55" s="15" t="s">
        <v>348</v>
      </c>
      <c r="D55" s="232" t="str">
        <f>'Spec Driftkostnader'!D55</f>
        <v xml:space="preserve"> </v>
      </c>
      <c r="E55" s="237" t="str">
        <f>'Spec Driftkostnader'!E55</f>
        <v xml:space="preserve"> </v>
      </c>
      <c r="F55" s="226">
        <f>'Spec Driftkostnader'!F55</f>
        <v>32</v>
      </c>
      <c r="G55" s="239">
        <f>'Spec Driftkostnader'!G55</f>
        <v>0</v>
      </c>
      <c r="H55" s="762">
        <f t="shared" si="28"/>
        <v>0</v>
      </c>
      <c r="I55" s="70">
        <f t="shared" si="28"/>
        <v>0</v>
      </c>
      <c r="J55" s="70">
        <f t="shared" si="28"/>
        <v>0</v>
      </c>
      <c r="K55" s="216">
        <f t="shared" si="28"/>
        <v>0</v>
      </c>
      <c r="L55" s="762">
        <f t="shared" si="28"/>
        <v>0</v>
      </c>
      <c r="M55" s="70">
        <f t="shared" si="28"/>
        <v>0</v>
      </c>
      <c r="N55" s="70">
        <f t="shared" si="28"/>
        <v>0</v>
      </c>
      <c r="O55" s="72">
        <f t="shared" si="28"/>
        <v>0</v>
      </c>
      <c r="P55" s="74">
        <f t="shared" si="28"/>
        <v>0</v>
      </c>
      <c r="Q55" s="70">
        <f t="shared" si="28"/>
        <v>0</v>
      </c>
      <c r="R55" s="70">
        <f t="shared" si="29"/>
        <v>0</v>
      </c>
      <c r="S55" s="216">
        <f t="shared" si="29"/>
        <v>0</v>
      </c>
      <c r="T55" s="762">
        <f t="shared" si="29"/>
        <v>0</v>
      </c>
      <c r="U55" s="70">
        <f t="shared" si="29"/>
        <v>0</v>
      </c>
      <c r="V55" s="70">
        <f t="shared" si="29"/>
        <v>0</v>
      </c>
      <c r="W55" s="72">
        <f t="shared" si="29"/>
        <v>0</v>
      </c>
      <c r="X55" s="74">
        <f t="shared" si="29"/>
        <v>0</v>
      </c>
      <c r="Y55" s="70">
        <f t="shared" si="29"/>
        <v>0</v>
      </c>
      <c r="Z55" s="70">
        <f t="shared" si="29"/>
        <v>0</v>
      </c>
      <c r="AA55" s="216">
        <f t="shared" si="29"/>
        <v>0</v>
      </c>
      <c r="AB55" s="762">
        <f t="shared" si="30"/>
        <v>0</v>
      </c>
      <c r="AC55" s="70">
        <f t="shared" si="30"/>
        <v>0</v>
      </c>
      <c r="AD55" s="70">
        <f t="shared" si="30"/>
        <v>0</v>
      </c>
      <c r="AE55" s="72">
        <f t="shared" si="30"/>
        <v>0</v>
      </c>
      <c r="AF55" s="74">
        <f t="shared" si="30"/>
        <v>0</v>
      </c>
      <c r="AG55" s="70">
        <f t="shared" si="30"/>
        <v>0</v>
      </c>
      <c r="AH55" s="70">
        <f t="shared" si="30"/>
        <v>0</v>
      </c>
      <c r="AI55" s="216">
        <f t="shared" si="30"/>
        <v>0</v>
      </c>
      <c r="AJ55" s="762">
        <f t="shared" si="30"/>
        <v>0</v>
      </c>
      <c r="AK55" s="70">
        <f t="shared" si="30"/>
        <v>0</v>
      </c>
      <c r="AL55" s="70">
        <f t="shared" si="30"/>
        <v>0</v>
      </c>
      <c r="AM55" s="72">
        <f t="shared" si="30"/>
        <v>0</v>
      </c>
    </row>
    <row r="56" spans="2:41" x14ac:dyDescent="0.2">
      <c r="B56" s="172" t="s">
        <v>148</v>
      </c>
      <c r="C56" s="15" t="s">
        <v>349</v>
      </c>
      <c r="D56" s="232" t="str">
        <f>'Spec Driftkostnader'!D56</f>
        <v xml:space="preserve"> </v>
      </c>
      <c r="E56" s="237" t="str">
        <f>'Spec Driftkostnader'!E56</f>
        <v xml:space="preserve"> </v>
      </c>
      <c r="F56" s="226">
        <f>'Spec Driftkostnader'!F56</f>
        <v>32</v>
      </c>
      <c r="G56" s="239">
        <f>'Spec Driftkostnader'!G56</f>
        <v>0</v>
      </c>
      <c r="H56" s="762">
        <f t="shared" si="28"/>
        <v>0</v>
      </c>
      <c r="I56" s="70">
        <f t="shared" si="28"/>
        <v>0</v>
      </c>
      <c r="J56" s="70">
        <f t="shared" si="28"/>
        <v>0</v>
      </c>
      <c r="K56" s="216">
        <f t="shared" si="28"/>
        <v>0</v>
      </c>
      <c r="L56" s="762">
        <f t="shared" si="28"/>
        <v>0</v>
      </c>
      <c r="M56" s="70">
        <f t="shared" si="28"/>
        <v>0</v>
      </c>
      <c r="N56" s="70">
        <f t="shared" si="28"/>
        <v>0</v>
      </c>
      <c r="O56" s="72">
        <f t="shared" si="28"/>
        <v>0</v>
      </c>
      <c r="P56" s="74">
        <f t="shared" si="28"/>
        <v>0</v>
      </c>
      <c r="Q56" s="70">
        <f t="shared" si="28"/>
        <v>0</v>
      </c>
      <c r="R56" s="70">
        <f t="shared" si="29"/>
        <v>0</v>
      </c>
      <c r="S56" s="216">
        <f t="shared" si="29"/>
        <v>0</v>
      </c>
      <c r="T56" s="762">
        <f t="shared" si="29"/>
        <v>0</v>
      </c>
      <c r="U56" s="70">
        <f t="shared" si="29"/>
        <v>0</v>
      </c>
      <c r="V56" s="70">
        <f t="shared" si="29"/>
        <v>0</v>
      </c>
      <c r="W56" s="72">
        <f t="shared" si="29"/>
        <v>0</v>
      </c>
      <c r="X56" s="74">
        <f t="shared" si="29"/>
        <v>0</v>
      </c>
      <c r="Y56" s="70">
        <f t="shared" si="29"/>
        <v>0</v>
      </c>
      <c r="Z56" s="70">
        <f t="shared" si="29"/>
        <v>0</v>
      </c>
      <c r="AA56" s="216">
        <f t="shared" si="29"/>
        <v>0</v>
      </c>
      <c r="AB56" s="762">
        <f t="shared" si="30"/>
        <v>0</v>
      </c>
      <c r="AC56" s="70">
        <f t="shared" si="30"/>
        <v>0</v>
      </c>
      <c r="AD56" s="70">
        <f t="shared" si="30"/>
        <v>0</v>
      </c>
      <c r="AE56" s="72">
        <f t="shared" si="30"/>
        <v>0</v>
      </c>
      <c r="AF56" s="74">
        <f t="shared" si="30"/>
        <v>0</v>
      </c>
      <c r="AG56" s="70">
        <f t="shared" si="30"/>
        <v>0</v>
      </c>
      <c r="AH56" s="70">
        <f t="shared" si="30"/>
        <v>0</v>
      </c>
      <c r="AI56" s="216">
        <f t="shared" si="30"/>
        <v>0</v>
      </c>
      <c r="AJ56" s="762">
        <f t="shared" si="30"/>
        <v>0</v>
      </c>
      <c r="AK56" s="70">
        <f t="shared" si="30"/>
        <v>0</v>
      </c>
      <c r="AL56" s="70">
        <f t="shared" si="30"/>
        <v>0</v>
      </c>
      <c r="AM56" s="72">
        <f t="shared" si="30"/>
        <v>0</v>
      </c>
    </row>
    <row r="57" spans="2:41" x14ac:dyDescent="0.2">
      <c r="B57" s="172" t="s">
        <v>149</v>
      </c>
      <c r="C57" s="15" t="s">
        <v>350</v>
      </c>
      <c r="D57" s="232" t="str">
        <f>'Spec Driftkostnader'!D57</f>
        <v xml:space="preserve"> </v>
      </c>
      <c r="E57" s="237" t="str">
        <f>'Spec Driftkostnader'!E57</f>
        <v xml:space="preserve"> </v>
      </c>
      <c r="F57" s="226">
        <f>'Spec Driftkostnader'!F57</f>
        <v>32</v>
      </c>
      <c r="G57" s="239">
        <f>'Spec Driftkostnader'!G57</f>
        <v>0</v>
      </c>
      <c r="H57" s="762">
        <f t="shared" si="28"/>
        <v>0</v>
      </c>
      <c r="I57" s="70">
        <f t="shared" si="28"/>
        <v>0</v>
      </c>
      <c r="J57" s="70">
        <f t="shared" si="28"/>
        <v>0</v>
      </c>
      <c r="K57" s="216">
        <f t="shared" si="28"/>
        <v>0</v>
      </c>
      <c r="L57" s="762">
        <f t="shared" si="28"/>
        <v>0</v>
      </c>
      <c r="M57" s="70">
        <f t="shared" si="28"/>
        <v>0</v>
      </c>
      <c r="N57" s="70">
        <f t="shared" si="28"/>
        <v>0</v>
      </c>
      <c r="O57" s="72">
        <f t="shared" si="28"/>
        <v>0</v>
      </c>
      <c r="P57" s="74">
        <f t="shared" si="28"/>
        <v>0</v>
      </c>
      <c r="Q57" s="70">
        <f t="shared" si="28"/>
        <v>0</v>
      </c>
      <c r="R57" s="70">
        <f t="shared" si="29"/>
        <v>0</v>
      </c>
      <c r="S57" s="216">
        <f t="shared" si="29"/>
        <v>0</v>
      </c>
      <c r="T57" s="762">
        <f t="shared" si="29"/>
        <v>0</v>
      </c>
      <c r="U57" s="70">
        <f t="shared" si="29"/>
        <v>0</v>
      </c>
      <c r="V57" s="70">
        <f t="shared" si="29"/>
        <v>0</v>
      </c>
      <c r="W57" s="72">
        <f t="shared" si="29"/>
        <v>0</v>
      </c>
      <c r="X57" s="74">
        <f t="shared" si="29"/>
        <v>0</v>
      </c>
      <c r="Y57" s="70">
        <f t="shared" si="29"/>
        <v>0</v>
      </c>
      <c r="Z57" s="70">
        <f t="shared" si="29"/>
        <v>0</v>
      </c>
      <c r="AA57" s="216">
        <f t="shared" si="29"/>
        <v>0</v>
      </c>
      <c r="AB57" s="762">
        <f t="shared" si="30"/>
        <v>0</v>
      </c>
      <c r="AC57" s="70">
        <f t="shared" si="30"/>
        <v>0</v>
      </c>
      <c r="AD57" s="70">
        <f t="shared" si="30"/>
        <v>0</v>
      </c>
      <c r="AE57" s="72">
        <f t="shared" si="30"/>
        <v>0</v>
      </c>
      <c r="AF57" s="74">
        <f t="shared" si="30"/>
        <v>0</v>
      </c>
      <c r="AG57" s="70">
        <f t="shared" si="30"/>
        <v>0</v>
      </c>
      <c r="AH57" s="70">
        <f t="shared" si="30"/>
        <v>0</v>
      </c>
      <c r="AI57" s="216">
        <f t="shared" si="30"/>
        <v>0</v>
      </c>
      <c r="AJ57" s="762">
        <f t="shared" si="30"/>
        <v>0</v>
      </c>
      <c r="AK57" s="70">
        <f t="shared" si="30"/>
        <v>0</v>
      </c>
      <c r="AL57" s="70">
        <f t="shared" si="30"/>
        <v>0</v>
      </c>
      <c r="AM57" s="72">
        <f t="shared" si="30"/>
        <v>0</v>
      </c>
    </row>
    <row r="58" spans="2:41" x14ac:dyDescent="0.2">
      <c r="B58" s="172" t="s">
        <v>150</v>
      </c>
      <c r="C58" s="428" t="s">
        <v>351</v>
      </c>
      <c r="D58" s="434" t="str">
        <f>'Spec Driftkostnader'!D58</f>
        <v xml:space="preserve"> </v>
      </c>
      <c r="E58" s="435" t="str">
        <f>'Spec Driftkostnader'!E58</f>
        <v xml:space="preserve"> </v>
      </c>
      <c r="F58" s="436">
        <f>'Spec Driftkostnader'!F58</f>
        <v>32</v>
      </c>
      <c r="G58" s="437">
        <f>'Spec Driftkostnader'!G58</f>
        <v>0</v>
      </c>
      <c r="H58" s="762">
        <f t="shared" si="28"/>
        <v>0</v>
      </c>
      <c r="I58" s="70">
        <f t="shared" si="28"/>
        <v>0</v>
      </c>
      <c r="J58" s="70">
        <f t="shared" si="28"/>
        <v>0</v>
      </c>
      <c r="K58" s="216">
        <f t="shared" si="28"/>
        <v>0</v>
      </c>
      <c r="L58" s="762">
        <f t="shared" si="28"/>
        <v>0</v>
      </c>
      <c r="M58" s="70">
        <f t="shared" si="28"/>
        <v>0</v>
      </c>
      <c r="N58" s="70">
        <f t="shared" si="28"/>
        <v>0</v>
      </c>
      <c r="O58" s="72">
        <f t="shared" si="28"/>
        <v>0</v>
      </c>
      <c r="P58" s="74">
        <f t="shared" si="28"/>
        <v>0</v>
      </c>
      <c r="Q58" s="70">
        <f t="shared" si="28"/>
        <v>0</v>
      </c>
      <c r="R58" s="70">
        <f t="shared" si="29"/>
        <v>0</v>
      </c>
      <c r="S58" s="216">
        <f t="shared" si="29"/>
        <v>0</v>
      </c>
      <c r="T58" s="762">
        <f t="shared" si="29"/>
        <v>0</v>
      </c>
      <c r="U58" s="70">
        <f t="shared" si="29"/>
        <v>0</v>
      </c>
      <c r="V58" s="70">
        <f t="shared" si="29"/>
        <v>0</v>
      </c>
      <c r="W58" s="72">
        <f t="shared" si="29"/>
        <v>0</v>
      </c>
      <c r="X58" s="74">
        <f t="shared" si="29"/>
        <v>0</v>
      </c>
      <c r="Y58" s="70">
        <f t="shared" si="29"/>
        <v>0</v>
      </c>
      <c r="Z58" s="70">
        <f t="shared" si="29"/>
        <v>0</v>
      </c>
      <c r="AA58" s="216">
        <f t="shared" si="29"/>
        <v>0</v>
      </c>
      <c r="AB58" s="762">
        <f t="shared" si="30"/>
        <v>0</v>
      </c>
      <c r="AC58" s="70">
        <f t="shared" si="30"/>
        <v>0</v>
      </c>
      <c r="AD58" s="70">
        <f t="shared" si="30"/>
        <v>0</v>
      </c>
      <c r="AE58" s="72">
        <f t="shared" si="30"/>
        <v>0</v>
      </c>
      <c r="AF58" s="74">
        <f t="shared" si="30"/>
        <v>0</v>
      </c>
      <c r="AG58" s="70">
        <f t="shared" si="30"/>
        <v>0</v>
      </c>
      <c r="AH58" s="70">
        <f t="shared" si="30"/>
        <v>0</v>
      </c>
      <c r="AI58" s="216">
        <f t="shared" si="30"/>
        <v>0</v>
      </c>
      <c r="AJ58" s="762">
        <f t="shared" si="30"/>
        <v>0</v>
      </c>
      <c r="AK58" s="70">
        <f t="shared" si="30"/>
        <v>0</v>
      </c>
      <c r="AL58" s="70">
        <f t="shared" si="30"/>
        <v>0</v>
      </c>
      <c r="AM58" s="72">
        <f t="shared" si="30"/>
        <v>0</v>
      </c>
    </row>
    <row r="59" spans="2:41" x14ac:dyDescent="0.2">
      <c r="B59" s="172" t="s">
        <v>151</v>
      </c>
      <c r="C59" s="428" t="s">
        <v>352</v>
      </c>
      <c r="D59" s="434" t="str">
        <f>'Spec Driftkostnader'!D59</f>
        <v xml:space="preserve"> </v>
      </c>
      <c r="E59" s="435" t="str">
        <f>'Spec Driftkostnader'!E59</f>
        <v xml:space="preserve"> </v>
      </c>
      <c r="F59" s="436">
        <f>'Spec Driftkostnader'!F59</f>
        <v>32</v>
      </c>
      <c r="G59" s="437">
        <f>'Spec Driftkostnader'!G59</f>
        <v>0</v>
      </c>
      <c r="H59" s="762">
        <f t="shared" si="28"/>
        <v>0</v>
      </c>
      <c r="I59" s="70">
        <f t="shared" si="28"/>
        <v>0</v>
      </c>
      <c r="J59" s="70">
        <f t="shared" si="28"/>
        <v>0</v>
      </c>
      <c r="K59" s="216">
        <f t="shared" si="28"/>
        <v>0</v>
      </c>
      <c r="L59" s="762">
        <f t="shared" si="28"/>
        <v>0</v>
      </c>
      <c r="M59" s="70">
        <f t="shared" si="28"/>
        <v>0</v>
      </c>
      <c r="N59" s="70">
        <f t="shared" si="28"/>
        <v>0</v>
      </c>
      <c r="O59" s="72">
        <f t="shared" si="28"/>
        <v>0</v>
      </c>
      <c r="P59" s="74">
        <f t="shared" si="28"/>
        <v>0</v>
      </c>
      <c r="Q59" s="70">
        <f t="shared" si="28"/>
        <v>0</v>
      </c>
      <c r="R59" s="70">
        <f t="shared" si="29"/>
        <v>0</v>
      </c>
      <c r="S59" s="216">
        <f t="shared" si="29"/>
        <v>0</v>
      </c>
      <c r="T59" s="762">
        <f t="shared" si="29"/>
        <v>0</v>
      </c>
      <c r="U59" s="70">
        <f t="shared" si="29"/>
        <v>0</v>
      </c>
      <c r="V59" s="70">
        <f t="shared" si="29"/>
        <v>0</v>
      </c>
      <c r="W59" s="72">
        <f t="shared" si="29"/>
        <v>0</v>
      </c>
      <c r="X59" s="74">
        <f t="shared" si="29"/>
        <v>0</v>
      </c>
      <c r="Y59" s="70">
        <f t="shared" si="29"/>
        <v>0</v>
      </c>
      <c r="Z59" s="70">
        <f t="shared" si="29"/>
        <v>0</v>
      </c>
      <c r="AA59" s="216">
        <f t="shared" si="29"/>
        <v>0</v>
      </c>
      <c r="AB59" s="762">
        <f t="shared" si="30"/>
        <v>0</v>
      </c>
      <c r="AC59" s="70">
        <f t="shared" si="30"/>
        <v>0</v>
      </c>
      <c r="AD59" s="70">
        <f t="shared" si="30"/>
        <v>0</v>
      </c>
      <c r="AE59" s="72">
        <f t="shared" si="30"/>
        <v>0</v>
      </c>
      <c r="AF59" s="74">
        <f t="shared" si="30"/>
        <v>0</v>
      </c>
      <c r="AG59" s="70">
        <f t="shared" si="30"/>
        <v>0</v>
      </c>
      <c r="AH59" s="70">
        <f t="shared" si="30"/>
        <v>0</v>
      </c>
      <c r="AI59" s="216">
        <f t="shared" si="30"/>
        <v>0</v>
      </c>
      <c r="AJ59" s="762">
        <f t="shared" si="30"/>
        <v>0</v>
      </c>
      <c r="AK59" s="70">
        <f t="shared" si="30"/>
        <v>0</v>
      </c>
      <c r="AL59" s="70">
        <f t="shared" si="30"/>
        <v>0</v>
      </c>
      <c r="AM59" s="72">
        <f t="shared" si="30"/>
        <v>0</v>
      </c>
    </row>
    <row r="60" spans="2:41" x14ac:dyDescent="0.2">
      <c r="B60" s="172" t="s">
        <v>152</v>
      </c>
      <c r="C60" s="15" t="s">
        <v>353</v>
      </c>
      <c r="D60" s="232" t="str">
        <f>'Spec Driftkostnader'!D60</f>
        <v xml:space="preserve"> </v>
      </c>
      <c r="E60" s="237" t="str">
        <f>'Spec Driftkostnader'!E60</f>
        <v xml:space="preserve"> </v>
      </c>
      <c r="F60" s="226">
        <f>'Spec Driftkostnader'!F60</f>
        <v>32</v>
      </c>
      <c r="G60" s="239">
        <f>'Spec Driftkostnader'!G60</f>
        <v>0</v>
      </c>
      <c r="H60" s="762">
        <f t="shared" si="28"/>
        <v>0</v>
      </c>
      <c r="I60" s="70">
        <f t="shared" si="28"/>
        <v>0</v>
      </c>
      <c r="J60" s="70">
        <f t="shared" si="28"/>
        <v>0</v>
      </c>
      <c r="K60" s="216">
        <f t="shared" si="28"/>
        <v>0</v>
      </c>
      <c r="L60" s="762">
        <f t="shared" si="28"/>
        <v>0</v>
      </c>
      <c r="M60" s="70">
        <f t="shared" si="28"/>
        <v>0</v>
      </c>
      <c r="N60" s="70">
        <f t="shared" si="28"/>
        <v>0</v>
      </c>
      <c r="O60" s="72">
        <f t="shared" si="28"/>
        <v>0</v>
      </c>
      <c r="P60" s="74">
        <f t="shared" si="28"/>
        <v>0</v>
      </c>
      <c r="Q60" s="70">
        <f t="shared" si="28"/>
        <v>0</v>
      </c>
      <c r="R60" s="70">
        <f t="shared" si="29"/>
        <v>0</v>
      </c>
      <c r="S60" s="216">
        <f t="shared" si="29"/>
        <v>0</v>
      </c>
      <c r="T60" s="762">
        <f t="shared" si="29"/>
        <v>0</v>
      </c>
      <c r="U60" s="70">
        <f t="shared" si="29"/>
        <v>0</v>
      </c>
      <c r="V60" s="70">
        <f t="shared" si="29"/>
        <v>0</v>
      </c>
      <c r="W60" s="72">
        <f t="shared" si="29"/>
        <v>0</v>
      </c>
      <c r="X60" s="74">
        <f t="shared" si="29"/>
        <v>0</v>
      </c>
      <c r="Y60" s="70">
        <f t="shared" si="29"/>
        <v>0</v>
      </c>
      <c r="Z60" s="70">
        <f t="shared" si="29"/>
        <v>0</v>
      </c>
      <c r="AA60" s="216">
        <f t="shared" si="29"/>
        <v>0</v>
      </c>
      <c r="AB60" s="762">
        <f t="shared" si="30"/>
        <v>0</v>
      </c>
      <c r="AC60" s="70">
        <f t="shared" si="30"/>
        <v>0</v>
      </c>
      <c r="AD60" s="70">
        <f t="shared" si="30"/>
        <v>0</v>
      </c>
      <c r="AE60" s="72">
        <f t="shared" si="30"/>
        <v>0</v>
      </c>
      <c r="AF60" s="74">
        <f t="shared" si="30"/>
        <v>0</v>
      </c>
      <c r="AG60" s="70">
        <f t="shared" si="30"/>
        <v>0</v>
      </c>
      <c r="AH60" s="70">
        <f t="shared" si="30"/>
        <v>0</v>
      </c>
      <c r="AI60" s="216">
        <f t="shared" si="30"/>
        <v>0</v>
      </c>
      <c r="AJ60" s="762">
        <f t="shared" si="30"/>
        <v>0</v>
      </c>
      <c r="AK60" s="70">
        <f t="shared" si="30"/>
        <v>0</v>
      </c>
      <c r="AL60" s="70">
        <f t="shared" si="30"/>
        <v>0</v>
      </c>
      <c r="AM60" s="72">
        <f t="shared" si="30"/>
        <v>0</v>
      </c>
      <c r="AO60" s="82"/>
    </row>
    <row r="61" spans="2:41" x14ac:dyDescent="0.2">
      <c r="B61" s="172" t="s">
        <v>153</v>
      </c>
      <c r="C61" s="806" t="s">
        <v>354</v>
      </c>
      <c r="D61" s="232" t="str">
        <f>'Spec Driftkostnader'!D61</f>
        <v xml:space="preserve"> </v>
      </c>
      <c r="E61" s="251" t="str">
        <f>'Spec Driftkostnader'!E61</f>
        <v xml:space="preserve"> </v>
      </c>
      <c r="F61" s="831">
        <f>'Spec Driftkostnader'!F61</f>
        <v>32</v>
      </c>
      <c r="G61" s="249">
        <f>'Spec Driftkostnader'!G61</f>
        <v>0</v>
      </c>
      <c r="H61" s="762">
        <f t="shared" si="28"/>
        <v>0</v>
      </c>
      <c r="I61" s="70">
        <f t="shared" si="28"/>
        <v>0</v>
      </c>
      <c r="J61" s="70">
        <f t="shared" si="28"/>
        <v>0</v>
      </c>
      <c r="K61" s="216">
        <f t="shared" si="28"/>
        <v>0</v>
      </c>
      <c r="L61" s="762">
        <f t="shared" si="28"/>
        <v>0</v>
      </c>
      <c r="M61" s="70">
        <f t="shared" si="28"/>
        <v>0</v>
      </c>
      <c r="N61" s="70">
        <f t="shared" si="28"/>
        <v>0</v>
      </c>
      <c r="O61" s="216">
        <f t="shared" si="28"/>
        <v>0</v>
      </c>
      <c r="P61" s="762">
        <f t="shared" si="28"/>
        <v>0</v>
      </c>
      <c r="Q61" s="70">
        <f t="shared" si="28"/>
        <v>0</v>
      </c>
      <c r="R61" s="70">
        <f t="shared" si="28"/>
        <v>0</v>
      </c>
      <c r="S61" s="216">
        <f t="shared" si="28"/>
        <v>0</v>
      </c>
      <c r="T61" s="762">
        <f t="shared" si="28"/>
        <v>0</v>
      </c>
      <c r="U61" s="70">
        <f t="shared" si="28"/>
        <v>0</v>
      </c>
      <c r="V61" s="70">
        <f t="shared" si="28"/>
        <v>0</v>
      </c>
      <c r="W61" s="216">
        <f t="shared" si="28"/>
        <v>0</v>
      </c>
      <c r="X61" s="762">
        <f t="shared" si="29"/>
        <v>0</v>
      </c>
      <c r="Y61" s="70">
        <f t="shared" si="29"/>
        <v>0</v>
      </c>
      <c r="Z61" s="70">
        <f t="shared" si="29"/>
        <v>0</v>
      </c>
      <c r="AA61" s="216">
        <f t="shared" si="29"/>
        <v>0</v>
      </c>
      <c r="AB61" s="762">
        <f t="shared" si="29"/>
        <v>0</v>
      </c>
      <c r="AC61" s="70">
        <f t="shared" si="29"/>
        <v>0</v>
      </c>
      <c r="AD61" s="70">
        <f t="shared" si="29"/>
        <v>0</v>
      </c>
      <c r="AE61" s="216">
        <f t="shared" si="29"/>
        <v>0</v>
      </c>
      <c r="AF61" s="762">
        <f t="shared" si="29"/>
        <v>0</v>
      </c>
      <c r="AG61" s="70">
        <f t="shared" si="29"/>
        <v>0</v>
      </c>
      <c r="AH61" s="70">
        <f t="shared" si="30"/>
        <v>0</v>
      </c>
      <c r="AI61" s="216">
        <f t="shared" si="30"/>
        <v>0</v>
      </c>
      <c r="AJ61" s="762">
        <f t="shared" si="30"/>
        <v>0</v>
      </c>
      <c r="AK61" s="70">
        <f t="shared" si="30"/>
        <v>0</v>
      </c>
      <c r="AL61" s="70">
        <f t="shared" si="30"/>
        <v>0</v>
      </c>
      <c r="AM61" s="72">
        <f t="shared" si="30"/>
        <v>0</v>
      </c>
      <c r="AO61" s="585" t="s">
        <v>50</v>
      </c>
    </row>
    <row r="62" spans="2:41" x14ac:dyDescent="0.2">
      <c r="B62" s="171" t="s">
        <v>160</v>
      </c>
      <c r="C62" s="807" t="s">
        <v>355</v>
      </c>
      <c r="D62" s="77" t="str">
        <f>'Spec Driftkostnader'!D62</f>
        <v xml:space="preserve"> </v>
      </c>
      <c r="E62" s="87" t="str">
        <f>'Spec Driftkostnader'!E62</f>
        <v xml:space="preserve"> </v>
      </c>
      <c r="F62" s="202">
        <f>'Spec Driftkostnader'!F62</f>
        <v>32</v>
      </c>
      <c r="G62" s="89">
        <f>'Spec Driftkostnader'!G62</f>
        <v>0</v>
      </c>
      <c r="H62" s="763">
        <f t="shared" si="28"/>
        <v>0</v>
      </c>
      <c r="I62" s="230">
        <f t="shared" si="28"/>
        <v>0</v>
      </c>
      <c r="J62" s="230">
        <f t="shared" si="28"/>
        <v>0</v>
      </c>
      <c r="K62" s="765">
        <f t="shared" si="28"/>
        <v>0</v>
      </c>
      <c r="L62" s="763">
        <f t="shared" si="28"/>
        <v>0</v>
      </c>
      <c r="M62" s="230">
        <f t="shared" si="28"/>
        <v>0</v>
      </c>
      <c r="N62" s="230">
        <f t="shared" si="28"/>
        <v>0</v>
      </c>
      <c r="O62" s="73">
        <f t="shared" si="28"/>
        <v>0</v>
      </c>
      <c r="P62" s="769">
        <f t="shared" si="28"/>
        <v>0</v>
      </c>
      <c r="Q62" s="230">
        <f t="shared" si="28"/>
        <v>0</v>
      </c>
      <c r="R62" s="230">
        <f t="shared" si="29"/>
        <v>0</v>
      </c>
      <c r="S62" s="765">
        <f t="shared" si="29"/>
        <v>0</v>
      </c>
      <c r="T62" s="763">
        <f t="shared" si="29"/>
        <v>0</v>
      </c>
      <c r="U62" s="230">
        <f t="shared" si="29"/>
        <v>0</v>
      </c>
      <c r="V62" s="230">
        <f t="shared" si="29"/>
        <v>0</v>
      </c>
      <c r="W62" s="73">
        <f t="shared" si="29"/>
        <v>0</v>
      </c>
      <c r="X62" s="769">
        <f t="shared" si="29"/>
        <v>0</v>
      </c>
      <c r="Y62" s="230">
        <f t="shared" si="29"/>
        <v>0</v>
      </c>
      <c r="Z62" s="230">
        <f t="shared" si="29"/>
        <v>0</v>
      </c>
      <c r="AA62" s="765">
        <f t="shared" si="29"/>
        <v>0</v>
      </c>
      <c r="AB62" s="763">
        <f t="shared" si="30"/>
        <v>0</v>
      </c>
      <c r="AC62" s="230">
        <f t="shared" si="30"/>
        <v>0</v>
      </c>
      <c r="AD62" s="230">
        <f t="shared" si="30"/>
        <v>0</v>
      </c>
      <c r="AE62" s="73">
        <f t="shared" si="30"/>
        <v>0</v>
      </c>
      <c r="AF62" s="769">
        <f t="shared" si="30"/>
        <v>0</v>
      </c>
      <c r="AG62" s="230">
        <f t="shared" si="30"/>
        <v>0</v>
      </c>
      <c r="AH62" s="230">
        <f t="shared" si="30"/>
        <v>0</v>
      </c>
      <c r="AI62" s="765">
        <f t="shared" si="30"/>
        <v>0</v>
      </c>
      <c r="AJ62" s="763">
        <f t="shared" si="30"/>
        <v>0</v>
      </c>
      <c r="AK62" s="230">
        <f t="shared" si="30"/>
        <v>0</v>
      </c>
      <c r="AL62" s="230">
        <f t="shared" si="30"/>
        <v>0</v>
      </c>
      <c r="AM62" s="73">
        <f t="shared" si="30"/>
        <v>0</v>
      </c>
      <c r="AO62" s="203">
        <f>SUM(H49:AM62)</f>
        <v>0</v>
      </c>
    </row>
    <row r="63" spans="2:41" s="396" customFormat="1" x14ac:dyDescent="0.2">
      <c r="B63" s="759"/>
      <c r="C63" s="717"/>
      <c r="D63" s="718"/>
      <c r="E63" s="719"/>
      <c r="G63" s="654"/>
      <c r="H63" s="720"/>
      <c r="I63" s="720"/>
      <c r="J63" s="720"/>
      <c r="K63" s="720"/>
      <c r="L63" s="720"/>
      <c r="M63" s="720"/>
      <c r="N63" s="720"/>
      <c r="O63" s="720"/>
      <c r="P63" s="720"/>
      <c r="Q63" s="720"/>
      <c r="R63" s="720"/>
      <c r="S63" s="720"/>
      <c r="T63" s="720"/>
      <c r="U63" s="720"/>
      <c r="V63" s="720"/>
      <c r="W63" s="720"/>
      <c r="X63" s="720"/>
      <c r="Y63" s="720"/>
      <c r="Z63" s="720"/>
      <c r="AA63" s="720"/>
      <c r="AB63" s="720"/>
      <c r="AC63" s="720"/>
      <c r="AD63" s="720"/>
      <c r="AE63" s="720"/>
      <c r="AF63" s="720"/>
      <c r="AG63" s="720"/>
      <c r="AH63" s="720"/>
      <c r="AI63" s="720"/>
      <c r="AJ63" s="720"/>
      <c r="AK63" s="720"/>
      <c r="AL63" s="720"/>
      <c r="AM63" s="720"/>
      <c r="AO63" s="721"/>
    </row>
    <row r="64" spans="2:41" ht="15" x14ac:dyDescent="0.25">
      <c r="B64" s="4"/>
      <c r="C64" s="7"/>
      <c r="D64" s="68"/>
      <c r="E64" s="7"/>
      <c r="F64" s="7"/>
      <c r="G64" s="7"/>
      <c r="H64" s="1091">
        <v>2015</v>
      </c>
      <c r="I64" s="1092"/>
      <c r="J64" s="1092"/>
      <c r="K64" s="1092"/>
      <c r="L64" s="1091">
        <v>2016</v>
      </c>
      <c r="M64" s="1092"/>
      <c r="N64" s="1092"/>
      <c r="O64" s="1093"/>
      <c r="P64" s="1094">
        <v>2017</v>
      </c>
      <c r="Q64" s="1092"/>
      <c r="R64" s="1092"/>
      <c r="S64" s="1092"/>
      <c r="T64" s="1091">
        <v>2018</v>
      </c>
      <c r="U64" s="1092"/>
      <c r="V64" s="1092"/>
      <c r="W64" s="1093"/>
      <c r="X64" s="1094">
        <v>2019</v>
      </c>
      <c r="Y64" s="1092"/>
      <c r="Z64" s="1092"/>
      <c r="AA64" s="1092"/>
      <c r="AB64" s="1091">
        <v>2020</v>
      </c>
      <c r="AC64" s="1092"/>
      <c r="AD64" s="1092"/>
      <c r="AE64" s="1093"/>
      <c r="AF64" s="1094">
        <v>2021</v>
      </c>
      <c r="AG64" s="1092"/>
      <c r="AH64" s="1092"/>
      <c r="AI64" s="1092"/>
      <c r="AJ64" s="1091">
        <v>2022</v>
      </c>
      <c r="AK64" s="1092"/>
      <c r="AL64" s="1092"/>
      <c r="AM64" s="1093"/>
      <c r="AO64" s="225"/>
    </row>
    <row r="65" spans="2:41" ht="15" x14ac:dyDescent="0.25">
      <c r="B65" s="4"/>
      <c r="C65" s="7"/>
      <c r="D65" s="79"/>
      <c r="E65" s="80" t="s">
        <v>53</v>
      </c>
      <c r="F65" s="99" t="s">
        <v>14</v>
      </c>
      <c r="G65" s="102" t="s">
        <v>48</v>
      </c>
      <c r="H65" s="748" t="s">
        <v>343</v>
      </c>
      <c r="I65" s="749" t="s">
        <v>344</v>
      </c>
      <c r="J65" s="750" t="s">
        <v>345</v>
      </c>
      <c r="K65" s="764" t="s">
        <v>346</v>
      </c>
      <c r="L65" s="748" t="s">
        <v>343</v>
      </c>
      <c r="M65" s="749" t="s">
        <v>344</v>
      </c>
      <c r="N65" s="750" t="s">
        <v>345</v>
      </c>
      <c r="O65" s="770" t="s">
        <v>346</v>
      </c>
      <c r="P65" s="756" t="s">
        <v>343</v>
      </c>
      <c r="Q65" s="749" t="s">
        <v>344</v>
      </c>
      <c r="R65" s="750" t="s">
        <v>345</v>
      </c>
      <c r="S65" s="773" t="s">
        <v>346</v>
      </c>
      <c r="T65" s="748" t="s">
        <v>343</v>
      </c>
      <c r="U65" s="749" t="s">
        <v>344</v>
      </c>
      <c r="V65" s="750" t="s">
        <v>345</v>
      </c>
      <c r="W65" s="770" t="s">
        <v>346</v>
      </c>
      <c r="X65" s="756" t="s">
        <v>343</v>
      </c>
      <c r="Y65" s="749" t="s">
        <v>344</v>
      </c>
      <c r="Z65" s="750" t="s">
        <v>345</v>
      </c>
      <c r="AA65" s="773" t="s">
        <v>346</v>
      </c>
      <c r="AB65" s="748" t="s">
        <v>343</v>
      </c>
      <c r="AC65" s="749" t="s">
        <v>344</v>
      </c>
      <c r="AD65" s="750" t="s">
        <v>345</v>
      </c>
      <c r="AE65" s="770" t="s">
        <v>346</v>
      </c>
      <c r="AF65" s="756" t="s">
        <v>343</v>
      </c>
      <c r="AG65" s="749" t="s">
        <v>344</v>
      </c>
      <c r="AH65" s="750" t="s">
        <v>345</v>
      </c>
      <c r="AI65" s="773" t="s">
        <v>346</v>
      </c>
      <c r="AJ65" s="748" t="s">
        <v>343</v>
      </c>
      <c r="AK65" s="749" t="s">
        <v>344</v>
      </c>
      <c r="AL65" s="750" t="s">
        <v>345</v>
      </c>
      <c r="AM65" s="770" t="s">
        <v>346</v>
      </c>
      <c r="AO65" s="225"/>
    </row>
    <row r="66" spans="2:41" ht="15" x14ac:dyDescent="0.25">
      <c r="B66" s="4" t="s">
        <v>333</v>
      </c>
      <c r="C66" s="7"/>
      <c r="D66" s="126" t="s">
        <v>28</v>
      </c>
      <c r="E66" s="81" t="s">
        <v>54</v>
      </c>
      <c r="F66" s="100" t="s">
        <v>49</v>
      </c>
      <c r="G66" s="103" t="s">
        <v>47</v>
      </c>
      <c r="H66" s="222">
        <f t="shared" ref="H66:AM66" si="31">H$12</f>
        <v>0.02</v>
      </c>
      <c r="I66" s="221">
        <f t="shared" si="31"/>
        <v>4.0399999999999991E-2</v>
      </c>
      <c r="J66" s="221">
        <f t="shared" si="31"/>
        <v>4.0399999999999991E-2</v>
      </c>
      <c r="K66" s="223">
        <f t="shared" si="31"/>
        <v>4.0399999999999991E-2</v>
      </c>
      <c r="L66" s="222">
        <f t="shared" si="31"/>
        <v>4.0399999999999991E-2</v>
      </c>
      <c r="M66" s="221">
        <f t="shared" si="31"/>
        <v>6.1207999999999929E-2</v>
      </c>
      <c r="N66" s="221">
        <f t="shared" si="31"/>
        <v>6.1207999999999929E-2</v>
      </c>
      <c r="O66" s="224">
        <f t="shared" si="31"/>
        <v>6.1207999999999929E-2</v>
      </c>
      <c r="P66" s="767">
        <f t="shared" si="31"/>
        <v>6.1207999999999929E-2</v>
      </c>
      <c r="Q66" s="221">
        <f t="shared" si="31"/>
        <v>8.2432159999999977E-2</v>
      </c>
      <c r="R66" s="221">
        <f t="shared" si="31"/>
        <v>8.2432159999999977E-2</v>
      </c>
      <c r="S66" s="223">
        <f t="shared" si="31"/>
        <v>8.2432159999999977E-2</v>
      </c>
      <c r="T66" s="222">
        <f t="shared" si="31"/>
        <v>8.2432159999999977E-2</v>
      </c>
      <c r="U66" s="221">
        <f t="shared" si="31"/>
        <v>0.10408080320000002</v>
      </c>
      <c r="V66" s="221">
        <f t="shared" si="31"/>
        <v>0.10408080320000002</v>
      </c>
      <c r="W66" s="224">
        <f t="shared" si="31"/>
        <v>0.10408080320000002</v>
      </c>
      <c r="X66" s="767">
        <f t="shared" si="31"/>
        <v>0.10408080320000002</v>
      </c>
      <c r="Y66" s="221">
        <f t="shared" si="31"/>
        <v>0.12616241926400007</v>
      </c>
      <c r="Z66" s="221">
        <f t="shared" si="31"/>
        <v>0.12616241926400007</v>
      </c>
      <c r="AA66" s="223">
        <f t="shared" si="31"/>
        <v>0.12616241926400007</v>
      </c>
      <c r="AB66" s="222">
        <f t="shared" si="31"/>
        <v>0.12616241926400007</v>
      </c>
      <c r="AC66" s="221">
        <f t="shared" si="31"/>
        <v>0.14868566764928004</v>
      </c>
      <c r="AD66" s="221">
        <f t="shared" si="31"/>
        <v>0.14868566764928004</v>
      </c>
      <c r="AE66" s="224">
        <f t="shared" si="31"/>
        <v>0.14868566764928004</v>
      </c>
      <c r="AF66" s="767">
        <f t="shared" si="31"/>
        <v>0.14868566764928004</v>
      </c>
      <c r="AG66" s="221">
        <f t="shared" si="31"/>
        <v>0.17165938100226574</v>
      </c>
      <c r="AH66" s="221">
        <f t="shared" si="31"/>
        <v>0.17165938100226574</v>
      </c>
      <c r="AI66" s="223">
        <f t="shared" si="31"/>
        <v>0.17165938100226574</v>
      </c>
      <c r="AJ66" s="222">
        <f t="shared" si="31"/>
        <v>0.17165938100226574</v>
      </c>
      <c r="AK66" s="223">
        <f t="shared" si="31"/>
        <v>0.19509256862231106</v>
      </c>
      <c r="AL66" s="221">
        <f t="shared" si="31"/>
        <v>0.19509256862231106</v>
      </c>
      <c r="AM66" s="224">
        <f t="shared" si="31"/>
        <v>0.19509256862231106</v>
      </c>
      <c r="AO66" s="225"/>
    </row>
    <row r="67" spans="2:41" x14ac:dyDescent="0.2">
      <c r="B67" s="173" t="s">
        <v>24</v>
      </c>
      <c r="C67" s="399" t="s">
        <v>358</v>
      </c>
      <c r="D67" s="400" t="str">
        <f>'Spec Driftkostnader'!D67</f>
        <v xml:space="preserve"> </v>
      </c>
      <c r="E67" s="401" t="str">
        <f>'Spec Driftkostnader'!E67</f>
        <v xml:space="preserve"> </v>
      </c>
      <c r="F67" s="402">
        <f>'Spec Driftkostnader'!F67</f>
        <v>32</v>
      </c>
      <c r="G67" s="403">
        <f>'Spec Driftkostnader'!G67</f>
        <v>0</v>
      </c>
      <c r="H67" s="761">
        <f t="shared" ref="H67:Q68" si="32">SUM($G67*H$12)</f>
        <v>0</v>
      </c>
      <c r="I67" s="404">
        <f t="shared" si="32"/>
        <v>0</v>
      </c>
      <c r="J67" s="404">
        <f t="shared" si="32"/>
        <v>0</v>
      </c>
      <c r="K67" s="406">
        <f t="shared" si="32"/>
        <v>0</v>
      </c>
      <c r="L67" s="761">
        <f t="shared" si="32"/>
        <v>0</v>
      </c>
      <c r="M67" s="404">
        <f t="shared" si="32"/>
        <v>0</v>
      </c>
      <c r="N67" s="404">
        <f t="shared" si="32"/>
        <v>0</v>
      </c>
      <c r="O67" s="405">
        <f t="shared" si="32"/>
        <v>0</v>
      </c>
      <c r="P67" s="768">
        <f t="shared" si="32"/>
        <v>0</v>
      </c>
      <c r="Q67" s="404">
        <f t="shared" si="32"/>
        <v>0</v>
      </c>
      <c r="R67" s="404">
        <f t="shared" ref="R67:AA68" si="33">SUM($G67*R$12)</f>
        <v>0</v>
      </c>
      <c r="S67" s="406">
        <f t="shared" si="33"/>
        <v>0</v>
      </c>
      <c r="T67" s="761">
        <f t="shared" si="33"/>
        <v>0</v>
      </c>
      <c r="U67" s="404">
        <f t="shared" si="33"/>
        <v>0</v>
      </c>
      <c r="V67" s="404">
        <f t="shared" si="33"/>
        <v>0</v>
      </c>
      <c r="W67" s="405">
        <f t="shared" si="33"/>
        <v>0</v>
      </c>
      <c r="X67" s="768">
        <f t="shared" si="33"/>
        <v>0</v>
      </c>
      <c r="Y67" s="404">
        <f t="shared" si="33"/>
        <v>0</v>
      </c>
      <c r="Z67" s="404">
        <f t="shared" si="33"/>
        <v>0</v>
      </c>
      <c r="AA67" s="406">
        <f t="shared" si="33"/>
        <v>0</v>
      </c>
      <c r="AB67" s="761">
        <f t="shared" ref="AB67:AM68" si="34">SUM($G67*AB$12)</f>
        <v>0</v>
      </c>
      <c r="AC67" s="404">
        <f t="shared" si="34"/>
        <v>0</v>
      </c>
      <c r="AD67" s="404">
        <f t="shared" si="34"/>
        <v>0</v>
      </c>
      <c r="AE67" s="405">
        <f t="shared" si="34"/>
        <v>0</v>
      </c>
      <c r="AF67" s="768">
        <f t="shared" si="34"/>
        <v>0</v>
      </c>
      <c r="AG67" s="404">
        <f t="shared" si="34"/>
        <v>0</v>
      </c>
      <c r="AH67" s="404">
        <f t="shared" si="34"/>
        <v>0</v>
      </c>
      <c r="AI67" s="406">
        <f t="shared" si="34"/>
        <v>0</v>
      </c>
      <c r="AJ67" s="761">
        <f t="shared" si="34"/>
        <v>0</v>
      </c>
      <c r="AK67" s="406">
        <f t="shared" si="34"/>
        <v>0</v>
      </c>
      <c r="AL67" s="404">
        <f t="shared" si="34"/>
        <v>0</v>
      </c>
      <c r="AM67" s="405">
        <f t="shared" si="34"/>
        <v>0</v>
      </c>
      <c r="AO67" s="225"/>
    </row>
    <row r="68" spans="2:41" x14ac:dyDescent="0.2">
      <c r="B68" s="212" t="s">
        <v>26</v>
      </c>
      <c r="C68" s="429" t="s">
        <v>359</v>
      </c>
      <c r="D68" s="76" t="str">
        <f>'Spec Driftkostnader'!D68</f>
        <v xml:space="preserve"> </v>
      </c>
      <c r="E68" s="85" t="str">
        <f>'Spec Driftkostnader'!E68</f>
        <v xml:space="preserve"> </v>
      </c>
      <c r="F68" s="101">
        <f>'Spec Driftkostnader'!F68</f>
        <v>32</v>
      </c>
      <c r="G68" s="88">
        <f>'Spec Driftkostnader'!G68</f>
        <v>0</v>
      </c>
      <c r="H68" s="762">
        <f t="shared" si="32"/>
        <v>0</v>
      </c>
      <c r="I68" s="70">
        <f t="shared" si="32"/>
        <v>0</v>
      </c>
      <c r="J68" s="70">
        <f t="shared" si="32"/>
        <v>0</v>
      </c>
      <c r="K68" s="216">
        <f t="shared" si="32"/>
        <v>0</v>
      </c>
      <c r="L68" s="762">
        <f t="shared" si="32"/>
        <v>0</v>
      </c>
      <c r="M68" s="70">
        <f t="shared" si="32"/>
        <v>0</v>
      </c>
      <c r="N68" s="70">
        <f t="shared" si="32"/>
        <v>0</v>
      </c>
      <c r="O68" s="72">
        <f t="shared" si="32"/>
        <v>0</v>
      </c>
      <c r="P68" s="74">
        <f t="shared" si="32"/>
        <v>0</v>
      </c>
      <c r="Q68" s="70">
        <f t="shared" si="32"/>
        <v>0</v>
      </c>
      <c r="R68" s="70">
        <f t="shared" si="33"/>
        <v>0</v>
      </c>
      <c r="S68" s="216">
        <f t="shared" si="33"/>
        <v>0</v>
      </c>
      <c r="T68" s="762">
        <f t="shared" si="33"/>
        <v>0</v>
      </c>
      <c r="U68" s="70">
        <f t="shared" si="33"/>
        <v>0</v>
      </c>
      <c r="V68" s="70">
        <f t="shared" si="33"/>
        <v>0</v>
      </c>
      <c r="W68" s="72">
        <f t="shared" si="33"/>
        <v>0</v>
      </c>
      <c r="X68" s="74">
        <f t="shared" si="33"/>
        <v>0</v>
      </c>
      <c r="Y68" s="70">
        <f t="shared" si="33"/>
        <v>0</v>
      </c>
      <c r="Z68" s="70">
        <f t="shared" si="33"/>
        <v>0</v>
      </c>
      <c r="AA68" s="216">
        <f t="shared" si="33"/>
        <v>0</v>
      </c>
      <c r="AB68" s="762">
        <f t="shared" si="34"/>
        <v>0</v>
      </c>
      <c r="AC68" s="70">
        <f t="shared" si="34"/>
        <v>0</v>
      </c>
      <c r="AD68" s="70">
        <f t="shared" si="34"/>
        <v>0</v>
      </c>
      <c r="AE68" s="72">
        <f t="shared" si="34"/>
        <v>0</v>
      </c>
      <c r="AF68" s="74">
        <f t="shared" si="34"/>
        <v>0</v>
      </c>
      <c r="AG68" s="70">
        <f t="shared" si="34"/>
        <v>0</v>
      </c>
      <c r="AH68" s="70">
        <f t="shared" si="34"/>
        <v>0</v>
      </c>
      <c r="AI68" s="216">
        <f t="shared" si="34"/>
        <v>0</v>
      </c>
      <c r="AJ68" s="762">
        <f t="shared" si="34"/>
        <v>0</v>
      </c>
      <c r="AK68" s="216">
        <f t="shared" si="34"/>
        <v>0</v>
      </c>
      <c r="AL68" s="70">
        <f t="shared" si="34"/>
        <v>0</v>
      </c>
      <c r="AM68" s="72">
        <f t="shared" si="34"/>
        <v>0</v>
      </c>
      <c r="AO68" s="225"/>
    </row>
    <row r="69" spans="2:41" x14ac:dyDescent="0.2">
      <c r="B69" s="18" t="s">
        <v>32</v>
      </c>
      <c r="C69" s="78" t="s">
        <v>295</v>
      </c>
      <c r="D69" s="76" t="str">
        <f>'Spec Driftkostnader'!D69</f>
        <v xml:space="preserve"> </v>
      </c>
      <c r="E69" s="86" t="str">
        <f>'Spec Driftkostnader'!E69</f>
        <v xml:space="preserve"> </v>
      </c>
      <c r="F69" s="101">
        <f>'Spec Driftkostnader'!F69</f>
        <v>20</v>
      </c>
      <c r="G69" s="88">
        <f>'Spec Driftkostnader'!G69</f>
        <v>0</v>
      </c>
      <c r="H69" s="762">
        <f t="shared" ref="H69:W69" si="35">SUM($G69*H$12)</f>
        <v>0</v>
      </c>
      <c r="I69" s="70">
        <f t="shared" si="35"/>
        <v>0</v>
      </c>
      <c r="J69" s="70">
        <f t="shared" si="35"/>
        <v>0</v>
      </c>
      <c r="K69" s="216">
        <f t="shared" si="35"/>
        <v>0</v>
      </c>
      <c r="L69" s="762">
        <f t="shared" si="35"/>
        <v>0</v>
      </c>
      <c r="M69" s="70">
        <f t="shared" si="35"/>
        <v>0</v>
      </c>
      <c r="N69" s="70">
        <f t="shared" si="35"/>
        <v>0</v>
      </c>
      <c r="O69" s="72">
        <f t="shared" si="35"/>
        <v>0</v>
      </c>
      <c r="P69" s="74">
        <f t="shared" si="35"/>
        <v>0</v>
      </c>
      <c r="Q69" s="70">
        <f t="shared" si="35"/>
        <v>0</v>
      </c>
      <c r="R69" s="70">
        <f t="shared" si="35"/>
        <v>0</v>
      </c>
      <c r="S69" s="216">
        <f t="shared" si="35"/>
        <v>0</v>
      </c>
      <c r="T69" s="762">
        <f t="shared" si="35"/>
        <v>0</v>
      </c>
      <c r="U69" s="70">
        <f t="shared" si="35"/>
        <v>0</v>
      </c>
      <c r="V69" s="70">
        <f t="shared" si="35"/>
        <v>0</v>
      </c>
      <c r="W69" s="72">
        <f t="shared" si="35"/>
        <v>0</v>
      </c>
      <c r="X69" s="74">
        <f>SUM($G69*X$12)</f>
        <v>0</v>
      </c>
      <c r="Y69" s="70">
        <f>SUM($G69*Y$12)</f>
        <v>0</v>
      </c>
      <c r="Z69" s="70">
        <f>SUM($G69*Z$12)</f>
        <v>0</v>
      </c>
      <c r="AA69" s="216">
        <f>SUM($G69*AA$12)</f>
        <v>0</v>
      </c>
      <c r="AB69" s="248"/>
      <c r="AC69" s="69"/>
      <c r="AD69" s="69"/>
      <c r="AE69" s="71"/>
      <c r="AF69" s="75"/>
      <c r="AG69" s="69"/>
      <c r="AH69" s="69"/>
      <c r="AI69" s="217"/>
      <c r="AJ69" s="248"/>
      <c r="AK69" s="217"/>
      <c r="AL69" s="69"/>
      <c r="AM69" s="71"/>
    </row>
    <row r="70" spans="2:41" x14ac:dyDescent="0.2">
      <c r="B70" s="19" t="s">
        <v>23</v>
      </c>
      <c r="C70" s="231" t="s">
        <v>296</v>
      </c>
      <c r="D70" s="232" t="str">
        <f>'Spec Driftkostnader'!D70</f>
        <v>-</v>
      </c>
      <c r="E70" s="233" t="str">
        <f>'Spec Driftkostnader'!E70</f>
        <v>-</v>
      </c>
      <c r="F70" s="234" t="str">
        <f>'Spec Driftkostnader'!F70</f>
        <v>-</v>
      </c>
      <c r="G70" s="235" t="str">
        <f>'Spec Driftkostnader'!G70</f>
        <v>-</v>
      </c>
      <c r="H70" s="253"/>
      <c r="I70" s="228"/>
      <c r="J70" s="228"/>
      <c r="K70" s="757"/>
      <c r="L70" s="253"/>
      <c r="M70" s="228"/>
      <c r="N70" s="228"/>
      <c r="O70" s="241"/>
      <c r="P70" s="242"/>
      <c r="Q70" s="228"/>
      <c r="R70" s="228"/>
      <c r="S70" s="757"/>
      <c r="T70" s="253"/>
      <c r="U70" s="228"/>
      <c r="V70" s="228"/>
      <c r="W70" s="241"/>
      <c r="X70" s="242"/>
      <c r="Y70" s="228"/>
      <c r="Z70" s="228"/>
      <c r="AA70" s="757"/>
      <c r="AB70" s="253"/>
      <c r="AC70" s="228"/>
      <c r="AD70" s="228"/>
      <c r="AE70" s="241"/>
      <c r="AF70" s="242"/>
      <c r="AG70" s="228"/>
      <c r="AH70" s="228"/>
      <c r="AI70" s="757"/>
      <c r="AJ70" s="253"/>
      <c r="AK70" s="240"/>
      <c r="AL70" s="228"/>
      <c r="AM70" s="878"/>
    </row>
    <row r="71" spans="2:41" x14ac:dyDescent="0.2">
      <c r="B71" s="19"/>
      <c r="C71" s="197" t="s">
        <v>82</v>
      </c>
      <c r="D71" s="232"/>
      <c r="E71" s="233"/>
      <c r="F71" s="234"/>
      <c r="G71" s="235"/>
      <c r="H71" s="253"/>
      <c r="I71" s="228"/>
      <c r="J71" s="228"/>
      <c r="K71" s="757"/>
      <c r="L71" s="253"/>
      <c r="M71" s="228"/>
      <c r="N71" s="228"/>
      <c r="O71" s="241"/>
      <c r="P71" s="242"/>
      <c r="Q71" s="228"/>
      <c r="R71" s="228"/>
      <c r="S71" s="757"/>
      <c r="T71" s="253"/>
      <c r="U71" s="228"/>
      <c r="V71" s="228"/>
      <c r="W71" s="241"/>
      <c r="X71" s="242"/>
      <c r="Y71" s="228"/>
      <c r="Z71" s="228"/>
      <c r="AA71" s="757"/>
      <c r="AB71" s="253"/>
      <c r="AC71" s="228"/>
      <c r="AD71" s="228"/>
      <c r="AE71" s="241"/>
      <c r="AF71" s="242"/>
      <c r="AG71" s="228"/>
      <c r="AH71" s="228"/>
      <c r="AI71" s="757"/>
      <c r="AJ71" s="253"/>
      <c r="AK71" s="227"/>
      <c r="AL71" s="228"/>
      <c r="AM71" s="241"/>
    </row>
    <row r="72" spans="2:41" x14ac:dyDescent="0.2">
      <c r="B72" s="172" t="s">
        <v>42</v>
      </c>
      <c r="C72" s="252" t="s">
        <v>347</v>
      </c>
      <c r="D72" s="236" t="str">
        <f>'Spec Driftkostnader'!D72</f>
        <v xml:space="preserve"> </v>
      </c>
      <c r="E72" s="237" t="str">
        <f>'Spec Driftkostnader'!E72</f>
        <v xml:space="preserve"> </v>
      </c>
      <c r="F72" s="238">
        <f>'Spec Driftkostnader'!F72</f>
        <v>32</v>
      </c>
      <c r="G72" s="239">
        <f>'Spec Driftkostnader'!G72</f>
        <v>0</v>
      </c>
      <c r="H72" s="762">
        <f t="shared" ref="H72:W80" si="36">SUM($G72*H$12)</f>
        <v>0</v>
      </c>
      <c r="I72" s="70">
        <f t="shared" si="36"/>
        <v>0</v>
      </c>
      <c r="J72" s="70">
        <f t="shared" si="36"/>
        <v>0</v>
      </c>
      <c r="K72" s="216">
        <f t="shared" si="36"/>
        <v>0</v>
      </c>
      <c r="L72" s="762">
        <f t="shared" si="36"/>
        <v>0</v>
      </c>
      <c r="M72" s="70">
        <f t="shared" si="36"/>
        <v>0</v>
      </c>
      <c r="N72" s="70">
        <f t="shared" si="36"/>
        <v>0</v>
      </c>
      <c r="O72" s="72">
        <f t="shared" si="36"/>
        <v>0</v>
      </c>
      <c r="P72" s="74">
        <f t="shared" si="36"/>
        <v>0</v>
      </c>
      <c r="Q72" s="70">
        <f t="shared" si="36"/>
        <v>0</v>
      </c>
      <c r="R72" s="70">
        <f t="shared" ref="R72:AG80" si="37">SUM($G72*R$12)</f>
        <v>0</v>
      </c>
      <c r="S72" s="216">
        <f t="shared" si="37"/>
        <v>0</v>
      </c>
      <c r="T72" s="762">
        <f t="shared" si="37"/>
        <v>0</v>
      </c>
      <c r="U72" s="70">
        <f t="shared" si="37"/>
        <v>0</v>
      </c>
      <c r="V72" s="70">
        <f t="shared" si="37"/>
        <v>0</v>
      </c>
      <c r="W72" s="72">
        <f t="shared" si="37"/>
        <v>0</v>
      </c>
      <c r="X72" s="74">
        <f t="shared" si="37"/>
        <v>0</v>
      </c>
      <c r="Y72" s="70">
        <f t="shared" si="37"/>
        <v>0</v>
      </c>
      <c r="Z72" s="70">
        <f t="shared" si="37"/>
        <v>0</v>
      </c>
      <c r="AA72" s="216">
        <f t="shared" si="37"/>
        <v>0</v>
      </c>
      <c r="AB72" s="762">
        <f t="shared" ref="AB72:AM80" si="38">SUM($G72*AB$12)</f>
        <v>0</v>
      </c>
      <c r="AC72" s="70">
        <f t="shared" si="38"/>
        <v>0</v>
      </c>
      <c r="AD72" s="70">
        <f t="shared" si="38"/>
        <v>0</v>
      </c>
      <c r="AE72" s="72">
        <f t="shared" si="38"/>
        <v>0</v>
      </c>
      <c r="AF72" s="74">
        <f t="shared" si="38"/>
        <v>0</v>
      </c>
      <c r="AG72" s="70">
        <f t="shared" si="38"/>
        <v>0</v>
      </c>
      <c r="AH72" s="70">
        <f t="shared" si="38"/>
        <v>0</v>
      </c>
      <c r="AI72" s="216">
        <f t="shared" si="38"/>
        <v>0</v>
      </c>
      <c r="AJ72" s="762">
        <f t="shared" si="38"/>
        <v>0</v>
      </c>
      <c r="AK72" s="70">
        <f t="shared" si="38"/>
        <v>0</v>
      </c>
      <c r="AL72" s="70">
        <f t="shared" si="38"/>
        <v>0</v>
      </c>
      <c r="AM72" s="72">
        <f t="shared" si="38"/>
        <v>0</v>
      </c>
    </row>
    <row r="73" spans="2:41" x14ac:dyDescent="0.2">
      <c r="B73" s="172" t="s">
        <v>147</v>
      </c>
      <c r="C73" s="15" t="s">
        <v>348</v>
      </c>
      <c r="D73" s="232" t="str">
        <f>'Spec Driftkostnader'!D73</f>
        <v xml:space="preserve"> </v>
      </c>
      <c r="E73" s="237" t="str">
        <f>'Spec Driftkostnader'!E73</f>
        <v xml:space="preserve"> </v>
      </c>
      <c r="F73" s="226">
        <f>'Spec Driftkostnader'!F73</f>
        <v>32</v>
      </c>
      <c r="G73" s="239">
        <f>'Spec Driftkostnader'!G73</f>
        <v>0</v>
      </c>
      <c r="H73" s="762">
        <f t="shared" si="36"/>
        <v>0</v>
      </c>
      <c r="I73" s="70">
        <f t="shared" si="36"/>
        <v>0</v>
      </c>
      <c r="J73" s="70">
        <f t="shared" si="36"/>
        <v>0</v>
      </c>
      <c r="K73" s="216">
        <f t="shared" si="36"/>
        <v>0</v>
      </c>
      <c r="L73" s="762">
        <f t="shared" si="36"/>
        <v>0</v>
      </c>
      <c r="M73" s="70">
        <f t="shared" si="36"/>
        <v>0</v>
      </c>
      <c r="N73" s="70">
        <f t="shared" si="36"/>
        <v>0</v>
      </c>
      <c r="O73" s="72">
        <f t="shared" si="36"/>
        <v>0</v>
      </c>
      <c r="P73" s="74">
        <f t="shared" si="36"/>
        <v>0</v>
      </c>
      <c r="Q73" s="70">
        <f t="shared" si="36"/>
        <v>0</v>
      </c>
      <c r="R73" s="70">
        <f t="shared" si="37"/>
        <v>0</v>
      </c>
      <c r="S73" s="216">
        <f t="shared" si="37"/>
        <v>0</v>
      </c>
      <c r="T73" s="762">
        <f t="shared" si="37"/>
        <v>0</v>
      </c>
      <c r="U73" s="70">
        <f t="shared" si="37"/>
        <v>0</v>
      </c>
      <c r="V73" s="70">
        <f t="shared" si="37"/>
        <v>0</v>
      </c>
      <c r="W73" s="72">
        <f t="shared" si="37"/>
        <v>0</v>
      </c>
      <c r="X73" s="74">
        <f t="shared" si="37"/>
        <v>0</v>
      </c>
      <c r="Y73" s="70">
        <f t="shared" si="37"/>
        <v>0</v>
      </c>
      <c r="Z73" s="70">
        <f t="shared" si="37"/>
        <v>0</v>
      </c>
      <c r="AA73" s="216">
        <f t="shared" si="37"/>
        <v>0</v>
      </c>
      <c r="AB73" s="762">
        <f t="shared" si="38"/>
        <v>0</v>
      </c>
      <c r="AC73" s="70">
        <f t="shared" si="38"/>
        <v>0</v>
      </c>
      <c r="AD73" s="70">
        <f t="shared" si="38"/>
        <v>0</v>
      </c>
      <c r="AE73" s="72">
        <f t="shared" si="38"/>
        <v>0</v>
      </c>
      <c r="AF73" s="74">
        <f t="shared" si="38"/>
        <v>0</v>
      </c>
      <c r="AG73" s="70">
        <f t="shared" si="38"/>
        <v>0</v>
      </c>
      <c r="AH73" s="70">
        <f t="shared" si="38"/>
        <v>0</v>
      </c>
      <c r="AI73" s="216">
        <f t="shared" si="38"/>
        <v>0</v>
      </c>
      <c r="AJ73" s="762">
        <f t="shared" si="38"/>
        <v>0</v>
      </c>
      <c r="AK73" s="70">
        <f t="shared" si="38"/>
        <v>0</v>
      </c>
      <c r="AL73" s="70">
        <f t="shared" si="38"/>
        <v>0</v>
      </c>
      <c r="AM73" s="72">
        <f t="shared" si="38"/>
        <v>0</v>
      </c>
    </row>
    <row r="74" spans="2:41" x14ac:dyDescent="0.2">
      <c r="B74" s="172" t="s">
        <v>148</v>
      </c>
      <c r="C74" s="15" t="s">
        <v>349</v>
      </c>
      <c r="D74" s="232" t="str">
        <f>'Spec Driftkostnader'!D74</f>
        <v xml:space="preserve"> </v>
      </c>
      <c r="E74" s="237" t="str">
        <f>'Spec Driftkostnader'!E74</f>
        <v xml:space="preserve"> </v>
      </c>
      <c r="F74" s="226">
        <f>'Spec Driftkostnader'!F74</f>
        <v>32</v>
      </c>
      <c r="G74" s="239">
        <f>'Spec Driftkostnader'!G74</f>
        <v>0</v>
      </c>
      <c r="H74" s="762">
        <f t="shared" si="36"/>
        <v>0</v>
      </c>
      <c r="I74" s="70">
        <f t="shared" si="36"/>
        <v>0</v>
      </c>
      <c r="J74" s="70">
        <f t="shared" si="36"/>
        <v>0</v>
      </c>
      <c r="K74" s="216">
        <f t="shared" si="36"/>
        <v>0</v>
      </c>
      <c r="L74" s="762">
        <f t="shared" si="36"/>
        <v>0</v>
      </c>
      <c r="M74" s="70">
        <f t="shared" si="36"/>
        <v>0</v>
      </c>
      <c r="N74" s="70">
        <f t="shared" si="36"/>
        <v>0</v>
      </c>
      <c r="O74" s="72">
        <f t="shared" si="36"/>
        <v>0</v>
      </c>
      <c r="P74" s="74">
        <f t="shared" si="36"/>
        <v>0</v>
      </c>
      <c r="Q74" s="70">
        <f t="shared" si="36"/>
        <v>0</v>
      </c>
      <c r="R74" s="70">
        <f t="shared" si="37"/>
        <v>0</v>
      </c>
      <c r="S74" s="216">
        <f t="shared" si="37"/>
        <v>0</v>
      </c>
      <c r="T74" s="762">
        <f t="shared" si="37"/>
        <v>0</v>
      </c>
      <c r="U74" s="70">
        <f t="shared" si="37"/>
        <v>0</v>
      </c>
      <c r="V74" s="70">
        <f t="shared" si="37"/>
        <v>0</v>
      </c>
      <c r="W74" s="72">
        <f t="shared" si="37"/>
        <v>0</v>
      </c>
      <c r="X74" s="74">
        <f t="shared" si="37"/>
        <v>0</v>
      </c>
      <c r="Y74" s="70">
        <f t="shared" si="37"/>
        <v>0</v>
      </c>
      <c r="Z74" s="70">
        <f t="shared" si="37"/>
        <v>0</v>
      </c>
      <c r="AA74" s="216">
        <f t="shared" si="37"/>
        <v>0</v>
      </c>
      <c r="AB74" s="762">
        <f t="shared" si="38"/>
        <v>0</v>
      </c>
      <c r="AC74" s="70">
        <f t="shared" si="38"/>
        <v>0</v>
      </c>
      <c r="AD74" s="70">
        <f t="shared" si="38"/>
        <v>0</v>
      </c>
      <c r="AE74" s="72">
        <f t="shared" si="38"/>
        <v>0</v>
      </c>
      <c r="AF74" s="74">
        <f t="shared" si="38"/>
        <v>0</v>
      </c>
      <c r="AG74" s="70">
        <f t="shared" si="38"/>
        <v>0</v>
      </c>
      <c r="AH74" s="70">
        <f t="shared" si="38"/>
        <v>0</v>
      </c>
      <c r="AI74" s="216">
        <f t="shared" si="38"/>
        <v>0</v>
      </c>
      <c r="AJ74" s="762">
        <f t="shared" si="38"/>
        <v>0</v>
      </c>
      <c r="AK74" s="70">
        <f t="shared" si="38"/>
        <v>0</v>
      </c>
      <c r="AL74" s="70">
        <f t="shared" si="38"/>
        <v>0</v>
      </c>
      <c r="AM74" s="72">
        <f t="shared" si="38"/>
        <v>0</v>
      </c>
    </row>
    <row r="75" spans="2:41" x14ac:dyDescent="0.2">
      <c r="B75" s="172" t="s">
        <v>149</v>
      </c>
      <c r="C75" s="15" t="s">
        <v>350</v>
      </c>
      <c r="D75" s="232" t="str">
        <f>'Spec Driftkostnader'!D75</f>
        <v xml:space="preserve"> </v>
      </c>
      <c r="E75" s="237" t="str">
        <f>'Spec Driftkostnader'!E75</f>
        <v xml:space="preserve"> </v>
      </c>
      <c r="F75" s="226">
        <f>'Spec Driftkostnader'!F75</f>
        <v>32</v>
      </c>
      <c r="G75" s="239">
        <f>'Spec Driftkostnader'!G75</f>
        <v>0</v>
      </c>
      <c r="H75" s="762">
        <f t="shared" si="36"/>
        <v>0</v>
      </c>
      <c r="I75" s="70">
        <f t="shared" si="36"/>
        <v>0</v>
      </c>
      <c r="J75" s="70">
        <f t="shared" si="36"/>
        <v>0</v>
      </c>
      <c r="K75" s="216">
        <f t="shared" si="36"/>
        <v>0</v>
      </c>
      <c r="L75" s="762">
        <f t="shared" si="36"/>
        <v>0</v>
      </c>
      <c r="M75" s="70">
        <f t="shared" si="36"/>
        <v>0</v>
      </c>
      <c r="N75" s="70">
        <f t="shared" si="36"/>
        <v>0</v>
      </c>
      <c r="O75" s="72">
        <f t="shared" si="36"/>
        <v>0</v>
      </c>
      <c r="P75" s="74">
        <f t="shared" si="36"/>
        <v>0</v>
      </c>
      <c r="Q75" s="70">
        <f t="shared" si="36"/>
        <v>0</v>
      </c>
      <c r="R75" s="70">
        <f t="shared" si="37"/>
        <v>0</v>
      </c>
      <c r="S75" s="216">
        <f t="shared" si="37"/>
        <v>0</v>
      </c>
      <c r="T75" s="762">
        <f t="shared" si="37"/>
        <v>0</v>
      </c>
      <c r="U75" s="70">
        <f t="shared" si="37"/>
        <v>0</v>
      </c>
      <c r="V75" s="70">
        <f t="shared" si="37"/>
        <v>0</v>
      </c>
      <c r="W75" s="72">
        <f t="shared" si="37"/>
        <v>0</v>
      </c>
      <c r="X75" s="74">
        <f t="shared" si="37"/>
        <v>0</v>
      </c>
      <c r="Y75" s="70">
        <f t="shared" si="37"/>
        <v>0</v>
      </c>
      <c r="Z75" s="70">
        <f t="shared" si="37"/>
        <v>0</v>
      </c>
      <c r="AA75" s="216">
        <f t="shared" si="37"/>
        <v>0</v>
      </c>
      <c r="AB75" s="762">
        <f t="shared" si="38"/>
        <v>0</v>
      </c>
      <c r="AC75" s="70">
        <f t="shared" si="38"/>
        <v>0</v>
      </c>
      <c r="AD75" s="70">
        <f t="shared" si="38"/>
        <v>0</v>
      </c>
      <c r="AE75" s="72">
        <f t="shared" si="38"/>
        <v>0</v>
      </c>
      <c r="AF75" s="74">
        <f t="shared" si="38"/>
        <v>0</v>
      </c>
      <c r="AG75" s="70">
        <f t="shared" si="38"/>
        <v>0</v>
      </c>
      <c r="AH75" s="70">
        <f t="shared" si="38"/>
        <v>0</v>
      </c>
      <c r="AI75" s="216">
        <f t="shared" si="38"/>
        <v>0</v>
      </c>
      <c r="AJ75" s="762">
        <f t="shared" si="38"/>
        <v>0</v>
      </c>
      <c r="AK75" s="70">
        <f t="shared" si="38"/>
        <v>0</v>
      </c>
      <c r="AL75" s="70">
        <f t="shared" si="38"/>
        <v>0</v>
      </c>
      <c r="AM75" s="72">
        <f t="shared" si="38"/>
        <v>0</v>
      </c>
    </row>
    <row r="76" spans="2:41" x14ac:dyDescent="0.2">
      <c r="B76" s="172" t="s">
        <v>150</v>
      </c>
      <c r="C76" s="428" t="s">
        <v>351</v>
      </c>
      <c r="D76" s="434" t="str">
        <f>'Spec Driftkostnader'!D76</f>
        <v xml:space="preserve"> </v>
      </c>
      <c r="E76" s="435" t="str">
        <f>'Spec Driftkostnader'!E76</f>
        <v xml:space="preserve"> </v>
      </c>
      <c r="F76" s="436">
        <f>'Spec Driftkostnader'!F76</f>
        <v>32</v>
      </c>
      <c r="G76" s="437">
        <f>'Spec Driftkostnader'!G76</f>
        <v>0</v>
      </c>
      <c r="H76" s="762">
        <f t="shared" si="36"/>
        <v>0</v>
      </c>
      <c r="I76" s="70">
        <f t="shared" si="36"/>
        <v>0</v>
      </c>
      <c r="J76" s="70">
        <f t="shared" si="36"/>
        <v>0</v>
      </c>
      <c r="K76" s="216">
        <f t="shared" si="36"/>
        <v>0</v>
      </c>
      <c r="L76" s="762">
        <f t="shared" si="36"/>
        <v>0</v>
      </c>
      <c r="M76" s="70">
        <f t="shared" si="36"/>
        <v>0</v>
      </c>
      <c r="N76" s="70">
        <f t="shared" si="36"/>
        <v>0</v>
      </c>
      <c r="O76" s="72">
        <f t="shared" si="36"/>
        <v>0</v>
      </c>
      <c r="P76" s="74">
        <f t="shared" si="36"/>
        <v>0</v>
      </c>
      <c r="Q76" s="70">
        <f t="shared" si="36"/>
        <v>0</v>
      </c>
      <c r="R76" s="70">
        <f t="shared" si="37"/>
        <v>0</v>
      </c>
      <c r="S76" s="216">
        <f t="shared" si="37"/>
        <v>0</v>
      </c>
      <c r="T76" s="762">
        <f t="shared" si="37"/>
        <v>0</v>
      </c>
      <c r="U76" s="70">
        <f t="shared" si="37"/>
        <v>0</v>
      </c>
      <c r="V76" s="70">
        <f t="shared" si="37"/>
        <v>0</v>
      </c>
      <c r="W76" s="72">
        <f t="shared" si="37"/>
        <v>0</v>
      </c>
      <c r="X76" s="74">
        <f t="shared" si="37"/>
        <v>0</v>
      </c>
      <c r="Y76" s="70">
        <f t="shared" si="37"/>
        <v>0</v>
      </c>
      <c r="Z76" s="70">
        <f t="shared" si="37"/>
        <v>0</v>
      </c>
      <c r="AA76" s="216">
        <f t="shared" si="37"/>
        <v>0</v>
      </c>
      <c r="AB76" s="762">
        <f t="shared" si="38"/>
        <v>0</v>
      </c>
      <c r="AC76" s="70">
        <f t="shared" si="38"/>
        <v>0</v>
      </c>
      <c r="AD76" s="70">
        <f t="shared" si="38"/>
        <v>0</v>
      </c>
      <c r="AE76" s="72">
        <f t="shared" si="38"/>
        <v>0</v>
      </c>
      <c r="AF76" s="74">
        <f t="shared" si="38"/>
        <v>0</v>
      </c>
      <c r="AG76" s="70">
        <f t="shared" si="38"/>
        <v>0</v>
      </c>
      <c r="AH76" s="70">
        <f t="shared" si="38"/>
        <v>0</v>
      </c>
      <c r="AI76" s="216">
        <f t="shared" si="38"/>
        <v>0</v>
      </c>
      <c r="AJ76" s="762">
        <f t="shared" si="38"/>
        <v>0</v>
      </c>
      <c r="AK76" s="70">
        <f t="shared" si="38"/>
        <v>0</v>
      </c>
      <c r="AL76" s="70">
        <f t="shared" si="38"/>
        <v>0</v>
      </c>
      <c r="AM76" s="72">
        <f t="shared" si="38"/>
        <v>0</v>
      </c>
    </row>
    <row r="77" spans="2:41" x14ac:dyDescent="0.2">
      <c r="B77" s="172" t="s">
        <v>151</v>
      </c>
      <c r="C77" s="428" t="s">
        <v>352</v>
      </c>
      <c r="D77" s="434" t="str">
        <f>'Spec Driftkostnader'!D77</f>
        <v xml:space="preserve"> </v>
      </c>
      <c r="E77" s="435" t="str">
        <f>'Spec Driftkostnader'!E77</f>
        <v xml:space="preserve"> </v>
      </c>
      <c r="F77" s="436">
        <f>'Spec Driftkostnader'!F77</f>
        <v>32</v>
      </c>
      <c r="G77" s="437">
        <f>'Spec Driftkostnader'!G77</f>
        <v>0</v>
      </c>
      <c r="H77" s="762">
        <f t="shared" si="36"/>
        <v>0</v>
      </c>
      <c r="I77" s="70">
        <f t="shared" si="36"/>
        <v>0</v>
      </c>
      <c r="J77" s="70">
        <f t="shared" si="36"/>
        <v>0</v>
      </c>
      <c r="K77" s="216">
        <f t="shared" si="36"/>
        <v>0</v>
      </c>
      <c r="L77" s="762">
        <f t="shared" si="36"/>
        <v>0</v>
      </c>
      <c r="M77" s="70">
        <f t="shared" si="36"/>
        <v>0</v>
      </c>
      <c r="N77" s="70">
        <f t="shared" si="36"/>
        <v>0</v>
      </c>
      <c r="O77" s="72">
        <f t="shared" si="36"/>
        <v>0</v>
      </c>
      <c r="P77" s="74">
        <f t="shared" si="36"/>
        <v>0</v>
      </c>
      <c r="Q77" s="70">
        <f t="shared" si="36"/>
        <v>0</v>
      </c>
      <c r="R77" s="70">
        <f t="shared" si="37"/>
        <v>0</v>
      </c>
      <c r="S77" s="216">
        <f t="shared" si="37"/>
        <v>0</v>
      </c>
      <c r="T77" s="762">
        <f t="shared" si="37"/>
        <v>0</v>
      </c>
      <c r="U77" s="70">
        <f t="shared" si="37"/>
        <v>0</v>
      </c>
      <c r="V77" s="70">
        <f t="shared" si="37"/>
        <v>0</v>
      </c>
      <c r="W77" s="72">
        <f t="shared" si="37"/>
        <v>0</v>
      </c>
      <c r="X77" s="74">
        <f t="shared" si="37"/>
        <v>0</v>
      </c>
      <c r="Y77" s="70">
        <f t="shared" si="37"/>
        <v>0</v>
      </c>
      <c r="Z77" s="70">
        <f t="shared" si="37"/>
        <v>0</v>
      </c>
      <c r="AA77" s="216">
        <f t="shared" si="37"/>
        <v>0</v>
      </c>
      <c r="AB77" s="762">
        <f t="shared" si="38"/>
        <v>0</v>
      </c>
      <c r="AC77" s="70">
        <f t="shared" si="38"/>
        <v>0</v>
      </c>
      <c r="AD77" s="70">
        <f t="shared" si="38"/>
        <v>0</v>
      </c>
      <c r="AE77" s="72">
        <f t="shared" si="38"/>
        <v>0</v>
      </c>
      <c r="AF77" s="74">
        <f t="shared" si="38"/>
        <v>0</v>
      </c>
      <c r="AG77" s="70">
        <f t="shared" si="38"/>
        <v>0</v>
      </c>
      <c r="AH77" s="70">
        <f t="shared" si="38"/>
        <v>0</v>
      </c>
      <c r="AI77" s="216">
        <f t="shared" si="38"/>
        <v>0</v>
      </c>
      <c r="AJ77" s="762">
        <f t="shared" si="38"/>
        <v>0</v>
      </c>
      <c r="AK77" s="70">
        <f t="shared" si="38"/>
        <v>0</v>
      </c>
      <c r="AL77" s="70">
        <f t="shared" si="38"/>
        <v>0</v>
      </c>
      <c r="AM77" s="72">
        <f t="shared" si="38"/>
        <v>0</v>
      </c>
    </row>
    <row r="78" spans="2:41" x14ac:dyDescent="0.2">
      <c r="B78" s="172" t="s">
        <v>152</v>
      </c>
      <c r="C78" s="15" t="s">
        <v>353</v>
      </c>
      <c r="D78" s="232" t="str">
        <f>'Spec Driftkostnader'!D78</f>
        <v xml:space="preserve"> </v>
      </c>
      <c r="E78" s="237" t="str">
        <f>'Spec Driftkostnader'!E78</f>
        <v xml:space="preserve"> </v>
      </c>
      <c r="F78" s="226">
        <f>'Spec Driftkostnader'!F78</f>
        <v>32</v>
      </c>
      <c r="G78" s="239">
        <f>'Spec Driftkostnader'!G78</f>
        <v>0</v>
      </c>
      <c r="H78" s="762">
        <f t="shared" si="36"/>
        <v>0</v>
      </c>
      <c r="I78" s="70">
        <f t="shared" si="36"/>
        <v>0</v>
      </c>
      <c r="J78" s="70">
        <f t="shared" si="36"/>
        <v>0</v>
      </c>
      <c r="K78" s="216">
        <f t="shared" si="36"/>
        <v>0</v>
      </c>
      <c r="L78" s="762">
        <f t="shared" si="36"/>
        <v>0</v>
      </c>
      <c r="M78" s="70">
        <f t="shared" si="36"/>
        <v>0</v>
      </c>
      <c r="N78" s="70">
        <f t="shared" si="36"/>
        <v>0</v>
      </c>
      <c r="O78" s="72">
        <f t="shared" si="36"/>
        <v>0</v>
      </c>
      <c r="P78" s="74">
        <f t="shared" si="36"/>
        <v>0</v>
      </c>
      <c r="Q78" s="70">
        <f t="shared" si="36"/>
        <v>0</v>
      </c>
      <c r="R78" s="70">
        <f t="shared" si="37"/>
        <v>0</v>
      </c>
      <c r="S78" s="216">
        <f t="shared" si="37"/>
        <v>0</v>
      </c>
      <c r="T78" s="762">
        <f t="shared" si="37"/>
        <v>0</v>
      </c>
      <c r="U78" s="70">
        <f t="shared" si="37"/>
        <v>0</v>
      </c>
      <c r="V78" s="70">
        <f t="shared" si="37"/>
        <v>0</v>
      </c>
      <c r="W78" s="72">
        <f t="shared" si="37"/>
        <v>0</v>
      </c>
      <c r="X78" s="74">
        <f t="shared" si="37"/>
        <v>0</v>
      </c>
      <c r="Y78" s="70">
        <f t="shared" si="37"/>
        <v>0</v>
      </c>
      <c r="Z78" s="70">
        <f t="shared" si="37"/>
        <v>0</v>
      </c>
      <c r="AA78" s="216">
        <f t="shared" si="37"/>
        <v>0</v>
      </c>
      <c r="AB78" s="762">
        <f t="shared" si="38"/>
        <v>0</v>
      </c>
      <c r="AC78" s="70">
        <f t="shared" si="38"/>
        <v>0</v>
      </c>
      <c r="AD78" s="70">
        <f t="shared" si="38"/>
        <v>0</v>
      </c>
      <c r="AE78" s="72">
        <f t="shared" si="38"/>
        <v>0</v>
      </c>
      <c r="AF78" s="74">
        <f t="shared" si="38"/>
        <v>0</v>
      </c>
      <c r="AG78" s="70">
        <f t="shared" si="38"/>
        <v>0</v>
      </c>
      <c r="AH78" s="70">
        <f t="shared" si="38"/>
        <v>0</v>
      </c>
      <c r="AI78" s="216">
        <f t="shared" si="38"/>
        <v>0</v>
      </c>
      <c r="AJ78" s="762">
        <f t="shared" si="38"/>
        <v>0</v>
      </c>
      <c r="AK78" s="70">
        <f t="shared" si="38"/>
        <v>0</v>
      </c>
      <c r="AL78" s="70">
        <f t="shared" si="38"/>
        <v>0</v>
      </c>
      <c r="AM78" s="72">
        <f t="shared" si="38"/>
        <v>0</v>
      </c>
      <c r="AO78" s="82"/>
    </row>
    <row r="79" spans="2:41" x14ac:dyDescent="0.2">
      <c r="B79" s="172" t="s">
        <v>153</v>
      </c>
      <c r="C79" s="806" t="s">
        <v>354</v>
      </c>
      <c r="D79" s="232" t="str">
        <f>'Spec Driftkostnader'!D79</f>
        <v xml:space="preserve"> </v>
      </c>
      <c r="E79" s="251" t="str">
        <f>'Spec Driftkostnader'!E79</f>
        <v xml:space="preserve"> </v>
      </c>
      <c r="F79" s="831">
        <f>'Spec Driftkostnader'!F79</f>
        <v>32</v>
      </c>
      <c r="G79" s="249">
        <f>'Spec Driftkostnader'!G79</f>
        <v>0</v>
      </c>
      <c r="H79" s="762">
        <f t="shared" si="36"/>
        <v>0</v>
      </c>
      <c r="I79" s="70">
        <f t="shared" si="36"/>
        <v>0</v>
      </c>
      <c r="J79" s="70">
        <f t="shared" si="36"/>
        <v>0</v>
      </c>
      <c r="K79" s="216">
        <f t="shared" si="36"/>
        <v>0</v>
      </c>
      <c r="L79" s="762">
        <f t="shared" si="36"/>
        <v>0</v>
      </c>
      <c r="M79" s="70">
        <f t="shared" si="36"/>
        <v>0</v>
      </c>
      <c r="N79" s="70">
        <f t="shared" si="36"/>
        <v>0</v>
      </c>
      <c r="O79" s="216">
        <f t="shared" si="36"/>
        <v>0</v>
      </c>
      <c r="P79" s="762">
        <f t="shared" si="36"/>
        <v>0</v>
      </c>
      <c r="Q79" s="70">
        <f t="shared" si="36"/>
        <v>0</v>
      </c>
      <c r="R79" s="70">
        <f t="shared" si="36"/>
        <v>0</v>
      </c>
      <c r="S79" s="216">
        <f t="shared" si="36"/>
        <v>0</v>
      </c>
      <c r="T79" s="762">
        <f t="shared" si="36"/>
        <v>0</v>
      </c>
      <c r="U79" s="70">
        <f t="shared" si="36"/>
        <v>0</v>
      </c>
      <c r="V79" s="70">
        <f t="shared" si="36"/>
        <v>0</v>
      </c>
      <c r="W79" s="216">
        <f t="shared" si="36"/>
        <v>0</v>
      </c>
      <c r="X79" s="762">
        <f t="shared" si="37"/>
        <v>0</v>
      </c>
      <c r="Y79" s="70">
        <f t="shared" si="37"/>
        <v>0</v>
      </c>
      <c r="Z79" s="70">
        <f t="shared" si="37"/>
        <v>0</v>
      </c>
      <c r="AA79" s="216">
        <f t="shared" si="37"/>
        <v>0</v>
      </c>
      <c r="AB79" s="762">
        <f t="shared" si="37"/>
        <v>0</v>
      </c>
      <c r="AC79" s="70">
        <f t="shared" si="37"/>
        <v>0</v>
      </c>
      <c r="AD79" s="70">
        <f t="shared" si="37"/>
        <v>0</v>
      </c>
      <c r="AE79" s="216">
        <f t="shared" si="37"/>
        <v>0</v>
      </c>
      <c r="AF79" s="762">
        <f t="shared" si="37"/>
        <v>0</v>
      </c>
      <c r="AG79" s="70">
        <f t="shared" si="37"/>
        <v>0</v>
      </c>
      <c r="AH79" s="70">
        <f t="shared" si="38"/>
        <v>0</v>
      </c>
      <c r="AI79" s="216">
        <f t="shared" si="38"/>
        <v>0</v>
      </c>
      <c r="AJ79" s="762">
        <f t="shared" si="38"/>
        <v>0</v>
      </c>
      <c r="AK79" s="70">
        <f t="shared" si="38"/>
        <v>0</v>
      </c>
      <c r="AL79" s="70">
        <f t="shared" si="38"/>
        <v>0</v>
      </c>
      <c r="AM79" s="72">
        <f t="shared" si="38"/>
        <v>0</v>
      </c>
      <c r="AO79" s="585" t="s">
        <v>50</v>
      </c>
    </row>
    <row r="80" spans="2:41" x14ac:dyDescent="0.2">
      <c r="B80" s="171" t="s">
        <v>160</v>
      </c>
      <c r="C80" s="807" t="s">
        <v>355</v>
      </c>
      <c r="D80" s="77" t="str">
        <f>'Spec Driftkostnader'!D80</f>
        <v xml:space="preserve"> </v>
      </c>
      <c r="E80" s="87" t="str">
        <f>'Spec Driftkostnader'!E80</f>
        <v xml:space="preserve"> </v>
      </c>
      <c r="F80" s="202">
        <f>'Spec Driftkostnader'!F80</f>
        <v>32</v>
      </c>
      <c r="G80" s="89">
        <f>'Spec Driftkostnader'!G80</f>
        <v>0</v>
      </c>
      <c r="H80" s="763">
        <f t="shared" si="36"/>
        <v>0</v>
      </c>
      <c r="I80" s="230">
        <f t="shared" si="36"/>
        <v>0</v>
      </c>
      <c r="J80" s="230">
        <f t="shared" si="36"/>
        <v>0</v>
      </c>
      <c r="K80" s="765">
        <f t="shared" si="36"/>
        <v>0</v>
      </c>
      <c r="L80" s="763">
        <f t="shared" si="36"/>
        <v>0</v>
      </c>
      <c r="M80" s="230">
        <f t="shared" si="36"/>
        <v>0</v>
      </c>
      <c r="N80" s="230">
        <f t="shared" si="36"/>
        <v>0</v>
      </c>
      <c r="O80" s="73">
        <f t="shared" si="36"/>
        <v>0</v>
      </c>
      <c r="P80" s="769">
        <f t="shared" si="36"/>
        <v>0</v>
      </c>
      <c r="Q80" s="230">
        <f t="shared" si="36"/>
        <v>0</v>
      </c>
      <c r="R80" s="230">
        <f t="shared" si="37"/>
        <v>0</v>
      </c>
      <c r="S80" s="765">
        <f t="shared" si="37"/>
        <v>0</v>
      </c>
      <c r="T80" s="763">
        <f t="shared" si="37"/>
        <v>0</v>
      </c>
      <c r="U80" s="230">
        <f t="shared" si="37"/>
        <v>0</v>
      </c>
      <c r="V80" s="230">
        <f t="shared" si="37"/>
        <v>0</v>
      </c>
      <c r="W80" s="73">
        <f t="shared" si="37"/>
        <v>0</v>
      </c>
      <c r="X80" s="769">
        <f t="shared" si="37"/>
        <v>0</v>
      </c>
      <c r="Y80" s="230">
        <f t="shared" si="37"/>
        <v>0</v>
      </c>
      <c r="Z80" s="230">
        <f t="shared" si="37"/>
        <v>0</v>
      </c>
      <c r="AA80" s="765">
        <f t="shared" si="37"/>
        <v>0</v>
      </c>
      <c r="AB80" s="763">
        <f t="shared" si="38"/>
        <v>0</v>
      </c>
      <c r="AC80" s="230">
        <f t="shared" si="38"/>
        <v>0</v>
      </c>
      <c r="AD80" s="230">
        <f t="shared" si="38"/>
        <v>0</v>
      </c>
      <c r="AE80" s="73">
        <f t="shared" si="38"/>
        <v>0</v>
      </c>
      <c r="AF80" s="769">
        <f t="shared" si="38"/>
        <v>0</v>
      </c>
      <c r="AG80" s="230">
        <f t="shared" si="38"/>
        <v>0</v>
      </c>
      <c r="AH80" s="230">
        <f t="shared" si="38"/>
        <v>0</v>
      </c>
      <c r="AI80" s="765">
        <f t="shared" si="38"/>
        <v>0</v>
      </c>
      <c r="AJ80" s="763">
        <f t="shared" si="38"/>
        <v>0</v>
      </c>
      <c r="AK80" s="230">
        <f t="shared" si="38"/>
        <v>0</v>
      </c>
      <c r="AL80" s="230">
        <f t="shared" si="38"/>
        <v>0</v>
      </c>
      <c r="AM80" s="73">
        <f t="shared" si="38"/>
        <v>0</v>
      </c>
      <c r="AO80" s="203">
        <f>SUM(H67:AM80)</f>
        <v>0</v>
      </c>
    </row>
    <row r="81" spans="2:41" s="396" customFormat="1" x14ac:dyDescent="0.2">
      <c r="B81" s="759"/>
      <c r="C81" s="717"/>
      <c r="D81" s="718"/>
      <c r="E81" s="719"/>
      <c r="G81" s="654"/>
      <c r="H81" s="720"/>
      <c r="I81" s="720"/>
      <c r="J81" s="720"/>
      <c r="K81" s="720"/>
      <c r="L81" s="720"/>
      <c r="M81" s="720"/>
      <c r="N81" s="720"/>
      <c r="O81" s="720"/>
      <c r="P81" s="720"/>
      <c r="Q81" s="720"/>
      <c r="R81" s="720"/>
      <c r="S81" s="720"/>
      <c r="T81" s="720"/>
      <c r="U81" s="720"/>
      <c r="V81" s="720"/>
      <c r="W81" s="720"/>
      <c r="X81" s="720"/>
      <c r="Y81" s="720"/>
      <c r="Z81" s="720"/>
      <c r="AA81" s="720"/>
      <c r="AB81" s="720"/>
      <c r="AC81" s="720"/>
      <c r="AD81" s="720"/>
      <c r="AE81" s="720"/>
      <c r="AF81" s="720"/>
      <c r="AG81" s="720"/>
      <c r="AH81" s="720"/>
      <c r="AI81" s="720"/>
      <c r="AJ81" s="720"/>
      <c r="AK81" s="720"/>
      <c r="AL81" s="720"/>
      <c r="AM81" s="720"/>
      <c r="AO81" s="721"/>
    </row>
    <row r="82" spans="2:41" ht="15" x14ac:dyDescent="0.25">
      <c r="B82" s="4"/>
      <c r="C82" s="7"/>
      <c r="D82" s="68"/>
      <c r="E82" s="7"/>
      <c r="F82" s="7"/>
      <c r="G82" s="7"/>
      <c r="H82" s="1091">
        <v>2015</v>
      </c>
      <c r="I82" s="1092"/>
      <c r="J82" s="1092"/>
      <c r="K82" s="1092"/>
      <c r="L82" s="1091">
        <v>2016</v>
      </c>
      <c r="M82" s="1092"/>
      <c r="N82" s="1092"/>
      <c r="O82" s="1093"/>
      <c r="P82" s="1094">
        <v>2017</v>
      </c>
      <c r="Q82" s="1092"/>
      <c r="R82" s="1092"/>
      <c r="S82" s="1092"/>
      <c r="T82" s="1091">
        <v>2018</v>
      </c>
      <c r="U82" s="1092"/>
      <c r="V82" s="1092"/>
      <c r="W82" s="1093"/>
      <c r="X82" s="1094">
        <v>2019</v>
      </c>
      <c r="Y82" s="1092"/>
      <c r="Z82" s="1092"/>
      <c r="AA82" s="1092"/>
      <c r="AB82" s="1091">
        <v>2020</v>
      </c>
      <c r="AC82" s="1092"/>
      <c r="AD82" s="1092"/>
      <c r="AE82" s="1093"/>
      <c r="AF82" s="1094">
        <v>2021</v>
      </c>
      <c r="AG82" s="1092"/>
      <c r="AH82" s="1092"/>
      <c r="AI82" s="1092"/>
      <c r="AJ82" s="1091">
        <v>2022</v>
      </c>
      <c r="AK82" s="1092"/>
      <c r="AL82" s="1092"/>
      <c r="AM82" s="1093"/>
      <c r="AO82" s="225"/>
    </row>
    <row r="83" spans="2:41" ht="15" x14ac:dyDescent="0.25">
      <c r="B83" s="4"/>
      <c r="C83" s="7"/>
      <c r="D83" s="79"/>
      <c r="E83" s="80" t="s">
        <v>53</v>
      </c>
      <c r="F83" s="99" t="s">
        <v>14</v>
      </c>
      <c r="G83" s="102" t="s">
        <v>48</v>
      </c>
      <c r="H83" s="748" t="s">
        <v>343</v>
      </c>
      <c r="I83" s="749" t="s">
        <v>344</v>
      </c>
      <c r="J83" s="750" t="s">
        <v>345</v>
      </c>
      <c r="K83" s="764" t="s">
        <v>346</v>
      </c>
      <c r="L83" s="748" t="s">
        <v>343</v>
      </c>
      <c r="M83" s="749" t="s">
        <v>344</v>
      </c>
      <c r="N83" s="750" t="s">
        <v>345</v>
      </c>
      <c r="O83" s="770" t="s">
        <v>346</v>
      </c>
      <c r="P83" s="756" t="s">
        <v>343</v>
      </c>
      <c r="Q83" s="749" t="s">
        <v>344</v>
      </c>
      <c r="R83" s="750" t="s">
        <v>345</v>
      </c>
      <c r="S83" s="773" t="s">
        <v>346</v>
      </c>
      <c r="T83" s="748" t="s">
        <v>343</v>
      </c>
      <c r="U83" s="749" t="s">
        <v>344</v>
      </c>
      <c r="V83" s="750" t="s">
        <v>345</v>
      </c>
      <c r="W83" s="770" t="s">
        <v>346</v>
      </c>
      <c r="X83" s="756" t="s">
        <v>343</v>
      </c>
      <c r="Y83" s="749" t="s">
        <v>344</v>
      </c>
      <c r="Z83" s="750" t="s">
        <v>345</v>
      </c>
      <c r="AA83" s="773" t="s">
        <v>346</v>
      </c>
      <c r="AB83" s="748" t="s">
        <v>343</v>
      </c>
      <c r="AC83" s="749" t="s">
        <v>344</v>
      </c>
      <c r="AD83" s="750" t="s">
        <v>345</v>
      </c>
      <c r="AE83" s="770" t="s">
        <v>346</v>
      </c>
      <c r="AF83" s="756" t="s">
        <v>343</v>
      </c>
      <c r="AG83" s="749" t="s">
        <v>344</v>
      </c>
      <c r="AH83" s="750" t="s">
        <v>345</v>
      </c>
      <c r="AI83" s="773" t="s">
        <v>346</v>
      </c>
      <c r="AJ83" s="748" t="s">
        <v>343</v>
      </c>
      <c r="AK83" s="749" t="s">
        <v>344</v>
      </c>
      <c r="AL83" s="750" t="s">
        <v>345</v>
      </c>
      <c r="AM83" s="770" t="s">
        <v>346</v>
      </c>
      <c r="AO83" s="225"/>
    </row>
    <row r="84" spans="2:41" ht="15" x14ac:dyDescent="0.25">
      <c r="B84" s="4" t="s">
        <v>339</v>
      </c>
      <c r="C84" s="7"/>
      <c r="D84" s="126" t="s">
        <v>28</v>
      </c>
      <c r="E84" s="81" t="s">
        <v>54</v>
      </c>
      <c r="F84" s="100" t="s">
        <v>49</v>
      </c>
      <c r="G84" s="103" t="s">
        <v>47</v>
      </c>
      <c r="H84" s="222">
        <f t="shared" ref="H84:AM84" si="39">H$12</f>
        <v>0.02</v>
      </c>
      <c r="I84" s="221">
        <f t="shared" si="39"/>
        <v>4.0399999999999991E-2</v>
      </c>
      <c r="J84" s="221">
        <f t="shared" si="39"/>
        <v>4.0399999999999991E-2</v>
      </c>
      <c r="K84" s="223">
        <f t="shared" si="39"/>
        <v>4.0399999999999991E-2</v>
      </c>
      <c r="L84" s="222">
        <f t="shared" si="39"/>
        <v>4.0399999999999991E-2</v>
      </c>
      <c r="M84" s="221">
        <f t="shared" si="39"/>
        <v>6.1207999999999929E-2</v>
      </c>
      <c r="N84" s="221">
        <f t="shared" si="39"/>
        <v>6.1207999999999929E-2</v>
      </c>
      <c r="O84" s="224">
        <f t="shared" si="39"/>
        <v>6.1207999999999929E-2</v>
      </c>
      <c r="P84" s="767">
        <f t="shared" si="39"/>
        <v>6.1207999999999929E-2</v>
      </c>
      <c r="Q84" s="221">
        <f t="shared" si="39"/>
        <v>8.2432159999999977E-2</v>
      </c>
      <c r="R84" s="221">
        <f t="shared" si="39"/>
        <v>8.2432159999999977E-2</v>
      </c>
      <c r="S84" s="223">
        <f t="shared" si="39"/>
        <v>8.2432159999999977E-2</v>
      </c>
      <c r="T84" s="222">
        <f t="shared" si="39"/>
        <v>8.2432159999999977E-2</v>
      </c>
      <c r="U84" s="221">
        <f t="shared" si="39"/>
        <v>0.10408080320000002</v>
      </c>
      <c r="V84" s="221">
        <f t="shared" si="39"/>
        <v>0.10408080320000002</v>
      </c>
      <c r="W84" s="224">
        <f t="shared" si="39"/>
        <v>0.10408080320000002</v>
      </c>
      <c r="X84" s="767">
        <f t="shared" si="39"/>
        <v>0.10408080320000002</v>
      </c>
      <c r="Y84" s="221">
        <f t="shared" si="39"/>
        <v>0.12616241926400007</v>
      </c>
      <c r="Z84" s="221">
        <f t="shared" si="39"/>
        <v>0.12616241926400007</v>
      </c>
      <c r="AA84" s="223">
        <f t="shared" si="39"/>
        <v>0.12616241926400007</v>
      </c>
      <c r="AB84" s="222">
        <f t="shared" si="39"/>
        <v>0.12616241926400007</v>
      </c>
      <c r="AC84" s="221">
        <f t="shared" si="39"/>
        <v>0.14868566764928004</v>
      </c>
      <c r="AD84" s="221">
        <f t="shared" si="39"/>
        <v>0.14868566764928004</v>
      </c>
      <c r="AE84" s="224">
        <f t="shared" si="39"/>
        <v>0.14868566764928004</v>
      </c>
      <c r="AF84" s="767">
        <f t="shared" si="39"/>
        <v>0.14868566764928004</v>
      </c>
      <c r="AG84" s="221">
        <f t="shared" si="39"/>
        <v>0.17165938100226574</v>
      </c>
      <c r="AH84" s="221">
        <f t="shared" si="39"/>
        <v>0.17165938100226574</v>
      </c>
      <c r="AI84" s="223">
        <f t="shared" si="39"/>
        <v>0.17165938100226574</v>
      </c>
      <c r="AJ84" s="222">
        <f t="shared" si="39"/>
        <v>0.17165938100226574</v>
      </c>
      <c r="AK84" s="223">
        <f t="shared" si="39"/>
        <v>0.19509256862231106</v>
      </c>
      <c r="AL84" s="221">
        <f t="shared" si="39"/>
        <v>0.19509256862231106</v>
      </c>
      <c r="AM84" s="224">
        <f t="shared" si="39"/>
        <v>0.19509256862231106</v>
      </c>
      <c r="AO84" s="225"/>
    </row>
    <row r="85" spans="2:41" x14ac:dyDescent="0.2">
      <c r="B85" s="173" t="s">
        <v>24</v>
      </c>
      <c r="C85" s="399" t="s">
        <v>358</v>
      </c>
      <c r="D85" s="400" t="str">
        <f>'Spec Driftkostnader'!D85</f>
        <v xml:space="preserve"> </v>
      </c>
      <c r="E85" s="401" t="str">
        <f>'Spec Driftkostnader'!E85</f>
        <v xml:space="preserve"> </v>
      </c>
      <c r="F85" s="402">
        <f>'Spec Driftkostnader'!F85</f>
        <v>32</v>
      </c>
      <c r="G85" s="403">
        <f>'Spec Driftkostnader'!G85</f>
        <v>0</v>
      </c>
      <c r="H85" s="761">
        <f t="shared" ref="H85:W86" si="40">SUM($G85*H$12)</f>
        <v>0</v>
      </c>
      <c r="I85" s="404">
        <f t="shared" si="40"/>
        <v>0</v>
      </c>
      <c r="J85" s="404">
        <f t="shared" si="40"/>
        <v>0</v>
      </c>
      <c r="K85" s="406">
        <f t="shared" si="40"/>
        <v>0</v>
      </c>
      <c r="L85" s="761">
        <f t="shared" si="40"/>
        <v>0</v>
      </c>
      <c r="M85" s="404">
        <f t="shared" si="40"/>
        <v>0</v>
      </c>
      <c r="N85" s="404">
        <f t="shared" si="40"/>
        <v>0</v>
      </c>
      <c r="O85" s="405">
        <f t="shared" si="40"/>
        <v>0</v>
      </c>
      <c r="P85" s="768">
        <f t="shared" si="40"/>
        <v>0</v>
      </c>
      <c r="Q85" s="404">
        <f t="shared" si="40"/>
        <v>0</v>
      </c>
      <c r="R85" s="404">
        <f t="shared" si="40"/>
        <v>0</v>
      </c>
      <c r="S85" s="406">
        <f t="shared" si="40"/>
        <v>0</v>
      </c>
      <c r="T85" s="761">
        <f t="shared" si="40"/>
        <v>0</v>
      </c>
      <c r="U85" s="404">
        <f t="shared" si="40"/>
        <v>0</v>
      </c>
      <c r="V85" s="404">
        <f t="shared" si="40"/>
        <v>0</v>
      </c>
      <c r="W85" s="405">
        <f t="shared" si="40"/>
        <v>0</v>
      </c>
      <c r="X85" s="768">
        <f t="shared" ref="X85:AM86" si="41">SUM($G85*X$12)</f>
        <v>0</v>
      </c>
      <c r="Y85" s="404">
        <f t="shared" si="41"/>
        <v>0</v>
      </c>
      <c r="Z85" s="404">
        <f t="shared" si="41"/>
        <v>0</v>
      </c>
      <c r="AA85" s="406">
        <f t="shared" si="41"/>
        <v>0</v>
      </c>
      <c r="AB85" s="761">
        <f t="shared" si="41"/>
        <v>0</v>
      </c>
      <c r="AC85" s="404">
        <f t="shared" si="41"/>
        <v>0</v>
      </c>
      <c r="AD85" s="404">
        <f t="shared" si="41"/>
        <v>0</v>
      </c>
      <c r="AE85" s="405">
        <f t="shared" si="41"/>
        <v>0</v>
      </c>
      <c r="AF85" s="768">
        <f t="shared" si="41"/>
        <v>0</v>
      </c>
      <c r="AG85" s="404">
        <f t="shared" si="41"/>
        <v>0</v>
      </c>
      <c r="AH85" s="404">
        <f t="shared" si="41"/>
        <v>0</v>
      </c>
      <c r="AI85" s="406">
        <f t="shared" si="41"/>
        <v>0</v>
      </c>
      <c r="AJ85" s="761">
        <f t="shared" si="41"/>
        <v>0</v>
      </c>
      <c r="AK85" s="406">
        <f t="shared" si="41"/>
        <v>0</v>
      </c>
      <c r="AL85" s="404">
        <f t="shared" si="41"/>
        <v>0</v>
      </c>
      <c r="AM85" s="405">
        <f t="shared" si="41"/>
        <v>0</v>
      </c>
      <c r="AO85" s="225"/>
    </row>
    <row r="86" spans="2:41" x14ac:dyDescent="0.2">
      <c r="B86" s="212" t="s">
        <v>26</v>
      </c>
      <c r="C86" s="429" t="s">
        <v>359</v>
      </c>
      <c r="D86" s="76" t="str">
        <f>'Spec Driftkostnader'!D86</f>
        <v xml:space="preserve"> </v>
      </c>
      <c r="E86" s="85" t="str">
        <f>'Spec Driftkostnader'!E86</f>
        <v xml:space="preserve"> </v>
      </c>
      <c r="F86" s="101">
        <f>'Spec Driftkostnader'!F86</f>
        <v>32</v>
      </c>
      <c r="G86" s="88">
        <f>'Spec Driftkostnader'!G86</f>
        <v>0</v>
      </c>
      <c r="H86" s="762">
        <f t="shared" si="40"/>
        <v>0</v>
      </c>
      <c r="I86" s="70">
        <f t="shared" si="40"/>
        <v>0</v>
      </c>
      <c r="J86" s="70">
        <f t="shared" si="40"/>
        <v>0</v>
      </c>
      <c r="K86" s="216">
        <f t="shared" si="40"/>
        <v>0</v>
      </c>
      <c r="L86" s="762">
        <f t="shared" si="40"/>
        <v>0</v>
      </c>
      <c r="M86" s="70">
        <f t="shared" si="40"/>
        <v>0</v>
      </c>
      <c r="N86" s="70">
        <f t="shared" si="40"/>
        <v>0</v>
      </c>
      <c r="O86" s="72">
        <f t="shared" si="40"/>
        <v>0</v>
      </c>
      <c r="P86" s="74">
        <f t="shared" si="40"/>
        <v>0</v>
      </c>
      <c r="Q86" s="70">
        <f t="shared" si="40"/>
        <v>0</v>
      </c>
      <c r="R86" s="70">
        <f t="shared" si="40"/>
        <v>0</v>
      </c>
      <c r="S86" s="216">
        <f t="shared" si="40"/>
        <v>0</v>
      </c>
      <c r="T86" s="762">
        <f t="shared" si="40"/>
        <v>0</v>
      </c>
      <c r="U86" s="70">
        <f t="shared" si="40"/>
        <v>0</v>
      </c>
      <c r="V86" s="70">
        <f t="shared" si="40"/>
        <v>0</v>
      </c>
      <c r="W86" s="72">
        <f t="shared" si="40"/>
        <v>0</v>
      </c>
      <c r="X86" s="74">
        <f t="shared" si="41"/>
        <v>0</v>
      </c>
      <c r="Y86" s="70">
        <f t="shared" si="41"/>
        <v>0</v>
      </c>
      <c r="Z86" s="70">
        <f t="shared" si="41"/>
        <v>0</v>
      </c>
      <c r="AA86" s="216">
        <f t="shared" si="41"/>
        <v>0</v>
      </c>
      <c r="AB86" s="762">
        <f t="shared" si="41"/>
        <v>0</v>
      </c>
      <c r="AC86" s="70">
        <f t="shared" si="41"/>
        <v>0</v>
      </c>
      <c r="AD86" s="70">
        <f t="shared" si="41"/>
        <v>0</v>
      </c>
      <c r="AE86" s="72">
        <f t="shared" si="41"/>
        <v>0</v>
      </c>
      <c r="AF86" s="74">
        <f t="shared" si="41"/>
        <v>0</v>
      </c>
      <c r="AG86" s="70">
        <f t="shared" si="41"/>
        <v>0</v>
      </c>
      <c r="AH86" s="70">
        <f t="shared" si="41"/>
        <v>0</v>
      </c>
      <c r="AI86" s="216">
        <f t="shared" si="41"/>
        <v>0</v>
      </c>
      <c r="AJ86" s="762">
        <f t="shared" si="41"/>
        <v>0</v>
      </c>
      <c r="AK86" s="216">
        <f t="shared" si="41"/>
        <v>0</v>
      </c>
      <c r="AL86" s="70">
        <f t="shared" si="41"/>
        <v>0</v>
      </c>
      <c r="AM86" s="72">
        <f t="shared" si="41"/>
        <v>0</v>
      </c>
      <c r="AO86" s="225"/>
    </row>
    <row r="87" spans="2:41" x14ac:dyDescent="0.2">
      <c r="B87" s="18" t="s">
        <v>32</v>
      </c>
      <c r="C87" s="78" t="s">
        <v>295</v>
      </c>
      <c r="D87" s="76" t="str">
        <f>'Spec Driftkostnader'!D87</f>
        <v>-</v>
      </c>
      <c r="E87" s="86" t="str">
        <f>'Spec Driftkostnader'!E87</f>
        <v>-</v>
      </c>
      <c r="F87" s="101" t="str">
        <f>'Spec Driftkostnader'!F87</f>
        <v>-</v>
      </c>
      <c r="G87" s="88" t="str">
        <f>'Spec Driftkostnader'!G87</f>
        <v>-</v>
      </c>
      <c r="H87" s="992"/>
      <c r="I87" s="993"/>
      <c r="J87" s="993"/>
      <c r="K87" s="994"/>
      <c r="L87" s="992"/>
      <c r="M87" s="993"/>
      <c r="N87" s="993"/>
      <c r="O87" s="995"/>
      <c r="P87" s="996"/>
      <c r="Q87" s="993"/>
      <c r="R87" s="993"/>
      <c r="S87" s="994"/>
      <c r="T87" s="992"/>
      <c r="U87" s="993"/>
      <c r="V87" s="993"/>
      <c r="W87" s="995"/>
      <c r="X87" s="996"/>
      <c r="Y87" s="993"/>
      <c r="Z87" s="993"/>
      <c r="AA87" s="994"/>
      <c r="AB87" s="992"/>
      <c r="AC87" s="993"/>
      <c r="AD87" s="993"/>
      <c r="AE87" s="995"/>
      <c r="AF87" s="996"/>
      <c r="AG87" s="993"/>
      <c r="AH87" s="993"/>
      <c r="AI87" s="217"/>
      <c r="AJ87" s="248"/>
      <c r="AK87" s="217"/>
      <c r="AL87" s="69"/>
      <c r="AM87" s="71"/>
    </row>
    <row r="88" spans="2:41" x14ac:dyDescent="0.2">
      <c r="B88" s="19" t="s">
        <v>23</v>
      </c>
      <c r="C88" s="231" t="s">
        <v>296</v>
      </c>
      <c r="D88" s="232" t="str">
        <f>'Spec Driftkostnader'!D88</f>
        <v>-</v>
      </c>
      <c r="E88" s="233" t="str">
        <f>'Spec Driftkostnader'!E88</f>
        <v>-</v>
      </c>
      <c r="F88" s="234" t="str">
        <f>'Spec Driftkostnader'!F88</f>
        <v>-</v>
      </c>
      <c r="G88" s="235" t="str">
        <f>'Spec Driftkostnader'!G88</f>
        <v>-</v>
      </c>
      <c r="H88" s="253"/>
      <c r="I88" s="228"/>
      <c r="J88" s="228"/>
      <c r="K88" s="757"/>
      <c r="L88" s="253"/>
      <c r="M88" s="228"/>
      <c r="N88" s="228"/>
      <c r="O88" s="241"/>
      <c r="P88" s="242"/>
      <c r="Q88" s="228"/>
      <c r="R88" s="228"/>
      <c r="S88" s="757"/>
      <c r="T88" s="253"/>
      <c r="U88" s="228"/>
      <c r="V88" s="228"/>
      <c r="W88" s="241"/>
      <c r="X88" s="242"/>
      <c r="Y88" s="228"/>
      <c r="Z88" s="228"/>
      <c r="AA88" s="757"/>
      <c r="AB88" s="253"/>
      <c r="AC88" s="228"/>
      <c r="AD88" s="228"/>
      <c r="AE88" s="241"/>
      <c r="AF88" s="242"/>
      <c r="AG88" s="228"/>
      <c r="AH88" s="228"/>
      <c r="AI88" s="757"/>
      <c r="AJ88" s="253"/>
      <c r="AK88" s="240"/>
      <c r="AL88" s="228"/>
      <c r="AM88" s="878"/>
    </row>
    <row r="89" spans="2:41" x14ac:dyDescent="0.2">
      <c r="B89" s="19"/>
      <c r="C89" s="197" t="s">
        <v>82</v>
      </c>
      <c r="D89" s="232"/>
      <c r="E89" s="233"/>
      <c r="F89" s="234"/>
      <c r="G89" s="235"/>
      <c r="H89" s="253"/>
      <c r="I89" s="228"/>
      <c r="J89" s="228"/>
      <c r="K89" s="757"/>
      <c r="L89" s="253"/>
      <c r="M89" s="228"/>
      <c r="N89" s="228"/>
      <c r="O89" s="241"/>
      <c r="P89" s="242"/>
      <c r="Q89" s="228"/>
      <c r="R89" s="228"/>
      <c r="S89" s="757"/>
      <c r="T89" s="253"/>
      <c r="U89" s="228"/>
      <c r="V89" s="228"/>
      <c r="W89" s="241"/>
      <c r="X89" s="242"/>
      <c r="Y89" s="228"/>
      <c r="Z89" s="228"/>
      <c r="AA89" s="757"/>
      <c r="AB89" s="253"/>
      <c r="AC89" s="228"/>
      <c r="AD89" s="228"/>
      <c r="AE89" s="241"/>
      <c r="AF89" s="242"/>
      <c r="AG89" s="228"/>
      <c r="AH89" s="228"/>
      <c r="AI89" s="757"/>
      <c r="AJ89" s="253"/>
      <c r="AK89" s="227"/>
      <c r="AL89" s="228"/>
      <c r="AM89" s="241"/>
    </row>
    <row r="90" spans="2:41" x14ac:dyDescent="0.2">
      <c r="B90" s="172" t="s">
        <v>42</v>
      </c>
      <c r="C90" s="252" t="s">
        <v>347</v>
      </c>
      <c r="D90" s="236" t="str">
        <f>'Spec Driftkostnader'!D90</f>
        <v xml:space="preserve"> </v>
      </c>
      <c r="E90" s="237" t="str">
        <f>'Spec Driftkostnader'!E90</f>
        <v xml:space="preserve"> </v>
      </c>
      <c r="F90" s="238">
        <f>'Spec Driftkostnader'!F90</f>
        <v>32</v>
      </c>
      <c r="G90" s="239">
        <f>'Spec Driftkostnader'!G90</f>
        <v>0</v>
      </c>
      <c r="H90" s="762">
        <f t="shared" ref="H90:W98" si="42">SUM($G90*H$12)</f>
        <v>0</v>
      </c>
      <c r="I90" s="70">
        <f t="shared" si="42"/>
        <v>0</v>
      </c>
      <c r="J90" s="70">
        <f t="shared" si="42"/>
        <v>0</v>
      </c>
      <c r="K90" s="216">
        <f t="shared" si="42"/>
        <v>0</v>
      </c>
      <c r="L90" s="762">
        <f t="shared" si="42"/>
        <v>0</v>
      </c>
      <c r="M90" s="70">
        <f t="shared" si="42"/>
        <v>0</v>
      </c>
      <c r="N90" s="70">
        <f t="shared" si="42"/>
        <v>0</v>
      </c>
      <c r="O90" s="72">
        <f t="shared" si="42"/>
        <v>0</v>
      </c>
      <c r="P90" s="74">
        <f t="shared" si="42"/>
        <v>0</v>
      </c>
      <c r="Q90" s="70">
        <f t="shared" si="42"/>
        <v>0</v>
      </c>
      <c r="R90" s="70">
        <f t="shared" si="42"/>
        <v>0</v>
      </c>
      <c r="S90" s="216">
        <f t="shared" si="42"/>
        <v>0</v>
      </c>
      <c r="T90" s="762">
        <f t="shared" si="42"/>
        <v>0</v>
      </c>
      <c r="U90" s="70">
        <f t="shared" si="42"/>
        <v>0</v>
      </c>
      <c r="V90" s="70">
        <f t="shared" si="42"/>
        <v>0</v>
      </c>
      <c r="W90" s="72">
        <f t="shared" si="42"/>
        <v>0</v>
      </c>
      <c r="X90" s="74">
        <f t="shared" ref="X90:AM98" si="43">SUM($G90*X$12)</f>
        <v>0</v>
      </c>
      <c r="Y90" s="70">
        <f t="shared" si="43"/>
        <v>0</v>
      </c>
      <c r="Z90" s="70">
        <f t="shared" si="43"/>
        <v>0</v>
      </c>
      <c r="AA90" s="216">
        <f t="shared" si="43"/>
        <v>0</v>
      </c>
      <c r="AB90" s="762">
        <f t="shared" si="43"/>
        <v>0</v>
      </c>
      <c r="AC90" s="70">
        <f t="shared" si="43"/>
        <v>0</v>
      </c>
      <c r="AD90" s="70">
        <f t="shared" si="43"/>
        <v>0</v>
      </c>
      <c r="AE90" s="72">
        <f t="shared" si="43"/>
        <v>0</v>
      </c>
      <c r="AF90" s="74">
        <f t="shared" si="43"/>
        <v>0</v>
      </c>
      <c r="AG90" s="70">
        <f t="shared" si="43"/>
        <v>0</v>
      </c>
      <c r="AH90" s="70">
        <f t="shared" si="43"/>
        <v>0</v>
      </c>
      <c r="AI90" s="216">
        <f t="shared" si="43"/>
        <v>0</v>
      </c>
      <c r="AJ90" s="762">
        <f t="shared" si="43"/>
        <v>0</v>
      </c>
      <c r="AK90" s="70">
        <f t="shared" si="43"/>
        <v>0</v>
      </c>
      <c r="AL90" s="70">
        <f t="shared" si="43"/>
        <v>0</v>
      </c>
      <c r="AM90" s="72">
        <f t="shared" si="43"/>
        <v>0</v>
      </c>
    </row>
    <row r="91" spans="2:41" x14ac:dyDescent="0.2">
      <c r="B91" s="172" t="s">
        <v>147</v>
      </c>
      <c r="C91" s="15" t="s">
        <v>348</v>
      </c>
      <c r="D91" s="232" t="str">
        <f>'Spec Driftkostnader'!D91</f>
        <v xml:space="preserve"> </v>
      </c>
      <c r="E91" s="237" t="str">
        <f>'Spec Driftkostnader'!E91</f>
        <v xml:space="preserve"> </v>
      </c>
      <c r="F91" s="226">
        <f>'Spec Driftkostnader'!F91</f>
        <v>32</v>
      </c>
      <c r="G91" s="239">
        <f>'Spec Driftkostnader'!G91</f>
        <v>0</v>
      </c>
      <c r="H91" s="762">
        <f t="shared" si="42"/>
        <v>0</v>
      </c>
      <c r="I91" s="70">
        <f t="shared" si="42"/>
        <v>0</v>
      </c>
      <c r="J91" s="70">
        <f t="shared" si="42"/>
        <v>0</v>
      </c>
      <c r="K91" s="216">
        <f t="shared" si="42"/>
        <v>0</v>
      </c>
      <c r="L91" s="762">
        <f t="shared" si="42"/>
        <v>0</v>
      </c>
      <c r="M91" s="70">
        <f t="shared" si="42"/>
        <v>0</v>
      </c>
      <c r="N91" s="70">
        <f t="shared" si="42"/>
        <v>0</v>
      </c>
      <c r="O91" s="72">
        <f t="shared" si="42"/>
        <v>0</v>
      </c>
      <c r="P91" s="74">
        <f t="shared" si="42"/>
        <v>0</v>
      </c>
      <c r="Q91" s="70">
        <f t="shared" si="42"/>
        <v>0</v>
      </c>
      <c r="R91" s="70">
        <f t="shared" si="42"/>
        <v>0</v>
      </c>
      <c r="S91" s="216">
        <f t="shared" si="42"/>
        <v>0</v>
      </c>
      <c r="T91" s="762">
        <f t="shared" si="42"/>
        <v>0</v>
      </c>
      <c r="U91" s="70">
        <f t="shared" si="42"/>
        <v>0</v>
      </c>
      <c r="V91" s="70">
        <f t="shared" si="42"/>
        <v>0</v>
      </c>
      <c r="W91" s="72">
        <f t="shared" si="42"/>
        <v>0</v>
      </c>
      <c r="X91" s="74">
        <f t="shared" si="43"/>
        <v>0</v>
      </c>
      <c r="Y91" s="70">
        <f t="shared" si="43"/>
        <v>0</v>
      </c>
      <c r="Z91" s="70">
        <f t="shared" si="43"/>
        <v>0</v>
      </c>
      <c r="AA91" s="216">
        <f t="shared" si="43"/>
        <v>0</v>
      </c>
      <c r="AB91" s="762">
        <f t="shared" si="43"/>
        <v>0</v>
      </c>
      <c r="AC91" s="70">
        <f t="shared" si="43"/>
        <v>0</v>
      </c>
      <c r="AD91" s="70">
        <f t="shared" si="43"/>
        <v>0</v>
      </c>
      <c r="AE91" s="72">
        <f t="shared" si="43"/>
        <v>0</v>
      </c>
      <c r="AF91" s="74">
        <f t="shared" si="43"/>
        <v>0</v>
      </c>
      <c r="AG91" s="70">
        <f t="shared" si="43"/>
        <v>0</v>
      </c>
      <c r="AH91" s="70">
        <f t="shared" si="43"/>
        <v>0</v>
      </c>
      <c r="AI91" s="216">
        <f t="shared" si="43"/>
        <v>0</v>
      </c>
      <c r="AJ91" s="762">
        <f t="shared" si="43"/>
        <v>0</v>
      </c>
      <c r="AK91" s="70">
        <f t="shared" si="43"/>
        <v>0</v>
      </c>
      <c r="AL91" s="70">
        <f t="shared" si="43"/>
        <v>0</v>
      </c>
      <c r="AM91" s="72">
        <f t="shared" si="43"/>
        <v>0</v>
      </c>
    </row>
    <row r="92" spans="2:41" x14ac:dyDescent="0.2">
      <c r="B92" s="172" t="s">
        <v>148</v>
      </c>
      <c r="C92" s="15" t="s">
        <v>349</v>
      </c>
      <c r="D92" s="232" t="str">
        <f>'Spec Driftkostnader'!D92</f>
        <v xml:space="preserve"> </v>
      </c>
      <c r="E92" s="237" t="str">
        <f>'Spec Driftkostnader'!E92</f>
        <v xml:space="preserve"> </v>
      </c>
      <c r="F92" s="226">
        <f>'Spec Driftkostnader'!F92</f>
        <v>32</v>
      </c>
      <c r="G92" s="239">
        <f>'Spec Driftkostnader'!G92</f>
        <v>0</v>
      </c>
      <c r="H92" s="762">
        <f t="shared" si="42"/>
        <v>0</v>
      </c>
      <c r="I92" s="70">
        <f t="shared" si="42"/>
        <v>0</v>
      </c>
      <c r="J92" s="70">
        <f t="shared" si="42"/>
        <v>0</v>
      </c>
      <c r="K92" s="216">
        <f t="shared" si="42"/>
        <v>0</v>
      </c>
      <c r="L92" s="762">
        <f t="shared" si="42"/>
        <v>0</v>
      </c>
      <c r="M92" s="70">
        <f t="shared" si="42"/>
        <v>0</v>
      </c>
      <c r="N92" s="70">
        <f t="shared" si="42"/>
        <v>0</v>
      </c>
      <c r="O92" s="72">
        <f t="shared" si="42"/>
        <v>0</v>
      </c>
      <c r="P92" s="74">
        <f t="shared" si="42"/>
        <v>0</v>
      </c>
      <c r="Q92" s="70">
        <f t="shared" si="42"/>
        <v>0</v>
      </c>
      <c r="R92" s="70">
        <f t="shared" si="42"/>
        <v>0</v>
      </c>
      <c r="S92" s="216">
        <f t="shared" si="42"/>
        <v>0</v>
      </c>
      <c r="T92" s="762">
        <f t="shared" si="42"/>
        <v>0</v>
      </c>
      <c r="U92" s="70">
        <f t="shared" si="42"/>
        <v>0</v>
      </c>
      <c r="V92" s="70">
        <f t="shared" si="42"/>
        <v>0</v>
      </c>
      <c r="W92" s="72">
        <f t="shared" si="42"/>
        <v>0</v>
      </c>
      <c r="X92" s="74">
        <f t="shared" si="43"/>
        <v>0</v>
      </c>
      <c r="Y92" s="70">
        <f t="shared" si="43"/>
        <v>0</v>
      </c>
      <c r="Z92" s="70">
        <f t="shared" si="43"/>
        <v>0</v>
      </c>
      <c r="AA92" s="216">
        <f t="shared" si="43"/>
        <v>0</v>
      </c>
      <c r="AB92" s="762">
        <f t="shared" si="43"/>
        <v>0</v>
      </c>
      <c r="AC92" s="70">
        <f t="shared" si="43"/>
        <v>0</v>
      </c>
      <c r="AD92" s="70">
        <f t="shared" si="43"/>
        <v>0</v>
      </c>
      <c r="AE92" s="72">
        <f t="shared" si="43"/>
        <v>0</v>
      </c>
      <c r="AF92" s="74">
        <f t="shared" si="43"/>
        <v>0</v>
      </c>
      <c r="AG92" s="70">
        <f t="shared" si="43"/>
        <v>0</v>
      </c>
      <c r="AH92" s="70">
        <f t="shared" si="43"/>
        <v>0</v>
      </c>
      <c r="AI92" s="216">
        <f t="shared" si="43"/>
        <v>0</v>
      </c>
      <c r="AJ92" s="762">
        <f t="shared" si="43"/>
        <v>0</v>
      </c>
      <c r="AK92" s="70">
        <f t="shared" si="43"/>
        <v>0</v>
      </c>
      <c r="AL92" s="70">
        <f t="shared" si="43"/>
        <v>0</v>
      </c>
      <c r="AM92" s="72">
        <f t="shared" si="43"/>
        <v>0</v>
      </c>
    </row>
    <row r="93" spans="2:41" x14ac:dyDescent="0.2">
      <c r="B93" s="172" t="s">
        <v>149</v>
      </c>
      <c r="C93" s="15" t="s">
        <v>350</v>
      </c>
      <c r="D93" s="232" t="str">
        <f>'Spec Driftkostnader'!D93</f>
        <v xml:space="preserve"> </v>
      </c>
      <c r="E93" s="237" t="str">
        <f>'Spec Driftkostnader'!E93</f>
        <v xml:space="preserve"> </v>
      </c>
      <c r="F93" s="226">
        <f>'Spec Driftkostnader'!F93</f>
        <v>32</v>
      </c>
      <c r="G93" s="239">
        <f>'Spec Driftkostnader'!G93</f>
        <v>0</v>
      </c>
      <c r="H93" s="762">
        <f t="shared" si="42"/>
        <v>0</v>
      </c>
      <c r="I93" s="70">
        <f t="shared" si="42"/>
        <v>0</v>
      </c>
      <c r="J93" s="70">
        <f t="shared" si="42"/>
        <v>0</v>
      </c>
      <c r="K93" s="216">
        <f t="shared" si="42"/>
        <v>0</v>
      </c>
      <c r="L93" s="762">
        <f t="shared" si="42"/>
        <v>0</v>
      </c>
      <c r="M93" s="70">
        <f t="shared" si="42"/>
        <v>0</v>
      </c>
      <c r="N93" s="70">
        <f t="shared" si="42"/>
        <v>0</v>
      </c>
      <c r="O93" s="72">
        <f t="shared" si="42"/>
        <v>0</v>
      </c>
      <c r="P93" s="74">
        <f t="shared" si="42"/>
        <v>0</v>
      </c>
      <c r="Q93" s="70">
        <f t="shared" si="42"/>
        <v>0</v>
      </c>
      <c r="R93" s="70">
        <f t="shared" si="42"/>
        <v>0</v>
      </c>
      <c r="S93" s="216">
        <f t="shared" si="42"/>
        <v>0</v>
      </c>
      <c r="T93" s="762">
        <f t="shared" si="42"/>
        <v>0</v>
      </c>
      <c r="U93" s="70">
        <f t="shared" si="42"/>
        <v>0</v>
      </c>
      <c r="V93" s="70">
        <f t="shared" si="42"/>
        <v>0</v>
      </c>
      <c r="W93" s="72">
        <f t="shared" si="42"/>
        <v>0</v>
      </c>
      <c r="X93" s="74">
        <f t="shared" si="43"/>
        <v>0</v>
      </c>
      <c r="Y93" s="70">
        <f t="shared" si="43"/>
        <v>0</v>
      </c>
      <c r="Z93" s="70">
        <f t="shared" si="43"/>
        <v>0</v>
      </c>
      <c r="AA93" s="216">
        <f t="shared" si="43"/>
        <v>0</v>
      </c>
      <c r="AB93" s="762">
        <f t="shared" si="43"/>
        <v>0</v>
      </c>
      <c r="AC93" s="70">
        <f t="shared" si="43"/>
        <v>0</v>
      </c>
      <c r="AD93" s="70">
        <f t="shared" si="43"/>
        <v>0</v>
      </c>
      <c r="AE93" s="72">
        <f t="shared" si="43"/>
        <v>0</v>
      </c>
      <c r="AF93" s="74">
        <f t="shared" si="43"/>
        <v>0</v>
      </c>
      <c r="AG93" s="70">
        <f t="shared" si="43"/>
        <v>0</v>
      </c>
      <c r="AH93" s="70">
        <f t="shared" si="43"/>
        <v>0</v>
      </c>
      <c r="AI93" s="216">
        <f t="shared" si="43"/>
        <v>0</v>
      </c>
      <c r="AJ93" s="762">
        <f t="shared" si="43"/>
        <v>0</v>
      </c>
      <c r="AK93" s="70">
        <f t="shared" si="43"/>
        <v>0</v>
      </c>
      <c r="AL93" s="70">
        <f t="shared" si="43"/>
        <v>0</v>
      </c>
      <c r="AM93" s="72">
        <f t="shared" si="43"/>
        <v>0</v>
      </c>
    </row>
    <row r="94" spans="2:41" x14ac:dyDescent="0.2">
      <c r="B94" s="172" t="s">
        <v>150</v>
      </c>
      <c r="C94" s="428" t="s">
        <v>351</v>
      </c>
      <c r="D94" s="434" t="str">
        <f>'Spec Driftkostnader'!D94</f>
        <v xml:space="preserve"> </v>
      </c>
      <c r="E94" s="435" t="str">
        <f>'Spec Driftkostnader'!E94</f>
        <v xml:space="preserve"> </v>
      </c>
      <c r="F94" s="436">
        <f>'Spec Driftkostnader'!F94</f>
        <v>32</v>
      </c>
      <c r="G94" s="437">
        <f>'Spec Driftkostnader'!G94</f>
        <v>0</v>
      </c>
      <c r="H94" s="762">
        <f t="shared" si="42"/>
        <v>0</v>
      </c>
      <c r="I94" s="70">
        <f t="shared" si="42"/>
        <v>0</v>
      </c>
      <c r="J94" s="70">
        <f t="shared" si="42"/>
        <v>0</v>
      </c>
      <c r="K94" s="216">
        <f t="shared" si="42"/>
        <v>0</v>
      </c>
      <c r="L94" s="762">
        <f t="shared" si="42"/>
        <v>0</v>
      </c>
      <c r="M94" s="70">
        <f t="shared" si="42"/>
        <v>0</v>
      </c>
      <c r="N94" s="70">
        <f t="shared" si="42"/>
        <v>0</v>
      </c>
      <c r="O94" s="72">
        <f t="shared" si="42"/>
        <v>0</v>
      </c>
      <c r="P94" s="74">
        <f t="shared" si="42"/>
        <v>0</v>
      </c>
      <c r="Q94" s="70">
        <f t="shared" si="42"/>
        <v>0</v>
      </c>
      <c r="R94" s="70">
        <f t="shared" si="42"/>
        <v>0</v>
      </c>
      <c r="S94" s="216">
        <f t="shared" si="42"/>
        <v>0</v>
      </c>
      <c r="T94" s="762">
        <f t="shared" si="42"/>
        <v>0</v>
      </c>
      <c r="U94" s="70">
        <f t="shared" si="42"/>
        <v>0</v>
      </c>
      <c r="V94" s="70">
        <f t="shared" si="42"/>
        <v>0</v>
      </c>
      <c r="W94" s="72">
        <f t="shared" si="42"/>
        <v>0</v>
      </c>
      <c r="X94" s="74">
        <f t="shared" si="43"/>
        <v>0</v>
      </c>
      <c r="Y94" s="70">
        <f t="shared" si="43"/>
        <v>0</v>
      </c>
      <c r="Z94" s="70">
        <f t="shared" si="43"/>
        <v>0</v>
      </c>
      <c r="AA94" s="216">
        <f t="shared" si="43"/>
        <v>0</v>
      </c>
      <c r="AB94" s="762">
        <f t="shared" si="43"/>
        <v>0</v>
      </c>
      <c r="AC94" s="70">
        <f t="shared" si="43"/>
        <v>0</v>
      </c>
      <c r="AD94" s="70">
        <f t="shared" si="43"/>
        <v>0</v>
      </c>
      <c r="AE94" s="72">
        <f t="shared" si="43"/>
        <v>0</v>
      </c>
      <c r="AF94" s="74">
        <f t="shared" si="43"/>
        <v>0</v>
      </c>
      <c r="AG94" s="70">
        <f t="shared" si="43"/>
        <v>0</v>
      </c>
      <c r="AH94" s="70">
        <f t="shared" si="43"/>
        <v>0</v>
      </c>
      <c r="AI94" s="216">
        <f t="shared" si="43"/>
        <v>0</v>
      </c>
      <c r="AJ94" s="762">
        <f t="shared" si="43"/>
        <v>0</v>
      </c>
      <c r="AK94" s="70">
        <f t="shared" si="43"/>
        <v>0</v>
      </c>
      <c r="AL94" s="70">
        <f t="shared" si="43"/>
        <v>0</v>
      </c>
      <c r="AM94" s="72">
        <f t="shared" si="43"/>
        <v>0</v>
      </c>
    </row>
    <row r="95" spans="2:41" x14ac:dyDescent="0.2">
      <c r="B95" s="172" t="s">
        <v>151</v>
      </c>
      <c r="C95" s="428" t="s">
        <v>352</v>
      </c>
      <c r="D95" s="434" t="str">
        <f>'Spec Driftkostnader'!D95</f>
        <v xml:space="preserve"> </v>
      </c>
      <c r="E95" s="435" t="str">
        <f>'Spec Driftkostnader'!E95</f>
        <v xml:space="preserve"> </v>
      </c>
      <c r="F95" s="436">
        <f>'Spec Driftkostnader'!F95</f>
        <v>32</v>
      </c>
      <c r="G95" s="437">
        <f>'Spec Driftkostnader'!G95</f>
        <v>0</v>
      </c>
      <c r="H95" s="762">
        <f t="shared" si="42"/>
        <v>0</v>
      </c>
      <c r="I95" s="70">
        <f t="shared" si="42"/>
        <v>0</v>
      </c>
      <c r="J95" s="70">
        <f t="shared" si="42"/>
        <v>0</v>
      </c>
      <c r="K95" s="216">
        <f t="shared" si="42"/>
        <v>0</v>
      </c>
      <c r="L95" s="762">
        <f t="shared" si="42"/>
        <v>0</v>
      </c>
      <c r="M95" s="70">
        <f t="shared" si="42"/>
        <v>0</v>
      </c>
      <c r="N95" s="70">
        <f t="shared" si="42"/>
        <v>0</v>
      </c>
      <c r="O95" s="72">
        <f t="shared" si="42"/>
        <v>0</v>
      </c>
      <c r="P95" s="74">
        <f t="shared" si="42"/>
        <v>0</v>
      </c>
      <c r="Q95" s="70">
        <f t="shared" si="42"/>
        <v>0</v>
      </c>
      <c r="R95" s="70">
        <f t="shared" si="42"/>
        <v>0</v>
      </c>
      <c r="S95" s="216">
        <f t="shared" si="42"/>
        <v>0</v>
      </c>
      <c r="T95" s="762">
        <f t="shared" si="42"/>
        <v>0</v>
      </c>
      <c r="U95" s="70">
        <f t="shared" si="42"/>
        <v>0</v>
      </c>
      <c r="V95" s="70">
        <f t="shared" si="42"/>
        <v>0</v>
      </c>
      <c r="W95" s="72">
        <f t="shared" si="42"/>
        <v>0</v>
      </c>
      <c r="X95" s="74">
        <f t="shared" si="43"/>
        <v>0</v>
      </c>
      <c r="Y95" s="70">
        <f t="shared" si="43"/>
        <v>0</v>
      </c>
      <c r="Z95" s="70">
        <f t="shared" si="43"/>
        <v>0</v>
      </c>
      <c r="AA95" s="216">
        <f t="shared" si="43"/>
        <v>0</v>
      </c>
      <c r="AB95" s="762">
        <f t="shared" si="43"/>
        <v>0</v>
      </c>
      <c r="AC95" s="70">
        <f t="shared" si="43"/>
        <v>0</v>
      </c>
      <c r="AD95" s="70">
        <f t="shared" si="43"/>
        <v>0</v>
      </c>
      <c r="AE95" s="72">
        <f t="shared" si="43"/>
        <v>0</v>
      </c>
      <c r="AF95" s="74">
        <f t="shared" si="43"/>
        <v>0</v>
      </c>
      <c r="AG95" s="70">
        <f t="shared" si="43"/>
        <v>0</v>
      </c>
      <c r="AH95" s="70">
        <f t="shared" si="43"/>
        <v>0</v>
      </c>
      <c r="AI95" s="216">
        <f t="shared" si="43"/>
        <v>0</v>
      </c>
      <c r="AJ95" s="762">
        <f t="shared" si="43"/>
        <v>0</v>
      </c>
      <c r="AK95" s="70">
        <f t="shared" si="43"/>
        <v>0</v>
      </c>
      <c r="AL95" s="70">
        <f t="shared" si="43"/>
        <v>0</v>
      </c>
      <c r="AM95" s="72">
        <f t="shared" si="43"/>
        <v>0</v>
      </c>
    </row>
    <row r="96" spans="2:41" x14ac:dyDescent="0.2">
      <c r="B96" s="172" t="s">
        <v>152</v>
      </c>
      <c r="C96" s="15" t="s">
        <v>353</v>
      </c>
      <c r="D96" s="232" t="str">
        <f>'Spec Driftkostnader'!D96</f>
        <v xml:space="preserve"> </v>
      </c>
      <c r="E96" s="237" t="str">
        <f>'Spec Driftkostnader'!E96</f>
        <v xml:space="preserve"> </v>
      </c>
      <c r="F96" s="226">
        <f>'Spec Driftkostnader'!F96</f>
        <v>32</v>
      </c>
      <c r="G96" s="239">
        <f>'Spec Driftkostnader'!G96</f>
        <v>0</v>
      </c>
      <c r="H96" s="762">
        <f t="shared" si="42"/>
        <v>0</v>
      </c>
      <c r="I96" s="70">
        <f t="shared" si="42"/>
        <v>0</v>
      </c>
      <c r="J96" s="70">
        <f t="shared" si="42"/>
        <v>0</v>
      </c>
      <c r="K96" s="216">
        <f t="shared" si="42"/>
        <v>0</v>
      </c>
      <c r="L96" s="762">
        <f t="shared" si="42"/>
        <v>0</v>
      </c>
      <c r="M96" s="70">
        <f t="shared" si="42"/>
        <v>0</v>
      </c>
      <c r="N96" s="70">
        <f t="shared" si="42"/>
        <v>0</v>
      </c>
      <c r="O96" s="72">
        <f t="shared" si="42"/>
        <v>0</v>
      </c>
      <c r="P96" s="74">
        <f t="shared" si="42"/>
        <v>0</v>
      </c>
      <c r="Q96" s="70">
        <f t="shared" si="42"/>
        <v>0</v>
      </c>
      <c r="R96" s="70">
        <f t="shared" si="42"/>
        <v>0</v>
      </c>
      <c r="S96" s="216">
        <f t="shared" si="42"/>
        <v>0</v>
      </c>
      <c r="T96" s="762">
        <f t="shared" si="42"/>
        <v>0</v>
      </c>
      <c r="U96" s="70">
        <f t="shared" si="42"/>
        <v>0</v>
      </c>
      <c r="V96" s="70">
        <f t="shared" si="42"/>
        <v>0</v>
      </c>
      <c r="W96" s="72">
        <f t="shared" si="42"/>
        <v>0</v>
      </c>
      <c r="X96" s="74">
        <f t="shared" si="43"/>
        <v>0</v>
      </c>
      <c r="Y96" s="70">
        <f t="shared" si="43"/>
        <v>0</v>
      </c>
      <c r="Z96" s="70">
        <f t="shared" si="43"/>
        <v>0</v>
      </c>
      <c r="AA96" s="216">
        <f t="shared" si="43"/>
        <v>0</v>
      </c>
      <c r="AB96" s="762">
        <f t="shared" si="43"/>
        <v>0</v>
      </c>
      <c r="AC96" s="70">
        <f t="shared" si="43"/>
        <v>0</v>
      </c>
      <c r="AD96" s="70">
        <f t="shared" si="43"/>
        <v>0</v>
      </c>
      <c r="AE96" s="72">
        <f t="shared" si="43"/>
        <v>0</v>
      </c>
      <c r="AF96" s="74">
        <f t="shared" si="43"/>
        <v>0</v>
      </c>
      <c r="AG96" s="70">
        <f t="shared" si="43"/>
        <v>0</v>
      </c>
      <c r="AH96" s="70">
        <f t="shared" si="43"/>
        <v>0</v>
      </c>
      <c r="AI96" s="216">
        <f t="shared" si="43"/>
        <v>0</v>
      </c>
      <c r="AJ96" s="762">
        <f t="shared" si="43"/>
        <v>0</v>
      </c>
      <c r="AK96" s="70">
        <f t="shared" si="43"/>
        <v>0</v>
      </c>
      <c r="AL96" s="70">
        <f t="shared" si="43"/>
        <v>0</v>
      </c>
      <c r="AM96" s="72">
        <f t="shared" si="43"/>
        <v>0</v>
      </c>
      <c r="AO96" s="82"/>
    </row>
    <row r="97" spans="2:41" x14ac:dyDescent="0.2">
      <c r="B97" s="172" t="s">
        <v>153</v>
      </c>
      <c r="C97" s="806" t="s">
        <v>354</v>
      </c>
      <c r="D97" s="232" t="str">
        <f>'Spec Driftkostnader'!D97</f>
        <v xml:space="preserve"> </v>
      </c>
      <c r="E97" s="251" t="str">
        <f>'Spec Driftkostnader'!E97</f>
        <v xml:space="preserve"> </v>
      </c>
      <c r="F97" s="831">
        <f>'Spec Driftkostnader'!F97</f>
        <v>32</v>
      </c>
      <c r="G97" s="249">
        <f>'Spec Driftkostnader'!G97</f>
        <v>0</v>
      </c>
      <c r="H97" s="762">
        <f t="shared" si="42"/>
        <v>0</v>
      </c>
      <c r="I97" s="70">
        <f t="shared" si="42"/>
        <v>0</v>
      </c>
      <c r="J97" s="70">
        <f t="shared" si="42"/>
        <v>0</v>
      </c>
      <c r="K97" s="216">
        <f t="shared" si="42"/>
        <v>0</v>
      </c>
      <c r="L97" s="762">
        <f t="shared" si="42"/>
        <v>0</v>
      </c>
      <c r="M97" s="70">
        <f t="shared" si="42"/>
        <v>0</v>
      </c>
      <c r="N97" s="70">
        <f t="shared" si="42"/>
        <v>0</v>
      </c>
      <c r="O97" s="216">
        <f t="shared" si="42"/>
        <v>0</v>
      </c>
      <c r="P97" s="762">
        <f t="shared" si="42"/>
        <v>0</v>
      </c>
      <c r="Q97" s="70">
        <f t="shared" si="42"/>
        <v>0</v>
      </c>
      <c r="R97" s="70">
        <f t="shared" si="42"/>
        <v>0</v>
      </c>
      <c r="S97" s="216">
        <f t="shared" si="42"/>
        <v>0</v>
      </c>
      <c r="T97" s="762">
        <f t="shared" si="42"/>
        <v>0</v>
      </c>
      <c r="U97" s="70">
        <f t="shared" si="42"/>
        <v>0</v>
      </c>
      <c r="V97" s="70">
        <f t="shared" si="42"/>
        <v>0</v>
      </c>
      <c r="W97" s="216">
        <f t="shared" si="42"/>
        <v>0</v>
      </c>
      <c r="X97" s="762">
        <f t="shared" si="43"/>
        <v>0</v>
      </c>
      <c r="Y97" s="70">
        <f t="shared" si="43"/>
        <v>0</v>
      </c>
      <c r="Z97" s="70">
        <f t="shared" si="43"/>
        <v>0</v>
      </c>
      <c r="AA97" s="216">
        <f t="shared" si="43"/>
        <v>0</v>
      </c>
      <c r="AB97" s="762">
        <f t="shared" si="43"/>
        <v>0</v>
      </c>
      <c r="AC97" s="70">
        <f t="shared" si="43"/>
        <v>0</v>
      </c>
      <c r="AD97" s="70">
        <f t="shared" si="43"/>
        <v>0</v>
      </c>
      <c r="AE97" s="216">
        <f t="shared" si="43"/>
        <v>0</v>
      </c>
      <c r="AF97" s="762">
        <f t="shared" si="43"/>
        <v>0</v>
      </c>
      <c r="AG97" s="70">
        <f t="shared" si="43"/>
        <v>0</v>
      </c>
      <c r="AH97" s="70">
        <f t="shared" si="43"/>
        <v>0</v>
      </c>
      <c r="AI97" s="216">
        <f t="shared" si="43"/>
        <v>0</v>
      </c>
      <c r="AJ97" s="762">
        <f t="shared" si="43"/>
        <v>0</v>
      </c>
      <c r="AK97" s="70">
        <f t="shared" si="43"/>
        <v>0</v>
      </c>
      <c r="AL97" s="70">
        <f t="shared" si="43"/>
        <v>0</v>
      </c>
      <c r="AM97" s="72">
        <f t="shared" si="43"/>
        <v>0</v>
      </c>
      <c r="AO97" s="585" t="s">
        <v>50</v>
      </c>
    </row>
    <row r="98" spans="2:41" x14ac:dyDescent="0.2">
      <c r="B98" s="171" t="s">
        <v>160</v>
      </c>
      <c r="C98" s="807" t="s">
        <v>355</v>
      </c>
      <c r="D98" s="77" t="str">
        <f>'Spec Driftkostnader'!D98</f>
        <v xml:space="preserve"> </v>
      </c>
      <c r="E98" s="87" t="str">
        <f>'Spec Driftkostnader'!E98</f>
        <v xml:space="preserve"> </v>
      </c>
      <c r="F98" s="202">
        <f>'Spec Driftkostnader'!F98</f>
        <v>32</v>
      </c>
      <c r="G98" s="89">
        <f>'Spec Driftkostnader'!G98</f>
        <v>0</v>
      </c>
      <c r="H98" s="763">
        <f t="shared" si="42"/>
        <v>0</v>
      </c>
      <c r="I98" s="230">
        <f t="shared" si="42"/>
        <v>0</v>
      </c>
      <c r="J98" s="230">
        <f t="shared" si="42"/>
        <v>0</v>
      </c>
      <c r="K98" s="765">
        <f t="shared" si="42"/>
        <v>0</v>
      </c>
      <c r="L98" s="763">
        <f t="shared" si="42"/>
        <v>0</v>
      </c>
      <c r="M98" s="230">
        <f t="shared" si="42"/>
        <v>0</v>
      </c>
      <c r="N98" s="230">
        <f t="shared" si="42"/>
        <v>0</v>
      </c>
      <c r="O98" s="73">
        <f t="shared" si="42"/>
        <v>0</v>
      </c>
      <c r="P98" s="769">
        <f t="shared" si="42"/>
        <v>0</v>
      </c>
      <c r="Q98" s="230">
        <f t="shared" si="42"/>
        <v>0</v>
      </c>
      <c r="R98" s="230">
        <f t="shared" si="42"/>
        <v>0</v>
      </c>
      <c r="S98" s="765">
        <f t="shared" si="42"/>
        <v>0</v>
      </c>
      <c r="T98" s="763">
        <f t="shared" si="42"/>
        <v>0</v>
      </c>
      <c r="U98" s="230">
        <f t="shared" si="42"/>
        <v>0</v>
      </c>
      <c r="V98" s="230">
        <f t="shared" si="42"/>
        <v>0</v>
      </c>
      <c r="W98" s="73">
        <f t="shared" si="42"/>
        <v>0</v>
      </c>
      <c r="X98" s="769">
        <f t="shared" si="43"/>
        <v>0</v>
      </c>
      <c r="Y98" s="230">
        <f t="shared" si="43"/>
        <v>0</v>
      </c>
      <c r="Z98" s="230">
        <f t="shared" si="43"/>
        <v>0</v>
      </c>
      <c r="AA98" s="765">
        <f t="shared" si="43"/>
        <v>0</v>
      </c>
      <c r="AB98" s="763">
        <f t="shared" si="43"/>
        <v>0</v>
      </c>
      <c r="AC98" s="230">
        <f t="shared" si="43"/>
        <v>0</v>
      </c>
      <c r="AD98" s="230">
        <f t="shared" si="43"/>
        <v>0</v>
      </c>
      <c r="AE98" s="73">
        <f t="shared" si="43"/>
        <v>0</v>
      </c>
      <c r="AF98" s="769">
        <f t="shared" si="43"/>
        <v>0</v>
      </c>
      <c r="AG98" s="230">
        <f t="shared" si="43"/>
        <v>0</v>
      </c>
      <c r="AH98" s="230">
        <f t="shared" si="43"/>
        <v>0</v>
      </c>
      <c r="AI98" s="765">
        <f t="shared" si="43"/>
        <v>0</v>
      </c>
      <c r="AJ98" s="763">
        <f t="shared" si="43"/>
        <v>0</v>
      </c>
      <c r="AK98" s="230">
        <f t="shared" si="43"/>
        <v>0</v>
      </c>
      <c r="AL98" s="230">
        <f t="shared" si="43"/>
        <v>0</v>
      </c>
      <c r="AM98" s="73">
        <f t="shared" si="43"/>
        <v>0</v>
      </c>
      <c r="AO98" s="203">
        <f>SUM(H85:AM98)</f>
        <v>0</v>
      </c>
    </row>
    <row r="99" spans="2:41" s="396" customFormat="1" x14ac:dyDescent="0.2">
      <c r="B99" s="759"/>
      <c r="C99" s="717"/>
      <c r="D99" s="718"/>
      <c r="E99" s="719"/>
      <c r="G99" s="654"/>
      <c r="H99" s="720"/>
      <c r="I99" s="720"/>
      <c r="J99" s="720"/>
      <c r="K99" s="720"/>
      <c r="L99" s="720"/>
      <c r="M99" s="720"/>
      <c r="N99" s="720"/>
      <c r="O99" s="720"/>
      <c r="P99" s="720"/>
      <c r="Q99" s="720"/>
      <c r="R99" s="720"/>
      <c r="S99" s="720"/>
      <c r="T99" s="720"/>
      <c r="U99" s="720"/>
      <c r="V99" s="720"/>
      <c r="W99" s="720"/>
      <c r="X99" s="720"/>
      <c r="Y99" s="720"/>
      <c r="Z99" s="720"/>
      <c r="AA99" s="720"/>
      <c r="AB99" s="720"/>
      <c r="AC99" s="720"/>
      <c r="AD99" s="720"/>
      <c r="AE99" s="720"/>
      <c r="AF99" s="720"/>
      <c r="AG99" s="720"/>
      <c r="AH99" s="720"/>
      <c r="AI99" s="720"/>
      <c r="AJ99" s="720"/>
      <c r="AK99" s="720"/>
      <c r="AL99" s="720"/>
      <c r="AM99" s="720"/>
      <c r="AO99" s="721"/>
    </row>
    <row r="100" spans="2:41" x14ac:dyDescent="0.2">
      <c r="C100" s="7"/>
      <c r="D100" s="7"/>
      <c r="E100" s="7"/>
      <c r="F100" s="7"/>
      <c r="G100" s="137"/>
      <c r="H100" s="1091">
        <v>2015</v>
      </c>
      <c r="I100" s="1092"/>
      <c r="J100" s="1092"/>
      <c r="K100" s="1092"/>
      <c r="L100" s="1091">
        <v>2016</v>
      </c>
      <c r="M100" s="1092"/>
      <c r="N100" s="1092"/>
      <c r="O100" s="1093"/>
      <c r="P100" s="1094">
        <v>2017</v>
      </c>
      <c r="Q100" s="1092"/>
      <c r="R100" s="1092"/>
      <c r="S100" s="1092"/>
      <c r="T100" s="1091">
        <v>2018</v>
      </c>
      <c r="U100" s="1092"/>
      <c r="V100" s="1092"/>
      <c r="W100" s="1093"/>
      <c r="X100" s="1094">
        <v>2019</v>
      </c>
      <c r="Y100" s="1092"/>
      <c r="Z100" s="1092"/>
      <c r="AA100" s="1092"/>
      <c r="AB100" s="1091">
        <v>2020</v>
      </c>
      <c r="AC100" s="1092"/>
      <c r="AD100" s="1092"/>
      <c r="AE100" s="1093"/>
      <c r="AF100" s="1094">
        <v>2021</v>
      </c>
      <c r="AG100" s="1092"/>
      <c r="AH100" s="1092"/>
      <c r="AI100" s="1092"/>
      <c r="AJ100" s="1091">
        <v>2022</v>
      </c>
      <c r="AK100" s="1092"/>
      <c r="AL100" s="1092"/>
      <c r="AM100" s="1093"/>
      <c r="AO100" s="225"/>
    </row>
    <row r="101" spans="2:41" x14ac:dyDescent="0.2">
      <c r="C101" s="7"/>
      <c r="D101" s="79"/>
      <c r="E101" s="80" t="s">
        <v>53</v>
      </c>
      <c r="F101" s="99" t="s">
        <v>14</v>
      </c>
      <c r="G101" s="138" t="s">
        <v>48</v>
      </c>
      <c r="H101" s="748" t="s">
        <v>343</v>
      </c>
      <c r="I101" s="749" t="s">
        <v>344</v>
      </c>
      <c r="J101" s="750" t="s">
        <v>345</v>
      </c>
      <c r="K101" s="764" t="s">
        <v>346</v>
      </c>
      <c r="L101" s="748" t="s">
        <v>343</v>
      </c>
      <c r="M101" s="749" t="s">
        <v>344</v>
      </c>
      <c r="N101" s="750" t="s">
        <v>345</v>
      </c>
      <c r="O101" s="770" t="s">
        <v>346</v>
      </c>
      <c r="P101" s="756" t="s">
        <v>343</v>
      </c>
      <c r="Q101" s="749" t="s">
        <v>344</v>
      </c>
      <c r="R101" s="750" t="s">
        <v>345</v>
      </c>
      <c r="S101" s="773" t="s">
        <v>346</v>
      </c>
      <c r="T101" s="748" t="s">
        <v>343</v>
      </c>
      <c r="U101" s="749" t="s">
        <v>344</v>
      </c>
      <c r="V101" s="750" t="s">
        <v>345</v>
      </c>
      <c r="W101" s="770" t="s">
        <v>346</v>
      </c>
      <c r="X101" s="756" t="s">
        <v>343</v>
      </c>
      <c r="Y101" s="749" t="s">
        <v>344</v>
      </c>
      <c r="Z101" s="750" t="s">
        <v>345</v>
      </c>
      <c r="AA101" s="773" t="s">
        <v>346</v>
      </c>
      <c r="AB101" s="748" t="s">
        <v>343</v>
      </c>
      <c r="AC101" s="749" t="s">
        <v>344</v>
      </c>
      <c r="AD101" s="750" t="s">
        <v>345</v>
      </c>
      <c r="AE101" s="770" t="s">
        <v>346</v>
      </c>
      <c r="AF101" s="756" t="s">
        <v>343</v>
      </c>
      <c r="AG101" s="749" t="s">
        <v>344</v>
      </c>
      <c r="AH101" s="750" t="s">
        <v>345</v>
      </c>
      <c r="AI101" s="773" t="s">
        <v>346</v>
      </c>
      <c r="AJ101" s="748" t="s">
        <v>343</v>
      </c>
      <c r="AK101" s="749" t="s">
        <v>344</v>
      </c>
      <c r="AL101" s="750" t="s">
        <v>345</v>
      </c>
      <c r="AM101" s="770" t="s">
        <v>346</v>
      </c>
      <c r="AO101" s="225"/>
    </row>
    <row r="102" spans="2:41" ht="15" x14ac:dyDescent="0.25">
      <c r="B102" s="4" t="s">
        <v>334</v>
      </c>
      <c r="C102" s="7"/>
      <c r="D102" s="126" t="s">
        <v>28</v>
      </c>
      <c r="E102" s="81" t="s">
        <v>54</v>
      </c>
      <c r="F102" s="100" t="s">
        <v>49</v>
      </c>
      <c r="G102" s="139" t="s">
        <v>47</v>
      </c>
      <c r="H102" s="222">
        <f t="shared" ref="H102:AM102" si="44">H$12</f>
        <v>0.02</v>
      </c>
      <c r="I102" s="221">
        <f t="shared" si="44"/>
        <v>4.0399999999999991E-2</v>
      </c>
      <c r="J102" s="221">
        <f t="shared" si="44"/>
        <v>4.0399999999999991E-2</v>
      </c>
      <c r="K102" s="223">
        <f t="shared" si="44"/>
        <v>4.0399999999999991E-2</v>
      </c>
      <c r="L102" s="222">
        <f t="shared" si="44"/>
        <v>4.0399999999999991E-2</v>
      </c>
      <c r="M102" s="221">
        <f t="shared" si="44"/>
        <v>6.1207999999999929E-2</v>
      </c>
      <c r="N102" s="221">
        <f t="shared" si="44"/>
        <v>6.1207999999999929E-2</v>
      </c>
      <c r="O102" s="224">
        <f t="shared" si="44"/>
        <v>6.1207999999999929E-2</v>
      </c>
      <c r="P102" s="767">
        <f t="shared" si="44"/>
        <v>6.1207999999999929E-2</v>
      </c>
      <c r="Q102" s="221">
        <f t="shared" si="44"/>
        <v>8.2432159999999977E-2</v>
      </c>
      <c r="R102" s="221">
        <f t="shared" si="44"/>
        <v>8.2432159999999977E-2</v>
      </c>
      <c r="S102" s="223">
        <f t="shared" si="44"/>
        <v>8.2432159999999977E-2</v>
      </c>
      <c r="T102" s="222">
        <f t="shared" si="44"/>
        <v>8.2432159999999977E-2</v>
      </c>
      <c r="U102" s="221">
        <f t="shared" si="44"/>
        <v>0.10408080320000002</v>
      </c>
      <c r="V102" s="221">
        <f t="shared" si="44"/>
        <v>0.10408080320000002</v>
      </c>
      <c r="W102" s="224">
        <f t="shared" si="44"/>
        <v>0.10408080320000002</v>
      </c>
      <c r="X102" s="767">
        <f t="shared" si="44"/>
        <v>0.10408080320000002</v>
      </c>
      <c r="Y102" s="221">
        <f t="shared" si="44"/>
        <v>0.12616241926400007</v>
      </c>
      <c r="Z102" s="221">
        <f t="shared" si="44"/>
        <v>0.12616241926400007</v>
      </c>
      <c r="AA102" s="223">
        <f t="shared" si="44"/>
        <v>0.12616241926400007</v>
      </c>
      <c r="AB102" s="222">
        <f t="shared" si="44"/>
        <v>0.12616241926400007</v>
      </c>
      <c r="AC102" s="221">
        <f t="shared" si="44"/>
        <v>0.14868566764928004</v>
      </c>
      <c r="AD102" s="221">
        <f t="shared" si="44"/>
        <v>0.14868566764928004</v>
      </c>
      <c r="AE102" s="224">
        <f t="shared" si="44"/>
        <v>0.14868566764928004</v>
      </c>
      <c r="AF102" s="767">
        <f t="shared" si="44"/>
        <v>0.14868566764928004</v>
      </c>
      <c r="AG102" s="221">
        <f t="shared" si="44"/>
        <v>0.17165938100226574</v>
      </c>
      <c r="AH102" s="221">
        <f t="shared" si="44"/>
        <v>0.17165938100226574</v>
      </c>
      <c r="AI102" s="223">
        <f t="shared" si="44"/>
        <v>0.17165938100226574</v>
      </c>
      <c r="AJ102" s="222">
        <f t="shared" si="44"/>
        <v>0.17165938100226574</v>
      </c>
      <c r="AK102" s="223">
        <f t="shared" si="44"/>
        <v>0.19509256862231106</v>
      </c>
      <c r="AL102" s="221">
        <f t="shared" si="44"/>
        <v>0.19509256862231106</v>
      </c>
      <c r="AM102" s="224">
        <f t="shared" si="44"/>
        <v>0.19509256862231106</v>
      </c>
      <c r="AO102" s="225"/>
    </row>
    <row r="103" spans="2:41" x14ac:dyDescent="0.2">
      <c r="B103" s="92" t="s">
        <v>37</v>
      </c>
      <c r="C103" s="93" t="s">
        <v>317</v>
      </c>
      <c r="D103" s="400" t="str">
        <f>'Spec Driftkostnader'!D103</f>
        <v xml:space="preserve"> </v>
      </c>
      <c r="E103" s="401" t="str">
        <f>'Spec Driftkostnader'!E103</f>
        <v xml:space="preserve"> </v>
      </c>
      <c r="F103" s="402">
        <f>'Spec Driftkostnader'!F103</f>
        <v>32</v>
      </c>
      <c r="G103" s="403">
        <f>'Spec Driftkostnader'!G103</f>
        <v>0</v>
      </c>
      <c r="H103" s="762">
        <f t="shared" ref="H103:AM103" si="45">SUM($G103*H$102)</f>
        <v>0</v>
      </c>
      <c r="I103" s="70">
        <f t="shared" si="45"/>
        <v>0</v>
      </c>
      <c r="J103" s="70">
        <f t="shared" si="45"/>
        <v>0</v>
      </c>
      <c r="K103" s="216">
        <f t="shared" si="45"/>
        <v>0</v>
      </c>
      <c r="L103" s="762">
        <f t="shared" si="45"/>
        <v>0</v>
      </c>
      <c r="M103" s="70">
        <f t="shared" si="45"/>
        <v>0</v>
      </c>
      <c r="N103" s="70">
        <f t="shared" si="45"/>
        <v>0</v>
      </c>
      <c r="O103" s="72">
        <f t="shared" si="45"/>
        <v>0</v>
      </c>
      <c r="P103" s="74">
        <f t="shared" si="45"/>
        <v>0</v>
      </c>
      <c r="Q103" s="70">
        <f t="shared" si="45"/>
        <v>0</v>
      </c>
      <c r="R103" s="70">
        <f t="shared" si="45"/>
        <v>0</v>
      </c>
      <c r="S103" s="216">
        <f t="shared" si="45"/>
        <v>0</v>
      </c>
      <c r="T103" s="762">
        <f t="shared" si="45"/>
        <v>0</v>
      </c>
      <c r="U103" s="70">
        <f t="shared" si="45"/>
        <v>0</v>
      </c>
      <c r="V103" s="70">
        <f t="shared" si="45"/>
        <v>0</v>
      </c>
      <c r="W103" s="72">
        <f t="shared" si="45"/>
        <v>0</v>
      </c>
      <c r="X103" s="74">
        <f t="shared" si="45"/>
        <v>0</v>
      </c>
      <c r="Y103" s="70">
        <f t="shared" si="45"/>
        <v>0</v>
      </c>
      <c r="Z103" s="70">
        <f t="shared" si="45"/>
        <v>0</v>
      </c>
      <c r="AA103" s="216">
        <f t="shared" si="45"/>
        <v>0</v>
      </c>
      <c r="AB103" s="762">
        <f t="shared" si="45"/>
        <v>0</v>
      </c>
      <c r="AC103" s="70">
        <f t="shared" si="45"/>
        <v>0</v>
      </c>
      <c r="AD103" s="70">
        <f t="shared" si="45"/>
        <v>0</v>
      </c>
      <c r="AE103" s="72">
        <f t="shared" si="45"/>
        <v>0</v>
      </c>
      <c r="AF103" s="74">
        <f t="shared" si="45"/>
        <v>0</v>
      </c>
      <c r="AG103" s="70">
        <f t="shared" si="45"/>
        <v>0</v>
      </c>
      <c r="AH103" s="70">
        <f t="shared" si="45"/>
        <v>0</v>
      </c>
      <c r="AI103" s="216">
        <f t="shared" si="45"/>
        <v>0</v>
      </c>
      <c r="AJ103" s="762">
        <f t="shared" si="45"/>
        <v>0</v>
      </c>
      <c r="AK103" s="216">
        <f t="shared" si="45"/>
        <v>0</v>
      </c>
      <c r="AL103" s="70">
        <f t="shared" si="45"/>
        <v>0</v>
      </c>
      <c r="AM103" s="72">
        <f t="shared" si="45"/>
        <v>0</v>
      </c>
      <c r="AO103" s="225"/>
    </row>
    <row r="104" spans="2:41" x14ac:dyDescent="0.2">
      <c r="B104" s="18" t="s">
        <v>38</v>
      </c>
      <c r="C104" s="94" t="s">
        <v>295</v>
      </c>
      <c r="D104" s="76" t="str">
        <f>'Spec Driftkostnader'!D104</f>
        <v xml:space="preserve"> </v>
      </c>
      <c r="E104" s="85" t="str">
        <f>'Spec Driftkostnader'!E104</f>
        <v xml:space="preserve"> </v>
      </c>
      <c r="F104" s="101">
        <f>'Spec Driftkostnader'!F104</f>
        <v>20</v>
      </c>
      <c r="G104" s="88">
        <f>'Spec Driftkostnader'!G104</f>
        <v>0</v>
      </c>
      <c r="H104" s="762">
        <f t="shared" ref="H104:U105" si="46">SUM($G104*H$102)</f>
        <v>0</v>
      </c>
      <c r="I104" s="74">
        <f t="shared" si="46"/>
        <v>0</v>
      </c>
      <c r="J104" s="74">
        <f t="shared" si="46"/>
        <v>0</v>
      </c>
      <c r="K104" s="219">
        <f t="shared" si="46"/>
        <v>0</v>
      </c>
      <c r="L104" s="762">
        <f t="shared" si="46"/>
        <v>0</v>
      </c>
      <c r="M104" s="74">
        <f t="shared" si="46"/>
        <v>0</v>
      </c>
      <c r="N104" s="74">
        <f t="shared" si="46"/>
        <v>0</v>
      </c>
      <c r="O104" s="771">
        <f t="shared" si="46"/>
        <v>0</v>
      </c>
      <c r="P104" s="74">
        <f t="shared" si="46"/>
        <v>0</v>
      </c>
      <c r="Q104" s="74">
        <f t="shared" si="46"/>
        <v>0</v>
      </c>
      <c r="R104" s="74">
        <f t="shared" si="46"/>
        <v>0</v>
      </c>
      <c r="S104" s="219">
        <f t="shared" si="46"/>
        <v>0</v>
      </c>
      <c r="T104" s="762">
        <f t="shared" si="46"/>
        <v>0</v>
      </c>
      <c r="U104" s="74">
        <f t="shared" si="46"/>
        <v>0</v>
      </c>
      <c r="V104" s="74">
        <f t="shared" ref="V104:Y105" si="47">SUM($G104*V$102)</f>
        <v>0</v>
      </c>
      <c r="W104" s="771">
        <f t="shared" si="47"/>
        <v>0</v>
      </c>
      <c r="X104" s="74">
        <f t="shared" si="47"/>
        <v>0</v>
      </c>
      <c r="Y104" s="74">
        <f>SUM($G104*Y$102)</f>
        <v>0</v>
      </c>
      <c r="Z104" s="74">
        <f t="shared" ref="Z104:AA104" si="48">SUM($G104*Z$102)</f>
        <v>0</v>
      </c>
      <c r="AA104" s="219">
        <f t="shared" si="48"/>
        <v>0</v>
      </c>
      <c r="AB104" s="248"/>
      <c r="AC104" s="75"/>
      <c r="AD104" s="75"/>
      <c r="AE104" s="774"/>
      <c r="AF104" s="75"/>
      <c r="AG104" s="75"/>
      <c r="AH104" s="75"/>
      <c r="AI104" s="218"/>
      <c r="AJ104" s="248"/>
      <c r="AK104" s="218"/>
      <c r="AL104" s="69"/>
      <c r="AM104" s="71"/>
      <c r="AO104" s="225"/>
    </row>
    <row r="105" spans="2:41" ht="25.5" x14ac:dyDescent="0.2">
      <c r="B105" s="20" t="s">
        <v>39</v>
      </c>
      <c r="C105" s="95" t="s">
        <v>395</v>
      </c>
      <c r="D105" s="232" t="str">
        <f>'Spec Driftkostnader'!D105</f>
        <v xml:space="preserve"> </v>
      </c>
      <c r="E105" s="233" t="str">
        <f>'Spec Driftkostnader'!E105</f>
        <v xml:space="preserve"> </v>
      </c>
      <c r="F105" s="234">
        <f>'Spec Driftkostnader'!F105</f>
        <v>32</v>
      </c>
      <c r="G105" s="235">
        <f>'Spec Driftkostnader'!G105</f>
        <v>0</v>
      </c>
      <c r="H105" s="762">
        <f t="shared" si="46"/>
        <v>0</v>
      </c>
      <c r="I105" s="74">
        <f t="shared" si="46"/>
        <v>0</v>
      </c>
      <c r="J105" s="74">
        <f t="shared" si="46"/>
        <v>0</v>
      </c>
      <c r="K105" s="219">
        <f t="shared" si="46"/>
        <v>0</v>
      </c>
      <c r="L105" s="762">
        <f t="shared" si="46"/>
        <v>0</v>
      </c>
      <c r="M105" s="74">
        <f t="shared" si="46"/>
        <v>0</v>
      </c>
      <c r="N105" s="74">
        <f t="shared" si="46"/>
        <v>0</v>
      </c>
      <c r="O105" s="771">
        <f t="shared" si="46"/>
        <v>0</v>
      </c>
      <c r="P105" s="74">
        <f t="shared" si="46"/>
        <v>0</v>
      </c>
      <c r="Q105" s="74">
        <f t="shared" si="46"/>
        <v>0</v>
      </c>
      <c r="R105" s="74">
        <f t="shared" si="46"/>
        <v>0</v>
      </c>
      <c r="S105" s="219">
        <f t="shared" si="46"/>
        <v>0</v>
      </c>
      <c r="T105" s="762">
        <f t="shared" si="46"/>
        <v>0</v>
      </c>
      <c r="U105" s="74">
        <f t="shared" si="46"/>
        <v>0</v>
      </c>
      <c r="V105" s="74">
        <f t="shared" si="47"/>
        <v>0</v>
      </c>
      <c r="W105" s="771">
        <f t="shared" si="47"/>
        <v>0</v>
      </c>
      <c r="X105" s="74">
        <f t="shared" si="47"/>
        <v>0</v>
      </c>
      <c r="Y105" s="74">
        <f t="shared" si="47"/>
        <v>0</v>
      </c>
      <c r="Z105" s="74">
        <f t="shared" ref="Z105:AI105" si="49">SUM($G105*Z$102)</f>
        <v>0</v>
      </c>
      <c r="AA105" s="219">
        <f t="shared" si="49"/>
        <v>0</v>
      </c>
      <c r="AB105" s="762">
        <f t="shared" si="49"/>
        <v>0</v>
      </c>
      <c r="AC105" s="74">
        <f t="shared" si="49"/>
        <v>0</v>
      </c>
      <c r="AD105" s="74">
        <f t="shared" si="49"/>
        <v>0</v>
      </c>
      <c r="AE105" s="771">
        <f t="shared" si="49"/>
        <v>0</v>
      </c>
      <c r="AF105" s="74">
        <f t="shared" si="49"/>
        <v>0</v>
      </c>
      <c r="AG105" s="74">
        <f t="shared" si="49"/>
        <v>0</v>
      </c>
      <c r="AH105" s="74">
        <f t="shared" si="49"/>
        <v>0</v>
      </c>
      <c r="AI105" s="219">
        <f t="shared" si="49"/>
        <v>0</v>
      </c>
      <c r="AJ105" s="762">
        <f t="shared" ref="AJ105:AM105" si="50">SUM($G105*AJ$102)</f>
        <v>0</v>
      </c>
      <c r="AK105" s="219">
        <f t="shared" si="50"/>
        <v>0</v>
      </c>
      <c r="AL105" s="70">
        <f t="shared" si="50"/>
        <v>0</v>
      </c>
      <c r="AM105" s="72">
        <f t="shared" si="50"/>
        <v>0</v>
      </c>
    </row>
    <row r="106" spans="2:41" x14ac:dyDescent="0.2">
      <c r="B106" s="19" t="s">
        <v>22</v>
      </c>
      <c r="C106" s="231" t="s">
        <v>318</v>
      </c>
      <c r="D106" s="232" t="str">
        <f>'Spec Driftkostnader'!D106</f>
        <v xml:space="preserve"> </v>
      </c>
      <c r="E106" s="233" t="str">
        <f>'Spec Driftkostnader'!E106</f>
        <v xml:space="preserve"> </v>
      </c>
      <c r="F106" s="234">
        <f>'Spec Driftkostnader'!F106</f>
        <v>1</v>
      </c>
      <c r="G106" s="235">
        <f>'Spec Driftkostnader'!G106</f>
        <v>0</v>
      </c>
      <c r="H106" s="253"/>
      <c r="I106" s="242"/>
      <c r="J106" s="242"/>
      <c r="K106" s="766"/>
      <c r="L106" s="253"/>
      <c r="M106" s="242"/>
      <c r="N106" s="242"/>
      <c r="O106" s="772"/>
      <c r="P106" s="242"/>
      <c r="Q106" s="242"/>
      <c r="R106" s="242"/>
      <c r="S106" s="766"/>
      <c r="T106" s="253"/>
      <c r="U106" s="242"/>
      <c r="V106" s="242"/>
      <c r="W106" s="772"/>
      <c r="X106" s="242"/>
      <c r="Y106" s="242"/>
      <c r="Z106" s="242"/>
      <c r="AA106" s="766"/>
      <c r="AB106" s="253"/>
      <c r="AC106" s="242"/>
      <c r="AD106" s="242"/>
      <c r="AE106" s="772"/>
      <c r="AF106" s="242"/>
      <c r="AG106" s="242"/>
      <c r="AH106" s="242"/>
      <c r="AI106" s="766"/>
      <c r="AJ106" s="253"/>
      <c r="AK106" s="243"/>
      <c r="AL106" s="228"/>
      <c r="AM106" s="229">
        <f>SUM($G106*AM$12)</f>
        <v>0</v>
      </c>
    </row>
    <row r="107" spans="2:41" x14ac:dyDescent="0.2">
      <c r="B107" s="19"/>
      <c r="C107" s="197" t="s">
        <v>82</v>
      </c>
      <c r="D107" s="232"/>
      <c r="E107" s="233"/>
      <c r="F107" s="234"/>
      <c r="G107" s="235"/>
      <c r="H107" s="253"/>
      <c r="I107" s="228"/>
      <c r="J107" s="228"/>
      <c r="K107" s="757"/>
      <c r="L107" s="253"/>
      <c r="M107" s="228"/>
      <c r="N107" s="228"/>
      <c r="O107" s="241"/>
      <c r="P107" s="242"/>
      <c r="Q107" s="228"/>
      <c r="R107" s="228"/>
      <c r="S107" s="757"/>
      <c r="T107" s="253"/>
      <c r="U107" s="228"/>
      <c r="V107" s="228"/>
      <c r="W107" s="241"/>
      <c r="X107" s="242"/>
      <c r="Y107" s="228"/>
      <c r="Z107" s="228"/>
      <c r="AA107" s="757"/>
      <c r="AB107" s="253"/>
      <c r="AC107" s="228"/>
      <c r="AD107" s="228"/>
      <c r="AE107" s="241"/>
      <c r="AF107" s="242"/>
      <c r="AG107" s="228"/>
      <c r="AH107" s="228"/>
      <c r="AI107" s="757"/>
      <c r="AJ107" s="253"/>
      <c r="AK107" s="227"/>
      <c r="AL107" s="228"/>
      <c r="AM107" s="241"/>
    </row>
    <row r="108" spans="2:41" x14ac:dyDescent="0.2">
      <c r="B108" s="172" t="s">
        <v>42</v>
      </c>
      <c r="C108" s="252" t="s">
        <v>347</v>
      </c>
      <c r="D108" s="236" t="str">
        <f>'Spec Driftkostnader'!D108</f>
        <v xml:space="preserve"> </v>
      </c>
      <c r="E108" s="237" t="str">
        <f>'Spec Driftkostnader'!E108</f>
        <v xml:space="preserve"> </v>
      </c>
      <c r="F108" s="835">
        <f>'Spec Driftkostnader'!F108</f>
        <v>32</v>
      </c>
      <c r="G108" s="239">
        <f>'Spec Driftkostnader'!G108</f>
        <v>0</v>
      </c>
      <c r="H108" s="762">
        <f t="shared" ref="H108:W116" si="51">SUM($G108*H$12)</f>
        <v>0</v>
      </c>
      <c r="I108" s="70">
        <f t="shared" si="51"/>
        <v>0</v>
      </c>
      <c r="J108" s="70">
        <f t="shared" si="51"/>
        <v>0</v>
      </c>
      <c r="K108" s="216">
        <f t="shared" si="51"/>
        <v>0</v>
      </c>
      <c r="L108" s="762">
        <f t="shared" si="51"/>
        <v>0</v>
      </c>
      <c r="M108" s="70">
        <f t="shared" si="51"/>
        <v>0</v>
      </c>
      <c r="N108" s="70">
        <f t="shared" si="51"/>
        <v>0</v>
      </c>
      <c r="O108" s="72">
        <f t="shared" si="51"/>
        <v>0</v>
      </c>
      <c r="P108" s="74">
        <f t="shared" si="51"/>
        <v>0</v>
      </c>
      <c r="Q108" s="70">
        <f t="shared" si="51"/>
        <v>0</v>
      </c>
      <c r="R108" s="70">
        <f t="shared" ref="R108:AG116" si="52">SUM($G108*R$12)</f>
        <v>0</v>
      </c>
      <c r="S108" s="216">
        <f t="shared" si="52"/>
        <v>0</v>
      </c>
      <c r="T108" s="762">
        <f t="shared" si="52"/>
        <v>0</v>
      </c>
      <c r="U108" s="70">
        <f t="shared" si="52"/>
        <v>0</v>
      </c>
      <c r="V108" s="70">
        <f t="shared" si="52"/>
        <v>0</v>
      </c>
      <c r="W108" s="72">
        <f t="shared" si="52"/>
        <v>0</v>
      </c>
      <c r="X108" s="74">
        <f t="shared" si="52"/>
        <v>0</v>
      </c>
      <c r="Y108" s="70">
        <f t="shared" si="52"/>
        <v>0</v>
      </c>
      <c r="Z108" s="70">
        <f t="shared" si="52"/>
        <v>0</v>
      </c>
      <c r="AA108" s="216">
        <f t="shared" si="52"/>
        <v>0</v>
      </c>
      <c r="AB108" s="762">
        <f t="shared" ref="AB108:AM116" si="53">SUM($G108*AB$12)</f>
        <v>0</v>
      </c>
      <c r="AC108" s="70">
        <f t="shared" si="53"/>
        <v>0</v>
      </c>
      <c r="AD108" s="70">
        <f t="shared" si="53"/>
        <v>0</v>
      </c>
      <c r="AE108" s="72">
        <f t="shared" si="53"/>
        <v>0</v>
      </c>
      <c r="AF108" s="74">
        <f t="shared" si="53"/>
        <v>0</v>
      </c>
      <c r="AG108" s="70">
        <f t="shared" si="53"/>
        <v>0</v>
      </c>
      <c r="AH108" s="70">
        <f t="shared" si="53"/>
        <v>0</v>
      </c>
      <c r="AI108" s="216">
        <f t="shared" si="53"/>
        <v>0</v>
      </c>
      <c r="AJ108" s="762">
        <f t="shared" si="53"/>
        <v>0</v>
      </c>
      <c r="AK108" s="70">
        <f t="shared" si="53"/>
        <v>0</v>
      </c>
      <c r="AL108" s="70">
        <f t="shared" si="53"/>
        <v>0</v>
      </c>
      <c r="AM108" s="72">
        <f t="shared" si="53"/>
        <v>0</v>
      </c>
    </row>
    <row r="109" spans="2:41" x14ac:dyDescent="0.2">
      <c r="B109" s="172" t="s">
        <v>147</v>
      </c>
      <c r="C109" s="15" t="s">
        <v>348</v>
      </c>
      <c r="D109" s="232" t="str">
        <f>'Spec Driftkostnader'!D109</f>
        <v xml:space="preserve"> </v>
      </c>
      <c r="E109" s="237" t="str">
        <f>'Spec Driftkostnader'!E109</f>
        <v xml:space="preserve"> </v>
      </c>
      <c r="F109" s="226">
        <f>'Spec Driftkostnader'!F109</f>
        <v>32</v>
      </c>
      <c r="G109" s="239">
        <f>'Spec Driftkostnader'!G109</f>
        <v>0</v>
      </c>
      <c r="H109" s="762">
        <f t="shared" si="51"/>
        <v>0</v>
      </c>
      <c r="I109" s="70">
        <f t="shared" si="51"/>
        <v>0</v>
      </c>
      <c r="J109" s="70">
        <f t="shared" si="51"/>
        <v>0</v>
      </c>
      <c r="K109" s="216">
        <f t="shared" si="51"/>
        <v>0</v>
      </c>
      <c r="L109" s="762">
        <f t="shared" si="51"/>
        <v>0</v>
      </c>
      <c r="M109" s="70">
        <f t="shared" si="51"/>
        <v>0</v>
      </c>
      <c r="N109" s="70">
        <f t="shared" si="51"/>
        <v>0</v>
      </c>
      <c r="O109" s="72">
        <f t="shared" si="51"/>
        <v>0</v>
      </c>
      <c r="P109" s="74">
        <f t="shared" si="51"/>
        <v>0</v>
      </c>
      <c r="Q109" s="70">
        <f t="shared" si="51"/>
        <v>0</v>
      </c>
      <c r="R109" s="70">
        <f t="shared" si="52"/>
        <v>0</v>
      </c>
      <c r="S109" s="216">
        <f t="shared" si="52"/>
        <v>0</v>
      </c>
      <c r="T109" s="762">
        <f t="shared" si="52"/>
        <v>0</v>
      </c>
      <c r="U109" s="70">
        <f t="shared" si="52"/>
        <v>0</v>
      </c>
      <c r="V109" s="70">
        <f t="shared" si="52"/>
        <v>0</v>
      </c>
      <c r="W109" s="72">
        <f t="shared" si="52"/>
        <v>0</v>
      </c>
      <c r="X109" s="74">
        <f t="shared" si="52"/>
        <v>0</v>
      </c>
      <c r="Y109" s="70">
        <f t="shared" si="52"/>
        <v>0</v>
      </c>
      <c r="Z109" s="70">
        <f t="shared" si="52"/>
        <v>0</v>
      </c>
      <c r="AA109" s="216">
        <f t="shared" si="52"/>
        <v>0</v>
      </c>
      <c r="AB109" s="762">
        <f t="shared" si="53"/>
        <v>0</v>
      </c>
      <c r="AC109" s="70">
        <f t="shared" si="53"/>
        <v>0</v>
      </c>
      <c r="AD109" s="70">
        <f t="shared" si="53"/>
        <v>0</v>
      </c>
      <c r="AE109" s="72">
        <f t="shared" si="53"/>
        <v>0</v>
      </c>
      <c r="AF109" s="74">
        <f t="shared" si="53"/>
        <v>0</v>
      </c>
      <c r="AG109" s="70">
        <f t="shared" si="53"/>
        <v>0</v>
      </c>
      <c r="AH109" s="70">
        <f t="shared" si="53"/>
        <v>0</v>
      </c>
      <c r="AI109" s="216">
        <f t="shared" si="53"/>
        <v>0</v>
      </c>
      <c r="AJ109" s="762">
        <f t="shared" si="53"/>
        <v>0</v>
      </c>
      <c r="AK109" s="70">
        <f t="shared" si="53"/>
        <v>0</v>
      </c>
      <c r="AL109" s="70">
        <f t="shared" si="53"/>
        <v>0</v>
      </c>
      <c r="AM109" s="72">
        <f t="shared" si="53"/>
        <v>0</v>
      </c>
    </row>
    <row r="110" spans="2:41" x14ac:dyDescent="0.2">
      <c r="B110" s="172" t="s">
        <v>148</v>
      </c>
      <c r="C110" s="15" t="s">
        <v>349</v>
      </c>
      <c r="D110" s="232" t="str">
        <f>'Spec Driftkostnader'!D110</f>
        <v xml:space="preserve"> </v>
      </c>
      <c r="E110" s="237" t="str">
        <f>'Spec Driftkostnader'!E110</f>
        <v xml:space="preserve"> </v>
      </c>
      <c r="F110" s="226">
        <f>'Spec Driftkostnader'!F110</f>
        <v>32</v>
      </c>
      <c r="G110" s="239">
        <f>'Spec Driftkostnader'!G110</f>
        <v>0</v>
      </c>
      <c r="H110" s="762">
        <f t="shared" si="51"/>
        <v>0</v>
      </c>
      <c r="I110" s="70">
        <f t="shared" si="51"/>
        <v>0</v>
      </c>
      <c r="J110" s="70">
        <f t="shared" si="51"/>
        <v>0</v>
      </c>
      <c r="K110" s="216">
        <f t="shared" si="51"/>
        <v>0</v>
      </c>
      <c r="L110" s="762">
        <f t="shared" si="51"/>
        <v>0</v>
      </c>
      <c r="M110" s="70">
        <f t="shared" si="51"/>
        <v>0</v>
      </c>
      <c r="N110" s="70">
        <f t="shared" si="51"/>
        <v>0</v>
      </c>
      <c r="O110" s="72">
        <f t="shared" si="51"/>
        <v>0</v>
      </c>
      <c r="P110" s="74">
        <f t="shared" si="51"/>
        <v>0</v>
      </c>
      <c r="Q110" s="70">
        <f t="shared" si="51"/>
        <v>0</v>
      </c>
      <c r="R110" s="70">
        <f t="shared" si="52"/>
        <v>0</v>
      </c>
      <c r="S110" s="216">
        <f t="shared" si="52"/>
        <v>0</v>
      </c>
      <c r="T110" s="762">
        <f t="shared" si="52"/>
        <v>0</v>
      </c>
      <c r="U110" s="70">
        <f t="shared" si="52"/>
        <v>0</v>
      </c>
      <c r="V110" s="70">
        <f t="shared" si="52"/>
        <v>0</v>
      </c>
      <c r="W110" s="72">
        <f t="shared" si="52"/>
        <v>0</v>
      </c>
      <c r="X110" s="74">
        <f t="shared" si="52"/>
        <v>0</v>
      </c>
      <c r="Y110" s="70">
        <f t="shared" si="52"/>
        <v>0</v>
      </c>
      <c r="Z110" s="70">
        <f t="shared" si="52"/>
        <v>0</v>
      </c>
      <c r="AA110" s="216">
        <f t="shared" si="52"/>
        <v>0</v>
      </c>
      <c r="AB110" s="762">
        <f t="shared" si="53"/>
        <v>0</v>
      </c>
      <c r="AC110" s="70">
        <f t="shared" si="53"/>
        <v>0</v>
      </c>
      <c r="AD110" s="70">
        <f t="shared" si="53"/>
        <v>0</v>
      </c>
      <c r="AE110" s="72">
        <f t="shared" si="53"/>
        <v>0</v>
      </c>
      <c r="AF110" s="74">
        <f t="shared" si="53"/>
        <v>0</v>
      </c>
      <c r="AG110" s="70">
        <f t="shared" si="53"/>
        <v>0</v>
      </c>
      <c r="AH110" s="70">
        <f t="shared" si="53"/>
        <v>0</v>
      </c>
      <c r="AI110" s="216">
        <f t="shared" si="53"/>
        <v>0</v>
      </c>
      <c r="AJ110" s="762">
        <f t="shared" si="53"/>
        <v>0</v>
      </c>
      <c r="AK110" s="70">
        <f t="shared" si="53"/>
        <v>0</v>
      </c>
      <c r="AL110" s="70">
        <f t="shared" si="53"/>
        <v>0</v>
      </c>
      <c r="AM110" s="72">
        <f t="shared" si="53"/>
        <v>0</v>
      </c>
    </row>
    <row r="111" spans="2:41" x14ac:dyDescent="0.2">
      <c r="B111" s="172" t="s">
        <v>149</v>
      </c>
      <c r="C111" s="15" t="s">
        <v>350</v>
      </c>
      <c r="D111" s="434" t="str">
        <f>'Spec Driftkostnader'!D111</f>
        <v xml:space="preserve"> </v>
      </c>
      <c r="E111" s="435" t="str">
        <f>'Spec Driftkostnader'!E111</f>
        <v xml:space="preserve"> </v>
      </c>
      <c r="F111" s="436">
        <f>'Spec Driftkostnader'!F111</f>
        <v>32</v>
      </c>
      <c r="G111" s="437">
        <f>'Spec Driftkostnader'!G111</f>
        <v>0</v>
      </c>
      <c r="H111" s="762">
        <f t="shared" si="51"/>
        <v>0</v>
      </c>
      <c r="I111" s="70">
        <f t="shared" si="51"/>
        <v>0</v>
      </c>
      <c r="J111" s="70">
        <f t="shared" si="51"/>
        <v>0</v>
      </c>
      <c r="K111" s="216">
        <f t="shared" si="51"/>
        <v>0</v>
      </c>
      <c r="L111" s="762">
        <f t="shared" si="51"/>
        <v>0</v>
      </c>
      <c r="M111" s="70">
        <f t="shared" si="51"/>
        <v>0</v>
      </c>
      <c r="N111" s="70">
        <f t="shared" si="51"/>
        <v>0</v>
      </c>
      <c r="O111" s="72">
        <f t="shared" si="51"/>
        <v>0</v>
      </c>
      <c r="P111" s="74">
        <f t="shared" si="51"/>
        <v>0</v>
      </c>
      <c r="Q111" s="70">
        <f t="shared" si="51"/>
        <v>0</v>
      </c>
      <c r="R111" s="70">
        <f t="shared" si="52"/>
        <v>0</v>
      </c>
      <c r="S111" s="216">
        <f t="shared" si="52"/>
        <v>0</v>
      </c>
      <c r="T111" s="762">
        <f t="shared" si="52"/>
        <v>0</v>
      </c>
      <c r="U111" s="70">
        <f t="shared" si="52"/>
        <v>0</v>
      </c>
      <c r="V111" s="70">
        <f t="shared" si="52"/>
        <v>0</v>
      </c>
      <c r="W111" s="72">
        <f t="shared" si="52"/>
        <v>0</v>
      </c>
      <c r="X111" s="74">
        <f t="shared" si="52"/>
        <v>0</v>
      </c>
      <c r="Y111" s="70">
        <f t="shared" si="52"/>
        <v>0</v>
      </c>
      <c r="Z111" s="70">
        <f t="shared" si="52"/>
        <v>0</v>
      </c>
      <c r="AA111" s="216">
        <f t="shared" si="52"/>
        <v>0</v>
      </c>
      <c r="AB111" s="762">
        <f t="shared" si="53"/>
        <v>0</v>
      </c>
      <c r="AC111" s="70">
        <f t="shared" si="53"/>
        <v>0</v>
      </c>
      <c r="AD111" s="70">
        <f t="shared" si="53"/>
        <v>0</v>
      </c>
      <c r="AE111" s="72">
        <f t="shared" si="53"/>
        <v>0</v>
      </c>
      <c r="AF111" s="74">
        <f t="shared" si="53"/>
        <v>0</v>
      </c>
      <c r="AG111" s="70">
        <f t="shared" si="53"/>
        <v>0</v>
      </c>
      <c r="AH111" s="70">
        <f t="shared" si="53"/>
        <v>0</v>
      </c>
      <c r="AI111" s="216">
        <f t="shared" si="53"/>
        <v>0</v>
      </c>
      <c r="AJ111" s="762">
        <f t="shared" si="53"/>
        <v>0</v>
      </c>
      <c r="AK111" s="70">
        <f t="shared" si="53"/>
        <v>0</v>
      </c>
      <c r="AL111" s="70">
        <f t="shared" si="53"/>
        <v>0</v>
      </c>
      <c r="AM111" s="72">
        <f t="shared" si="53"/>
        <v>0</v>
      </c>
    </row>
    <row r="112" spans="2:41" x14ac:dyDescent="0.2">
      <c r="B112" s="172" t="s">
        <v>150</v>
      </c>
      <c r="C112" s="428" t="s">
        <v>351</v>
      </c>
      <c r="D112" s="434" t="str">
        <f>'Spec Driftkostnader'!D112</f>
        <v xml:space="preserve"> </v>
      </c>
      <c r="E112" s="435" t="str">
        <f>'Spec Driftkostnader'!E112</f>
        <v xml:space="preserve"> </v>
      </c>
      <c r="F112" s="436">
        <f>'Spec Driftkostnader'!F112</f>
        <v>32</v>
      </c>
      <c r="G112" s="437">
        <f>'Spec Driftkostnader'!G112</f>
        <v>0</v>
      </c>
      <c r="H112" s="762">
        <f t="shared" si="51"/>
        <v>0</v>
      </c>
      <c r="I112" s="70">
        <f t="shared" si="51"/>
        <v>0</v>
      </c>
      <c r="J112" s="70">
        <f t="shared" si="51"/>
        <v>0</v>
      </c>
      <c r="K112" s="216">
        <f t="shared" si="51"/>
        <v>0</v>
      </c>
      <c r="L112" s="762">
        <f t="shared" si="51"/>
        <v>0</v>
      </c>
      <c r="M112" s="70">
        <f t="shared" si="51"/>
        <v>0</v>
      </c>
      <c r="N112" s="70">
        <f t="shared" si="51"/>
        <v>0</v>
      </c>
      <c r="O112" s="72">
        <f t="shared" si="51"/>
        <v>0</v>
      </c>
      <c r="P112" s="74">
        <f t="shared" si="51"/>
        <v>0</v>
      </c>
      <c r="Q112" s="70">
        <f t="shared" si="51"/>
        <v>0</v>
      </c>
      <c r="R112" s="70">
        <f t="shared" si="52"/>
        <v>0</v>
      </c>
      <c r="S112" s="216">
        <f t="shared" si="52"/>
        <v>0</v>
      </c>
      <c r="T112" s="762">
        <f t="shared" si="52"/>
        <v>0</v>
      </c>
      <c r="U112" s="70">
        <f t="shared" si="52"/>
        <v>0</v>
      </c>
      <c r="V112" s="70">
        <f t="shared" si="52"/>
        <v>0</v>
      </c>
      <c r="W112" s="72">
        <f t="shared" si="52"/>
        <v>0</v>
      </c>
      <c r="X112" s="74">
        <f t="shared" si="52"/>
        <v>0</v>
      </c>
      <c r="Y112" s="70">
        <f t="shared" si="52"/>
        <v>0</v>
      </c>
      <c r="Z112" s="70">
        <f t="shared" si="52"/>
        <v>0</v>
      </c>
      <c r="AA112" s="216">
        <f t="shared" si="52"/>
        <v>0</v>
      </c>
      <c r="AB112" s="762">
        <f t="shared" si="53"/>
        <v>0</v>
      </c>
      <c r="AC112" s="70">
        <f t="shared" si="53"/>
        <v>0</v>
      </c>
      <c r="AD112" s="70">
        <f t="shared" si="53"/>
        <v>0</v>
      </c>
      <c r="AE112" s="72">
        <f t="shared" si="53"/>
        <v>0</v>
      </c>
      <c r="AF112" s="74">
        <f t="shared" si="53"/>
        <v>0</v>
      </c>
      <c r="AG112" s="70">
        <f t="shared" si="53"/>
        <v>0</v>
      </c>
      <c r="AH112" s="70">
        <f t="shared" si="53"/>
        <v>0</v>
      </c>
      <c r="AI112" s="216">
        <f t="shared" si="53"/>
        <v>0</v>
      </c>
      <c r="AJ112" s="762">
        <f t="shared" si="53"/>
        <v>0</v>
      </c>
      <c r="AK112" s="70">
        <f t="shared" si="53"/>
        <v>0</v>
      </c>
      <c r="AL112" s="70">
        <f t="shared" si="53"/>
        <v>0</v>
      </c>
      <c r="AM112" s="72">
        <f t="shared" si="53"/>
        <v>0</v>
      </c>
    </row>
    <row r="113" spans="2:41" x14ac:dyDescent="0.2">
      <c r="B113" s="172" t="s">
        <v>151</v>
      </c>
      <c r="C113" s="428" t="s">
        <v>352</v>
      </c>
      <c r="D113" s="232" t="str">
        <f>'Spec Driftkostnader'!D113</f>
        <v xml:space="preserve"> </v>
      </c>
      <c r="E113" s="237" t="str">
        <f>'Spec Driftkostnader'!E113</f>
        <v xml:space="preserve"> </v>
      </c>
      <c r="F113" s="226">
        <f>'Spec Driftkostnader'!F113</f>
        <v>32</v>
      </c>
      <c r="G113" s="239">
        <f>'Spec Driftkostnader'!G113</f>
        <v>0</v>
      </c>
      <c r="H113" s="762">
        <f t="shared" si="51"/>
        <v>0</v>
      </c>
      <c r="I113" s="70">
        <f t="shared" si="51"/>
        <v>0</v>
      </c>
      <c r="J113" s="70">
        <f t="shared" si="51"/>
        <v>0</v>
      </c>
      <c r="K113" s="216">
        <f t="shared" si="51"/>
        <v>0</v>
      </c>
      <c r="L113" s="762">
        <f t="shared" si="51"/>
        <v>0</v>
      </c>
      <c r="M113" s="70">
        <f t="shared" si="51"/>
        <v>0</v>
      </c>
      <c r="N113" s="70">
        <f t="shared" si="51"/>
        <v>0</v>
      </c>
      <c r="O113" s="72">
        <f t="shared" si="51"/>
        <v>0</v>
      </c>
      <c r="P113" s="74">
        <f t="shared" si="51"/>
        <v>0</v>
      </c>
      <c r="Q113" s="70">
        <f t="shared" si="51"/>
        <v>0</v>
      </c>
      <c r="R113" s="70">
        <f t="shared" si="52"/>
        <v>0</v>
      </c>
      <c r="S113" s="216">
        <f t="shared" si="52"/>
        <v>0</v>
      </c>
      <c r="T113" s="762">
        <f t="shared" si="52"/>
        <v>0</v>
      </c>
      <c r="U113" s="70">
        <f t="shared" si="52"/>
        <v>0</v>
      </c>
      <c r="V113" s="70">
        <f t="shared" si="52"/>
        <v>0</v>
      </c>
      <c r="W113" s="72">
        <f t="shared" si="52"/>
        <v>0</v>
      </c>
      <c r="X113" s="74">
        <f t="shared" si="52"/>
        <v>0</v>
      </c>
      <c r="Y113" s="70">
        <f t="shared" si="52"/>
        <v>0</v>
      </c>
      <c r="Z113" s="70">
        <f t="shared" si="52"/>
        <v>0</v>
      </c>
      <c r="AA113" s="216">
        <f t="shared" si="52"/>
        <v>0</v>
      </c>
      <c r="AB113" s="762">
        <f t="shared" si="53"/>
        <v>0</v>
      </c>
      <c r="AC113" s="70">
        <f t="shared" si="53"/>
        <v>0</v>
      </c>
      <c r="AD113" s="70">
        <f t="shared" si="53"/>
        <v>0</v>
      </c>
      <c r="AE113" s="72">
        <f t="shared" si="53"/>
        <v>0</v>
      </c>
      <c r="AF113" s="74">
        <f t="shared" si="53"/>
        <v>0</v>
      </c>
      <c r="AG113" s="70">
        <f t="shared" si="53"/>
        <v>0</v>
      </c>
      <c r="AH113" s="70">
        <f t="shared" si="53"/>
        <v>0</v>
      </c>
      <c r="AI113" s="216">
        <f t="shared" si="53"/>
        <v>0</v>
      </c>
      <c r="AJ113" s="762">
        <f t="shared" si="53"/>
        <v>0</v>
      </c>
      <c r="AK113" s="70">
        <f t="shared" si="53"/>
        <v>0</v>
      </c>
      <c r="AL113" s="70">
        <f t="shared" si="53"/>
        <v>0</v>
      </c>
      <c r="AM113" s="72">
        <f t="shared" si="53"/>
        <v>0</v>
      </c>
    </row>
    <row r="114" spans="2:41" x14ac:dyDescent="0.2">
      <c r="B114" s="172" t="s">
        <v>152</v>
      </c>
      <c r="C114" s="15" t="s">
        <v>353</v>
      </c>
      <c r="D114" s="232" t="str">
        <f>'Spec Driftkostnader'!D114</f>
        <v xml:space="preserve"> </v>
      </c>
      <c r="E114" s="251" t="str">
        <f>'Spec Driftkostnader'!E114</f>
        <v xml:space="preserve"> </v>
      </c>
      <c r="F114" s="831">
        <f>'Spec Driftkostnader'!F114</f>
        <v>32</v>
      </c>
      <c r="G114" s="249">
        <f>'Spec Driftkostnader'!G114</f>
        <v>0</v>
      </c>
      <c r="H114" s="762">
        <f t="shared" si="51"/>
        <v>0</v>
      </c>
      <c r="I114" s="70">
        <f t="shared" si="51"/>
        <v>0</v>
      </c>
      <c r="J114" s="70">
        <f t="shared" si="51"/>
        <v>0</v>
      </c>
      <c r="K114" s="216">
        <f t="shared" si="51"/>
        <v>0</v>
      </c>
      <c r="L114" s="762">
        <f t="shared" si="51"/>
        <v>0</v>
      </c>
      <c r="M114" s="70">
        <f t="shared" si="51"/>
        <v>0</v>
      </c>
      <c r="N114" s="70">
        <f t="shared" si="51"/>
        <v>0</v>
      </c>
      <c r="O114" s="72">
        <f t="shared" si="51"/>
        <v>0</v>
      </c>
      <c r="P114" s="74">
        <f t="shared" si="51"/>
        <v>0</v>
      </c>
      <c r="Q114" s="70">
        <f t="shared" si="51"/>
        <v>0</v>
      </c>
      <c r="R114" s="70">
        <f t="shared" si="52"/>
        <v>0</v>
      </c>
      <c r="S114" s="216">
        <f t="shared" si="52"/>
        <v>0</v>
      </c>
      <c r="T114" s="762">
        <f t="shared" si="52"/>
        <v>0</v>
      </c>
      <c r="U114" s="70">
        <f t="shared" si="52"/>
        <v>0</v>
      </c>
      <c r="V114" s="70">
        <f t="shared" si="52"/>
        <v>0</v>
      </c>
      <c r="W114" s="72">
        <f t="shared" si="52"/>
        <v>0</v>
      </c>
      <c r="X114" s="74">
        <f t="shared" si="52"/>
        <v>0</v>
      </c>
      <c r="Y114" s="70">
        <f t="shared" si="52"/>
        <v>0</v>
      </c>
      <c r="Z114" s="70">
        <f t="shared" si="52"/>
        <v>0</v>
      </c>
      <c r="AA114" s="216">
        <f t="shared" si="52"/>
        <v>0</v>
      </c>
      <c r="AB114" s="762">
        <f t="shared" si="53"/>
        <v>0</v>
      </c>
      <c r="AC114" s="70">
        <f t="shared" si="53"/>
        <v>0</v>
      </c>
      <c r="AD114" s="70">
        <f t="shared" si="53"/>
        <v>0</v>
      </c>
      <c r="AE114" s="72">
        <f t="shared" si="53"/>
        <v>0</v>
      </c>
      <c r="AF114" s="74">
        <f t="shared" si="53"/>
        <v>0</v>
      </c>
      <c r="AG114" s="70">
        <f t="shared" si="53"/>
        <v>0</v>
      </c>
      <c r="AH114" s="70">
        <f t="shared" si="53"/>
        <v>0</v>
      </c>
      <c r="AI114" s="216">
        <f t="shared" si="53"/>
        <v>0</v>
      </c>
      <c r="AJ114" s="762">
        <f t="shared" si="53"/>
        <v>0</v>
      </c>
      <c r="AK114" s="70">
        <f t="shared" si="53"/>
        <v>0</v>
      </c>
      <c r="AL114" s="70">
        <f t="shared" si="53"/>
        <v>0</v>
      </c>
      <c r="AM114" s="72">
        <f t="shared" si="53"/>
        <v>0</v>
      </c>
      <c r="AO114" s="82"/>
    </row>
    <row r="115" spans="2:41" x14ac:dyDescent="0.2">
      <c r="B115" s="172" t="s">
        <v>153</v>
      </c>
      <c r="C115" s="806" t="s">
        <v>354</v>
      </c>
      <c r="D115" s="76" t="str">
        <f>'Spec Driftkostnader'!D115</f>
        <v xml:space="preserve"> </v>
      </c>
      <c r="E115" s="85" t="str">
        <f>'Spec Driftkostnader'!E115</f>
        <v xml:space="preserve"> </v>
      </c>
      <c r="F115" s="226">
        <f>'Spec Driftkostnader'!F115</f>
        <v>32</v>
      </c>
      <c r="G115" s="88">
        <f>'Spec Driftkostnader'!G115</f>
        <v>0</v>
      </c>
      <c r="H115" s="762">
        <f t="shared" si="51"/>
        <v>0</v>
      </c>
      <c r="I115" s="70">
        <f t="shared" si="51"/>
        <v>0</v>
      </c>
      <c r="J115" s="70">
        <f t="shared" si="51"/>
        <v>0</v>
      </c>
      <c r="K115" s="216">
        <f t="shared" si="51"/>
        <v>0</v>
      </c>
      <c r="L115" s="762">
        <f t="shared" si="51"/>
        <v>0</v>
      </c>
      <c r="M115" s="70">
        <f t="shared" si="51"/>
        <v>0</v>
      </c>
      <c r="N115" s="70">
        <f t="shared" si="51"/>
        <v>0</v>
      </c>
      <c r="O115" s="216">
        <f t="shared" si="51"/>
        <v>0</v>
      </c>
      <c r="P115" s="762">
        <f t="shared" si="51"/>
        <v>0</v>
      </c>
      <c r="Q115" s="70">
        <f t="shared" si="51"/>
        <v>0</v>
      </c>
      <c r="R115" s="70">
        <f t="shared" si="51"/>
        <v>0</v>
      </c>
      <c r="S115" s="216">
        <f t="shared" si="51"/>
        <v>0</v>
      </c>
      <c r="T115" s="762">
        <f t="shared" si="51"/>
        <v>0</v>
      </c>
      <c r="U115" s="70">
        <f t="shared" si="51"/>
        <v>0</v>
      </c>
      <c r="V115" s="70">
        <f t="shared" si="51"/>
        <v>0</v>
      </c>
      <c r="W115" s="216">
        <f t="shared" si="51"/>
        <v>0</v>
      </c>
      <c r="X115" s="762">
        <f t="shared" si="52"/>
        <v>0</v>
      </c>
      <c r="Y115" s="70">
        <f t="shared" si="52"/>
        <v>0</v>
      </c>
      <c r="Z115" s="70">
        <f t="shared" si="52"/>
        <v>0</v>
      </c>
      <c r="AA115" s="216">
        <f t="shared" si="52"/>
        <v>0</v>
      </c>
      <c r="AB115" s="762">
        <f t="shared" si="52"/>
        <v>0</v>
      </c>
      <c r="AC115" s="70">
        <f t="shared" si="52"/>
        <v>0</v>
      </c>
      <c r="AD115" s="70">
        <f t="shared" si="52"/>
        <v>0</v>
      </c>
      <c r="AE115" s="216">
        <f t="shared" si="52"/>
        <v>0</v>
      </c>
      <c r="AF115" s="762">
        <f t="shared" si="52"/>
        <v>0</v>
      </c>
      <c r="AG115" s="70">
        <f t="shared" si="52"/>
        <v>0</v>
      </c>
      <c r="AH115" s="70">
        <f t="shared" si="53"/>
        <v>0</v>
      </c>
      <c r="AI115" s="216">
        <f t="shared" si="53"/>
        <v>0</v>
      </c>
      <c r="AJ115" s="762">
        <f t="shared" si="53"/>
        <v>0</v>
      </c>
      <c r="AK115" s="70">
        <f t="shared" si="53"/>
        <v>0</v>
      </c>
      <c r="AL115" s="70">
        <f t="shared" si="53"/>
        <v>0</v>
      </c>
      <c r="AM115" s="72">
        <f t="shared" si="53"/>
        <v>0</v>
      </c>
      <c r="AO115" s="585" t="s">
        <v>50</v>
      </c>
    </row>
    <row r="116" spans="2:41" x14ac:dyDescent="0.2">
      <c r="B116" s="171" t="s">
        <v>160</v>
      </c>
      <c r="C116" s="807" t="s">
        <v>355</v>
      </c>
      <c r="D116" s="247" t="str">
        <f>'Spec Driftkostnader'!D116</f>
        <v xml:space="preserve"> </v>
      </c>
      <c r="E116" s="246" t="str">
        <f>'Spec Driftkostnader'!E116</f>
        <v xml:space="preserve"> </v>
      </c>
      <c r="F116" s="834">
        <f>'Spec Driftkostnader'!F116</f>
        <v>32</v>
      </c>
      <c r="G116" s="244">
        <f>'Spec Driftkostnader'!G116</f>
        <v>0</v>
      </c>
      <c r="H116" s="763">
        <f t="shared" si="51"/>
        <v>0</v>
      </c>
      <c r="I116" s="230">
        <f t="shared" si="51"/>
        <v>0</v>
      </c>
      <c r="J116" s="230">
        <f t="shared" si="51"/>
        <v>0</v>
      </c>
      <c r="K116" s="765">
        <f t="shared" si="51"/>
        <v>0</v>
      </c>
      <c r="L116" s="763">
        <f t="shared" si="51"/>
        <v>0</v>
      </c>
      <c r="M116" s="230">
        <f t="shared" si="51"/>
        <v>0</v>
      </c>
      <c r="N116" s="230">
        <f t="shared" si="51"/>
        <v>0</v>
      </c>
      <c r="O116" s="73">
        <f t="shared" si="51"/>
        <v>0</v>
      </c>
      <c r="P116" s="769">
        <f t="shared" si="51"/>
        <v>0</v>
      </c>
      <c r="Q116" s="230">
        <f t="shared" si="51"/>
        <v>0</v>
      </c>
      <c r="R116" s="230">
        <f t="shared" si="52"/>
        <v>0</v>
      </c>
      <c r="S116" s="765">
        <f t="shared" si="52"/>
        <v>0</v>
      </c>
      <c r="T116" s="763">
        <f t="shared" si="52"/>
        <v>0</v>
      </c>
      <c r="U116" s="230">
        <f t="shared" si="52"/>
        <v>0</v>
      </c>
      <c r="V116" s="230">
        <f t="shared" si="52"/>
        <v>0</v>
      </c>
      <c r="W116" s="73">
        <f t="shared" si="52"/>
        <v>0</v>
      </c>
      <c r="X116" s="769">
        <f t="shared" si="52"/>
        <v>0</v>
      </c>
      <c r="Y116" s="230">
        <f t="shared" si="52"/>
        <v>0</v>
      </c>
      <c r="Z116" s="230">
        <f t="shared" si="52"/>
        <v>0</v>
      </c>
      <c r="AA116" s="765">
        <f t="shared" si="52"/>
        <v>0</v>
      </c>
      <c r="AB116" s="763">
        <f t="shared" si="53"/>
        <v>0</v>
      </c>
      <c r="AC116" s="230">
        <f t="shared" si="53"/>
        <v>0</v>
      </c>
      <c r="AD116" s="230">
        <f t="shared" si="53"/>
        <v>0</v>
      </c>
      <c r="AE116" s="73">
        <f t="shared" si="53"/>
        <v>0</v>
      </c>
      <c r="AF116" s="769">
        <f t="shared" si="53"/>
        <v>0</v>
      </c>
      <c r="AG116" s="230">
        <f t="shared" si="53"/>
        <v>0</v>
      </c>
      <c r="AH116" s="230">
        <f t="shared" si="53"/>
        <v>0</v>
      </c>
      <c r="AI116" s="765">
        <f t="shared" si="53"/>
        <v>0</v>
      </c>
      <c r="AJ116" s="763">
        <f t="shared" si="53"/>
        <v>0</v>
      </c>
      <c r="AK116" s="230">
        <f t="shared" si="53"/>
        <v>0</v>
      </c>
      <c r="AL116" s="230">
        <f t="shared" si="53"/>
        <v>0</v>
      </c>
      <c r="AM116" s="73">
        <f t="shared" si="53"/>
        <v>0</v>
      </c>
      <c r="AO116" s="203">
        <f>SUM(H103:AM116)</f>
        <v>0</v>
      </c>
    </row>
    <row r="117" spans="2:41" s="396" customFormat="1" x14ac:dyDescent="0.2">
      <c r="B117" s="759"/>
      <c r="C117" s="717"/>
      <c r="D117" s="718"/>
      <c r="E117" s="719"/>
      <c r="G117" s="654"/>
      <c r="H117" s="720"/>
      <c r="I117" s="720"/>
      <c r="J117" s="720"/>
      <c r="K117" s="720"/>
      <c r="L117" s="720"/>
      <c r="M117" s="720"/>
      <c r="N117" s="720"/>
      <c r="O117" s="720"/>
      <c r="P117" s="720"/>
      <c r="Q117" s="720"/>
      <c r="R117" s="720"/>
      <c r="S117" s="720"/>
      <c r="T117" s="720"/>
      <c r="U117" s="720"/>
      <c r="V117" s="720"/>
      <c r="W117" s="720"/>
      <c r="X117" s="720"/>
      <c r="Y117" s="720"/>
      <c r="Z117" s="720"/>
      <c r="AA117" s="720"/>
      <c r="AB117" s="720"/>
      <c r="AC117" s="720"/>
      <c r="AD117" s="720"/>
      <c r="AE117" s="720"/>
      <c r="AF117" s="720"/>
      <c r="AG117" s="720"/>
      <c r="AH117" s="720"/>
      <c r="AI117" s="720"/>
      <c r="AJ117" s="720"/>
      <c r="AK117" s="720"/>
      <c r="AL117" s="720"/>
      <c r="AM117" s="720"/>
      <c r="AO117" s="721"/>
    </row>
    <row r="118" spans="2:41" x14ac:dyDescent="0.2">
      <c r="C118" s="7"/>
      <c r="D118" s="7"/>
      <c r="E118" s="7"/>
      <c r="F118" s="7"/>
      <c r="G118" s="137"/>
      <c r="H118" s="1091">
        <v>2015</v>
      </c>
      <c r="I118" s="1092"/>
      <c r="J118" s="1092"/>
      <c r="K118" s="1092"/>
      <c r="L118" s="1091">
        <v>2016</v>
      </c>
      <c r="M118" s="1092"/>
      <c r="N118" s="1092"/>
      <c r="O118" s="1093"/>
      <c r="P118" s="1094">
        <v>2017</v>
      </c>
      <c r="Q118" s="1092"/>
      <c r="R118" s="1092"/>
      <c r="S118" s="1092"/>
      <c r="T118" s="1091">
        <v>2018</v>
      </c>
      <c r="U118" s="1092"/>
      <c r="V118" s="1092"/>
      <c r="W118" s="1093"/>
      <c r="X118" s="1094">
        <v>2019</v>
      </c>
      <c r="Y118" s="1092"/>
      <c r="Z118" s="1092"/>
      <c r="AA118" s="1092"/>
      <c r="AB118" s="1091">
        <v>2020</v>
      </c>
      <c r="AC118" s="1092"/>
      <c r="AD118" s="1092"/>
      <c r="AE118" s="1093"/>
      <c r="AF118" s="1094">
        <v>2021</v>
      </c>
      <c r="AG118" s="1092"/>
      <c r="AH118" s="1092"/>
      <c r="AI118" s="1092"/>
      <c r="AJ118" s="1091">
        <v>2022</v>
      </c>
      <c r="AK118" s="1092"/>
      <c r="AL118" s="1092"/>
      <c r="AM118" s="1093"/>
      <c r="AO118" s="225"/>
    </row>
    <row r="119" spans="2:41" x14ac:dyDescent="0.2">
      <c r="C119" s="7"/>
      <c r="D119" s="79"/>
      <c r="E119" s="80" t="s">
        <v>53</v>
      </c>
      <c r="F119" s="99" t="s">
        <v>14</v>
      </c>
      <c r="G119" s="138" t="s">
        <v>48</v>
      </c>
      <c r="H119" s="748" t="s">
        <v>343</v>
      </c>
      <c r="I119" s="749" t="s">
        <v>344</v>
      </c>
      <c r="J119" s="750" t="s">
        <v>345</v>
      </c>
      <c r="K119" s="764" t="s">
        <v>346</v>
      </c>
      <c r="L119" s="748" t="s">
        <v>343</v>
      </c>
      <c r="M119" s="749" t="s">
        <v>344</v>
      </c>
      <c r="N119" s="750" t="s">
        <v>345</v>
      </c>
      <c r="O119" s="770" t="s">
        <v>346</v>
      </c>
      <c r="P119" s="756" t="s">
        <v>343</v>
      </c>
      <c r="Q119" s="749" t="s">
        <v>344</v>
      </c>
      <c r="R119" s="750" t="s">
        <v>345</v>
      </c>
      <c r="S119" s="773" t="s">
        <v>346</v>
      </c>
      <c r="T119" s="748" t="s">
        <v>343</v>
      </c>
      <c r="U119" s="749" t="s">
        <v>344</v>
      </c>
      <c r="V119" s="750" t="s">
        <v>345</v>
      </c>
      <c r="W119" s="770" t="s">
        <v>346</v>
      </c>
      <c r="X119" s="756" t="s">
        <v>343</v>
      </c>
      <c r="Y119" s="749" t="s">
        <v>344</v>
      </c>
      <c r="Z119" s="750" t="s">
        <v>345</v>
      </c>
      <c r="AA119" s="773" t="s">
        <v>346</v>
      </c>
      <c r="AB119" s="748" t="s">
        <v>343</v>
      </c>
      <c r="AC119" s="749" t="s">
        <v>344</v>
      </c>
      <c r="AD119" s="750" t="s">
        <v>345</v>
      </c>
      <c r="AE119" s="770" t="s">
        <v>346</v>
      </c>
      <c r="AF119" s="756" t="s">
        <v>343</v>
      </c>
      <c r="AG119" s="749" t="s">
        <v>344</v>
      </c>
      <c r="AH119" s="750" t="s">
        <v>345</v>
      </c>
      <c r="AI119" s="773" t="s">
        <v>346</v>
      </c>
      <c r="AJ119" s="748" t="s">
        <v>343</v>
      </c>
      <c r="AK119" s="749" t="s">
        <v>344</v>
      </c>
      <c r="AL119" s="750" t="s">
        <v>345</v>
      </c>
      <c r="AM119" s="770" t="s">
        <v>346</v>
      </c>
      <c r="AO119" s="225"/>
    </row>
    <row r="120" spans="2:41" ht="15" x14ac:dyDescent="0.25">
      <c r="B120" s="4" t="s">
        <v>335</v>
      </c>
      <c r="C120" s="7"/>
      <c r="D120" s="126" t="s">
        <v>28</v>
      </c>
      <c r="E120" s="81" t="s">
        <v>54</v>
      </c>
      <c r="F120" s="100" t="s">
        <v>49</v>
      </c>
      <c r="G120" s="139" t="s">
        <v>47</v>
      </c>
      <c r="H120" s="222">
        <f t="shared" ref="H120:AM120" si="54">H$12</f>
        <v>0.02</v>
      </c>
      <c r="I120" s="221">
        <f t="shared" si="54"/>
        <v>4.0399999999999991E-2</v>
      </c>
      <c r="J120" s="221">
        <f t="shared" si="54"/>
        <v>4.0399999999999991E-2</v>
      </c>
      <c r="K120" s="223">
        <f t="shared" si="54"/>
        <v>4.0399999999999991E-2</v>
      </c>
      <c r="L120" s="222">
        <f t="shared" si="54"/>
        <v>4.0399999999999991E-2</v>
      </c>
      <c r="M120" s="221">
        <f t="shared" si="54"/>
        <v>6.1207999999999929E-2</v>
      </c>
      <c r="N120" s="221">
        <f t="shared" si="54"/>
        <v>6.1207999999999929E-2</v>
      </c>
      <c r="O120" s="224">
        <f t="shared" si="54"/>
        <v>6.1207999999999929E-2</v>
      </c>
      <c r="P120" s="767">
        <f t="shared" si="54"/>
        <v>6.1207999999999929E-2</v>
      </c>
      <c r="Q120" s="221">
        <f t="shared" si="54"/>
        <v>8.2432159999999977E-2</v>
      </c>
      <c r="R120" s="221">
        <f t="shared" si="54"/>
        <v>8.2432159999999977E-2</v>
      </c>
      <c r="S120" s="223">
        <f t="shared" si="54"/>
        <v>8.2432159999999977E-2</v>
      </c>
      <c r="T120" s="222">
        <f t="shared" si="54"/>
        <v>8.2432159999999977E-2</v>
      </c>
      <c r="U120" s="221">
        <f t="shared" si="54"/>
        <v>0.10408080320000002</v>
      </c>
      <c r="V120" s="221">
        <f t="shared" si="54"/>
        <v>0.10408080320000002</v>
      </c>
      <c r="W120" s="224">
        <f t="shared" si="54"/>
        <v>0.10408080320000002</v>
      </c>
      <c r="X120" s="767">
        <f t="shared" si="54"/>
        <v>0.10408080320000002</v>
      </c>
      <c r="Y120" s="221">
        <f t="shared" si="54"/>
        <v>0.12616241926400007</v>
      </c>
      <c r="Z120" s="221">
        <f t="shared" si="54"/>
        <v>0.12616241926400007</v>
      </c>
      <c r="AA120" s="223">
        <f t="shared" si="54"/>
        <v>0.12616241926400007</v>
      </c>
      <c r="AB120" s="222">
        <f t="shared" si="54"/>
        <v>0.12616241926400007</v>
      </c>
      <c r="AC120" s="221">
        <f t="shared" si="54"/>
        <v>0.14868566764928004</v>
      </c>
      <c r="AD120" s="221">
        <f t="shared" si="54"/>
        <v>0.14868566764928004</v>
      </c>
      <c r="AE120" s="224">
        <f t="shared" si="54"/>
        <v>0.14868566764928004</v>
      </c>
      <c r="AF120" s="767">
        <f t="shared" si="54"/>
        <v>0.14868566764928004</v>
      </c>
      <c r="AG120" s="221">
        <f t="shared" si="54"/>
        <v>0.17165938100226574</v>
      </c>
      <c r="AH120" s="221">
        <f t="shared" si="54"/>
        <v>0.17165938100226574</v>
      </c>
      <c r="AI120" s="223">
        <f t="shared" si="54"/>
        <v>0.17165938100226574</v>
      </c>
      <c r="AJ120" s="222">
        <f t="shared" si="54"/>
        <v>0.17165938100226574</v>
      </c>
      <c r="AK120" s="223">
        <f t="shared" si="54"/>
        <v>0.19509256862231106</v>
      </c>
      <c r="AL120" s="221">
        <f t="shared" si="54"/>
        <v>0.19509256862231106</v>
      </c>
      <c r="AM120" s="224">
        <f t="shared" si="54"/>
        <v>0.19509256862231106</v>
      </c>
      <c r="AO120" s="225"/>
    </row>
    <row r="121" spans="2:41" x14ac:dyDescent="0.2">
      <c r="B121" s="92" t="s">
        <v>37</v>
      </c>
      <c r="C121" s="93" t="s">
        <v>317</v>
      </c>
      <c r="D121" s="400" t="str">
        <f>'Spec Driftkostnader'!D121</f>
        <v xml:space="preserve"> </v>
      </c>
      <c r="E121" s="401" t="str">
        <f>'Spec Driftkostnader'!E121</f>
        <v xml:space="preserve"> </v>
      </c>
      <c r="F121" s="402">
        <f>'Spec Driftkostnader'!F121</f>
        <v>32</v>
      </c>
      <c r="G121" s="403">
        <f>'Spec Driftkostnader'!G121</f>
        <v>0</v>
      </c>
      <c r="H121" s="762">
        <f t="shared" ref="H121:AM121" si="55">SUM($G121*H$102)</f>
        <v>0</v>
      </c>
      <c r="I121" s="70">
        <f t="shared" si="55"/>
        <v>0</v>
      </c>
      <c r="J121" s="70">
        <f t="shared" si="55"/>
        <v>0</v>
      </c>
      <c r="K121" s="216">
        <f t="shared" si="55"/>
        <v>0</v>
      </c>
      <c r="L121" s="762">
        <f t="shared" si="55"/>
        <v>0</v>
      </c>
      <c r="M121" s="70">
        <f t="shared" si="55"/>
        <v>0</v>
      </c>
      <c r="N121" s="70">
        <f t="shared" si="55"/>
        <v>0</v>
      </c>
      <c r="O121" s="72">
        <f t="shared" si="55"/>
        <v>0</v>
      </c>
      <c r="P121" s="74">
        <f t="shared" si="55"/>
        <v>0</v>
      </c>
      <c r="Q121" s="70">
        <f t="shared" si="55"/>
        <v>0</v>
      </c>
      <c r="R121" s="70">
        <f t="shared" si="55"/>
        <v>0</v>
      </c>
      <c r="S121" s="216">
        <f t="shared" si="55"/>
        <v>0</v>
      </c>
      <c r="T121" s="762">
        <f t="shared" si="55"/>
        <v>0</v>
      </c>
      <c r="U121" s="70">
        <f t="shared" si="55"/>
        <v>0</v>
      </c>
      <c r="V121" s="70">
        <f t="shared" si="55"/>
        <v>0</v>
      </c>
      <c r="W121" s="72">
        <f t="shared" si="55"/>
        <v>0</v>
      </c>
      <c r="X121" s="74">
        <f t="shared" si="55"/>
        <v>0</v>
      </c>
      <c r="Y121" s="70">
        <f t="shared" si="55"/>
        <v>0</v>
      </c>
      <c r="Z121" s="70">
        <f t="shared" si="55"/>
        <v>0</v>
      </c>
      <c r="AA121" s="216">
        <f t="shared" si="55"/>
        <v>0</v>
      </c>
      <c r="AB121" s="762">
        <f t="shared" si="55"/>
        <v>0</v>
      </c>
      <c r="AC121" s="70">
        <f t="shared" si="55"/>
        <v>0</v>
      </c>
      <c r="AD121" s="70">
        <f t="shared" si="55"/>
        <v>0</v>
      </c>
      <c r="AE121" s="72">
        <f t="shared" si="55"/>
        <v>0</v>
      </c>
      <c r="AF121" s="74">
        <f t="shared" si="55"/>
        <v>0</v>
      </c>
      <c r="AG121" s="70">
        <f t="shared" si="55"/>
        <v>0</v>
      </c>
      <c r="AH121" s="70">
        <f t="shared" si="55"/>
        <v>0</v>
      </c>
      <c r="AI121" s="216">
        <f t="shared" si="55"/>
        <v>0</v>
      </c>
      <c r="AJ121" s="762">
        <f t="shared" si="55"/>
        <v>0</v>
      </c>
      <c r="AK121" s="216">
        <f t="shared" si="55"/>
        <v>0</v>
      </c>
      <c r="AL121" s="70">
        <f t="shared" si="55"/>
        <v>0</v>
      </c>
      <c r="AM121" s="72">
        <f t="shared" si="55"/>
        <v>0</v>
      </c>
      <c r="AO121" s="225"/>
    </row>
    <row r="122" spans="2:41" x14ac:dyDescent="0.2">
      <c r="B122" s="18" t="s">
        <v>38</v>
      </c>
      <c r="C122" s="94" t="s">
        <v>295</v>
      </c>
      <c r="D122" s="76" t="str">
        <f>'Spec Driftkostnader'!D122</f>
        <v xml:space="preserve"> </v>
      </c>
      <c r="E122" s="85" t="str">
        <f>'Spec Driftkostnader'!E122</f>
        <v xml:space="preserve"> </v>
      </c>
      <c r="F122" s="101">
        <f>'Spec Driftkostnader'!F122</f>
        <v>20</v>
      </c>
      <c r="G122" s="88">
        <f>'Spec Driftkostnader'!G122</f>
        <v>0</v>
      </c>
      <c r="H122" s="762">
        <f t="shared" ref="H122:U123" si="56">SUM($G122*H$102)</f>
        <v>0</v>
      </c>
      <c r="I122" s="74">
        <f t="shared" si="56"/>
        <v>0</v>
      </c>
      <c r="J122" s="74">
        <f t="shared" si="56"/>
        <v>0</v>
      </c>
      <c r="K122" s="219">
        <f t="shared" si="56"/>
        <v>0</v>
      </c>
      <c r="L122" s="762">
        <f t="shared" si="56"/>
        <v>0</v>
      </c>
      <c r="M122" s="74">
        <f t="shared" si="56"/>
        <v>0</v>
      </c>
      <c r="N122" s="74">
        <f t="shared" si="56"/>
        <v>0</v>
      </c>
      <c r="O122" s="771">
        <f t="shared" si="56"/>
        <v>0</v>
      </c>
      <c r="P122" s="74">
        <f t="shared" si="56"/>
        <v>0</v>
      </c>
      <c r="Q122" s="74">
        <f t="shared" si="56"/>
        <v>0</v>
      </c>
      <c r="R122" s="74">
        <f t="shared" si="56"/>
        <v>0</v>
      </c>
      <c r="S122" s="219">
        <f t="shared" si="56"/>
        <v>0</v>
      </c>
      <c r="T122" s="762">
        <f t="shared" si="56"/>
        <v>0</v>
      </c>
      <c r="U122" s="74">
        <f t="shared" si="56"/>
        <v>0</v>
      </c>
      <c r="V122" s="74">
        <f t="shared" ref="V122:AA123" si="57">SUM($G122*V$102)</f>
        <v>0</v>
      </c>
      <c r="W122" s="771">
        <f t="shared" si="57"/>
        <v>0</v>
      </c>
      <c r="X122" s="74">
        <f t="shared" si="57"/>
        <v>0</v>
      </c>
      <c r="Y122" s="74">
        <f t="shared" si="57"/>
        <v>0</v>
      </c>
      <c r="Z122" s="74">
        <f t="shared" si="57"/>
        <v>0</v>
      </c>
      <c r="AA122" s="219">
        <f t="shared" si="57"/>
        <v>0</v>
      </c>
      <c r="AB122" s="248"/>
      <c r="AC122" s="75"/>
      <c r="AD122" s="75"/>
      <c r="AE122" s="774"/>
      <c r="AF122" s="75"/>
      <c r="AG122" s="75"/>
      <c r="AH122" s="75"/>
      <c r="AI122" s="218"/>
      <c r="AJ122" s="248"/>
      <c r="AK122" s="218"/>
      <c r="AL122" s="69"/>
      <c r="AM122" s="71"/>
      <c r="AO122" s="225"/>
    </row>
    <row r="123" spans="2:41" ht="25.5" x14ac:dyDescent="0.2">
      <c r="B123" s="20" t="s">
        <v>39</v>
      </c>
      <c r="C123" s="95" t="s">
        <v>395</v>
      </c>
      <c r="D123" s="232" t="str">
        <f>'Spec Driftkostnader'!D123</f>
        <v xml:space="preserve"> </v>
      </c>
      <c r="E123" s="233" t="str">
        <f>'Spec Driftkostnader'!E123</f>
        <v xml:space="preserve"> </v>
      </c>
      <c r="F123" s="234">
        <f>'Spec Driftkostnader'!F123</f>
        <v>32</v>
      </c>
      <c r="G123" s="235">
        <f>'Spec Driftkostnader'!G123</f>
        <v>0</v>
      </c>
      <c r="H123" s="762">
        <f t="shared" si="56"/>
        <v>0</v>
      </c>
      <c r="I123" s="74">
        <f t="shared" si="56"/>
        <v>0</v>
      </c>
      <c r="J123" s="74">
        <f t="shared" si="56"/>
        <v>0</v>
      </c>
      <c r="K123" s="219">
        <f t="shared" si="56"/>
        <v>0</v>
      </c>
      <c r="L123" s="762">
        <f t="shared" si="56"/>
        <v>0</v>
      </c>
      <c r="M123" s="74">
        <f t="shared" si="56"/>
        <v>0</v>
      </c>
      <c r="N123" s="74">
        <f t="shared" si="56"/>
        <v>0</v>
      </c>
      <c r="O123" s="771">
        <f t="shared" si="56"/>
        <v>0</v>
      </c>
      <c r="P123" s="74">
        <f t="shared" si="56"/>
        <v>0</v>
      </c>
      <c r="Q123" s="74">
        <f t="shared" si="56"/>
        <v>0</v>
      </c>
      <c r="R123" s="74">
        <f t="shared" si="56"/>
        <v>0</v>
      </c>
      <c r="S123" s="219">
        <f t="shared" si="56"/>
        <v>0</v>
      </c>
      <c r="T123" s="762">
        <f t="shared" si="56"/>
        <v>0</v>
      </c>
      <c r="U123" s="74">
        <f t="shared" si="56"/>
        <v>0</v>
      </c>
      <c r="V123" s="74">
        <f t="shared" si="57"/>
        <v>0</v>
      </c>
      <c r="W123" s="771">
        <f t="shared" si="57"/>
        <v>0</v>
      </c>
      <c r="X123" s="74">
        <f t="shared" si="57"/>
        <v>0</v>
      </c>
      <c r="Y123" s="74">
        <f t="shared" si="57"/>
        <v>0</v>
      </c>
      <c r="Z123" s="74">
        <f t="shared" ref="Z123:AI123" si="58">SUM($G123*Z$102)</f>
        <v>0</v>
      </c>
      <c r="AA123" s="219">
        <f t="shared" si="58"/>
        <v>0</v>
      </c>
      <c r="AB123" s="762">
        <f t="shared" si="58"/>
        <v>0</v>
      </c>
      <c r="AC123" s="74">
        <f t="shared" si="58"/>
        <v>0</v>
      </c>
      <c r="AD123" s="74">
        <f t="shared" si="58"/>
        <v>0</v>
      </c>
      <c r="AE123" s="771">
        <f t="shared" si="58"/>
        <v>0</v>
      </c>
      <c r="AF123" s="74">
        <f t="shared" si="58"/>
        <v>0</v>
      </c>
      <c r="AG123" s="74">
        <f t="shared" si="58"/>
        <v>0</v>
      </c>
      <c r="AH123" s="74">
        <f t="shared" si="58"/>
        <v>0</v>
      </c>
      <c r="AI123" s="219">
        <f t="shared" si="58"/>
        <v>0</v>
      </c>
      <c r="AJ123" s="762">
        <f t="shared" ref="AJ123:AM123" si="59">SUM($G123*AJ$102)</f>
        <v>0</v>
      </c>
      <c r="AK123" s="219">
        <f t="shared" si="59"/>
        <v>0</v>
      </c>
      <c r="AL123" s="70">
        <f t="shared" si="59"/>
        <v>0</v>
      </c>
      <c r="AM123" s="72">
        <f t="shared" si="59"/>
        <v>0</v>
      </c>
    </row>
    <row r="124" spans="2:41" x14ac:dyDescent="0.2">
      <c r="B124" s="19" t="s">
        <v>22</v>
      </c>
      <c r="C124" s="231" t="s">
        <v>318</v>
      </c>
      <c r="D124" s="232" t="str">
        <f>'Spec Driftkostnader'!D124</f>
        <v xml:space="preserve"> </v>
      </c>
      <c r="E124" s="233" t="str">
        <f>'Spec Driftkostnader'!E124</f>
        <v xml:space="preserve"> </v>
      </c>
      <c r="F124" s="234">
        <f>'Spec Driftkostnader'!F124</f>
        <v>1</v>
      </c>
      <c r="G124" s="235">
        <f>'Spec Driftkostnader'!G124</f>
        <v>0</v>
      </c>
      <c r="H124" s="253"/>
      <c r="I124" s="242"/>
      <c r="J124" s="242"/>
      <c r="K124" s="766"/>
      <c r="L124" s="253"/>
      <c r="M124" s="242"/>
      <c r="N124" s="242"/>
      <c r="O124" s="772"/>
      <c r="P124" s="242"/>
      <c r="Q124" s="242"/>
      <c r="R124" s="242"/>
      <c r="S124" s="766"/>
      <c r="T124" s="253"/>
      <c r="U124" s="242"/>
      <c r="V124" s="242"/>
      <c r="W124" s="772"/>
      <c r="X124" s="242"/>
      <c r="Y124" s="242"/>
      <c r="Z124" s="242"/>
      <c r="AA124" s="766"/>
      <c r="AB124" s="253"/>
      <c r="AC124" s="242"/>
      <c r="AD124" s="242"/>
      <c r="AE124" s="772"/>
      <c r="AF124" s="242"/>
      <c r="AG124" s="242"/>
      <c r="AH124" s="242"/>
      <c r="AI124" s="766"/>
      <c r="AJ124" s="253"/>
      <c r="AK124" s="243"/>
      <c r="AL124" s="228"/>
      <c r="AM124" s="229">
        <f>SUM($G124*AM$12)</f>
        <v>0</v>
      </c>
    </row>
    <row r="125" spans="2:41" x14ac:dyDescent="0.2">
      <c r="B125" s="19"/>
      <c r="C125" s="197" t="s">
        <v>82</v>
      </c>
      <c r="D125" s="232"/>
      <c r="E125" s="233"/>
      <c r="F125" s="234"/>
      <c r="G125" s="235"/>
      <c r="H125" s="253"/>
      <c r="I125" s="228"/>
      <c r="J125" s="228"/>
      <c r="K125" s="757"/>
      <c r="L125" s="253"/>
      <c r="M125" s="228"/>
      <c r="N125" s="228"/>
      <c r="O125" s="241"/>
      <c r="P125" s="242"/>
      <c r="Q125" s="228"/>
      <c r="R125" s="228"/>
      <c r="S125" s="757"/>
      <c r="T125" s="253"/>
      <c r="U125" s="228"/>
      <c r="V125" s="228"/>
      <c r="W125" s="241"/>
      <c r="X125" s="242"/>
      <c r="Y125" s="228"/>
      <c r="Z125" s="228"/>
      <c r="AA125" s="757"/>
      <c r="AB125" s="253"/>
      <c r="AC125" s="228"/>
      <c r="AD125" s="228"/>
      <c r="AE125" s="241"/>
      <c r="AF125" s="242"/>
      <c r="AG125" s="228"/>
      <c r="AH125" s="228"/>
      <c r="AI125" s="757"/>
      <c r="AJ125" s="253"/>
      <c r="AK125" s="227"/>
      <c r="AL125" s="228"/>
      <c r="AM125" s="241"/>
    </row>
    <row r="126" spans="2:41" x14ac:dyDescent="0.2">
      <c r="B126" s="172" t="s">
        <v>42</v>
      </c>
      <c r="C126" s="252" t="s">
        <v>347</v>
      </c>
      <c r="D126" s="236" t="str">
        <f>'Spec Driftkostnader'!D126</f>
        <v xml:space="preserve"> </v>
      </c>
      <c r="E126" s="237" t="str">
        <f>'Spec Driftkostnader'!E126</f>
        <v xml:space="preserve"> </v>
      </c>
      <c r="F126" s="835">
        <f>'Spec Driftkostnader'!F126</f>
        <v>32</v>
      </c>
      <c r="G126" s="239">
        <f>'Spec Driftkostnader'!G126</f>
        <v>0</v>
      </c>
      <c r="H126" s="762">
        <f t="shared" ref="H126:W134" si="60">SUM($G126*H$12)</f>
        <v>0</v>
      </c>
      <c r="I126" s="70">
        <f t="shared" si="60"/>
        <v>0</v>
      </c>
      <c r="J126" s="70">
        <f t="shared" si="60"/>
        <v>0</v>
      </c>
      <c r="K126" s="216">
        <f t="shared" si="60"/>
        <v>0</v>
      </c>
      <c r="L126" s="762">
        <f t="shared" si="60"/>
        <v>0</v>
      </c>
      <c r="M126" s="70">
        <f t="shared" si="60"/>
        <v>0</v>
      </c>
      <c r="N126" s="70">
        <f t="shared" si="60"/>
        <v>0</v>
      </c>
      <c r="O126" s="72">
        <f t="shared" si="60"/>
        <v>0</v>
      </c>
      <c r="P126" s="74">
        <f t="shared" si="60"/>
        <v>0</v>
      </c>
      <c r="Q126" s="70">
        <f t="shared" si="60"/>
        <v>0</v>
      </c>
      <c r="R126" s="70">
        <f t="shared" ref="R126:AG134" si="61">SUM($G126*R$12)</f>
        <v>0</v>
      </c>
      <c r="S126" s="216">
        <f t="shared" si="61"/>
        <v>0</v>
      </c>
      <c r="T126" s="762">
        <f t="shared" si="61"/>
        <v>0</v>
      </c>
      <c r="U126" s="70">
        <f t="shared" si="61"/>
        <v>0</v>
      </c>
      <c r="V126" s="70">
        <f t="shared" si="61"/>
        <v>0</v>
      </c>
      <c r="W126" s="72">
        <f t="shared" si="61"/>
        <v>0</v>
      </c>
      <c r="X126" s="74">
        <f t="shared" si="61"/>
        <v>0</v>
      </c>
      <c r="Y126" s="70">
        <f t="shared" si="61"/>
        <v>0</v>
      </c>
      <c r="Z126" s="70">
        <f t="shared" si="61"/>
        <v>0</v>
      </c>
      <c r="AA126" s="216">
        <f t="shared" si="61"/>
        <v>0</v>
      </c>
      <c r="AB126" s="762">
        <f t="shared" ref="AB126:AM134" si="62">SUM($G126*AB$12)</f>
        <v>0</v>
      </c>
      <c r="AC126" s="70">
        <f t="shared" si="62"/>
        <v>0</v>
      </c>
      <c r="AD126" s="70">
        <f t="shared" si="62"/>
        <v>0</v>
      </c>
      <c r="AE126" s="72">
        <f t="shared" si="62"/>
        <v>0</v>
      </c>
      <c r="AF126" s="74">
        <f t="shared" si="62"/>
        <v>0</v>
      </c>
      <c r="AG126" s="70">
        <f t="shared" si="62"/>
        <v>0</v>
      </c>
      <c r="AH126" s="70">
        <f t="shared" si="62"/>
        <v>0</v>
      </c>
      <c r="AI126" s="216">
        <f t="shared" si="62"/>
        <v>0</v>
      </c>
      <c r="AJ126" s="762">
        <f t="shared" si="62"/>
        <v>0</v>
      </c>
      <c r="AK126" s="70">
        <f t="shared" si="62"/>
        <v>0</v>
      </c>
      <c r="AL126" s="70">
        <f t="shared" si="62"/>
        <v>0</v>
      </c>
      <c r="AM126" s="72">
        <f t="shared" si="62"/>
        <v>0</v>
      </c>
    </row>
    <row r="127" spans="2:41" x14ac:dyDescent="0.2">
      <c r="B127" s="172" t="s">
        <v>147</v>
      </c>
      <c r="C127" s="15" t="s">
        <v>348</v>
      </c>
      <c r="D127" s="232" t="str">
        <f>'Spec Driftkostnader'!D127</f>
        <v xml:space="preserve"> </v>
      </c>
      <c r="E127" s="237" t="str">
        <f>'Spec Driftkostnader'!E127</f>
        <v xml:space="preserve"> </v>
      </c>
      <c r="F127" s="226">
        <f>'Spec Driftkostnader'!F127</f>
        <v>32</v>
      </c>
      <c r="G127" s="239">
        <f>'Spec Driftkostnader'!G127</f>
        <v>0</v>
      </c>
      <c r="H127" s="762">
        <f t="shared" si="60"/>
        <v>0</v>
      </c>
      <c r="I127" s="70">
        <f t="shared" si="60"/>
        <v>0</v>
      </c>
      <c r="J127" s="70">
        <f t="shared" si="60"/>
        <v>0</v>
      </c>
      <c r="K127" s="216">
        <f t="shared" si="60"/>
        <v>0</v>
      </c>
      <c r="L127" s="762">
        <f t="shared" si="60"/>
        <v>0</v>
      </c>
      <c r="M127" s="70">
        <f t="shared" si="60"/>
        <v>0</v>
      </c>
      <c r="N127" s="70">
        <f t="shared" si="60"/>
        <v>0</v>
      </c>
      <c r="O127" s="72">
        <f t="shared" si="60"/>
        <v>0</v>
      </c>
      <c r="P127" s="74">
        <f t="shared" si="60"/>
        <v>0</v>
      </c>
      <c r="Q127" s="70">
        <f t="shared" si="60"/>
        <v>0</v>
      </c>
      <c r="R127" s="70">
        <f t="shared" si="61"/>
        <v>0</v>
      </c>
      <c r="S127" s="216">
        <f t="shared" si="61"/>
        <v>0</v>
      </c>
      <c r="T127" s="762">
        <f t="shared" si="61"/>
        <v>0</v>
      </c>
      <c r="U127" s="70">
        <f t="shared" si="61"/>
        <v>0</v>
      </c>
      <c r="V127" s="70">
        <f t="shared" si="61"/>
        <v>0</v>
      </c>
      <c r="W127" s="72">
        <f t="shared" si="61"/>
        <v>0</v>
      </c>
      <c r="X127" s="74">
        <f t="shared" si="61"/>
        <v>0</v>
      </c>
      <c r="Y127" s="70">
        <f t="shared" si="61"/>
        <v>0</v>
      </c>
      <c r="Z127" s="70">
        <f t="shared" si="61"/>
        <v>0</v>
      </c>
      <c r="AA127" s="216">
        <f t="shared" si="61"/>
        <v>0</v>
      </c>
      <c r="AB127" s="762">
        <f t="shared" si="62"/>
        <v>0</v>
      </c>
      <c r="AC127" s="70">
        <f t="shared" si="62"/>
        <v>0</v>
      </c>
      <c r="AD127" s="70">
        <f t="shared" si="62"/>
        <v>0</v>
      </c>
      <c r="AE127" s="72">
        <f t="shared" si="62"/>
        <v>0</v>
      </c>
      <c r="AF127" s="74">
        <f t="shared" si="62"/>
        <v>0</v>
      </c>
      <c r="AG127" s="70">
        <f t="shared" si="62"/>
        <v>0</v>
      </c>
      <c r="AH127" s="70">
        <f t="shared" si="62"/>
        <v>0</v>
      </c>
      <c r="AI127" s="216">
        <f t="shared" si="62"/>
        <v>0</v>
      </c>
      <c r="AJ127" s="762">
        <f t="shared" si="62"/>
        <v>0</v>
      </c>
      <c r="AK127" s="70">
        <f t="shared" si="62"/>
        <v>0</v>
      </c>
      <c r="AL127" s="70">
        <f t="shared" si="62"/>
        <v>0</v>
      </c>
      <c r="AM127" s="72">
        <f t="shared" si="62"/>
        <v>0</v>
      </c>
    </row>
    <row r="128" spans="2:41" x14ac:dyDescent="0.2">
      <c r="B128" s="172" t="s">
        <v>148</v>
      </c>
      <c r="C128" s="15" t="s">
        <v>349</v>
      </c>
      <c r="D128" s="232" t="str">
        <f>'Spec Driftkostnader'!D128</f>
        <v xml:space="preserve"> </v>
      </c>
      <c r="E128" s="237" t="str">
        <f>'Spec Driftkostnader'!E128</f>
        <v xml:space="preserve"> </v>
      </c>
      <c r="F128" s="226">
        <f>'Spec Driftkostnader'!F128</f>
        <v>32</v>
      </c>
      <c r="G128" s="239">
        <f>'Spec Driftkostnader'!G128</f>
        <v>0</v>
      </c>
      <c r="H128" s="762">
        <f t="shared" si="60"/>
        <v>0</v>
      </c>
      <c r="I128" s="70">
        <f t="shared" si="60"/>
        <v>0</v>
      </c>
      <c r="J128" s="70">
        <f t="shared" si="60"/>
        <v>0</v>
      </c>
      <c r="K128" s="216">
        <f t="shared" si="60"/>
        <v>0</v>
      </c>
      <c r="L128" s="762">
        <f t="shared" si="60"/>
        <v>0</v>
      </c>
      <c r="M128" s="70">
        <f t="shared" si="60"/>
        <v>0</v>
      </c>
      <c r="N128" s="70">
        <f t="shared" si="60"/>
        <v>0</v>
      </c>
      <c r="O128" s="72">
        <f t="shared" si="60"/>
        <v>0</v>
      </c>
      <c r="P128" s="74">
        <f t="shared" si="60"/>
        <v>0</v>
      </c>
      <c r="Q128" s="70">
        <f t="shared" si="60"/>
        <v>0</v>
      </c>
      <c r="R128" s="70">
        <f t="shared" si="61"/>
        <v>0</v>
      </c>
      <c r="S128" s="216">
        <f t="shared" si="61"/>
        <v>0</v>
      </c>
      <c r="T128" s="762">
        <f t="shared" si="61"/>
        <v>0</v>
      </c>
      <c r="U128" s="70">
        <f t="shared" si="61"/>
        <v>0</v>
      </c>
      <c r="V128" s="70">
        <f t="shared" si="61"/>
        <v>0</v>
      </c>
      <c r="W128" s="72">
        <f t="shared" si="61"/>
        <v>0</v>
      </c>
      <c r="X128" s="74">
        <f t="shared" si="61"/>
        <v>0</v>
      </c>
      <c r="Y128" s="70">
        <f t="shared" si="61"/>
        <v>0</v>
      </c>
      <c r="Z128" s="70">
        <f t="shared" si="61"/>
        <v>0</v>
      </c>
      <c r="AA128" s="216">
        <f t="shared" si="61"/>
        <v>0</v>
      </c>
      <c r="AB128" s="762">
        <f t="shared" si="62"/>
        <v>0</v>
      </c>
      <c r="AC128" s="70">
        <f t="shared" si="62"/>
        <v>0</v>
      </c>
      <c r="AD128" s="70">
        <f t="shared" si="62"/>
        <v>0</v>
      </c>
      <c r="AE128" s="72">
        <f t="shared" si="62"/>
        <v>0</v>
      </c>
      <c r="AF128" s="74">
        <f t="shared" si="62"/>
        <v>0</v>
      </c>
      <c r="AG128" s="70">
        <f t="shared" si="62"/>
        <v>0</v>
      </c>
      <c r="AH128" s="70">
        <f t="shared" si="62"/>
        <v>0</v>
      </c>
      <c r="AI128" s="216">
        <f t="shared" si="62"/>
        <v>0</v>
      </c>
      <c r="AJ128" s="762">
        <f t="shared" si="62"/>
        <v>0</v>
      </c>
      <c r="AK128" s="70">
        <f t="shared" si="62"/>
        <v>0</v>
      </c>
      <c r="AL128" s="70">
        <f t="shared" si="62"/>
        <v>0</v>
      </c>
      <c r="AM128" s="72">
        <f t="shared" si="62"/>
        <v>0</v>
      </c>
    </row>
    <row r="129" spans="2:41" x14ac:dyDescent="0.2">
      <c r="B129" s="172" t="s">
        <v>149</v>
      </c>
      <c r="C129" s="15" t="s">
        <v>350</v>
      </c>
      <c r="D129" s="434" t="str">
        <f>'Spec Driftkostnader'!D129</f>
        <v xml:space="preserve"> </v>
      </c>
      <c r="E129" s="435" t="str">
        <f>'Spec Driftkostnader'!E129</f>
        <v xml:space="preserve"> </v>
      </c>
      <c r="F129" s="436">
        <f>'Spec Driftkostnader'!F129</f>
        <v>32</v>
      </c>
      <c r="G129" s="437">
        <f>'Spec Driftkostnader'!G129</f>
        <v>0</v>
      </c>
      <c r="H129" s="762">
        <f t="shared" si="60"/>
        <v>0</v>
      </c>
      <c r="I129" s="70">
        <f t="shared" si="60"/>
        <v>0</v>
      </c>
      <c r="J129" s="70">
        <f t="shared" si="60"/>
        <v>0</v>
      </c>
      <c r="K129" s="216">
        <f t="shared" si="60"/>
        <v>0</v>
      </c>
      <c r="L129" s="762">
        <f t="shared" si="60"/>
        <v>0</v>
      </c>
      <c r="M129" s="70">
        <f t="shared" si="60"/>
        <v>0</v>
      </c>
      <c r="N129" s="70">
        <f t="shared" si="60"/>
        <v>0</v>
      </c>
      <c r="O129" s="72">
        <f t="shared" si="60"/>
        <v>0</v>
      </c>
      <c r="P129" s="74">
        <f t="shared" si="60"/>
        <v>0</v>
      </c>
      <c r="Q129" s="70">
        <f t="shared" si="60"/>
        <v>0</v>
      </c>
      <c r="R129" s="70">
        <f t="shared" si="61"/>
        <v>0</v>
      </c>
      <c r="S129" s="216">
        <f t="shared" si="61"/>
        <v>0</v>
      </c>
      <c r="T129" s="762">
        <f t="shared" si="61"/>
        <v>0</v>
      </c>
      <c r="U129" s="70">
        <f t="shared" si="61"/>
        <v>0</v>
      </c>
      <c r="V129" s="70">
        <f t="shared" si="61"/>
        <v>0</v>
      </c>
      <c r="W129" s="72">
        <f t="shared" si="61"/>
        <v>0</v>
      </c>
      <c r="X129" s="74">
        <f t="shared" si="61"/>
        <v>0</v>
      </c>
      <c r="Y129" s="70">
        <f t="shared" si="61"/>
        <v>0</v>
      </c>
      <c r="Z129" s="70">
        <f t="shared" si="61"/>
        <v>0</v>
      </c>
      <c r="AA129" s="216">
        <f t="shared" si="61"/>
        <v>0</v>
      </c>
      <c r="AB129" s="762">
        <f t="shared" si="62"/>
        <v>0</v>
      </c>
      <c r="AC129" s="70">
        <f t="shared" si="62"/>
        <v>0</v>
      </c>
      <c r="AD129" s="70">
        <f t="shared" si="62"/>
        <v>0</v>
      </c>
      <c r="AE129" s="72">
        <f t="shared" si="62"/>
        <v>0</v>
      </c>
      <c r="AF129" s="74">
        <f t="shared" si="62"/>
        <v>0</v>
      </c>
      <c r="AG129" s="70">
        <f t="shared" si="62"/>
        <v>0</v>
      </c>
      <c r="AH129" s="70">
        <f t="shared" si="62"/>
        <v>0</v>
      </c>
      <c r="AI129" s="216">
        <f t="shared" si="62"/>
        <v>0</v>
      </c>
      <c r="AJ129" s="762">
        <f t="shared" si="62"/>
        <v>0</v>
      </c>
      <c r="AK129" s="70">
        <f t="shared" si="62"/>
        <v>0</v>
      </c>
      <c r="AL129" s="70">
        <f t="shared" si="62"/>
        <v>0</v>
      </c>
      <c r="AM129" s="72">
        <f t="shared" si="62"/>
        <v>0</v>
      </c>
    </row>
    <row r="130" spans="2:41" x14ac:dyDescent="0.2">
      <c r="B130" s="172" t="s">
        <v>150</v>
      </c>
      <c r="C130" s="428" t="s">
        <v>351</v>
      </c>
      <c r="D130" s="434" t="str">
        <f>'Spec Driftkostnader'!D130</f>
        <v xml:space="preserve"> </v>
      </c>
      <c r="E130" s="435" t="str">
        <f>'Spec Driftkostnader'!E130</f>
        <v xml:space="preserve"> </v>
      </c>
      <c r="F130" s="436">
        <f>'Spec Driftkostnader'!F130</f>
        <v>32</v>
      </c>
      <c r="G130" s="437">
        <f>'Spec Driftkostnader'!G130</f>
        <v>0</v>
      </c>
      <c r="H130" s="762">
        <f t="shared" si="60"/>
        <v>0</v>
      </c>
      <c r="I130" s="70">
        <f t="shared" si="60"/>
        <v>0</v>
      </c>
      <c r="J130" s="70">
        <f t="shared" si="60"/>
        <v>0</v>
      </c>
      <c r="K130" s="216">
        <f t="shared" si="60"/>
        <v>0</v>
      </c>
      <c r="L130" s="762">
        <f t="shared" si="60"/>
        <v>0</v>
      </c>
      <c r="M130" s="70">
        <f t="shared" si="60"/>
        <v>0</v>
      </c>
      <c r="N130" s="70">
        <f t="shared" si="60"/>
        <v>0</v>
      </c>
      <c r="O130" s="72">
        <f t="shared" si="60"/>
        <v>0</v>
      </c>
      <c r="P130" s="74">
        <f t="shared" si="60"/>
        <v>0</v>
      </c>
      <c r="Q130" s="70">
        <f t="shared" si="60"/>
        <v>0</v>
      </c>
      <c r="R130" s="70">
        <f t="shared" si="61"/>
        <v>0</v>
      </c>
      <c r="S130" s="216">
        <f t="shared" si="61"/>
        <v>0</v>
      </c>
      <c r="T130" s="762">
        <f t="shared" si="61"/>
        <v>0</v>
      </c>
      <c r="U130" s="70">
        <f t="shared" si="61"/>
        <v>0</v>
      </c>
      <c r="V130" s="70">
        <f t="shared" si="61"/>
        <v>0</v>
      </c>
      <c r="W130" s="72">
        <f t="shared" si="61"/>
        <v>0</v>
      </c>
      <c r="X130" s="74">
        <f t="shared" si="61"/>
        <v>0</v>
      </c>
      <c r="Y130" s="70">
        <f t="shared" si="61"/>
        <v>0</v>
      </c>
      <c r="Z130" s="70">
        <f t="shared" si="61"/>
        <v>0</v>
      </c>
      <c r="AA130" s="216">
        <f t="shared" si="61"/>
        <v>0</v>
      </c>
      <c r="AB130" s="762">
        <f t="shared" si="62"/>
        <v>0</v>
      </c>
      <c r="AC130" s="70">
        <f t="shared" si="62"/>
        <v>0</v>
      </c>
      <c r="AD130" s="70">
        <f t="shared" si="62"/>
        <v>0</v>
      </c>
      <c r="AE130" s="72">
        <f t="shared" si="62"/>
        <v>0</v>
      </c>
      <c r="AF130" s="74">
        <f t="shared" si="62"/>
        <v>0</v>
      </c>
      <c r="AG130" s="70">
        <f t="shared" si="62"/>
        <v>0</v>
      </c>
      <c r="AH130" s="70">
        <f t="shared" si="62"/>
        <v>0</v>
      </c>
      <c r="AI130" s="216">
        <f t="shared" si="62"/>
        <v>0</v>
      </c>
      <c r="AJ130" s="762">
        <f t="shared" si="62"/>
        <v>0</v>
      </c>
      <c r="AK130" s="70">
        <f t="shared" si="62"/>
        <v>0</v>
      </c>
      <c r="AL130" s="70">
        <f t="shared" si="62"/>
        <v>0</v>
      </c>
      <c r="AM130" s="72">
        <f t="shared" si="62"/>
        <v>0</v>
      </c>
    </row>
    <row r="131" spans="2:41" x14ac:dyDescent="0.2">
      <c r="B131" s="172" t="s">
        <v>151</v>
      </c>
      <c r="C131" s="428" t="s">
        <v>352</v>
      </c>
      <c r="D131" s="232" t="str">
        <f>'Spec Driftkostnader'!D131</f>
        <v xml:space="preserve"> </v>
      </c>
      <c r="E131" s="237" t="str">
        <f>'Spec Driftkostnader'!E131</f>
        <v xml:space="preserve"> </v>
      </c>
      <c r="F131" s="226">
        <f>'Spec Driftkostnader'!F131</f>
        <v>32</v>
      </c>
      <c r="G131" s="239">
        <f>'Spec Driftkostnader'!G131</f>
        <v>0</v>
      </c>
      <c r="H131" s="762">
        <f t="shared" si="60"/>
        <v>0</v>
      </c>
      <c r="I131" s="70">
        <f t="shared" si="60"/>
        <v>0</v>
      </c>
      <c r="J131" s="70">
        <f t="shared" si="60"/>
        <v>0</v>
      </c>
      <c r="K131" s="216">
        <f t="shared" si="60"/>
        <v>0</v>
      </c>
      <c r="L131" s="762">
        <f t="shared" si="60"/>
        <v>0</v>
      </c>
      <c r="M131" s="70">
        <f t="shared" si="60"/>
        <v>0</v>
      </c>
      <c r="N131" s="70">
        <f t="shared" si="60"/>
        <v>0</v>
      </c>
      <c r="O131" s="72">
        <f t="shared" si="60"/>
        <v>0</v>
      </c>
      <c r="P131" s="74">
        <f t="shared" si="60"/>
        <v>0</v>
      </c>
      <c r="Q131" s="70">
        <f t="shared" si="60"/>
        <v>0</v>
      </c>
      <c r="R131" s="70">
        <f t="shared" si="61"/>
        <v>0</v>
      </c>
      <c r="S131" s="216">
        <f t="shared" si="61"/>
        <v>0</v>
      </c>
      <c r="T131" s="762">
        <f t="shared" si="61"/>
        <v>0</v>
      </c>
      <c r="U131" s="70">
        <f t="shared" si="61"/>
        <v>0</v>
      </c>
      <c r="V131" s="70">
        <f t="shared" si="61"/>
        <v>0</v>
      </c>
      <c r="W131" s="72">
        <f t="shared" si="61"/>
        <v>0</v>
      </c>
      <c r="X131" s="74">
        <f t="shared" si="61"/>
        <v>0</v>
      </c>
      <c r="Y131" s="70">
        <f t="shared" si="61"/>
        <v>0</v>
      </c>
      <c r="Z131" s="70">
        <f t="shared" si="61"/>
        <v>0</v>
      </c>
      <c r="AA131" s="216">
        <f t="shared" si="61"/>
        <v>0</v>
      </c>
      <c r="AB131" s="762">
        <f t="shared" si="62"/>
        <v>0</v>
      </c>
      <c r="AC131" s="70">
        <f t="shared" si="62"/>
        <v>0</v>
      </c>
      <c r="AD131" s="70">
        <f t="shared" si="62"/>
        <v>0</v>
      </c>
      <c r="AE131" s="72">
        <f t="shared" si="62"/>
        <v>0</v>
      </c>
      <c r="AF131" s="74">
        <f t="shared" si="62"/>
        <v>0</v>
      </c>
      <c r="AG131" s="70">
        <f t="shared" si="62"/>
        <v>0</v>
      </c>
      <c r="AH131" s="70">
        <f t="shared" si="62"/>
        <v>0</v>
      </c>
      <c r="AI131" s="216">
        <f t="shared" si="62"/>
        <v>0</v>
      </c>
      <c r="AJ131" s="762">
        <f t="shared" si="62"/>
        <v>0</v>
      </c>
      <c r="AK131" s="70">
        <f t="shared" si="62"/>
        <v>0</v>
      </c>
      <c r="AL131" s="70">
        <f t="shared" si="62"/>
        <v>0</v>
      </c>
      <c r="AM131" s="72">
        <f t="shared" si="62"/>
        <v>0</v>
      </c>
    </row>
    <row r="132" spans="2:41" x14ac:dyDescent="0.2">
      <c r="B132" s="172" t="s">
        <v>152</v>
      </c>
      <c r="C132" s="15" t="s">
        <v>353</v>
      </c>
      <c r="D132" s="232" t="str">
        <f>'Spec Driftkostnader'!D132</f>
        <v xml:space="preserve"> </v>
      </c>
      <c r="E132" s="251" t="str">
        <f>'Spec Driftkostnader'!E132</f>
        <v xml:space="preserve"> </v>
      </c>
      <c r="F132" s="831">
        <f>'Spec Driftkostnader'!F132</f>
        <v>32</v>
      </c>
      <c r="G132" s="249">
        <f>'Spec Driftkostnader'!G132</f>
        <v>0</v>
      </c>
      <c r="H132" s="762">
        <f t="shared" si="60"/>
        <v>0</v>
      </c>
      <c r="I132" s="70">
        <f t="shared" si="60"/>
        <v>0</v>
      </c>
      <c r="J132" s="70">
        <f t="shared" si="60"/>
        <v>0</v>
      </c>
      <c r="K132" s="216">
        <f t="shared" si="60"/>
        <v>0</v>
      </c>
      <c r="L132" s="762">
        <f t="shared" si="60"/>
        <v>0</v>
      </c>
      <c r="M132" s="70">
        <f t="shared" si="60"/>
        <v>0</v>
      </c>
      <c r="N132" s="70">
        <f t="shared" si="60"/>
        <v>0</v>
      </c>
      <c r="O132" s="72">
        <f t="shared" si="60"/>
        <v>0</v>
      </c>
      <c r="P132" s="74">
        <f t="shared" si="60"/>
        <v>0</v>
      </c>
      <c r="Q132" s="70">
        <f t="shared" si="60"/>
        <v>0</v>
      </c>
      <c r="R132" s="70">
        <f t="shared" si="61"/>
        <v>0</v>
      </c>
      <c r="S132" s="216">
        <f t="shared" si="61"/>
        <v>0</v>
      </c>
      <c r="T132" s="762">
        <f t="shared" si="61"/>
        <v>0</v>
      </c>
      <c r="U132" s="70">
        <f t="shared" si="61"/>
        <v>0</v>
      </c>
      <c r="V132" s="70">
        <f t="shared" si="61"/>
        <v>0</v>
      </c>
      <c r="W132" s="72">
        <f t="shared" si="61"/>
        <v>0</v>
      </c>
      <c r="X132" s="74">
        <f t="shared" si="61"/>
        <v>0</v>
      </c>
      <c r="Y132" s="70">
        <f t="shared" si="61"/>
        <v>0</v>
      </c>
      <c r="Z132" s="70">
        <f t="shared" si="61"/>
        <v>0</v>
      </c>
      <c r="AA132" s="216">
        <f t="shared" si="61"/>
        <v>0</v>
      </c>
      <c r="AB132" s="762">
        <f t="shared" si="62"/>
        <v>0</v>
      </c>
      <c r="AC132" s="70">
        <f t="shared" si="62"/>
        <v>0</v>
      </c>
      <c r="AD132" s="70">
        <f t="shared" si="62"/>
        <v>0</v>
      </c>
      <c r="AE132" s="72">
        <f t="shared" si="62"/>
        <v>0</v>
      </c>
      <c r="AF132" s="74">
        <f t="shared" si="62"/>
        <v>0</v>
      </c>
      <c r="AG132" s="70">
        <f t="shared" si="62"/>
        <v>0</v>
      </c>
      <c r="AH132" s="70">
        <f t="shared" si="62"/>
        <v>0</v>
      </c>
      <c r="AI132" s="216">
        <f t="shared" si="62"/>
        <v>0</v>
      </c>
      <c r="AJ132" s="762">
        <f t="shared" si="62"/>
        <v>0</v>
      </c>
      <c r="AK132" s="70">
        <f t="shared" si="62"/>
        <v>0</v>
      </c>
      <c r="AL132" s="70">
        <f t="shared" si="62"/>
        <v>0</v>
      </c>
      <c r="AM132" s="72">
        <f t="shared" si="62"/>
        <v>0</v>
      </c>
      <c r="AO132" s="82"/>
    </row>
    <row r="133" spans="2:41" x14ac:dyDescent="0.2">
      <c r="B133" s="172" t="s">
        <v>153</v>
      </c>
      <c r="C133" s="806" t="s">
        <v>354</v>
      </c>
      <c r="D133" s="76" t="str">
        <f>'Spec Driftkostnader'!D133</f>
        <v xml:space="preserve"> </v>
      </c>
      <c r="E133" s="85" t="str">
        <f>'Spec Driftkostnader'!E133</f>
        <v xml:space="preserve"> </v>
      </c>
      <c r="F133" s="226">
        <f>'Spec Driftkostnader'!F133</f>
        <v>32</v>
      </c>
      <c r="G133" s="88">
        <f>'Spec Driftkostnader'!G133</f>
        <v>0</v>
      </c>
      <c r="H133" s="762">
        <f t="shared" si="60"/>
        <v>0</v>
      </c>
      <c r="I133" s="70">
        <f t="shared" si="60"/>
        <v>0</v>
      </c>
      <c r="J133" s="70">
        <f t="shared" si="60"/>
        <v>0</v>
      </c>
      <c r="K133" s="216">
        <f t="shared" si="60"/>
        <v>0</v>
      </c>
      <c r="L133" s="762">
        <f t="shared" si="60"/>
        <v>0</v>
      </c>
      <c r="M133" s="70">
        <f t="shared" si="60"/>
        <v>0</v>
      </c>
      <c r="N133" s="70">
        <f t="shared" si="60"/>
        <v>0</v>
      </c>
      <c r="O133" s="216">
        <f t="shared" si="60"/>
        <v>0</v>
      </c>
      <c r="P133" s="762">
        <f t="shared" si="60"/>
        <v>0</v>
      </c>
      <c r="Q133" s="70">
        <f t="shared" si="60"/>
        <v>0</v>
      </c>
      <c r="R133" s="70">
        <f t="shared" si="60"/>
        <v>0</v>
      </c>
      <c r="S133" s="216">
        <f t="shared" si="60"/>
        <v>0</v>
      </c>
      <c r="T133" s="762">
        <f t="shared" si="60"/>
        <v>0</v>
      </c>
      <c r="U133" s="70">
        <f t="shared" si="60"/>
        <v>0</v>
      </c>
      <c r="V133" s="70">
        <f t="shared" si="60"/>
        <v>0</v>
      </c>
      <c r="W133" s="216">
        <f t="shared" si="60"/>
        <v>0</v>
      </c>
      <c r="X133" s="762">
        <f t="shared" si="61"/>
        <v>0</v>
      </c>
      <c r="Y133" s="70">
        <f t="shared" si="61"/>
        <v>0</v>
      </c>
      <c r="Z133" s="70">
        <f t="shared" si="61"/>
        <v>0</v>
      </c>
      <c r="AA133" s="216">
        <f t="shared" si="61"/>
        <v>0</v>
      </c>
      <c r="AB133" s="762">
        <f t="shared" si="61"/>
        <v>0</v>
      </c>
      <c r="AC133" s="70">
        <f t="shared" si="61"/>
        <v>0</v>
      </c>
      <c r="AD133" s="70">
        <f t="shared" si="61"/>
        <v>0</v>
      </c>
      <c r="AE133" s="216">
        <f t="shared" si="61"/>
        <v>0</v>
      </c>
      <c r="AF133" s="762">
        <f t="shared" si="61"/>
        <v>0</v>
      </c>
      <c r="AG133" s="70">
        <f t="shared" si="61"/>
        <v>0</v>
      </c>
      <c r="AH133" s="70">
        <f t="shared" si="62"/>
        <v>0</v>
      </c>
      <c r="AI133" s="216">
        <f t="shared" si="62"/>
        <v>0</v>
      </c>
      <c r="AJ133" s="762">
        <f t="shared" si="62"/>
        <v>0</v>
      </c>
      <c r="AK133" s="70">
        <f t="shared" si="62"/>
        <v>0</v>
      </c>
      <c r="AL133" s="70">
        <f t="shared" si="62"/>
        <v>0</v>
      </c>
      <c r="AM133" s="72">
        <f t="shared" si="62"/>
        <v>0</v>
      </c>
      <c r="AO133" s="585" t="s">
        <v>50</v>
      </c>
    </row>
    <row r="134" spans="2:41" x14ac:dyDescent="0.2">
      <c r="B134" s="171" t="s">
        <v>160</v>
      </c>
      <c r="C134" s="807" t="s">
        <v>355</v>
      </c>
      <c r="D134" s="247" t="str">
        <f>'Spec Driftkostnader'!D134</f>
        <v xml:space="preserve"> </v>
      </c>
      <c r="E134" s="246" t="str">
        <f>'Spec Driftkostnader'!E134</f>
        <v xml:space="preserve"> </v>
      </c>
      <c r="F134" s="834">
        <f>'Spec Driftkostnader'!F134</f>
        <v>32</v>
      </c>
      <c r="G134" s="244">
        <f>'Spec Driftkostnader'!G134</f>
        <v>0</v>
      </c>
      <c r="H134" s="763">
        <f t="shared" si="60"/>
        <v>0</v>
      </c>
      <c r="I134" s="230">
        <f t="shared" si="60"/>
        <v>0</v>
      </c>
      <c r="J134" s="230">
        <f t="shared" si="60"/>
        <v>0</v>
      </c>
      <c r="K134" s="765">
        <f t="shared" si="60"/>
        <v>0</v>
      </c>
      <c r="L134" s="763">
        <f t="shared" si="60"/>
        <v>0</v>
      </c>
      <c r="M134" s="230">
        <f t="shared" si="60"/>
        <v>0</v>
      </c>
      <c r="N134" s="230">
        <f t="shared" si="60"/>
        <v>0</v>
      </c>
      <c r="O134" s="73">
        <f t="shared" si="60"/>
        <v>0</v>
      </c>
      <c r="P134" s="769">
        <f t="shared" si="60"/>
        <v>0</v>
      </c>
      <c r="Q134" s="230">
        <f t="shared" si="60"/>
        <v>0</v>
      </c>
      <c r="R134" s="230">
        <f t="shared" si="61"/>
        <v>0</v>
      </c>
      <c r="S134" s="765">
        <f t="shared" si="61"/>
        <v>0</v>
      </c>
      <c r="T134" s="763">
        <f t="shared" si="61"/>
        <v>0</v>
      </c>
      <c r="U134" s="230">
        <f t="shared" si="61"/>
        <v>0</v>
      </c>
      <c r="V134" s="230">
        <f t="shared" si="61"/>
        <v>0</v>
      </c>
      <c r="W134" s="73">
        <f t="shared" si="61"/>
        <v>0</v>
      </c>
      <c r="X134" s="769">
        <f t="shared" si="61"/>
        <v>0</v>
      </c>
      <c r="Y134" s="230">
        <f t="shared" si="61"/>
        <v>0</v>
      </c>
      <c r="Z134" s="230">
        <f t="shared" si="61"/>
        <v>0</v>
      </c>
      <c r="AA134" s="765">
        <f t="shared" si="61"/>
        <v>0</v>
      </c>
      <c r="AB134" s="763">
        <f t="shared" si="62"/>
        <v>0</v>
      </c>
      <c r="AC134" s="230">
        <f t="shared" si="62"/>
        <v>0</v>
      </c>
      <c r="AD134" s="230">
        <f t="shared" si="62"/>
        <v>0</v>
      </c>
      <c r="AE134" s="73">
        <f t="shared" si="62"/>
        <v>0</v>
      </c>
      <c r="AF134" s="769">
        <f t="shared" si="62"/>
        <v>0</v>
      </c>
      <c r="AG134" s="230">
        <f t="shared" si="62"/>
        <v>0</v>
      </c>
      <c r="AH134" s="230">
        <f t="shared" si="62"/>
        <v>0</v>
      </c>
      <c r="AI134" s="765">
        <f t="shared" si="62"/>
        <v>0</v>
      </c>
      <c r="AJ134" s="763">
        <f t="shared" si="62"/>
        <v>0</v>
      </c>
      <c r="AK134" s="230">
        <f t="shared" si="62"/>
        <v>0</v>
      </c>
      <c r="AL134" s="230">
        <f t="shared" si="62"/>
        <v>0</v>
      </c>
      <c r="AM134" s="73">
        <f t="shared" si="62"/>
        <v>0</v>
      </c>
      <c r="AO134" s="203">
        <f>SUM(H121:AM134)</f>
        <v>0</v>
      </c>
    </row>
    <row r="135" spans="2:41" s="396" customFormat="1" x14ac:dyDescent="0.2">
      <c r="B135" s="759"/>
      <c r="C135" s="717"/>
      <c r="D135" s="718"/>
      <c r="E135" s="719"/>
      <c r="G135" s="654"/>
      <c r="H135" s="720"/>
      <c r="I135" s="720"/>
      <c r="J135" s="720"/>
      <c r="K135" s="720"/>
      <c r="L135" s="720"/>
      <c r="M135" s="720"/>
      <c r="N135" s="720"/>
      <c r="O135" s="720"/>
      <c r="P135" s="720"/>
      <c r="Q135" s="720"/>
      <c r="R135" s="720"/>
      <c r="S135" s="720"/>
      <c r="T135" s="720"/>
      <c r="U135" s="720"/>
      <c r="V135" s="720"/>
      <c r="W135" s="720"/>
      <c r="X135" s="720"/>
      <c r="Y135" s="720"/>
      <c r="Z135" s="720"/>
      <c r="AA135" s="720"/>
      <c r="AB135" s="720"/>
      <c r="AC135" s="720"/>
      <c r="AD135" s="720"/>
      <c r="AE135" s="720"/>
      <c r="AF135" s="720"/>
      <c r="AG135" s="720"/>
      <c r="AH135" s="720"/>
      <c r="AI135" s="720"/>
      <c r="AJ135" s="720"/>
      <c r="AK135" s="720"/>
      <c r="AL135" s="720"/>
      <c r="AM135" s="720"/>
      <c r="AO135" s="721"/>
    </row>
    <row r="136" spans="2:41" x14ac:dyDescent="0.2">
      <c r="C136" s="7"/>
      <c r="D136" s="7"/>
      <c r="E136" s="7"/>
      <c r="F136" s="7"/>
      <c r="G136" s="137"/>
      <c r="H136" s="1091">
        <v>2015</v>
      </c>
      <c r="I136" s="1092"/>
      <c r="J136" s="1092"/>
      <c r="K136" s="1092"/>
      <c r="L136" s="1091">
        <v>2016</v>
      </c>
      <c r="M136" s="1092"/>
      <c r="N136" s="1092"/>
      <c r="O136" s="1093"/>
      <c r="P136" s="1094">
        <v>2017</v>
      </c>
      <c r="Q136" s="1092"/>
      <c r="R136" s="1092"/>
      <c r="S136" s="1092"/>
      <c r="T136" s="1091">
        <v>2018</v>
      </c>
      <c r="U136" s="1092"/>
      <c r="V136" s="1092"/>
      <c r="W136" s="1093"/>
      <c r="X136" s="1094">
        <v>2019</v>
      </c>
      <c r="Y136" s="1092"/>
      <c r="Z136" s="1092"/>
      <c r="AA136" s="1092"/>
      <c r="AB136" s="1091">
        <v>2020</v>
      </c>
      <c r="AC136" s="1092"/>
      <c r="AD136" s="1092"/>
      <c r="AE136" s="1093"/>
      <c r="AF136" s="1094">
        <v>2021</v>
      </c>
      <c r="AG136" s="1092"/>
      <c r="AH136" s="1092"/>
      <c r="AI136" s="1092"/>
      <c r="AJ136" s="1091">
        <v>2022</v>
      </c>
      <c r="AK136" s="1092"/>
      <c r="AL136" s="1092"/>
      <c r="AM136" s="1093"/>
      <c r="AO136" s="225"/>
    </row>
    <row r="137" spans="2:41" x14ac:dyDescent="0.2">
      <c r="C137" s="7"/>
      <c r="D137" s="79"/>
      <c r="E137" s="80" t="s">
        <v>53</v>
      </c>
      <c r="F137" s="99" t="s">
        <v>14</v>
      </c>
      <c r="G137" s="138" t="s">
        <v>48</v>
      </c>
      <c r="H137" s="748" t="s">
        <v>343</v>
      </c>
      <c r="I137" s="749" t="s">
        <v>344</v>
      </c>
      <c r="J137" s="750" t="s">
        <v>345</v>
      </c>
      <c r="K137" s="764" t="s">
        <v>346</v>
      </c>
      <c r="L137" s="748" t="s">
        <v>343</v>
      </c>
      <c r="M137" s="749" t="s">
        <v>344</v>
      </c>
      <c r="N137" s="750" t="s">
        <v>345</v>
      </c>
      <c r="O137" s="770" t="s">
        <v>346</v>
      </c>
      <c r="P137" s="756" t="s">
        <v>343</v>
      </c>
      <c r="Q137" s="749" t="s">
        <v>344</v>
      </c>
      <c r="R137" s="750" t="s">
        <v>345</v>
      </c>
      <c r="S137" s="773" t="s">
        <v>346</v>
      </c>
      <c r="T137" s="748" t="s">
        <v>343</v>
      </c>
      <c r="U137" s="749" t="s">
        <v>344</v>
      </c>
      <c r="V137" s="750" t="s">
        <v>345</v>
      </c>
      <c r="W137" s="770" t="s">
        <v>346</v>
      </c>
      <c r="X137" s="756" t="s">
        <v>343</v>
      </c>
      <c r="Y137" s="749" t="s">
        <v>344</v>
      </c>
      <c r="Z137" s="750" t="s">
        <v>345</v>
      </c>
      <c r="AA137" s="773" t="s">
        <v>346</v>
      </c>
      <c r="AB137" s="748" t="s">
        <v>343</v>
      </c>
      <c r="AC137" s="749" t="s">
        <v>344</v>
      </c>
      <c r="AD137" s="750" t="s">
        <v>345</v>
      </c>
      <c r="AE137" s="770" t="s">
        <v>346</v>
      </c>
      <c r="AF137" s="756" t="s">
        <v>343</v>
      </c>
      <c r="AG137" s="749" t="s">
        <v>344</v>
      </c>
      <c r="AH137" s="750" t="s">
        <v>345</v>
      </c>
      <c r="AI137" s="773" t="s">
        <v>346</v>
      </c>
      <c r="AJ137" s="748" t="s">
        <v>343</v>
      </c>
      <c r="AK137" s="749" t="s">
        <v>344</v>
      </c>
      <c r="AL137" s="750" t="s">
        <v>345</v>
      </c>
      <c r="AM137" s="770" t="s">
        <v>346</v>
      </c>
      <c r="AO137" s="225"/>
    </row>
    <row r="138" spans="2:41" ht="15" x14ac:dyDescent="0.25">
      <c r="B138" s="4" t="s">
        <v>336</v>
      </c>
      <c r="C138" s="7"/>
      <c r="D138" s="126" t="s">
        <v>28</v>
      </c>
      <c r="E138" s="81" t="s">
        <v>54</v>
      </c>
      <c r="F138" s="100" t="s">
        <v>49</v>
      </c>
      <c r="G138" s="139" t="s">
        <v>47</v>
      </c>
      <c r="H138" s="222">
        <f t="shared" ref="H138:AM138" si="63">H$12</f>
        <v>0.02</v>
      </c>
      <c r="I138" s="221">
        <f t="shared" si="63"/>
        <v>4.0399999999999991E-2</v>
      </c>
      <c r="J138" s="221">
        <f t="shared" si="63"/>
        <v>4.0399999999999991E-2</v>
      </c>
      <c r="K138" s="223">
        <f t="shared" si="63"/>
        <v>4.0399999999999991E-2</v>
      </c>
      <c r="L138" s="222">
        <f t="shared" si="63"/>
        <v>4.0399999999999991E-2</v>
      </c>
      <c r="M138" s="221">
        <f t="shared" si="63"/>
        <v>6.1207999999999929E-2</v>
      </c>
      <c r="N138" s="221">
        <f t="shared" si="63"/>
        <v>6.1207999999999929E-2</v>
      </c>
      <c r="O138" s="224">
        <f t="shared" si="63"/>
        <v>6.1207999999999929E-2</v>
      </c>
      <c r="P138" s="767">
        <f t="shared" si="63"/>
        <v>6.1207999999999929E-2</v>
      </c>
      <c r="Q138" s="221">
        <f t="shared" si="63"/>
        <v>8.2432159999999977E-2</v>
      </c>
      <c r="R138" s="221">
        <f t="shared" si="63"/>
        <v>8.2432159999999977E-2</v>
      </c>
      <c r="S138" s="223">
        <f t="shared" si="63"/>
        <v>8.2432159999999977E-2</v>
      </c>
      <c r="T138" s="222">
        <f t="shared" si="63"/>
        <v>8.2432159999999977E-2</v>
      </c>
      <c r="U138" s="221">
        <f t="shared" si="63"/>
        <v>0.10408080320000002</v>
      </c>
      <c r="V138" s="221">
        <f t="shared" si="63"/>
        <v>0.10408080320000002</v>
      </c>
      <c r="W138" s="224">
        <f t="shared" si="63"/>
        <v>0.10408080320000002</v>
      </c>
      <c r="X138" s="767">
        <f t="shared" si="63"/>
        <v>0.10408080320000002</v>
      </c>
      <c r="Y138" s="221">
        <f t="shared" si="63"/>
        <v>0.12616241926400007</v>
      </c>
      <c r="Z138" s="221">
        <f t="shared" si="63"/>
        <v>0.12616241926400007</v>
      </c>
      <c r="AA138" s="223">
        <f t="shared" si="63"/>
        <v>0.12616241926400007</v>
      </c>
      <c r="AB138" s="222">
        <f t="shared" si="63"/>
        <v>0.12616241926400007</v>
      </c>
      <c r="AC138" s="221">
        <f t="shared" si="63"/>
        <v>0.14868566764928004</v>
      </c>
      <c r="AD138" s="221">
        <f t="shared" si="63"/>
        <v>0.14868566764928004</v>
      </c>
      <c r="AE138" s="224">
        <f t="shared" si="63"/>
        <v>0.14868566764928004</v>
      </c>
      <c r="AF138" s="767">
        <f t="shared" si="63"/>
        <v>0.14868566764928004</v>
      </c>
      <c r="AG138" s="221">
        <f t="shared" si="63"/>
        <v>0.17165938100226574</v>
      </c>
      <c r="AH138" s="221">
        <f t="shared" si="63"/>
        <v>0.17165938100226574</v>
      </c>
      <c r="AI138" s="223">
        <f t="shared" si="63"/>
        <v>0.17165938100226574</v>
      </c>
      <c r="AJ138" s="222">
        <f t="shared" si="63"/>
        <v>0.17165938100226574</v>
      </c>
      <c r="AK138" s="223">
        <f t="shared" si="63"/>
        <v>0.19509256862231106</v>
      </c>
      <c r="AL138" s="221">
        <f t="shared" si="63"/>
        <v>0.19509256862231106</v>
      </c>
      <c r="AM138" s="224">
        <f t="shared" si="63"/>
        <v>0.19509256862231106</v>
      </c>
      <c r="AO138" s="225"/>
    </row>
    <row r="139" spans="2:41" x14ac:dyDescent="0.2">
      <c r="B139" s="92" t="s">
        <v>37</v>
      </c>
      <c r="C139" s="93" t="s">
        <v>317</v>
      </c>
      <c r="D139" s="400" t="str">
        <f>'Spec Driftkostnader'!D139</f>
        <v xml:space="preserve"> </v>
      </c>
      <c r="E139" s="401" t="str">
        <f>'Spec Driftkostnader'!E139</f>
        <v xml:space="preserve"> </v>
      </c>
      <c r="F139" s="402">
        <f>'Spec Driftkostnader'!F139</f>
        <v>32</v>
      </c>
      <c r="G139" s="403">
        <f>'Spec Driftkostnader'!G139</f>
        <v>0</v>
      </c>
      <c r="H139" s="762">
        <f t="shared" ref="H139:AM139" si="64">SUM($G139*H$102)</f>
        <v>0</v>
      </c>
      <c r="I139" s="70">
        <f t="shared" si="64"/>
        <v>0</v>
      </c>
      <c r="J139" s="70">
        <f t="shared" si="64"/>
        <v>0</v>
      </c>
      <c r="K139" s="216">
        <f t="shared" si="64"/>
        <v>0</v>
      </c>
      <c r="L139" s="762">
        <f t="shared" si="64"/>
        <v>0</v>
      </c>
      <c r="M139" s="70">
        <f t="shared" si="64"/>
        <v>0</v>
      </c>
      <c r="N139" s="70">
        <f t="shared" si="64"/>
        <v>0</v>
      </c>
      <c r="O139" s="72">
        <f t="shared" si="64"/>
        <v>0</v>
      </c>
      <c r="P139" s="74">
        <f t="shared" si="64"/>
        <v>0</v>
      </c>
      <c r="Q139" s="70">
        <f t="shared" si="64"/>
        <v>0</v>
      </c>
      <c r="R139" s="70">
        <f t="shared" si="64"/>
        <v>0</v>
      </c>
      <c r="S139" s="216">
        <f t="shared" si="64"/>
        <v>0</v>
      </c>
      <c r="T139" s="762">
        <f t="shared" si="64"/>
        <v>0</v>
      </c>
      <c r="U139" s="70">
        <f t="shared" si="64"/>
        <v>0</v>
      </c>
      <c r="V139" s="70">
        <f t="shared" si="64"/>
        <v>0</v>
      </c>
      <c r="W139" s="72">
        <f t="shared" si="64"/>
        <v>0</v>
      </c>
      <c r="X139" s="74">
        <f t="shared" si="64"/>
        <v>0</v>
      </c>
      <c r="Y139" s="70">
        <f t="shared" si="64"/>
        <v>0</v>
      </c>
      <c r="Z139" s="70">
        <f t="shared" si="64"/>
        <v>0</v>
      </c>
      <c r="AA139" s="216">
        <f t="shared" si="64"/>
        <v>0</v>
      </c>
      <c r="AB139" s="762">
        <f t="shared" si="64"/>
        <v>0</v>
      </c>
      <c r="AC139" s="70">
        <f t="shared" si="64"/>
        <v>0</v>
      </c>
      <c r="AD139" s="70">
        <f t="shared" si="64"/>
        <v>0</v>
      </c>
      <c r="AE139" s="72">
        <f t="shared" si="64"/>
        <v>0</v>
      </c>
      <c r="AF139" s="74">
        <f t="shared" si="64"/>
        <v>0</v>
      </c>
      <c r="AG139" s="70">
        <f t="shared" si="64"/>
        <v>0</v>
      </c>
      <c r="AH139" s="70">
        <f t="shared" si="64"/>
        <v>0</v>
      </c>
      <c r="AI139" s="216">
        <f t="shared" si="64"/>
        <v>0</v>
      </c>
      <c r="AJ139" s="762">
        <f t="shared" si="64"/>
        <v>0</v>
      </c>
      <c r="AK139" s="216">
        <f t="shared" si="64"/>
        <v>0</v>
      </c>
      <c r="AL139" s="70">
        <f t="shared" si="64"/>
        <v>0</v>
      </c>
      <c r="AM139" s="72">
        <f t="shared" si="64"/>
        <v>0</v>
      </c>
      <c r="AO139" s="225"/>
    </row>
    <row r="140" spans="2:41" x14ac:dyDescent="0.2">
      <c r="B140" s="18" t="s">
        <v>38</v>
      </c>
      <c r="C140" s="94" t="s">
        <v>295</v>
      </c>
      <c r="D140" s="76" t="str">
        <f>'Spec Driftkostnader'!D140</f>
        <v xml:space="preserve"> </v>
      </c>
      <c r="E140" s="85" t="str">
        <f>'Spec Driftkostnader'!E140</f>
        <v xml:space="preserve"> </v>
      </c>
      <c r="F140" s="101">
        <f>'Spec Driftkostnader'!F140</f>
        <v>20</v>
      </c>
      <c r="G140" s="88">
        <f>'Spec Driftkostnader'!G140</f>
        <v>0</v>
      </c>
      <c r="H140" s="762">
        <f t="shared" ref="H140:U141" si="65">SUM($G140*H$102)</f>
        <v>0</v>
      </c>
      <c r="I140" s="74">
        <f t="shared" si="65"/>
        <v>0</v>
      </c>
      <c r="J140" s="74">
        <f t="shared" si="65"/>
        <v>0</v>
      </c>
      <c r="K140" s="219">
        <f t="shared" si="65"/>
        <v>0</v>
      </c>
      <c r="L140" s="762">
        <f t="shared" si="65"/>
        <v>0</v>
      </c>
      <c r="M140" s="74">
        <f t="shared" si="65"/>
        <v>0</v>
      </c>
      <c r="N140" s="74">
        <f t="shared" si="65"/>
        <v>0</v>
      </c>
      <c r="O140" s="771">
        <f t="shared" si="65"/>
        <v>0</v>
      </c>
      <c r="P140" s="74">
        <f t="shared" si="65"/>
        <v>0</v>
      </c>
      <c r="Q140" s="74">
        <f t="shared" si="65"/>
        <v>0</v>
      </c>
      <c r="R140" s="74">
        <f t="shared" si="65"/>
        <v>0</v>
      </c>
      <c r="S140" s="219">
        <f t="shared" si="65"/>
        <v>0</v>
      </c>
      <c r="T140" s="762">
        <f t="shared" si="65"/>
        <v>0</v>
      </c>
      <c r="U140" s="74">
        <f t="shared" si="65"/>
        <v>0</v>
      </c>
      <c r="V140" s="74">
        <f t="shared" ref="V140:AA141" si="66">SUM($G140*V$102)</f>
        <v>0</v>
      </c>
      <c r="W140" s="771">
        <f t="shared" si="66"/>
        <v>0</v>
      </c>
      <c r="X140" s="74">
        <f t="shared" si="66"/>
        <v>0</v>
      </c>
      <c r="Y140" s="74">
        <f t="shared" si="66"/>
        <v>0</v>
      </c>
      <c r="Z140" s="74">
        <f t="shared" si="66"/>
        <v>0</v>
      </c>
      <c r="AA140" s="219">
        <f t="shared" si="66"/>
        <v>0</v>
      </c>
      <c r="AB140" s="248"/>
      <c r="AC140" s="75"/>
      <c r="AD140" s="75"/>
      <c r="AE140" s="774"/>
      <c r="AF140" s="75"/>
      <c r="AG140" s="75"/>
      <c r="AH140" s="75"/>
      <c r="AI140" s="218"/>
      <c r="AJ140" s="248"/>
      <c r="AK140" s="218"/>
      <c r="AL140" s="69"/>
      <c r="AM140" s="71"/>
      <c r="AO140" s="225"/>
    </row>
    <row r="141" spans="2:41" ht="25.5" x14ac:dyDescent="0.2">
      <c r="B141" s="20" t="s">
        <v>39</v>
      </c>
      <c r="C141" s="95" t="s">
        <v>395</v>
      </c>
      <c r="D141" s="232" t="str">
        <f>'Spec Driftkostnader'!D141</f>
        <v xml:space="preserve"> </v>
      </c>
      <c r="E141" s="233" t="str">
        <f>'Spec Driftkostnader'!E141</f>
        <v xml:space="preserve"> </v>
      </c>
      <c r="F141" s="234">
        <f>'Spec Driftkostnader'!F141</f>
        <v>32</v>
      </c>
      <c r="G141" s="235">
        <f>'Spec Driftkostnader'!G141</f>
        <v>0</v>
      </c>
      <c r="H141" s="762">
        <f t="shared" si="65"/>
        <v>0</v>
      </c>
      <c r="I141" s="74">
        <f t="shared" si="65"/>
        <v>0</v>
      </c>
      <c r="J141" s="74">
        <f t="shared" si="65"/>
        <v>0</v>
      </c>
      <c r="K141" s="219">
        <f t="shared" si="65"/>
        <v>0</v>
      </c>
      <c r="L141" s="762">
        <f t="shared" si="65"/>
        <v>0</v>
      </c>
      <c r="M141" s="74">
        <f t="shared" si="65"/>
        <v>0</v>
      </c>
      <c r="N141" s="74">
        <f t="shared" si="65"/>
        <v>0</v>
      </c>
      <c r="O141" s="771">
        <f t="shared" si="65"/>
        <v>0</v>
      </c>
      <c r="P141" s="74">
        <f t="shared" si="65"/>
        <v>0</v>
      </c>
      <c r="Q141" s="74">
        <f t="shared" si="65"/>
        <v>0</v>
      </c>
      <c r="R141" s="74">
        <f t="shared" si="65"/>
        <v>0</v>
      </c>
      <c r="S141" s="219">
        <f t="shared" si="65"/>
        <v>0</v>
      </c>
      <c r="T141" s="762">
        <f t="shared" si="65"/>
        <v>0</v>
      </c>
      <c r="U141" s="74">
        <f t="shared" si="65"/>
        <v>0</v>
      </c>
      <c r="V141" s="74">
        <f t="shared" si="66"/>
        <v>0</v>
      </c>
      <c r="W141" s="771">
        <f t="shared" si="66"/>
        <v>0</v>
      </c>
      <c r="X141" s="74">
        <f t="shared" si="66"/>
        <v>0</v>
      </c>
      <c r="Y141" s="74">
        <f t="shared" si="66"/>
        <v>0</v>
      </c>
      <c r="Z141" s="74">
        <f t="shared" ref="Z141:AI141" si="67">SUM($G141*Z$102)</f>
        <v>0</v>
      </c>
      <c r="AA141" s="219">
        <f t="shared" si="67"/>
        <v>0</v>
      </c>
      <c r="AB141" s="762">
        <f t="shared" si="67"/>
        <v>0</v>
      </c>
      <c r="AC141" s="74">
        <f t="shared" si="67"/>
        <v>0</v>
      </c>
      <c r="AD141" s="74">
        <f t="shared" si="67"/>
        <v>0</v>
      </c>
      <c r="AE141" s="771">
        <f t="shared" si="67"/>
        <v>0</v>
      </c>
      <c r="AF141" s="74">
        <f t="shared" si="67"/>
        <v>0</v>
      </c>
      <c r="AG141" s="74">
        <f t="shared" si="67"/>
        <v>0</v>
      </c>
      <c r="AH141" s="74">
        <f t="shared" si="67"/>
        <v>0</v>
      </c>
      <c r="AI141" s="219">
        <f t="shared" si="67"/>
        <v>0</v>
      </c>
      <c r="AJ141" s="762">
        <f t="shared" ref="AJ141:AM141" si="68">SUM($G141*AJ$102)</f>
        <v>0</v>
      </c>
      <c r="AK141" s="219">
        <f t="shared" si="68"/>
        <v>0</v>
      </c>
      <c r="AL141" s="70">
        <f t="shared" si="68"/>
        <v>0</v>
      </c>
      <c r="AM141" s="72">
        <f t="shared" si="68"/>
        <v>0</v>
      </c>
    </row>
    <row r="142" spans="2:41" x14ac:dyDescent="0.2">
      <c r="B142" s="19" t="s">
        <v>22</v>
      </c>
      <c r="C142" s="231" t="s">
        <v>318</v>
      </c>
      <c r="D142" s="232" t="str">
        <f>'Spec Driftkostnader'!D142</f>
        <v xml:space="preserve"> </v>
      </c>
      <c r="E142" s="233" t="str">
        <f>'Spec Driftkostnader'!E142</f>
        <v xml:space="preserve"> </v>
      </c>
      <c r="F142" s="234">
        <f>'Spec Driftkostnader'!F142</f>
        <v>1</v>
      </c>
      <c r="G142" s="235">
        <f>'Spec Driftkostnader'!G142</f>
        <v>0</v>
      </c>
      <c r="H142" s="253"/>
      <c r="I142" s="242"/>
      <c r="J142" s="242"/>
      <c r="K142" s="766"/>
      <c r="L142" s="253"/>
      <c r="M142" s="242"/>
      <c r="N142" s="242"/>
      <c r="O142" s="772"/>
      <c r="P142" s="242"/>
      <c r="Q142" s="242"/>
      <c r="R142" s="242"/>
      <c r="S142" s="766"/>
      <c r="T142" s="253"/>
      <c r="U142" s="242"/>
      <c r="V142" s="242"/>
      <c r="W142" s="772"/>
      <c r="X142" s="242"/>
      <c r="Y142" s="242"/>
      <c r="Z142" s="242"/>
      <c r="AA142" s="766"/>
      <c r="AB142" s="253"/>
      <c r="AC142" s="242"/>
      <c r="AD142" s="242"/>
      <c r="AE142" s="772"/>
      <c r="AF142" s="242"/>
      <c r="AG142" s="242"/>
      <c r="AH142" s="242"/>
      <c r="AI142" s="766"/>
      <c r="AJ142" s="253"/>
      <c r="AK142" s="243"/>
      <c r="AL142" s="228"/>
      <c r="AM142" s="229">
        <f>SUM($G142*AM$12)</f>
        <v>0</v>
      </c>
    </row>
    <row r="143" spans="2:41" x14ac:dyDescent="0.2">
      <c r="B143" s="19"/>
      <c r="C143" s="197" t="s">
        <v>82</v>
      </c>
      <c r="D143" s="232"/>
      <c r="E143" s="233"/>
      <c r="F143" s="234"/>
      <c r="G143" s="235"/>
      <c r="H143" s="253"/>
      <c r="I143" s="228"/>
      <c r="J143" s="228"/>
      <c r="K143" s="757"/>
      <c r="L143" s="253"/>
      <c r="M143" s="228"/>
      <c r="N143" s="228"/>
      <c r="O143" s="241"/>
      <c r="P143" s="242"/>
      <c r="Q143" s="228"/>
      <c r="R143" s="228"/>
      <c r="S143" s="757"/>
      <c r="T143" s="253"/>
      <c r="U143" s="228"/>
      <c r="V143" s="228"/>
      <c r="W143" s="241"/>
      <c r="X143" s="242"/>
      <c r="Y143" s="228"/>
      <c r="Z143" s="228"/>
      <c r="AA143" s="757"/>
      <c r="AB143" s="253"/>
      <c r="AC143" s="228"/>
      <c r="AD143" s="228"/>
      <c r="AE143" s="241"/>
      <c r="AF143" s="242"/>
      <c r="AG143" s="228"/>
      <c r="AH143" s="228"/>
      <c r="AI143" s="757"/>
      <c r="AJ143" s="253"/>
      <c r="AK143" s="227"/>
      <c r="AL143" s="228"/>
      <c r="AM143" s="241"/>
    </row>
    <row r="144" spans="2:41" x14ac:dyDescent="0.2">
      <c r="B144" s="172" t="s">
        <v>42</v>
      </c>
      <c r="C144" s="252" t="s">
        <v>347</v>
      </c>
      <c r="D144" s="236" t="str">
        <f>'Spec Driftkostnader'!D144</f>
        <v xml:space="preserve"> </v>
      </c>
      <c r="E144" s="237" t="str">
        <f>'Spec Driftkostnader'!E144</f>
        <v xml:space="preserve"> </v>
      </c>
      <c r="F144" s="835">
        <f>'Spec Driftkostnader'!F144</f>
        <v>32</v>
      </c>
      <c r="G144" s="239">
        <f>'Spec Driftkostnader'!G144</f>
        <v>0</v>
      </c>
      <c r="H144" s="762">
        <f t="shared" ref="H144:W152" si="69">SUM($G144*H$12)</f>
        <v>0</v>
      </c>
      <c r="I144" s="70">
        <f t="shared" si="69"/>
        <v>0</v>
      </c>
      <c r="J144" s="70">
        <f t="shared" si="69"/>
        <v>0</v>
      </c>
      <c r="K144" s="216">
        <f t="shared" si="69"/>
        <v>0</v>
      </c>
      <c r="L144" s="762">
        <f t="shared" si="69"/>
        <v>0</v>
      </c>
      <c r="M144" s="70">
        <f t="shared" si="69"/>
        <v>0</v>
      </c>
      <c r="N144" s="70">
        <f t="shared" si="69"/>
        <v>0</v>
      </c>
      <c r="O144" s="72">
        <f t="shared" si="69"/>
        <v>0</v>
      </c>
      <c r="P144" s="74">
        <f t="shared" si="69"/>
        <v>0</v>
      </c>
      <c r="Q144" s="70">
        <f t="shared" si="69"/>
        <v>0</v>
      </c>
      <c r="R144" s="70">
        <f t="shared" ref="R144:AG152" si="70">SUM($G144*R$12)</f>
        <v>0</v>
      </c>
      <c r="S144" s="216">
        <f t="shared" si="70"/>
        <v>0</v>
      </c>
      <c r="T144" s="762">
        <f t="shared" si="70"/>
        <v>0</v>
      </c>
      <c r="U144" s="70">
        <f t="shared" si="70"/>
        <v>0</v>
      </c>
      <c r="V144" s="70">
        <f t="shared" si="70"/>
        <v>0</v>
      </c>
      <c r="W144" s="72">
        <f t="shared" si="70"/>
        <v>0</v>
      </c>
      <c r="X144" s="74">
        <f t="shared" si="70"/>
        <v>0</v>
      </c>
      <c r="Y144" s="70">
        <f t="shared" si="70"/>
        <v>0</v>
      </c>
      <c r="Z144" s="70">
        <f t="shared" si="70"/>
        <v>0</v>
      </c>
      <c r="AA144" s="216">
        <f t="shared" si="70"/>
        <v>0</v>
      </c>
      <c r="AB144" s="762">
        <f t="shared" ref="AB144:AM152" si="71">SUM($G144*AB$12)</f>
        <v>0</v>
      </c>
      <c r="AC144" s="70">
        <f t="shared" si="71"/>
        <v>0</v>
      </c>
      <c r="AD144" s="70">
        <f t="shared" si="71"/>
        <v>0</v>
      </c>
      <c r="AE144" s="72">
        <f t="shared" si="71"/>
        <v>0</v>
      </c>
      <c r="AF144" s="74">
        <f t="shared" si="71"/>
        <v>0</v>
      </c>
      <c r="AG144" s="70">
        <f t="shared" si="71"/>
        <v>0</v>
      </c>
      <c r="AH144" s="70">
        <f t="shared" si="71"/>
        <v>0</v>
      </c>
      <c r="AI144" s="216">
        <f t="shared" si="71"/>
        <v>0</v>
      </c>
      <c r="AJ144" s="762">
        <f t="shared" si="71"/>
        <v>0</v>
      </c>
      <c r="AK144" s="70">
        <f t="shared" si="71"/>
        <v>0</v>
      </c>
      <c r="AL144" s="70">
        <f t="shared" si="71"/>
        <v>0</v>
      </c>
      <c r="AM144" s="72">
        <f t="shared" si="71"/>
        <v>0</v>
      </c>
    </row>
    <row r="145" spans="1:41" x14ac:dyDescent="0.2">
      <c r="B145" s="172" t="s">
        <v>147</v>
      </c>
      <c r="C145" s="15" t="s">
        <v>348</v>
      </c>
      <c r="D145" s="232" t="str">
        <f>'Spec Driftkostnader'!D145</f>
        <v xml:space="preserve"> </v>
      </c>
      <c r="E145" s="237" t="str">
        <f>'Spec Driftkostnader'!E145</f>
        <v xml:space="preserve"> </v>
      </c>
      <c r="F145" s="226">
        <f>'Spec Driftkostnader'!F145</f>
        <v>32</v>
      </c>
      <c r="G145" s="239">
        <f>'Spec Driftkostnader'!G145</f>
        <v>0</v>
      </c>
      <c r="H145" s="762">
        <f t="shared" si="69"/>
        <v>0</v>
      </c>
      <c r="I145" s="70">
        <f t="shared" si="69"/>
        <v>0</v>
      </c>
      <c r="J145" s="70">
        <f t="shared" si="69"/>
        <v>0</v>
      </c>
      <c r="K145" s="216">
        <f t="shared" si="69"/>
        <v>0</v>
      </c>
      <c r="L145" s="762">
        <f t="shared" si="69"/>
        <v>0</v>
      </c>
      <c r="M145" s="70">
        <f t="shared" si="69"/>
        <v>0</v>
      </c>
      <c r="N145" s="70">
        <f t="shared" si="69"/>
        <v>0</v>
      </c>
      <c r="O145" s="72">
        <f t="shared" si="69"/>
        <v>0</v>
      </c>
      <c r="P145" s="74">
        <f t="shared" si="69"/>
        <v>0</v>
      </c>
      <c r="Q145" s="70">
        <f t="shared" si="69"/>
        <v>0</v>
      </c>
      <c r="R145" s="70">
        <f t="shared" si="70"/>
        <v>0</v>
      </c>
      <c r="S145" s="216">
        <f t="shared" si="70"/>
        <v>0</v>
      </c>
      <c r="T145" s="762">
        <f t="shared" si="70"/>
        <v>0</v>
      </c>
      <c r="U145" s="70">
        <f t="shared" si="70"/>
        <v>0</v>
      </c>
      <c r="V145" s="70">
        <f t="shared" si="70"/>
        <v>0</v>
      </c>
      <c r="W145" s="72">
        <f t="shared" si="70"/>
        <v>0</v>
      </c>
      <c r="X145" s="74">
        <f t="shared" si="70"/>
        <v>0</v>
      </c>
      <c r="Y145" s="70">
        <f t="shared" si="70"/>
        <v>0</v>
      </c>
      <c r="Z145" s="70">
        <f t="shared" si="70"/>
        <v>0</v>
      </c>
      <c r="AA145" s="216">
        <f t="shared" si="70"/>
        <v>0</v>
      </c>
      <c r="AB145" s="762">
        <f t="shared" si="71"/>
        <v>0</v>
      </c>
      <c r="AC145" s="70">
        <f t="shared" si="71"/>
        <v>0</v>
      </c>
      <c r="AD145" s="70">
        <f t="shared" si="71"/>
        <v>0</v>
      </c>
      <c r="AE145" s="72">
        <f t="shared" si="71"/>
        <v>0</v>
      </c>
      <c r="AF145" s="74">
        <f t="shared" si="71"/>
        <v>0</v>
      </c>
      <c r="AG145" s="70">
        <f t="shared" si="71"/>
        <v>0</v>
      </c>
      <c r="AH145" s="70">
        <f t="shared" si="71"/>
        <v>0</v>
      </c>
      <c r="AI145" s="216">
        <f t="shared" si="71"/>
        <v>0</v>
      </c>
      <c r="AJ145" s="762">
        <f t="shared" si="71"/>
        <v>0</v>
      </c>
      <c r="AK145" s="70">
        <f t="shared" si="71"/>
        <v>0</v>
      </c>
      <c r="AL145" s="70">
        <f t="shared" si="71"/>
        <v>0</v>
      </c>
      <c r="AM145" s="72">
        <f t="shared" si="71"/>
        <v>0</v>
      </c>
    </row>
    <row r="146" spans="1:41" x14ac:dyDescent="0.2">
      <c r="B146" s="172" t="s">
        <v>148</v>
      </c>
      <c r="C146" s="15" t="s">
        <v>349</v>
      </c>
      <c r="D146" s="232" t="str">
        <f>'Spec Driftkostnader'!D146</f>
        <v xml:space="preserve"> </v>
      </c>
      <c r="E146" s="237" t="str">
        <f>'Spec Driftkostnader'!E146</f>
        <v xml:space="preserve"> </v>
      </c>
      <c r="F146" s="226">
        <f>'Spec Driftkostnader'!F146</f>
        <v>32</v>
      </c>
      <c r="G146" s="239">
        <f>'Spec Driftkostnader'!G146</f>
        <v>0</v>
      </c>
      <c r="H146" s="762">
        <f t="shared" si="69"/>
        <v>0</v>
      </c>
      <c r="I146" s="70">
        <f t="shared" si="69"/>
        <v>0</v>
      </c>
      <c r="J146" s="70">
        <f t="shared" si="69"/>
        <v>0</v>
      </c>
      <c r="K146" s="216">
        <f t="shared" si="69"/>
        <v>0</v>
      </c>
      <c r="L146" s="762">
        <f t="shared" si="69"/>
        <v>0</v>
      </c>
      <c r="M146" s="70">
        <f t="shared" si="69"/>
        <v>0</v>
      </c>
      <c r="N146" s="70">
        <f t="shared" si="69"/>
        <v>0</v>
      </c>
      <c r="O146" s="72">
        <f t="shared" si="69"/>
        <v>0</v>
      </c>
      <c r="P146" s="74">
        <f t="shared" si="69"/>
        <v>0</v>
      </c>
      <c r="Q146" s="70">
        <f t="shared" si="69"/>
        <v>0</v>
      </c>
      <c r="R146" s="70">
        <f t="shared" si="70"/>
        <v>0</v>
      </c>
      <c r="S146" s="216">
        <f t="shared" si="70"/>
        <v>0</v>
      </c>
      <c r="T146" s="762">
        <f t="shared" si="70"/>
        <v>0</v>
      </c>
      <c r="U146" s="70">
        <f t="shared" si="70"/>
        <v>0</v>
      </c>
      <c r="V146" s="70">
        <f t="shared" si="70"/>
        <v>0</v>
      </c>
      <c r="W146" s="72">
        <f t="shared" si="70"/>
        <v>0</v>
      </c>
      <c r="X146" s="74">
        <f t="shared" si="70"/>
        <v>0</v>
      </c>
      <c r="Y146" s="70">
        <f t="shared" si="70"/>
        <v>0</v>
      </c>
      <c r="Z146" s="70">
        <f t="shared" si="70"/>
        <v>0</v>
      </c>
      <c r="AA146" s="216">
        <f t="shared" si="70"/>
        <v>0</v>
      </c>
      <c r="AB146" s="762">
        <f t="shared" si="71"/>
        <v>0</v>
      </c>
      <c r="AC146" s="70">
        <f t="shared" si="71"/>
        <v>0</v>
      </c>
      <c r="AD146" s="70">
        <f t="shared" si="71"/>
        <v>0</v>
      </c>
      <c r="AE146" s="72">
        <f t="shared" si="71"/>
        <v>0</v>
      </c>
      <c r="AF146" s="74">
        <f t="shared" si="71"/>
        <v>0</v>
      </c>
      <c r="AG146" s="70">
        <f t="shared" si="71"/>
        <v>0</v>
      </c>
      <c r="AH146" s="70">
        <f t="shared" si="71"/>
        <v>0</v>
      </c>
      <c r="AI146" s="216">
        <f t="shared" si="71"/>
        <v>0</v>
      </c>
      <c r="AJ146" s="762">
        <f t="shared" si="71"/>
        <v>0</v>
      </c>
      <c r="AK146" s="70">
        <f t="shared" si="71"/>
        <v>0</v>
      </c>
      <c r="AL146" s="70">
        <f t="shared" si="71"/>
        <v>0</v>
      </c>
      <c r="AM146" s="72">
        <f t="shared" si="71"/>
        <v>0</v>
      </c>
    </row>
    <row r="147" spans="1:41" x14ac:dyDescent="0.2">
      <c r="B147" s="172" t="s">
        <v>149</v>
      </c>
      <c r="C147" s="15" t="s">
        <v>350</v>
      </c>
      <c r="D147" s="434" t="str">
        <f>'Spec Driftkostnader'!D147</f>
        <v xml:space="preserve"> </v>
      </c>
      <c r="E147" s="435" t="str">
        <f>'Spec Driftkostnader'!E147</f>
        <v xml:space="preserve"> </v>
      </c>
      <c r="F147" s="436">
        <f>'Spec Driftkostnader'!F147</f>
        <v>32</v>
      </c>
      <c r="G147" s="437">
        <f>'Spec Driftkostnader'!G147</f>
        <v>0</v>
      </c>
      <c r="H147" s="762">
        <f t="shared" si="69"/>
        <v>0</v>
      </c>
      <c r="I147" s="70">
        <f t="shared" si="69"/>
        <v>0</v>
      </c>
      <c r="J147" s="70">
        <f t="shared" si="69"/>
        <v>0</v>
      </c>
      <c r="K147" s="216">
        <f t="shared" si="69"/>
        <v>0</v>
      </c>
      <c r="L147" s="762">
        <f t="shared" si="69"/>
        <v>0</v>
      </c>
      <c r="M147" s="70">
        <f t="shared" si="69"/>
        <v>0</v>
      </c>
      <c r="N147" s="70">
        <f t="shared" si="69"/>
        <v>0</v>
      </c>
      <c r="O147" s="72">
        <f t="shared" si="69"/>
        <v>0</v>
      </c>
      <c r="P147" s="74">
        <f t="shared" si="69"/>
        <v>0</v>
      </c>
      <c r="Q147" s="70">
        <f t="shared" si="69"/>
        <v>0</v>
      </c>
      <c r="R147" s="70">
        <f t="shared" si="70"/>
        <v>0</v>
      </c>
      <c r="S147" s="216">
        <f t="shared" si="70"/>
        <v>0</v>
      </c>
      <c r="T147" s="762">
        <f t="shared" si="70"/>
        <v>0</v>
      </c>
      <c r="U147" s="70">
        <f t="shared" si="70"/>
        <v>0</v>
      </c>
      <c r="V147" s="70">
        <f t="shared" si="70"/>
        <v>0</v>
      </c>
      <c r="W147" s="72">
        <f t="shared" si="70"/>
        <v>0</v>
      </c>
      <c r="X147" s="74">
        <f t="shared" si="70"/>
        <v>0</v>
      </c>
      <c r="Y147" s="70">
        <f t="shared" si="70"/>
        <v>0</v>
      </c>
      <c r="Z147" s="70">
        <f t="shared" si="70"/>
        <v>0</v>
      </c>
      <c r="AA147" s="216">
        <f t="shared" si="70"/>
        <v>0</v>
      </c>
      <c r="AB147" s="762">
        <f t="shared" si="71"/>
        <v>0</v>
      </c>
      <c r="AC147" s="70">
        <f t="shared" si="71"/>
        <v>0</v>
      </c>
      <c r="AD147" s="70">
        <f t="shared" si="71"/>
        <v>0</v>
      </c>
      <c r="AE147" s="72">
        <f t="shared" si="71"/>
        <v>0</v>
      </c>
      <c r="AF147" s="74">
        <f t="shared" si="71"/>
        <v>0</v>
      </c>
      <c r="AG147" s="70">
        <f t="shared" si="71"/>
        <v>0</v>
      </c>
      <c r="AH147" s="70">
        <f t="shared" si="71"/>
        <v>0</v>
      </c>
      <c r="AI147" s="216">
        <f t="shared" si="71"/>
        <v>0</v>
      </c>
      <c r="AJ147" s="762">
        <f t="shared" si="71"/>
        <v>0</v>
      </c>
      <c r="AK147" s="70">
        <f t="shared" si="71"/>
        <v>0</v>
      </c>
      <c r="AL147" s="70">
        <f t="shared" si="71"/>
        <v>0</v>
      </c>
      <c r="AM147" s="72">
        <f t="shared" si="71"/>
        <v>0</v>
      </c>
    </row>
    <row r="148" spans="1:41" x14ac:dyDescent="0.2">
      <c r="B148" s="172" t="s">
        <v>150</v>
      </c>
      <c r="C148" s="428" t="s">
        <v>351</v>
      </c>
      <c r="D148" s="434" t="str">
        <f>'Spec Driftkostnader'!D148</f>
        <v xml:space="preserve"> </v>
      </c>
      <c r="E148" s="435" t="str">
        <f>'Spec Driftkostnader'!E148</f>
        <v xml:space="preserve"> </v>
      </c>
      <c r="F148" s="436">
        <f>'Spec Driftkostnader'!F148</f>
        <v>32</v>
      </c>
      <c r="G148" s="437">
        <f>'Spec Driftkostnader'!G148</f>
        <v>0</v>
      </c>
      <c r="H148" s="762">
        <f t="shared" si="69"/>
        <v>0</v>
      </c>
      <c r="I148" s="70">
        <f t="shared" si="69"/>
        <v>0</v>
      </c>
      <c r="J148" s="70">
        <f t="shared" si="69"/>
        <v>0</v>
      </c>
      <c r="K148" s="216">
        <f t="shared" si="69"/>
        <v>0</v>
      </c>
      <c r="L148" s="762">
        <f t="shared" si="69"/>
        <v>0</v>
      </c>
      <c r="M148" s="70">
        <f t="shared" si="69"/>
        <v>0</v>
      </c>
      <c r="N148" s="70">
        <f t="shared" si="69"/>
        <v>0</v>
      </c>
      <c r="O148" s="72">
        <f t="shared" si="69"/>
        <v>0</v>
      </c>
      <c r="P148" s="74">
        <f t="shared" si="69"/>
        <v>0</v>
      </c>
      <c r="Q148" s="70">
        <f t="shared" si="69"/>
        <v>0</v>
      </c>
      <c r="R148" s="70">
        <f t="shared" si="70"/>
        <v>0</v>
      </c>
      <c r="S148" s="216">
        <f t="shared" si="70"/>
        <v>0</v>
      </c>
      <c r="T148" s="762">
        <f t="shared" si="70"/>
        <v>0</v>
      </c>
      <c r="U148" s="70">
        <f t="shared" si="70"/>
        <v>0</v>
      </c>
      <c r="V148" s="70">
        <f t="shared" si="70"/>
        <v>0</v>
      </c>
      <c r="W148" s="72">
        <f t="shared" si="70"/>
        <v>0</v>
      </c>
      <c r="X148" s="74">
        <f t="shared" si="70"/>
        <v>0</v>
      </c>
      <c r="Y148" s="70">
        <f t="shared" si="70"/>
        <v>0</v>
      </c>
      <c r="Z148" s="70">
        <f t="shared" si="70"/>
        <v>0</v>
      </c>
      <c r="AA148" s="216">
        <f t="shared" si="70"/>
        <v>0</v>
      </c>
      <c r="AB148" s="762">
        <f t="shared" si="71"/>
        <v>0</v>
      </c>
      <c r="AC148" s="70">
        <f t="shared" si="71"/>
        <v>0</v>
      </c>
      <c r="AD148" s="70">
        <f t="shared" si="71"/>
        <v>0</v>
      </c>
      <c r="AE148" s="72">
        <f t="shared" si="71"/>
        <v>0</v>
      </c>
      <c r="AF148" s="74">
        <f t="shared" si="71"/>
        <v>0</v>
      </c>
      <c r="AG148" s="70">
        <f t="shared" si="71"/>
        <v>0</v>
      </c>
      <c r="AH148" s="70">
        <f t="shared" si="71"/>
        <v>0</v>
      </c>
      <c r="AI148" s="216">
        <f t="shared" si="71"/>
        <v>0</v>
      </c>
      <c r="AJ148" s="762">
        <f t="shared" si="71"/>
        <v>0</v>
      </c>
      <c r="AK148" s="70">
        <f t="shared" si="71"/>
        <v>0</v>
      </c>
      <c r="AL148" s="70">
        <f t="shared" si="71"/>
        <v>0</v>
      </c>
      <c r="AM148" s="72">
        <f t="shared" si="71"/>
        <v>0</v>
      </c>
    </row>
    <row r="149" spans="1:41" x14ac:dyDescent="0.2">
      <c r="B149" s="172" t="s">
        <v>151</v>
      </c>
      <c r="C149" s="428" t="s">
        <v>352</v>
      </c>
      <c r="D149" s="232" t="str">
        <f>'Spec Driftkostnader'!D149</f>
        <v xml:space="preserve"> </v>
      </c>
      <c r="E149" s="237" t="str">
        <f>'Spec Driftkostnader'!E149</f>
        <v xml:space="preserve"> </v>
      </c>
      <c r="F149" s="226">
        <f>'Spec Driftkostnader'!F149</f>
        <v>32</v>
      </c>
      <c r="G149" s="239">
        <f>'Spec Driftkostnader'!G149</f>
        <v>0</v>
      </c>
      <c r="H149" s="762">
        <f t="shared" si="69"/>
        <v>0</v>
      </c>
      <c r="I149" s="70">
        <f t="shared" si="69"/>
        <v>0</v>
      </c>
      <c r="J149" s="70">
        <f t="shared" si="69"/>
        <v>0</v>
      </c>
      <c r="K149" s="216">
        <f t="shared" si="69"/>
        <v>0</v>
      </c>
      <c r="L149" s="762">
        <f t="shared" si="69"/>
        <v>0</v>
      </c>
      <c r="M149" s="70">
        <f t="shared" si="69"/>
        <v>0</v>
      </c>
      <c r="N149" s="70">
        <f t="shared" si="69"/>
        <v>0</v>
      </c>
      <c r="O149" s="72">
        <f t="shared" si="69"/>
        <v>0</v>
      </c>
      <c r="P149" s="74">
        <f t="shared" si="69"/>
        <v>0</v>
      </c>
      <c r="Q149" s="70">
        <f t="shared" si="69"/>
        <v>0</v>
      </c>
      <c r="R149" s="70">
        <f t="shared" si="70"/>
        <v>0</v>
      </c>
      <c r="S149" s="216">
        <f t="shared" si="70"/>
        <v>0</v>
      </c>
      <c r="T149" s="762">
        <f t="shared" si="70"/>
        <v>0</v>
      </c>
      <c r="U149" s="70">
        <f t="shared" si="70"/>
        <v>0</v>
      </c>
      <c r="V149" s="70">
        <f t="shared" si="70"/>
        <v>0</v>
      </c>
      <c r="W149" s="72">
        <f t="shared" si="70"/>
        <v>0</v>
      </c>
      <c r="X149" s="74">
        <f t="shared" si="70"/>
        <v>0</v>
      </c>
      <c r="Y149" s="70">
        <f t="shared" si="70"/>
        <v>0</v>
      </c>
      <c r="Z149" s="70">
        <f t="shared" si="70"/>
        <v>0</v>
      </c>
      <c r="AA149" s="216">
        <f t="shared" si="70"/>
        <v>0</v>
      </c>
      <c r="AB149" s="762">
        <f t="shared" si="71"/>
        <v>0</v>
      </c>
      <c r="AC149" s="70">
        <f t="shared" si="71"/>
        <v>0</v>
      </c>
      <c r="AD149" s="70">
        <f t="shared" si="71"/>
        <v>0</v>
      </c>
      <c r="AE149" s="72">
        <f t="shared" si="71"/>
        <v>0</v>
      </c>
      <c r="AF149" s="74">
        <f t="shared" si="71"/>
        <v>0</v>
      </c>
      <c r="AG149" s="70">
        <f t="shared" si="71"/>
        <v>0</v>
      </c>
      <c r="AH149" s="70">
        <f t="shared" si="71"/>
        <v>0</v>
      </c>
      <c r="AI149" s="216">
        <f t="shared" si="71"/>
        <v>0</v>
      </c>
      <c r="AJ149" s="762">
        <f t="shared" si="71"/>
        <v>0</v>
      </c>
      <c r="AK149" s="70">
        <f t="shared" si="71"/>
        <v>0</v>
      </c>
      <c r="AL149" s="70">
        <f t="shared" si="71"/>
        <v>0</v>
      </c>
      <c r="AM149" s="72">
        <f t="shared" si="71"/>
        <v>0</v>
      </c>
    </row>
    <row r="150" spans="1:41" x14ac:dyDescent="0.2">
      <c r="B150" s="172" t="s">
        <v>152</v>
      </c>
      <c r="C150" s="15" t="s">
        <v>353</v>
      </c>
      <c r="D150" s="232" t="str">
        <f>'Spec Driftkostnader'!D150</f>
        <v xml:space="preserve"> </v>
      </c>
      <c r="E150" s="251" t="str">
        <f>'Spec Driftkostnader'!E150</f>
        <v xml:space="preserve"> </v>
      </c>
      <c r="F150" s="831">
        <f>'Spec Driftkostnader'!F150</f>
        <v>32</v>
      </c>
      <c r="G150" s="249">
        <f>'Spec Driftkostnader'!G150</f>
        <v>0</v>
      </c>
      <c r="H150" s="762">
        <f t="shared" si="69"/>
        <v>0</v>
      </c>
      <c r="I150" s="70">
        <f t="shared" si="69"/>
        <v>0</v>
      </c>
      <c r="J150" s="70">
        <f t="shared" si="69"/>
        <v>0</v>
      </c>
      <c r="K150" s="216">
        <f t="shared" si="69"/>
        <v>0</v>
      </c>
      <c r="L150" s="762">
        <f t="shared" si="69"/>
        <v>0</v>
      </c>
      <c r="M150" s="70">
        <f t="shared" si="69"/>
        <v>0</v>
      </c>
      <c r="N150" s="70">
        <f t="shared" si="69"/>
        <v>0</v>
      </c>
      <c r="O150" s="72">
        <f t="shared" si="69"/>
        <v>0</v>
      </c>
      <c r="P150" s="74">
        <f t="shared" si="69"/>
        <v>0</v>
      </c>
      <c r="Q150" s="70">
        <f t="shared" si="69"/>
        <v>0</v>
      </c>
      <c r="R150" s="70">
        <f t="shared" si="70"/>
        <v>0</v>
      </c>
      <c r="S150" s="216">
        <f t="shared" si="70"/>
        <v>0</v>
      </c>
      <c r="T150" s="762">
        <f t="shared" si="70"/>
        <v>0</v>
      </c>
      <c r="U150" s="70">
        <f t="shared" si="70"/>
        <v>0</v>
      </c>
      <c r="V150" s="70">
        <f t="shared" si="70"/>
        <v>0</v>
      </c>
      <c r="W150" s="72">
        <f t="shared" si="70"/>
        <v>0</v>
      </c>
      <c r="X150" s="74">
        <f t="shared" si="70"/>
        <v>0</v>
      </c>
      <c r="Y150" s="70">
        <f t="shared" si="70"/>
        <v>0</v>
      </c>
      <c r="Z150" s="70">
        <f t="shared" si="70"/>
        <v>0</v>
      </c>
      <c r="AA150" s="216">
        <f t="shared" si="70"/>
        <v>0</v>
      </c>
      <c r="AB150" s="762">
        <f t="shared" si="71"/>
        <v>0</v>
      </c>
      <c r="AC150" s="70">
        <f t="shared" si="71"/>
        <v>0</v>
      </c>
      <c r="AD150" s="70">
        <f t="shared" si="71"/>
        <v>0</v>
      </c>
      <c r="AE150" s="72">
        <f t="shared" si="71"/>
        <v>0</v>
      </c>
      <c r="AF150" s="74">
        <f t="shared" si="71"/>
        <v>0</v>
      </c>
      <c r="AG150" s="70">
        <f t="shared" si="71"/>
        <v>0</v>
      </c>
      <c r="AH150" s="70">
        <f t="shared" si="71"/>
        <v>0</v>
      </c>
      <c r="AI150" s="216">
        <f t="shared" si="71"/>
        <v>0</v>
      </c>
      <c r="AJ150" s="762">
        <f t="shared" si="71"/>
        <v>0</v>
      </c>
      <c r="AK150" s="70">
        <f t="shared" si="71"/>
        <v>0</v>
      </c>
      <c r="AL150" s="70">
        <f t="shared" si="71"/>
        <v>0</v>
      </c>
      <c r="AM150" s="72">
        <f t="shared" si="71"/>
        <v>0</v>
      </c>
      <c r="AO150" s="82"/>
    </row>
    <row r="151" spans="1:41" x14ac:dyDescent="0.2">
      <c r="B151" s="172" t="s">
        <v>153</v>
      </c>
      <c r="C151" s="806" t="s">
        <v>354</v>
      </c>
      <c r="D151" s="76" t="str">
        <f>'Spec Driftkostnader'!D151</f>
        <v xml:space="preserve"> </v>
      </c>
      <c r="E151" s="85" t="str">
        <f>'Spec Driftkostnader'!E151</f>
        <v xml:space="preserve"> </v>
      </c>
      <c r="F151" s="226">
        <f>'Spec Driftkostnader'!F151</f>
        <v>32</v>
      </c>
      <c r="G151" s="88">
        <f>'Spec Driftkostnader'!G151</f>
        <v>0</v>
      </c>
      <c r="H151" s="762">
        <f t="shared" si="69"/>
        <v>0</v>
      </c>
      <c r="I151" s="70">
        <f t="shared" si="69"/>
        <v>0</v>
      </c>
      <c r="J151" s="70">
        <f t="shared" si="69"/>
        <v>0</v>
      </c>
      <c r="K151" s="216">
        <f t="shared" si="69"/>
        <v>0</v>
      </c>
      <c r="L151" s="762">
        <f t="shared" si="69"/>
        <v>0</v>
      </c>
      <c r="M151" s="70">
        <f t="shared" si="69"/>
        <v>0</v>
      </c>
      <c r="N151" s="70">
        <f t="shared" si="69"/>
        <v>0</v>
      </c>
      <c r="O151" s="216">
        <f t="shared" si="69"/>
        <v>0</v>
      </c>
      <c r="P151" s="762">
        <f t="shared" si="69"/>
        <v>0</v>
      </c>
      <c r="Q151" s="70">
        <f t="shared" si="69"/>
        <v>0</v>
      </c>
      <c r="R151" s="70">
        <f t="shared" si="69"/>
        <v>0</v>
      </c>
      <c r="S151" s="216">
        <f t="shared" si="69"/>
        <v>0</v>
      </c>
      <c r="T151" s="762">
        <f t="shared" si="69"/>
        <v>0</v>
      </c>
      <c r="U151" s="70">
        <f t="shared" si="69"/>
        <v>0</v>
      </c>
      <c r="V151" s="70">
        <f t="shared" si="69"/>
        <v>0</v>
      </c>
      <c r="W151" s="216">
        <f t="shared" si="69"/>
        <v>0</v>
      </c>
      <c r="X151" s="762">
        <f t="shared" si="70"/>
        <v>0</v>
      </c>
      <c r="Y151" s="70">
        <f t="shared" si="70"/>
        <v>0</v>
      </c>
      <c r="Z151" s="70">
        <f t="shared" si="70"/>
        <v>0</v>
      </c>
      <c r="AA151" s="216">
        <f t="shared" si="70"/>
        <v>0</v>
      </c>
      <c r="AB151" s="762">
        <f t="shared" si="70"/>
        <v>0</v>
      </c>
      <c r="AC151" s="70">
        <f t="shared" si="70"/>
        <v>0</v>
      </c>
      <c r="AD151" s="70">
        <f t="shared" si="70"/>
        <v>0</v>
      </c>
      <c r="AE151" s="216">
        <f t="shared" si="70"/>
        <v>0</v>
      </c>
      <c r="AF151" s="762">
        <f t="shared" si="70"/>
        <v>0</v>
      </c>
      <c r="AG151" s="70">
        <f t="shared" si="70"/>
        <v>0</v>
      </c>
      <c r="AH151" s="70">
        <f t="shared" si="71"/>
        <v>0</v>
      </c>
      <c r="AI151" s="216">
        <f t="shared" si="71"/>
        <v>0</v>
      </c>
      <c r="AJ151" s="762">
        <f t="shared" si="71"/>
        <v>0</v>
      </c>
      <c r="AK151" s="70">
        <f t="shared" si="71"/>
        <v>0</v>
      </c>
      <c r="AL151" s="70">
        <f t="shared" si="71"/>
        <v>0</v>
      </c>
      <c r="AM151" s="72">
        <f t="shared" si="71"/>
        <v>0</v>
      </c>
      <c r="AO151" s="585" t="s">
        <v>50</v>
      </c>
    </row>
    <row r="152" spans="1:41" x14ac:dyDescent="0.2">
      <c r="B152" s="171" t="s">
        <v>160</v>
      </c>
      <c r="C152" s="807" t="s">
        <v>355</v>
      </c>
      <c r="D152" s="247" t="str">
        <f>'Spec Driftkostnader'!D152</f>
        <v xml:space="preserve"> </v>
      </c>
      <c r="E152" s="246" t="str">
        <f>'Spec Driftkostnader'!E152</f>
        <v xml:space="preserve"> </v>
      </c>
      <c r="F152" s="834">
        <f>'Spec Driftkostnader'!F152</f>
        <v>32</v>
      </c>
      <c r="G152" s="244">
        <f>'Spec Driftkostnader'!G152</f>
        <v>0</v>
      </c>
      <c r="H152" s="763">
        <f t="shared" si="69"/>
        <v>0</v>
      </c>
      <c r="I152" s="230">
        <f t="shared" si="69"/>
        <v>0</v>
      </c>
      <c r="J152" s="230">
        <f t="shared" si="69"/>
        <v>0</v>
      </c>
      <c r="K152" s="765">
        <f t="shared" si="69"/>
        <v>0</v>
      </c>
      <c r="L152" s="763">
        <f t="shared" si="69"/>
        <v>0</v>
      </c>
      <c r="M152" s="230">
        <f t="shared" si="69"/>
        <v>0</v>
      </c>
      <c r="N152" s="230">
        <f t="shared" si="69"/>
        <v>0</v>
      </c>
      <c r="O152" s="73">
        <f t="shared" si="69"/>
        <v>0</v>
      </c>
      <c r="P152" s="769">
        <f t="shared" si="69"/>
        <v>0</v>
      </c>
      <c r="Q152" s="230">
        <f t="shared" si="69"/>
        <v>0</v>
      </c>
      <c r="R152" s="230">
        <f t="shared" si="70"/>
        <v>0</v>
      </c>
      <c r="S152" s="765">
        <f t="shared" si="70"/>
        <v>0</v>
      </c>
      <c r="T152" s="763">
        <f t="shared" si="70"/>
        <v>0</v>
      </c>
      <c r="U152" s="230">
        <f t="shared" si="70"/>
        <v>0</v>
      </c>
      <c r="V152" s="230">
        <f t="shared" si="70"/>
        <v>0</v>
      </c>
      <c r="W152" s="73">
        <f t="shared" si="70"/>
        <v>0</v>
      </c>
      <c r="X152" s="769">
        <f t="shared" si="70"/>
        <v>0</v>
      </c>
      <c r="Y152" s="230">
        <f t="shared" si="70"/>
        <v>0</v>
      </c>
      <c r="Z152" s="230">
        <f t="shared" si="70"/>
        <v>0</v>
      </c>
      <c r="AA152" s="765">
        <f t="shared" si="70"/>
        <v>0</v>
      </c>
      <c r="AB152" s="763">
        <f t="shared" si="71"/>
        <v>0</v>
      </c>
      <c r="AC152" s="230">
        <f t="shared" si="71"/>
        <v>0</v>
      </c>
      <c r="AD152" s="230">
        <f t="shared" si="71"/>
        <v>0</v>
      </c>
      <c r="AE152" s="73">
        <f t="shared" si="71"/>
        <v>0</v>
      </c>
      <c r="AF152" s="769">
        <f t="shared" si="71"/>
        <v>0</v>
      </c>
      <c r="AG152" s="230">
        <f t="shared" si="71"/>
        <v>0</v>
      </c>
      <c r="AH152" s="230">
        <f t="shared" si="71"/>
        <v>0</v>
      </c>
      <c r="AI152" s="765">
        <f t="shared" si="71"/>
        <v>0</v>
      </c>
      <c r="AJ152" s="763">
        <f t="shared" si="71"/>
        <v>0</v>
      </c>
      <c r="AK152" s="230">
        <f t="shared" si="71"/>
        <v>0</v>
      </c>
      <c r="AL152" s="230">
        <f t="shared" si="71"/>
        <v>0</v>
      </c>
      <c r="AM152" s="73">
        <f t="shared" si="71"/>
        <v>0</v>
      </c>
      <c r="AO152" s="203">
        <f>SUM(H139:AM152)</f>
        <v>0</v>
      </c>
    </row>
    <row r="153" spans="1:41" s="396" customFormat="1" x14ac:dyDescent="0.2">
      <c r="B153" s="759"/>
      <c r="C153" s="717"/>
      <c r="D153" s="718"/>
      <c r="E153" s="719"/>
      <c r="G153" s="654"/>
      <c r="H153" s="720"/>
      <c r="I153" s="720"/>
      <c r="J153" s="720"/>
      <c r="K153" s="720"/>
      <c r="L153" s="720"/>
      <c r="M153" s="720"/>
      <c r="N153" s="720"/>
      <c r="O153" s="720"/>
      <c r="P153" s="720"/>
      <c r="Q153" s="720"/>
      <c r="R153" s="720"/>
      <c r="S153" s="720"/>
      <c r="T153" s="720"/>
      <c r="U153" s="720"/>
      <c r="V153" s="720"/>
      <c r="W153" s="720"/>
      <c r="X153" s="720"/>
      <c r="Y153" s="720"/>
      <c r="Z153" s="720"/>
      <c r="AA153" s="720"/>
      <c r="AB153" s="720"/>
      <c r="AC153" s="720"/>
      <c r="AD153" s="720"/>
      <c r="AE153" s="720"/>
      <c r="AF153" s="720"/>
      <c r="AG153" s="720"/>
      <c r="AH153" s="720"/>
      <c r="AI153" s="720"/>
      <c r="AJ153" s="720"/>
      <c r="AK153" s="720"/>
      <c r="AL153" s="720"/>
      <c r="AM153" s="720"/>
      <c r="AO153" s="721"/>
    </row>
    <row r="154" spans="1:41" s="3" customFormat="1" x14ac:dyDescent="0.2">
      <c r="A154" s="2"/>
      <c r="B154" s="2"/>
      <c r="D154" s="2"/>
      <c r="AO154" s="225"/>
    </row>
    <row r="155" spans="1:41" s="3" customFormat="1" x14ac:dyDescent="0.2">
      <c r="A155" s="2"/>
      <c r="B155" s="2"/>
      <c r="D155" s="2"/>
      <c r="AO155" s="225"/>
    </row>
    <row r="156" spans="1:41" s="3" customFormat="1" x14ac:dyDescent="0.2">
      <c r="A156" s="2"/>
      <c r="B156" s="2"/>
      <c r="D156" s="2"/>
      <c r="G156" s="1"/>
      <c r="AO156" s="225"/>
    </row>
    <row r="157" spans="1:41" x14ac:dyDescent="0.2">
      <c r="AO157" s="225"/>
    </row>
    <row r="158" spans="1:41" x14ac:dyDescent="0.2">
      <c r="AO158" s="225"/>
    </row>
    <row r="159" spans="1:41" x14ac:dyDescent="0.2">
      <c r="AO159" s="225"/>
    </row>
    <row r="161" spans="41:41" x14ac:dyDescent="0.2">
      <c r="AO161" s="3"/>
    </row>
    <row r="162" spans="41:41" x14ac:dyDescent="0.2">
      <c r="AO162" s="3"/>
    </row>
    <row r="163" spans="41:41" x14ac:dyDescent="0.2">
      <c r="AO163" s="3"/>
    </row>
  </sheetData>
  <sheetProtection password="BF50" sheet="1" objects="1" scenarios="1" selectLockedCells="1"/>
  <mergeCells count="64">
    <mergeCell ref="AF136:AI136"/>
    <mergeCell ref="AJ136:AM136"/>
    <mergeCell ref="H136:K136"/>
    <mergeCell ref="L136:O136"/>
    <mergeCell ref="P136:S136"/>
    <mergeCell ref="T136:W136"/>
    <mergeCell ref="X136:AA136"/>
    <mergeCell ref="AB136:AE136"/>
    <mergeCell ref="AF100:AI100"/>
    <mergeCell ref="AJ100:AM100"/>
    <mergeCell ref="H118:K118"/>
    <mergeCell ref="L118:O118"/>
    <mergeCell ref="P118:S118"/>
    <mergeCell ref="T118:W118"/>
    <mergeCell ref="X118:AA118"/>
    <mergeCell ref="AB118:AE118"/>
    <mergeCell ref="AF118:AI118"/>
    <mergeCell ref="AJ118:AM118"/>
    <mergeCell ref="H100:K100"/>
    <mergeCell ref="L100:O100"/>
    <mergeCell ref="P100:S100"/>
    <mergeCell ref="T100:W100"/>
    <mergeCell ref="X100:AA100"/>
    <mergeCell ref="AB100:AE100"/>
    <mergeCell ref="AF64:AI64"/>
    <mergeCell ref="AJ64:AM64"/>
    <mergeCell ref="H82:K82"/>
    <mergeCell ref="L82:O82"/>
    <mergeCell ref="P82:S82"/>
    <mergeCell ref="T82:W82"/>
    <mergeCell ref="X82:AA82"/>
    <mergeCell ref="AB82:AE82"/>
    <mergeCell ref="AF82:AI82"/>
    <mergeCell ref="AJ82:AM82"/>
    <mergeCell ref="H64:K64"/>
    <mergeCell ref="L64:O64"/>
    <mergeCell ref="P64:S64"/>
    <mergeCell ref="T64:W64"/>
    <mergeCell ref="X64:AA64"/>
    <mergeCell ref="AB64:AE64"/>
    <mergeCell ref="AF28:AI28"/>
    <mergeCell ref="AJ28:AM28"/>
    <mergeCell ref="H46:K46"/>
    <mergeCell ref="L46:O46"/>
    <mergeCell ref="P46:S46"/>
    <mergeCell ref="T46:W46"/>
    <mergeCell ref="X46:AA46"/>
    <mergeCell ref="AB46:AE46"/>
    <mergeCell ref="AF46:AI46"/>
    <mergeCell ref="AJ46:AM46"/>
    <mergeCell ref="H28:K28"/>
    <mergeCell ref="L28:O28"/>
    <mergeCell ref="P28:S28"/>
    <mergeCell ref="T28:W28"/>
    <mergeCell ref="X28:AA28"/>
    <mergeCell ref="AB28:AE28"/>
    <mergeCell ref="AB10:AE10"/>
    <mergeCell ref="AF10:AI10"/>
    <mergeCell ref="AJ10:AM10"/>
    <mergeCell ref="H10:K10"/>
    <mergeCell ref="L10:O10"/>
    <mergeCell ref="P10:S10"/>
    <mergeCell ref="T10:W10"/>
    <mergeCell ref="X10:AA10"/>
  </mergeCells>
  <phoneticPr fontId="6" type="noConversion"/>
  <printOptions horizontalCentered="1"/>
  <pageMargins left="0.39370078740157483" right="0.39370078740157483" top="1.6535433070866143" bottom="0.74803149606299213" header="0.78740157480314965" footer="0.31496062992125984"/>
  <pageSetup paperSize="8" scale="90" orientation="landscape" r:id="rId1"/>
  <headerFooter>
    <oddHeader>&amp;L&amp;"Arial,Fet"&amp;11ESV - Ekonomistyrningsverket&amp;C&amp;"Arial,Fet"&amp;11Specifikation av prisjustering
Upphandling av Personalsystem&amp;R&amp;P/&amp;N</oddHeader>
    <oddFooter>&amp;LDnr 7.1-78/2013&amp;R2013-03-22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election activeCell="F23" sqref="F23"/>
    </sheetView>
  </sheetViews>
  <sheetFormatPr defaultRowHeight="12.75" x14ac:dyDescent="0.2"/>
  <cols>
    <col min="1" max="1" width="3.42578125" style="315" customWidth="1"/>
    <col min="2" max="5" width="9.140625" style="315"/>
    <col min="6" max="37" width="11.7109375" style="315" customWidth="1"/>
    <col min="38" max="38" width="11.140625" style="315" bestFit="1" customWidth="1"/>
    <col min="39" max="16384" width="9.140625" style="315"/>
  </cols>
  <sheetData>
    <row r="1" spans="2:37" s="496" customFormat="1" ht="15" x14ac:dyDescent="0.25">
      <c r="B1" s="726"/>
      <c r="C1" s="726"/>
      <c r="D1" s="726"/>
      <c r="E1" s="726"/>
    </row>
    <row r="2" spans="2:37" ht="15" x14ac:dyDescent="0.25">
      <c r="B2" s="844" t="s">
        <v>361</v>
      </c>
      <c r="C2" s="495"/>
      <c r="D2" s="495"/>
      <c r="E2" s="495"/>
      <c r="F2" s="335" t="s">
        <v>322</v>
      </c>
      <c r="G2" s="336"/>
      <c r="H2" s="336"/>
      <c r="I2" s="440"/>
      <c r="J2" s="335" t="s">
        <v>323</v>
      </c>
      <c r="K2" s="336"/>
      <c r="L2" s="336"/>
      <c r="M2" s="440"/>
      <c r="N2" s="335" t="s">
        <v>324</v>
      </c>
      <c r="O2" s="336"/>
      <c r="P2" s="336"/>
      <c r="Q2" s="440"/>
      <c r="R2" s="335" t="s">
        <v>325</v>
      </c>
      <c r="S2" s="336"/>
      <c r="T2" s="336"/>
      <c r="U2" s="440"/>
      <c r="V2" s="335" t="s">
        <v>326</v>
      </c>
      <c r="W2" s="336"/>
      <c r="X2" s="336"/>
      <c r="Y2" s="440"/>
      <c r="Z2" s="335" t="s">
        <v>327</v>
      </c>
      <c r="AA2" s="336"/>
      <c r="AB2" s="336"/>
      <c r="AC2" s="440"/>
      <c r="AD2" s="335" t="s">
        <v>328</v>
      </c>
      <c r="AE2" s="336"/>
      <c r="AF2" s="336"/>
      <c r="AG2" s="440"/>
      <c r="AH2" s="335" t="s">
        <v>329</v>
      </c>
      <c r="AI2" s="336"/>
      <c r="AJ2" s="336"/>
      <c r="AK2" s="440"/>
    </row>
    <row r="3" spans="2:37" x14ac:dyDescent="0.2">
      <c r="B3" s="494"/>
      <c r="C3" s="495"/>
      <c r="D3" s="495"/>
      <c r="E3" s="495"/>
      <c r="F3" s="337" t="s">
        <v>120</v>
      </c>
      <c r="G3" s="338" t="s">
        <v>119</v>
      </c>
      <c r="H3" s="365" t="s">
        <v>118</v>
      </c>
      <c r="I3" s="351" t="s">
        <v>117</v>
      </c>
      <c r="J3" s="339" t="s">
        <v>120</v>
      </c>
      <c r="K3" s="338" t="s">
        <v>119</v>
      </c>
      <c r="L3" s="365" t="s">
        <v>118</v>
      </c>
      <c r="M3" s="351" t="s">
        <v>117</v>
      </c>
      <c r="N3" s="339" t="s">
        <v>120</v>
      </c>
      <c r="O3" s="338" t="s">
        <v>119</v>
      </c>
      <c r="P3" s="365" t="s">
        <v>118</v>
      </c>
      <c r="Q3" s="351" t="s">
        <v>117</v>
      </c>
      <c r="R3" s="339" t="s">
        <v>120</v>
      </c>
      <c r="S3" s="338" t="s">
        <v>119</v>
      </c>
      <c r="T3" s="365" t="s">
        <v>118</v>
      </c>
      <c r="U3" s="351" t="s">
        <v>117</v>
      </c>
      <c r="V3" s="339" t="s">
        <v>120</v>
      </c>
      <c r="W3" s="338" t="s">
        <v>119</v>
      </c>
      <c r="X3" s="365" t="s">
        <v>118</v>
      </c>
      <c r="Y3" s="351" t="s">
        <v>117</v>
      </c>
      <c r="Z3" s="339" t="s">
        <v>120</v>
      </c>
      <c r="AA3" s="338" t="s">
        <v>119</v>
      </c>
      <c r="AB3" s="365" t="s">
        <v>118</v>
      </c>
      <c r="AC3" s="351" t="s">
        <v>117</v>
      </c>
      <c r="AD3" s="339" t="s">
        <v>120</v>
      </c>
      <c r="AE3" s="338" t="s">
        <v>119</v>
      </c>
      <c r="AF3" s="365" t="s">
        <v>118</v>
      </c>
      <c r="AG3" s="351" t="s">
        <v>117</v>
      </c>
      <c r="AH3" s="339" t="s">
        <v>120</v>
      </c>
      <c r="AI3" s="338" t="s">
        <v>119</v>
      </c>
      <c r="AJ3" s="365" t="s">
        <v>118</v>
      </c>
      <c r="AK3" s="351" t="s">
        <v>117</v>
      </c>
    </row>
    <row r="4" spans="2:37" x14ac:dyDescent="0.2">
      <c r="B4" s="330" t="s">
        <v>330</v>
      </c>
      <c r="C4" s="329"/>
      <c r="D4" s="329"/>
      <c r="E4" s="328"/>
      <c r="F4" s="327">
        <f>SUM('Spec Driftkostnader'!$H$13:$K$26)</f>
        <v>0</v>
      </c>
      <c r="G4" s="331">
        <f>SUM(Prisjustering!H13:K26)</f>
        <v>0</v>
      </c>
      <c r="H4" s="366">
        <f>SUM(F4:G4)</f>
        <v>0</v>
      </c>
      <c r="I4" s="347">
        <f>SUM(H4*Nuvärdekalkyl!$C$9)-H4</f>
        <v>0</v>
      </c>
      <c r="J4" s="327">
        <f>SUM('Spec Driftkostnader'!L13:O26)</f>
        <v>0</v>
      </c>
      <c r="K4" s="331">
        <f>SUM(Prisjustering!L13:O26)</f>
        <v>0</v>
      </c>
      <c r="L4" s="366">
        <f>SUM(J4:K4)</f>
        <v>0</v>
      </c>
      <c r="M4" s="347">
        <f>SUM(L4*Nuvärdekalkyl!$C$10)-L4</f>
        <v>0</v>
      </c>
      <c r="N4" s="327">
        <f>SUM('Spec Driftkostnader'!P13:S26)</f>
        <v>0</v>
      </c>
      <c r="O4" s="331">
        <f>SUM(Prisjustering!P13:S26)</f>
        <v>0</v>
      </c>
      <c r="P4" s="366">
        <f>SUM(N4:O4)</f>
        <v>0</v>
      </c>
      <c r="Q4" s="347">
        <f>SUM(P4*Nuvärdekalkyl!$C$11)-P4</f>
        <v>0</v>
      </c>
      <c r="R4" s="327">
        <f>SUM('Spec Driftkostnader'!T13:W26)</f>
        <v>0</v>
      </c>
      <c r="S4" s="331">
        <f>SUM(Prisjustering!T13:W26)</f>
        <v>0</v>
      </c>
      <c r="T4" s="366">
        <f>SUM(R4:S4)</f>
        <v>0</v>
      </c>
      <c r="U4" s="347">
        <f>SUM(T4*Nuvärdekalkyl!$C$12)-T4</f>
        <v>0</v>
      </c>
      <c r="V4" s="327">
        <f>SUM('Spec Driftkostnader'!X13:AA26)</f>
        <v>0</v>
      </c>
      <c r="W4" s="331">
        <f>SUM(Prisjustering!X13:AA26)</f>
        <v>0</v>
      </c>
      <c r="X4" s="366">
        <f>SUM(V4:W4)</f>
        <v>0</v>
      </c>
      <c r="Y4" s="347">
        <f>SUM(X4*Nuvärdekalkyl!$C$13)-X4</f>
        <v>0</v>
      </c>
      <c r="Z4" s="327">
        <f>SUM('Spec Driftkostnader'!AB13:AE26)</f>
        <v>0</v>
      </c>
      <c r="AA4" s="331">
        <f>SUM(Prisjustering!AB13:AE26)</f>
        <v>0</v>
      </c>
      <c r="AB4" s="366">
        <f>SUM(Z4:AA4)</f>
        <v>0</v>
      </c>
      <c r="AC4" s="347">
        <f>SUM(AB4*Nuvärdekalkyl!$C$14)-AB4</f>
        <v>0</v>
      </c>
      <c r="AD4" s="327">
        <f>SUM('Spec Driftkostnader'!AF13:AI26)</f>
        <v>0</v>
      </c>
      <c r="AE4" s="331">
        <f>SUM(Prisjustering!AF13:AI26)</f>
        <v>0</v>
      </c>
      <c r="AF4" s="366">
        <f>SUM(AD4:AE4)</f>
        <v>0</v>
      </c>
      <c r="AG4" s="347">
        <f>SUM(AF4*Nuvärdekalkyl!$C$15)-AF4</f>
        <v>0</v>
      </c>
      <c r="AH4" s="327">
        <f>SUM('Spec Driftkostnader'!AJ13:AM26)</f>
        <v>0</v>
      </c>
      <c r="AI4" s="331">
        <f>SUM(Prisjustering!AJ13:AM26)</f>
        <v>0</v>
      </c>
      <c r="AJ4" s="366">
        <f>SUM(AH4:AI4)</f>
        <v>0</v>
      </c>
      <c r="AK4" s="347">
        <f>SUM(AJ4*Nuvärdekalkyl!$C$16)-AJ4</f>
        <v>0</v>
      </c>
    </row>
    <row r="5" spans="2:37" x14ac:dyDescent="0.2">
      <c r="B5" s="323" t="s">
        <v>116</v>
      </c>
      <c r="C5" s="325"/>
      <c r="D5" s="325"/>
      <c r="E5" s="324"/>
      <c r="F5" s="326">
        <f>SUM('Spec Driftkostnader'!$H$31:$K$44)</f>
        <v>0</v>
      </c>
      <c r="G5" s="332">
        <f>SUM(Prisjustering!H31:K44)</f>
        <v>0</v>
      </c>
      <c r="H5" s="367">
        <f t="shared" ref="H5:H25" si="0">SUM(F5:G5)</f>
        <v>0</v>
      </c>
      <c r="I5" s="348">
        <f>SUM(H5*Nuvärdekalkyl!$C$9)-H5</f>
        <v>0</v>
      </c>
      <c r="J5" s="326">
        <f>SUM('Spec Driftkostnader'!L31:O44)</f>
        <v>0</v>
      </c>
      <c r="K5" s="332">
        <f>SUM(Prisjustering!L31:O44)</f>
        <v>0</v>
      </c>
      <c r="L5" s="367">
        <f t="shared" ref="L5:L25" si="1">SUM(J5:K5)</f>
        <v>0</v>
      </c>
      <c r="M5" s="348">
        <f>SUM(L5*Nuvärdekalkyl!$C$10)-L5</f>
        <v>0</v>
      </c>
      <c r="N5" s="326">
        <f>SUM('Spec Driftkostnader'!P31:S44)</f>
        <v>0</v>
      </c>
      <c r="O5" s="332">
        <f>SUM(Prisjustering!P31:S44)</f>
        <v>0</v>
      </c>
      <c r="P5" s="367">
        <f t="shared" ref="P5:P25" si="2">SUM(N5:O5)</f>
        <v>0</v>
      </c>
      <c r="Q5" s="348">
        <f>SUM(P5*Nuvärdekalkyl!$C$11)-P5</f>
        <v>0</v>
      </c>
      <c r="R5" s="326">
        <f>SUM('Spec Driftkostnader'!T31:W44)</f>
        <v>0</v>
      </c>
      <c r="S5" s="332">
        <f>SUM(Prisjustering!T31:W44)</f>
        <v>0</v>
      </c>
      <c r="T5" s="367">
        <f t="shared" ref="T5:T25" si="3">SUM(R5:S5)</f>
        <v>0</v>
      </c>
      <c r="U5" s="348">
        <f>SUM(T5*Nuvärdekalkyl!$C$12)-T5</f>
        <v>0</v>
      </c>
      <c r="V5" s="326">
        <f>SUM('Spec Driftkostnader'!X31:AA44)</f>
        <v>0</v>
      </c>
      <c r="W5" s="332">
        <f>SUM(Prisjustering!X31:AA44)</f>
        <v>0</v>
      </c>
      <c r="X5" s="367">
        <f t="shared" ref="X5:X25" si="4">SUM(V5:W5)</f>
        <v>0</v>
      </c>
      <c r="Y5" s="348">
        <f>SUM(X5*Nuvärdekalkyl!$C$13)-X5</f>
        <v>0</v>
      </c>
      <c r="Z5" s="326">
        <f>SUM('Spec Driftkostnader'!AB31:AE44)</f>
        <v>0</v>
      </c>
      <c r="AA5" s="332">
        <f>SUM(Prisjustering!AB31:AE44)</f>
        <v>0</v>
      </c>
      <c r="AB5" s="367">
        <f t="shared" ref="AB5:AB25" si="5">SUM(Z5:AA5)</f>
        <v>0</v>
      </c>
      <c r="AC5" s="348">
        <f>SUM(AB5*Nuvärdekalkyl!$C$14)-AB5</f>
        <v>0</v>
      </c>
      <c r="AD5" s="326">
        <f>SUM('Spec Driftkostnader'!AF31:AI44)</f>
        <v>0</v>
      </c>
      <c r="AE5" s="332">
        <f>SUM(Prisjustering!AF31:AI44)</f>
        <v>0</v>
      </c>
      <c r="AF5" s="367">
        <f t="shared" ref="AF5:AF25" si="6">SUM(AD5:AE5)</f>
        <v>0</v>
      </c>
      <c r="AG5" s="348">
        <f>SUM(AF5*Nuvärdekalkyl!$C$15)-AF5</f>
        <v>0</v>
      </c>
      <c r="AH5" s="326">
        <f>SUM('Spec Driftkostnader'!AJ31:AM44)</f>
        <v>0</v>
      </c>
      <c r="AI5" s="332">
        <f>SUM(Prisjustering!AJ31:AM44)</f>
        <v>0</v>
      </c>
      <c r="AJ5" s="367">
        <f t="shared" ref="AJ5:AJ25" si="7">SUM(AH5:AI5)</f>
        <v>0</v>
      </c>
      <c r="AK5" s="348">
        <f>SUM(AJ5*Nuvärdekalkyl!$C$16)-AJ5</f>
        <v>0</v>
      </c>
    </row>
    <row r="6" spans="2:37" x14ac:dyDescent="0.2">
      <c r="B6" s="323" t="s">
        <v>115</v>
      </c>
      <c r="C6" s="325"/>
      <c r="D6" s="325"/>
      <c r="E6" s="324"/>
      <c r="F6" s="320">
        <f>SUM('Spec Driftkostnader'!$H$49:$K$62)</f>
        <v>0</v>
      </c>
      <c r="G6" s="333">
        <f>SUM(Prisjustering!H49:K62)</f>
        <v>0</v>
      </c>
      <c r="H6" s="368">
        <f t="shared" si="0"/>
        <v>0</v>
      </c>
      <c r="I6" s="348">
        <f>SUM(H6*Nuvärdekalkyl!$C$9)-H6</f>
        <v>0</v>
      </c>
      <c r="J6" s="320">
        <f>SUM('Spec Driftkostnader'!L49:O62)</f>
        <v>0</v>
      </c>
      <c r="K6" s="333">
        <f>SUM(Prisjustering!L49:O62)</f>
        <v>0</v>
      </c>
      <c r="L6" s="368">
        <f t="shared" si="1"/>
        <v>0</v>
      </c>
      <c r="M6" s="348">
        <f>SUM(L6*Nuvärdekalkyl!$C$10)-L6</f>
        <v>0</v>
      </c>
      <c r="N6" s="320">
        <f>SUM('Spec Driftkostnader'!P49:S62)</f>
        <v>0</v>
      </c>
      <c r="O6" s="333">
        <f>SUM(Prisjustering!P49:S62)</f>
        <v>0</v>
      </c>
      <c r="P6" s="368">
        <f t="shared" si="2"/>
        <v>0</v>
      </c>
      <c r="Q6" s="348">
        <f>SUM(P6*Nuvärdekalkyl!$C$11)-P6</f>
        <v>0</v>
      </c>
      <c r="R6" s="320">
        <f>SUM('Spec Driftkostnader'!T49:W62)</f>
        <v>0</v>
      </c>
      <c r="S6" s="333">
        <f>SUM(Prisjustering!T49:W62)</f>
        <v>0</v>
      </c>
      <c r="T6" s="368">
        <f t="shared" si="3"/>
        <v>0</v>
      </c>
      <c r="U6" s="348">
        <f>SUM(T6*Nuvärdekalkyl!$C$12)-T6</f>
        <v>0</v>
      </c>
      <c r="V6" s="320">
        <f>SUM('Spec Driftkostnader'!X49:AA62)</f>
        <v>0</v>
      </c>
      <c r="W6" s="333">
        <f>SUM(Prisjustering!X49:AA62)</f>
        <v>0</v>
      </c>
      <c r="X6" s="368">
        <f t="shared" si="4"/>
        <v>0</v>
      </c>
      <c r="Y6" s="348">
        <f>SUM(X6*Nuvärdekalkyl!$C$13)-X6</f>
        <v>0</v>
      </c>
      <c r="Z6" s="320">
        <f>SUM('Spec Driftkostnader'!AB49:AE62)</f>
        <v>0</v>
      </c>
      <c r="AA6" s="333">
        <f>SUM(Prisjustering!AB49:AE62)</f>
        <v>0</v>
      </c>
      <c r="AB6" s="368">
        <f t="shared" si="5"/>
        <v>0</v>
      </c>
      <c r="AC6" s="348">
        <f>SUM(AB6*Nuvärdekalkyl!$C$14)-AB6</f>
        <v>0</v>
      </c>
      <c r="AD6" s="320">
        <f>SUM('Spec Driftkostnader'!AF49:AI62)</f>
        <v>0</v>
      </c>
      <c r="AE6" s="333">
        <f>SUM(Prisjustering!AF49:AI62)</f>
        <v>0</v>
      </c>
      <c r="AF6" s="368">
        <f t="shared" si="6"/>
        <v>0</v>
      </c>
      <c r="AG6" s="348">
        <f>SUM(AF6*Nuvärdekalkyl!$C$15)-AF6</f>
        <v>0</v>
      </c>
      <c r="AH6" s="320">
        <f>SUM('Spec Driftkostnader'!AJ49:AM62)</f>
        <v>0</v>
      </c>
      <c r="AI6" s="333">
        <f>SUM(Prisjustering!AJ49:AM62)</f>
        <v>0</v>
      </c>
      <c r="AJ6" s="368">
        <f t="shared" si="7"/>
        <v>0</v>
      </c>
      <c r="AK6" s="348">
        <f>SUM(AJ6*Nuvärdekalkyl!$C$16)-AJ6</f>
        <v>0</v>
      </c>
    </row>
    <row r="7" spans="2:37" x14ac:dyDescent="0.2">
      <c r="B7" s="340" t="s">
        <v>114</v>
      </c>
      <c r="C7" s="341"/>
      <c r="D7" s="341"/>
      <c r="E7" s="342"/>
      <c r="F7" s="722">
        <f>SUM('Spec Driftkostnader'!$H$67:$K$80)</f>
        <v>0</v>
      </c>
      <c r="G7" s="723">
        <f>SUM(Prisjustering!H67:K80)</f>
        <v>0</v>
      </c>
      <c r="H7" s="724">
        <f t="shared" si="0"/>
        <v>0</v>
      </c>
      <c r="I7" s="725">
        <f>SUM(H7*Nuvärdekalkyl!$C$9)-H7</f>
        <v>0</v>
      </c>
      <c r="J7" s="722">
        <f>SUM('Spec Driftkostnader'!L67:O80)</f>
        <v>0</v>
      </c>
      <c r="K7" s="723">
        <f>SUM(Prisjustering!L67:O80)</f>
        <v>0</v>
      </c>
      <c r="L7" s="724">
        <f t="shared" si="1"/>
        <v>0</v>
      </c>
      <c r="M7" s="725">
        <f>SUM(L7*Nuvärdekalkyl!$C$10)-L7</f>
        <v>0</v>
      </c>
      <c r="N7" s="722">
        <f>SUM('Spec Driftkostnader'!P67:S80)</f>
        <v>0</v>
      </c>
      <c r="O7" s="723">
        <f>SUM(Prisjustering!P67:S80)</f>
        <v>0</v>
      </c>
      <c r="P7" s="724">
        <f t="shared" si="2"/>
        <v>0</v>
      </c>
      <c r="Q7" s="725">
        <f>SUM(P7*Nuvärdekalkyl!$C$11)-P7</f>
        <v>0</v>
      </c>
      <c r="R7" s="722">
        <f>SUM('Spec Driftkostnader'!T67:W80)</f>
        <v>0</v>
      </c>
      <c r="S7" s="723">
        <f>SUM(Prisjustering!T67:W80)</f>
        <v>0</v>
      </c>
      <c r="T7" s="724">
        <f t="shared" si="3"/>
        <v>0</v>
      </c>
      <c r="U7" s="725">
        <f>SUM(T7*Nuvärdekalkyl!$C$12)-T7</f>
        <v>0</v>
      </c>
      <c r="V7" s="722">
        <f>SUM('Spec Driftkostnader'!X67:AA80)</f>
        <v>0</v>
      </c>
      <c r="W7" s="723">
        <f>SUM(Prisjustering!X67:AA80)</f>
        <v>0</v>
      </c>
      <c r="X7" s="724">
        <f t="shared" si="4"/>
        <v>0</v>
      </c>
      <c r="Y7" s="725">
        <f>SUM(X7*Nuvärdekalkyl!$C$13)-X7</f>
        <v>0</v>
      </c>
      <c r="Z7" s="722">
        <f>SUM('Spec Driftkostnader'!AB67:AE80)</f>
        <v>0</v>
      </c>
      <c r="AA7" s="723">
        <f>SUM(Prisjustering!AB67:AE80)</f>
        <v>0</v>
      </c>
      <c r="AB7" s="724">
        <f t="shared" si="5"/>
        <v>0</v>
      </c>
      <c r="AC7" s="725">
        <f>SUM(AB7*Nuvärdekalkyl!$C$14)-AB7</f>
        <v>0</v>
      </c>
      <c r="AD7" s="722">
        <f>SUM('Spec Driftkostnader'!AF67:AI80)</f>
        <v>0</v>
      </c>
      <c r="AE7" s="723">
        <f>SUM(Prisjustering!AF67:AI80)</f>
        <v>0</v>
      </c>
      <c r="AF7" s="724">
        <f t="shared" si="6"/>
        <v>0</v>
      </c>
      <c r="AG7" s="725">
        <f>SUM(AF7*Nuvärdekalkyl!$C$15)-AF7</f>
        <v>0</v>
      </c>
      <c r="AH7" s="722">
        <f>SUM('Spec Driftkostnader'!AJ67:AM80)</f>
        <v>0</v>
      </c>
      <c r="AI7" s="723">
        <f>SUM(Prisjustering!AJ67:AM80)</f>
        <v>0</v>
      </c>
      <c r="AJ7" s="724">
        <f t="shared" si="7"/>
        <v>0</v>
      </c>
      <c r="AK7" s="725">
        <f>SUM(AJ7*Nuvärdekalkyl!$C$16)-AJ7</f>
        <v>0</v>
      </c>
    </row>
    <row r="8" spans="2:37" x14ac:dyDescent="0.2">
      <c r="B8" s="319" t="s">
        <v>340</v>
      </c>
      <c r="C8" s="318"/>
      <c r="D8" s="318"/>
      <c r="E8" s="317"/>
      <c r="F8" s="316">
        <f>SUM('Spec Driftkostnader'!$H$85:$K$98)</f>
        <v>0</v>
      </c>
      <c r="G8" s="334">
        <f>SUM(Prisjustering!H85:K98)</f>
        <v>0</v>
      </c>
      <c r="H8" s="370">
        <f t="shared" ref="H8" si="8">SUM(F8:G8)</f>
        <v>0</v>
      </c>
      <c r="I8" s="350">
        <f>SUM(H8*Nuvärdekalkyl!$C$9)-H8</f>
        <v>0</v>
      </c>
      <c r="J8" s="316">
        <f>SUM('Spec Driftkostnader'!L85:O98)</f>
        <v>0</v>
      </c>
      <c r="K8" s="334">
        <f>SUM(Prisjustering!L85:O98)</f>
        <v>0</v>
      </c>
      <c r="L8" s="370">
        <f t="shared" ref="L8" si="9">SUM(J8:K8)</f>
        <v>0</v>
      </c>
      <c r="M8" s="350">
        <f>SUM(L8*Nuvärdekalkyl!$C$10)-L8</f>
        <v>0</v>
      </c>
      <c r="N8" s="316">
        <f>SUM('Spec Driftkostnader'!P85:S98)</f>
        <v>0</v>
      </c>
      <c r="O8" s="334">
        <f>SUM(Prisjustering!P85:S98)</f>
        <v>0</v>
      </c>
      <c r="P8" s="370">
        <f t="shared" ref="P8" si="10">SUM(N8:O8)</f>
        <v>0</v>
      </c>
      <c r="Q8" s="350">
        <f>SUM(P8*Nuvärdekalkyl!$C$11)-P8</f>
        <v>0</v>
      </c>
      <c r="R8" s="316">
        <f>SUM('Spec Driftkostnader'!T85:W98)</f>
        <v>0</v>
      </c>
      <c r="S8" s="334">
        <f>SUM(Prisjustering!T85:W98)</f>
        <v>0</v>
      </c>
      <c r="T8" s="370">
        <f t="shared" ref="T8" si="11">SUM(R8:S8)</f>
        <v>0</v>
      </c>
      <c r="U8" s="350">
        <f>SUM(T8*Nuvärdekalkyl!$C$12)-T8</f>
        <v>0</v>
      </c>
      <c r="V8" s="316">
        <f>SUM('Spec Driftkostnader'!X85:AA98)</f>
        <v>0</v>
      </c>
      <c r="W8" s="334">
        <f>SUM(Prisjustering!X85:AA98)</f>
        <v>0</v>
      </c>
      <c r="X8" s="370">
        <f t="shared" ref="X8" si="12">SUM(V8:W8)</f>
        <v>0</v>
      </c>
      <c r="Y8" s="350">
        <f>SUM(X8*Nuvärdekalkyl!$C$13)-X8</f>
        <v>0</v>
      </c>
      <c r="Z8" s="316">
        <f>SUM('Spec Driftkostnader'!AB85:AE98)</f>
        <v>0</v>
      </c>
      <c r="AA8" s="334">
        <f>SUM(Prisjustering!AB85:AE98)</f>
        <v>0</v>
      </c>
      <c r="AB8" s="370">
        <f t="shared" ref="AB8" si="13">SUM(Z8:AA8)</f>
        <v>0</v>
      </c>
      <c r="AC8" s="350">
        <f>SUM(AB8*Nuvärdekalkyl!$C$14)-AB8</f>
        <v>0</v>
      </c>
      <c r="AD8" s="316">
        <f>SUM('Spec Driftkostnader'!AF85:AI98)</f>
        <v>0</v>
      </c>
      <c r="AE8" s="334">
        <f>SUM(Prisjustering!AF85:AI98)</f>
        <v>0</v>
      </c>
      <c r="AF8" s="370">
        <f t="shared" ref="AF8" si="14">SUM(AD8:AE8)</f>
        <v>0</v>
      </c>
      <c r="AG8" s="350">
        <f>SUM(AF8*Nuvärdekalkyl!$C$15)-AF8</f>
        <v>0</v>
      </c>
      <c r="AH8" s="316">
        <f>SUM('Spec Driftkostnader'!AJ85:AM98)</f>
        <v>0</v>
      </c>
      <c r="AI8" s="334">
        <f>SUM(Prisjustering!AJ85:AM98)</f>
        <v>0</v>
      </c>
      <c r="AJ8" s="370">
        <f t="shared" ref="AJ8" si="15">SUM(AH8:AI8)</f>
        <v>0</v>
      </c>
      <c r="AK8" s="350">
        <f>SUM(AJ8*Nuvärdekalkyl!$C$16)-AJ8</f>
        <v>0</v>
      </c>
    </row>
    <row r="9" spans="2:37" s="158" customFormat="1" x14ac:dyDescent="0.2">
      <c r="H9" s="407">
        <f>SUM(H4:H7)</f>
        <v>0</v>
      </c>
      <c r="I9" s="857">
        <f>SUM(I4:I7)</f>
        <v>0</v>
      </c>
      <c r="L9" s="407">
        <f t="shared" ref="L9" si="16">SUM(L4:L7)</f>
        <v>0</v>
      </c>
      <c r="M9" s="857">
        <f t="shared" ref="M9" si="17">SUM(M4:M7)</f>
        <v>0</v>
      </c>
      <c r="P9" s="407">
        <f t="shared" ref="P9" si="18">SUM(P4:P7)</f>
        <v>0</v>
      </c>
      <c r="Q9" s="857">
        <f t="shared" ref="Q9" si="19">SUM(Q4:Q7)</f>
        <v>0</v>
      </c>
      <c r="T9" s="407">
        <f t="shared" ref="T9" si="20">SUM(T4:T7)</f>
        <v>0</v>
      </c>
      <c r="U9" s="857">
        <f t="shared" ref="U9" si="21">SUM(U4:U7)</f>
        <v>0</v>
      </c>
      <c r="X9" s="407">
        <f t="shared" ref="X9" si="22">SUM(X4:X7)</f>
        <v>0</v>
      </c>
      <c r="Y9" s="857">
        <f t="shared" ref="Y9" si="23">SUM(Y4:Y7)</f>
        <v>0</v>
      </c>
      <c r="AB9" s="407">
        <f t="shared" ref="AB9" si="24">SUM(AB4:AB7)</f>
        <v>0</v>
      </c>
      <c r="AC9" s="857">
        <f t="shared" ref="AC9" si="25">SUM(AC4:AC7)</f>
        <v>0</v>
      </c>
      <c r="AF9" s="407">
        <f t="shared" ref="AF9" si="26">SUM(AF4:AF7)</f>
        <v>0</v>
      </c>
      <c r="AG9" s="857">
        <f t="shared" ref="AG9" si="27">SUM(AG4:AG7)</f>
        <v>0</v>
      </c>
      <c r="AJ9" s="407">
        <f t="shared" ref="AJ9" si="28">SUM(AJ4:AJ7)</f>
        <v>0</v>
      </c>
      <c r="AK9" s="857">
        <f t="shared" ref="AK9" si="29">SUM(AK4:AK7)</f>
        <v>0</v>
      </c>
    </row>
    <row r="10" spans="2:37" ht="5.25" customHeight="1" x14ac:dyDescent="0.2"/>
    <row r="11" spans="2:37" x14ac:dyDescent="0.2">
      <c r="F11" s="360" t="s">
        <v>341</v>
      </c>
      <c r="G11" s="336"/>
      <c r="H11" s="336"/>
      <c r="I11" s="440"/>
    </row>
    <row r="12" spans="2:37" x14ac:dyDescent="0.2">
      <c r="F12" s="337" t="s">
        <v>120</v>
      </c>
      <c r="G12" s="338" t="s">
        <v>119</v>
      </c>
      <c r="H12" s="365" t="s">
        <v>118</v>
      </c>
      <c r="I12" s="351" t="s">
        <v>117</v>
      </c>
    </row>
    <row r="13" spans="2:37" x14ac:dyDescent="0.2">
      <c r="B13" s="330" t="s">
        <v>330</v>
      </c>
      <c r="C13" s="329"/>
      <c r="D13" s="329"/>
      <c r="E13" s="328"/>
      <c r="F13" s="352">
        <f>SUM(F4+J4+N4+R4+V4+Z4+AD4+AH4)</f>
        <v>0</v>
      </c>
      <c r="G13" s="361">
        <f>SUM(G4+K4+O4+S4+W4+AA4+AE4+AI4)</f>
        <v>0</v>
      </c>
      <c r="H13" s="355">
        <f>SUM(H4+L4+P4+T4+X4+AB4+AF4+AJ4)</f>
        <v>0</v>
      </c>
      <c r="I13" s="355">
        <f>SUM(I4+M4+Q4+U4+Y4+AC4+AG4+AK4)</f>
        <v>0</v>
      </c>
    </row>
    <row r="14" spans="2:37" x14ac:dyDescent="0.2">
      <c r="B14" s="323" t="s">
        <v>116</v>
      </c>
      <c r="C14" s="325"/>
      <c r="D14" s="325"/>
      <c r="E14" s="324"/>
      <c r="F14" s="353">
        <f t="shared" ref="F14:I17" si="30">SUM(F5+J5+N5+R5+V5+Z5+AD5+AH5)</f>
        <v>0</v>
      </c>
      <c r="G14" s="362">
        <f t="shared" si="30"/>
        <v>0</v>
      </c>
      <c r="H14" s="356">
        <f t="shared" si="30"/>
        <v>0</v>
      </c>
      <c r="I14" s="356">
        <f t="shared" si="30"/>
        <v>0</v>
      </c>
    </row>
    <row r="15" spans="2:37" x14ac:dyDescent="0.2">
      <c r="B15" s="323" t="s">
        <v>115</v>
      </c>
      <c r="C15" s="325"/>
      <c r="D15" s="325"/>
      <c r="E15" s="324"/>
      <c r="F15" s="353">
        <f t="shared" si="30"/>
        <v>0</v>
      </c>
      <c r="G15" s="362">
        <f t="shared" si="30"/>
        <v>0</v>
      </c>
      <c r="H15" s="356">
        <f t="shared" si="30"/>
        <v>0</v>
      </c>
      <c r="I15" s="356">
        <f t="shared" si="30"/>
        <v>0</v>
      </c>
    </row>
    <row r="16" spans="2:37" x14ac:dyDescent="0.2">
      <c r="B16" s="340" t="s">
        <v>114</v>
      </c>
      <c r="C16" s="341"/>
      <c r="D16" s="341"/>
      <c r="E16" s="342"/>
      <c r="F16" s="358">
        <f t="shared" si="30"/>
        <v>0</v>
      </c>
      <c r="G16" s="363">
        <f t="shared" si="30"/>
        <v>0</v>
      </c>
      <c r="H16" s="359">
        <f t="shared" si="30"/>
        <v>0</v>
      </c>
      <c r="I16" s="359">
        <f t="shared" si="30"/>
        <v>0</v>
      </c>
    </row>
    <row r="17" spans="1:37" x14ac:dyDescent="0.2">
      <c r="B17" s="319" t="s">
        <v>340</v>
      </c>
      <c r="C17" s="318"/>
      <c r="D17" s="318"/>
      <c r="E17" s="317"/>
      <c r="F17" s="354">
        <f t="shared" si="30"/>
        <v>0</v>
      </c>
      <c r="G17" s="364">
        <f t="shared" si="30"/>
        <v>0</v>
      </c>
      <c r="H17" s="357">
        <f t="shared" si="30"/>
        <v>0</v>
      </c>
      <c r="I17" s="357">
        <f>SUM(I8+M8+Q8+U8+Y8+AC8+AG8+AK8)</f>
        <v>0</v>
      </c>
    </row>
    <row r="18" spans="1:37" x14ac:dyDescent="0.2">
      <c r="A18" s="408"/>
      <c r="B18" s="398"/>
      <c r="C18" s="396"/>
      <c r="D18" s="396"/>
      <c r="E18" s="842"/>
      <c r="F18" s="838">
        <f>SUM(F13:F17)</f>
        <v>0</v>
      </c>
      <c r="G18" s="839">
        <f>SUM(G13:G17)</f>
        <v>0</v>
      </c>
      <c r="H18" s="841">
        <f>SUM(F18:G18)</f>
        <v>0</v>
      </c>
      <c r="I18" s="840">
        <f>SUM(I13:I17)</f>
        <v>0</v>
      </c>
      <c r="J18" s="843"/>
      <c r="K18" s="16"/>
      <c r="L18" s="721"/>
      <c r="M18" s="656"/>
      <c r="N18" s="721"/>
      <c r="O18" s="16"/>
      <c r="P18" s="721"/>
      <c r="Q18" s="656"/>
      <c r="R18" s="721"/>
      <c r="S18" s="16"/>
      <c r="T18" s="721"/>
      <c r="U18" s="656"/>
      <c r="V18" s="721"/>
      <c r="W18" s="16"/>
      <c r="X18" s="721"/>
      <c r="Y18" s="656"/>
      <c r="Z18" s="721"/>
      <c r="AA18" s="16"/>
      <c r="AB18" s="721"/>
      <c r="AC18" s="656"/>
      <c r="AD18" s="721"/>
      <c r="AE18" s="16"/>
      <c r="AF18" s="721"/>
      <c r="AG18" s="656"/>
      <c r="AH18" s="721"/>
      <c r="AI18" s="16"/>
      <c r="AJ18" s="721"/>
      <c r="AK18" s="656"/>
    </row>
    <row r="19" spans="1:37" x14ac:dyDescent="0.2">
      <c r="A19" s="408"/>
      <c r="B19" s="398"/>
      <c r="C19" s="396"/>
      <c r="D19" s="396"/>
      <c r="E19" s="396"/>
      <c r="F19" s="721"/>
      <c r="G19" s="16"/>
      <c r="H19" s="721"/>
      <c r="I19" s="656"/>
      <c r="J19" s="721"/>
      <c r="K19" s="16"/>
      <c r="L19" s="721"/>
      <c r="M19" s="656"/>
      <c r="N19" s="721"/>
      <c r="O19" s="16"/>
      <c r="P19" s="721"/>
      <c r="Q19" s="656"/>
      <c r="R19" s="721"/>
      <c r="S19" s="16"/>
      <c r="T19" s="721"/>
      <c r="U19" s="656"/>
      <c r="V19" s="721"/>
      <c r="W19" s="16"/>
      <c r="X19" s="721"/>
      <c r="Y19" s="656"/>
      <c r="Z19" s="721"/>
      <c r="AA19" s="16"/>
      <c r="AB19" s="721"/>
      <c r="AC19" s="656"/>
      <c r="AD19" s="721"/>
      <c r="AE19" s="16"/>
      <c r="AF19" s="721"/>
      <c r="AG19" s="656"/>
      <c r="AH19" s="721"/>
      <c r="AI19" s="16"/>
      <c r="AJ19" s="721"/>
      <c r="AK19" s="656"/>
    </row>
    <row r="20" spans="1:37" x14ac:dyDescent="0.2">
      <c r="B20" s="398"/>
      <c r="C20" s="396"/>
      <c r="D20" s="396"/>
      <c r="E20" s="396"/>
      <c r="F20" s="721"/>
      <c r="G20" s="16"/>
      <c r="H20" s="721"/>
      <c r="I20" s="656"/>
      <c r="J20" s="721"/>
      <c r="K20" s="16"/>
      <c r="L20" s="721"/>
      <c r="M20" s="656"/>
      <c r="N20" s="721"/>
      <c r="O20" s="16"/>
      <c r="P20" s="721"/>
      <c r="Q20" s="656"/>
      <c r="R20" s="721"/>
      <c r="S20" s="16"/>
      <c r="T20" s="721"/>
      <c r="U20" s="656"/>
      <c r="V20" s="721"/>
      <c r="W20" s="16"/>
      <c r="X20" s="721"/>
      <c r="Y20" s="656"/>
      <c r="Z20" s="721"/>
      <c r="AA20" s="16"/>
      <c r="AB20" s="721"/>
      <c r="AC20" s="656"/>
      <c r="AD20" s="721"/>
      <c r="AE20" s="16"/>
      <c r="AF20" s="721"/>
      <c r="AG20" s="656"/>
      <c r="AH20" s="721"/>
      <c r="AI20" s="16"/>
      <c r="AJ20" s="721"/>
      <c r="AK20" s="656"/>
    </row>
    <row r="21" spans="1:37" ht="15" x14ac:dyDescent="0.25">
      <c r="B21" s="844" t="s">
        <v>360</v>
      </c>
      <c r="C21" s="495"/>
      <c r="D21" s="495"/>
      <c r="E21" s="495"/>
      <c r="F21" s="335" t="s">
        <v>322</v>
      </c>
      <c r="G21" s="336"/>
      <c r="H21" s="336"/>
      <c r="I21" s="440"/>
      <c r="J21" s="335" t="s">
        <v>323</v>
      </c>
      <c r="K21" s="336"/>
      <c r="L21" s="336"/>
      <c r="M21" s="440"/>
      <c r="N21" s="335" t="s">
        <v>324</v>
      </c>
      <c r="O21" s="336"/>
      <c r="P21" s="336"/>
      <c r="Q21" s="440"/>
      <c r="R21" s="335" t="s">
        <v>325</v>
      </c>
      <c r="S21" s="336"/>
      <c r="T21" s="336"/>
      <c r="U21" s="440"/>
      <c r="V21" s="335" t="s">
        <v>326</v>
      </c>
      <c r="W21" s="336"/>
      <c r="X21" s="336"/>
      <c r="Y21" s="440"/>
      <c r="Z21" s="335" t="s">
        <v>327</v>
      </c>
      <c r="AA21" s="336"/>
      <c r="AB21" s="336"/>
      <c r="AC21" s="440"/>
      <c r="AD21" s="335" t="s">
        <v>328</v>
      </c>
      <c r="AE21" s="336"/>
      <c r="AF21" s="336"/>
      <c r="AG21" s="440"/>
      <c r="AH21" s="335" t="s">
        <v>329</v>
      </c>
      <c r="AI21" s="336"/>
      <c r="AJ21" s="336"/>
      <c r="AK21" s="440"/>
    </row>
    <row r="22" spans="1:37" x14ac:dyDescent="0.2">
      <c r="B22" s="494"/>
      <c r="C22" s="495"/>
      <c r="D22" s="495"/>
      <c r="E22" s="495"/>
      <c r="F22" s="337" t="s">
        <v>120</v>
      </c>
      <c r="G22" s="338" t="s">
        <v>119</v>
      </c>
      <c r="H22" s="365" t="s">
        <v>118</v>
      </c>
      <c r="I22" s="351" t="s">
        <v>117</v>
      </c>
      <c r="J22" s="339" t="s">
        <v>120</v>
      </c>
      <c r="K22" s="338" t="s">
        <v>119</v>
      </c>
      <c r="L22" s="365" t="s">
        <v>118</v>
      </c>
      <c r="M22" s="351" t="s">
        <v>117</v>
      </c>
      <c r="N22" s="339" t="s">
        <v>120</v>
      </c>
      <c r="O22" s="338" t="s">
        <v>119</v>
      </c>
      <c r="P22" s="365" t="s">
        <v>118</v>
      </c>
      <c r="Q22" s="351" t="s">
        <v>117</v>
      </c>
      <c r="R22" s="339" t="s">
        <v>120</v>
      </c>
      <c r="S22" s="338" t="s">
        <v>119</v>
      </c>
      <c r="T22" s="365" t="s">
        <v>118</v>
      </c>
      <c r="U22" s="351" t="s">
        <v>117</v>
      </c>
      <c r="V22" s="339" t="s">
        <v>120</v>
      </c>
      <c r="W22" s="338" t="s">
        <v>119</v>
      </c>
      <c r="X22" s="365" t="s">
        <v>118</v>
      </c>
      <c r="Y22" s="351" t="s">
        <v>117</v>
      </c>
      <c r="Z22" s="339" t="s">
        <v>120</v>
      </c>
      <c r="AA22" s="338" t="s">
        <v>119</v>
      </c>
      <c r="AB22" s="365" t="s">
        <v>118</v>
      </c>
      <c r="AC22" s="351" t="s">
        <v>117</v>
      </c>
      <c r="AD22" s="339" t="s">
        <v>120</v>
      </c>
      <c r="AE22" s="338" t="s">
        <v>119</v>
      </c>
      <c r="AF22" s="365" t="s">
        <v>118</v>
      </c>
      <c r="AG22" s="351" t="s">
        <v>117</v>
      </c>
      <c r="AH22" s="339" t="s">
        <v>120</v>
      </c>
      <c r="AI22" s="338" t="s">
        <v>119</v>
      </c>
      <c r="AJ22" s="365" t="s">
        <v>118</v>
      </c>
      <c r="AK22" s="351" t="s">
        <v>117</v>
      </c>
    </row>
    <row r="23" spans="1:37" x14ac:dyDescent="0.2">
      <c r="B23" s="330" t="s">
        <v>334</v>
      </c>
      <c r="C23" s="343"/>
      <c r="D23" s="343"/>
      <c r="E23" s="344"/>
      <c r="F23" s="345">
        <f>SUM('Spec Driftkostnader'!$H$103:$K$116)</f>
        <v>0</v>
      </c>
      <c r="G23" s="346">
        <f>SUM(Prisjustering!H103:K116)</f>
        <v>0</v>
      </c>
      <c r="H23" s="369">
        <f t="shared" si="0"/>
        <v>0</v>
      </c>
      <c r="I23" s="349">
        <f>SUM(H23*Nuvärdekalkyl!$C$9)-H23</f>
        <v>0</v>
      </c>
      <c r="J23" s="345">
        <f>SUM('Spec Driftkostnader'!L103:O116)</f>
        <v>0</v>
      </c>
      <c r="K23" s="346">
        <f>SUM(Prisjustering!L103:O116)</f>
        <v>0</v>
      </c>
      <c r="L23" s="369">
        <f t="shared" si="1"/>
        <v>0</v>
      </c>
      <c r="M23" s="349">
        <f>SUM(L23*Nuvärdekalkyl!$C$10)-L23</f>
        <v>0</v>
      </c>
      <c r="N23" s="345">
        <f>SUM('Spec Driftkostnader'!P103:S116)</f>
        <v>0</v>
      </c>
      <c r="O23" s="346">
        <f>SUM(Prisjustering!P103:S116)</f>
        <v>0</v>
      </c>
      <c r="P23" s="369">
        <f t="shared" si="2"/>
        <v>0</v>
      </c>
      <c r="Q23" s="349">
        <f>SUM(P23*Nuvärdekalkyl!$C$11)-P23</f>
        <v>0</v>
      </c>
      <c r="R23" s="345">
        <f>SUM('Spec Driftkostnader'!T103:W116)</f>
        <v>0</v>
      </c>
      <c r="S23" s="346">
        <f>SUM(Prisjustering!T103:W116)</f>
        <v>0</v>
      </c>
      <c r="T23" s="369">
        <f t="shared" si="3"/>
        <v>0</v>
      </c>
      <c r="U23" s="349">
        <f>SUM(T23*Nuvärdekalkyl!$C$12)-T23</f>
        <v>0</v>
      </c>
      <c r="V23" s="345">
        <f>SUM('Spec Driftkostnader'!X103:AA116)</f>
        <v>0</v>
      </c>
      <c r="W23" s="346">
        <f>SUM(Prisjustering!X103:AA116)</f>
        <v>0</v>
      </c>
      <c r="X23" s="369">
        <f t="shared" si="4"/>
        <v>0</v>
      </c>
      <c r="Y23" s="349">
        <f>SUM(X23*Nuvärdekalkyl!$C$13)-X23</f>
        <v>0</v>
      </c>
      <c r="Z23" s="345">
        <f>SUM('Spec Driftkostnader'!AB103:AE116)</f>
        <v>0</v>
      </c>
      <c r="AA23" s="346">
        <f>SUM(Prisjustering!AB103:AE116)</f>
        <v>0</v>
      </c>
      <c r="AB23" s="369">
        <f t="shared" si="5"/>
        <v>0</v>
      </c>
      <c r="AC23" s="349">
        <f>SUM(AB23*Nuvärdekalkyl!$C$14)-AB23</f>
        <v>0</v>
      </c>
      <c r="AD23" s="345">
        <f>SUM('Spec Driftkostnader'!AF103:AI116)</f>
        <v>0</v>
      </c>
      <c r="AE23" s="346">
        <f>SUM(Prisjustering!AF103:AI116)</f>
        <v>0</v>
      </c>
      <c r="AF23" s="369">
        <f t="shared" si="6"/>
        <v>0</v>
      </c>
      <c r="AG23" s="349">
        <f>SUM(AF23*Nuvärdekalkyl!$C$15)-AF23</f>
        <v>0</v>
      </c>
      <c r="AH23" s="345">
        <f>SUM('Spec Driftkostnader'!AJ103:AM116)</f>
        <v>0</v>
      </c>
      <c r="AI23" s="346">
        <f>SUM(Prisjustering!AJ103:AM116)</f>
        <v>0</v>
      </c>
      <c r="AJ23" s="369">
        <f t="shared" si="7"/>
        <v>0</v>
      </c>
      <c r="AK23" s="349">
        <f>SUM(AJ23*Nuvärdekalkyl!$C$16)-AJ23</f>
        <v>0</v>
      </c>
    </row>
    <row r="24" spans="1:37" x14ac:dyDescent="0.2">
      <c r="B24" s="323" t="s">
        <v>116</v>
      </c>
      <c r="C24" s="322"/>
      <c r="D24" s="322"/>
      <c r="E24" s="321"/>
      <c r="F24" s="320">
        <f>SUM('Spec Driftkostnader'!$H$121:$K$134)</f>
        <v>0</v>
      </c>
      <c r="G24" s="333">
        <f>SUM(Prisjustering!H121:K134)</f>
        <v>0</v>
      </c>
      <c r="H24" s="368">
        <f t="shared" si="0"/>
        <v>0</v>
      </c>
      <c r="I24" s="348">
        <f>SUM(H24*Nuvärdekalkyl!$C$9)-H24</f>
        <v>0</v>
      </c>
      <c r="J24" s="320">
        <f>SUM('Spec Driftkostnader'!L121:O134)</f>
        <v>0</v>
      </c>
      <c r="K24" s="333">
        <f>SUM(Prisjustering!L121:O134)</f>
        <v>0</v>
      </c>
      <c r="L24" s="368">
        <f t="shared" si="1"/>
        <v>0</v>
      </c>
      <c r="M24" s="348">
        <f>SUM(L24*Nuvärdekalkyl!$C$10)-L24</f>
        <v>0</v>
      </c>
      <c r="N24" s="320">
        <f>SUM('Spec Driftkostnader'!P121:S134)</f>
        <v>0</v>
      </c>
      <c r="O24" s="333">
        <f>SUM(Prisjustering!P121:S134)</f>
        <v>0</v>
      </c>
      <c r="P24" s="368">
        <f t="shared" si="2"/>
        <v>0</v>
      </c>
      <c r="Q24" s="348">
        <f>SUM(P24*Nuvärdekalkyl!$C$11)-P24</f>
        <v>0</v>
      </c>
      <c r="R24" s="320">
        <f>SUM('Spec Driftkostnader'!T121:W134)</f>
        <v>0</v>
      </c>
      <c r="S24" s="333">
        <f>SUM(Prisjustering!T121:W134)</f>
        <v>0</v>
      </c>
      <c r="T24" s="368">
        <f t="shared" si="3"/>
        <v>0</v>
      </c>
      <c r="U24" s="348">
        <f>SUM(T24*Nuvärdekalkyl!$C$12)-T24</f>
        <v>0</v>
      </c>
      <c r="V24" s="320">
        <f>SUM('Spec Driftkostnader'!X121:AA134)</f>
        <v>0</v>
      </c>
      <c r="W24" s="333">
        <f>SUM(Prisjustering!X121:AA134)</f>
        <v>0</v>
      </c>
      <c r="X24" s="368">
        <f t="shared" si="4"/>
        <v>0</v>
      </c>
      <c r="Y24" s="348">
        <f>SUM(X24*Nuvärdekalkyl!$C$13)-X24</f>
        <v>0</v>
      </c>
      <c r="Z24" s="320">
        <f>SUM('Spec Driftkostnader'!AB121:AE134)</f>
        <v>0</v>
      </c>
      <c r="AA24" s="333">
        <f>SUM(Prisjustering!AB121:AE134)</f>
        <v>0</v>
      </c>
      <c r="AB24" s="368">
        <f t="shared" si="5"/>
        <v>0</v>
      </c>
      <c r="AC24" s="348">
        <f>SUM(AB24*Nuvärdekalkyl!$C$14)-AB24</f>
        <v>0</v>
      </c>
      <c r="AD24" s="320">
        <f>SUM('Spec Driftkostnader'!AF121:AI134)</f>
        <v>0</v>
      </c>
      <c r="AE24" s="333">
        <f>SUM(Prisjustering!AF121:AI134)</f>
        <v>0</v>
      </c>
      <c r="AF24" s="368">
        <f t="shared" si="6"/>
        <v>0</v>
      </c>
      <c r="AG24" s="348">
        <f>SUM(AF24*Nuvärdekalkyl!$C$15)-AF24</f>
        <v>0</v>
      </c>
      <c r="AH24" s="320">
        <f>SUM('Spec Driftkostnader'!AJ121:AM134)</f>
        <v>0</v>
      </c>
      <c r="AI24" s="333">
        <f>SUM(Prisjustering!AJ121:AM134)</f>
        <v>0</v>
      </c>
      <c r="AJ24" s="368">
        <f t="shared" si="7"/>
        <v>0</v>
      </c>
      <c r="AK24" s="348">
        <f>SUM(AJ24*Nuvärdekalkyl!$C$16)-AJ24</f>
        <v>0</v>
      </c>
    </row>
    <row r="25" spans="1:37" x14ac:dyDescent="0.2">
      <c r="B25" s="319" t="s">
        <v>115</v>
      </c>
      <c r="C25" s="318"/>
      <c r="D25" s="318"/>
      <c r="E25" s="317"/>
      <c r="F25" s="316">
        <f>SUM('Spec Driftkostnader'!$H$139:$K$152)</f>
        <v>0</v>
      </c>
      <c r="G25" s="334">
        <f>SUM(Prisjustering!H139:K152)</f>
        <v>0</v>
      </c>
      <c r="H25" s="370">
        <f t="shared" si="0"/>
        <v>0</v>
      </c>
      <c r="I25" s="350">
        <f>SUM(H25*Nuvärdekalkyl!$C$9)-H25</f>
        <v>0</v>
      </c>
      <c r="J25" s="316">
        <f>SUM('Spec Driftkostnader'!L139:O152)</f>
        <v>0</v>
      </c>
      <c r="K25" s="334">
        <f>SUM(Prisjustering!L139:O152)</f>
        <v>0</v>
      </c>
      <c r="L25" s="370">
        <f t="shared" si="1"/>
        <v>0</v>
      </c>
      <c r="M25" s="350">
        <f>SUM(L25*Nuvärdekalkyl!$C$10)-L25</f>
        <v>0</v>
      </c>
      <c r="N25" s="316">
        <f>SUM('Spec Driftkostnader'!P139:S152)</f>
        <v>0</v>
      </c>
      <c r="O25" s="334">
        <f>SUM(Prisjustering!P139:S152)</f>
        <v>0</v>
      </c>
      <c r="P25" s="370">
        <f t="shared" si="2"/>
        <v>0</v>
      </c>
      <c r="Q25" s="350">
        <f>SUM(P25*Nuvärdekalkyl!$C$11)-P25</f>
        <v>0</v>
      </c>
      <c r="R25" s="316">
        <f>SUM('Spec Driftkostnader'!T139:W152)</f>
        <v>0</v>
      </c>
      <c r="S25" s="334">
        <f>SUM(Prisjustering!T139:W152)</f>
        <v>0</v>
      </c>
      <c r="T25" s="370">
        <f t="shared" si="3"/>
        <v>0</v>
      </c>
      <c r="U25" s="350">
        <f>SUM(T25*Nuvärdekalkyl!$C$12)-T25</f>
        <v>0</v>
      </c>
      <c r="V25" s="316">
        <f>SUM('Spec Driftkostnader'!X139:AA152)</f>
        <v>0</v>
      </c>
      <c r="W25" s="334">
        <f>SUM(Prisjustering!X139:AA152)</f>
        <v>0</v>
      </c>
      <c r="X25" s="370">
        <f t="shared" si="4"/>
        <v>0</v>
      </c>
      <c r="Y25" s="350">
        <f>SUM(X25*Nuvärdekalkyl!$C$13)-X25</f>
        <v>0</v>
      </c>
      <c r="Z25" s="316">
        <f>SUM('Spec Driftkostnader'!AB139:AE152)</f>
        <v>0</v>
      </c>
      <c r="AA25" s="334">
        <f>SUM(Prisjustering!AB139:AE152)</f>
        <v>0</v>
      </c>
      <c r="AB25" s="370">
        <f t="shared" si="5"/>
        <v>0</v>
      </c>
      <c r="AC25" s="350">
        <f>SUM(AB25*Nuvärdekalkyl!$C$14)-AB25</f>
        <v>0</v>
      </c>
      <c r="AD25" s="316">
        <f>SUM('Spec Driftkostnader'!AF139:AI152)</f>
        <v>0</v>
      </c>
      <c r="AE25" s="334">
        <f>SUM(Prisjustering!AF139:AI152)</f>
        <v>0</v>
      </c>
      <c r="AF25" s="370">
        <f t="shared" si="6"/>
        <v>0</v>
      </c>
      <c r="AG25" s="350">
        <f>SUM(AF25*Nuvärdekalkyl!$C$15)-AF25</f>
        <v>0</v>
      </c>
      <c r="AH25" s="316">
        <f>SUM('Spec Driftkostnader'!AJ139:AM152)</f>
        <v>0</v>
      </c>
      <c r="AI25" s="334">
        <f>SUM(Prisjustering!AJ139:AM152)</f>
        <v>0</v>
      </c>
      <c r="AJ25" s="370">
        <f t="shared" si="7"/>
        <v>0</v>
      </c>
      <c r="AK25" s="350">
        <f>SUM(AJ25*Nuvärdekalkyl!$C$16)-AJ25</f>
        <v>0</v>
      </c>
    </row>
    <row r="26" spans="1:37" s="158" customFormat="1" x14ac:dyDescent="0.2">
      <c r="B26" s="836"/>
      <c r="C26" s="836"/>
      <c r="D26" s="836"/>
      <c r="E26" s="836"/>
      <c r="F26" s="836"/>
      <c r="G26" s="837"/>
      <c r="H26" s="407">
        <f>SUM(H23:H25)</f>
        <v>0</v>
      </c>
      <c r="I26" s="857">
        <f>SUM(I23:I25)</f>
        <v>0</v>
      </c>
      <c r="L26" s="407">
        <f>SUM(L23:L25)</f>
        <v>0</v>
      </c>
      <c r="M26" s="857">
        <f>SUM(M23:M25)</f>
        <v>0</v>
      </c>
      <c r="P26" s="407">
        <f>SUM(P23:P25)</f>
        <v>0</v>
      </c>
      <c r="Q26" s="857">
        <f>SUM(Q23:Q25)</f>
        <v>0</v>
      </c>
      <c r="T26" s="407">
        <f>SUM(T23:T25)</f>
        <v>0</v>
      </c>
      <c r="U26" s="857">
        <f>SUM(U23:U25)</f>
        <v>0</v>
      </c>
      <c r="X26" s="407">
        <f>SUM(X23:X25)</f>
        <v>0</v>
      </c>
      <c r="Y26" s="857">
        <f>SUM(Y23:Y25)</f>
        <v>0</v>
      </c>
      <c r="AB26" s="407">
        <f>SUM(AB23:AB25)</f>
        <v>0</v>
      </c>
      <c r="AC26" s="857">
        <f>SUM(AC23:AC25)</f>
        <v>0</v>
      </c>
      <c r="AF26" s="407">
        <f>SUM(AF23:AF25)</f>
        <v>0</v>
      </c>
      <c r="AG26" s="857">
        <f>SUM(AG23:AG25)</f>
        <v>0</v>
      </c>
      <c r="AJ26" s="407">
        <f>SUM(AJ23:AJ25)</f>
        <v>0</v>
      </c>
      <c r="AK26" s="857">
        <f>SUM(AK23:AK25)</f>
        <v>0</v>
      </c>
    </row>
    <row r="27" spans="1:37" ht="5.25" customHeight="1" x14ac:dyDescent="0.2">
      <c r="B27" s="398"/>
      <c r="C27" s="396"/>
      <c r="D27" s="396"/>
      <c r="E27" s="396"/>
      <c r="F27" s="730"/>
      <c r="G27" s="730"/>
      <c r="H27" s="397"/>
      <c r="I27" s="730"/>
    </row>
    <row r="28" spans="1:37" x14ac:dyDescent="0.2">
      <c r="B28" s="408"/>
      <c r="C28" s="408"/>
      <c r="D28" s="408"/>
      <c r="E28" s="733"/>
      <c r="F28" s="360" t="s">
        <v>341</v>
      </c>
      <c r="G28" s="336"/>
      <c r="H28" s="336"/>
      <c r="I28" s="440"/>
    </row>
    <row r="29" spans="1:37" x14ac:dyDescent="0.2">
      <c r="B29" s="731"/>
      <c r="C29" s="731"/>
      <c r="D29" s="731"/>
      <c r="E29" s="732"/>
      <c r="F29" s="337" t="s">
        <v>120</v>
      </c>
      <c r="G29" s="338" t="s">
        <v>119</v>
      </c>
      <c r="H29" s="365" t="s">
        <v>118</v>
      </c>
      <c r="I29" s="351" t="s">
        <v>117</v>
      </c>
    </row>
    <row r="30" spans="1:37" x14ac:dyDescent="0.2">
      <c r="B30" s="330" t="s">
        <v>334</v>
      </c>
      <c r="C30" s="343"/>
      <c r="D30" s="343"/>
      <c r="E30" s="344"/>
      <c r="F30" s="352">
        <f t="shared" ref="F30:I32" si="31">SUM(F23+J23+N23+R23+V23+Z23+AD23+AH23)</f>
        <v>0</v>
      </c>
      <c r="G30" s="361">
        <f t="shared" si="31"/>
        <v>0</v>
      </c>
      <c r="H30" s="355">
        <f t="shared" si="31"/>
        <v>0</v>
      </c>
      <c r="I30" s="355">
        <f t="shared" si="31"/>
        <v>0</v>
      </c>
    </row>
    <row r="31" spans="1:37" x14ac:dyDescent="0.2">
      <c r="B31" s="323" t="s">
        <v>116</v>
      </c>
      <c r="C31" s="322"/>
      <c r="D31" s="322"/>
      <c r="E31" s="321"/>
      <c r="F31" s="353">
        <f t="shared" si="31"/>
        <v>0</v>
      </c>
      <c r="G31" s="362">
        <f t="shared" si="31"/>
        <v>0</v>
      </c>
      <c r="H31" s="356">
        <f t="shared" si="31"/>
        <v>0</v>
      </c>
      <c r="I31" s="356">
        <f t="shared" si="31"/>
        <v>0</v>
      </c>
    </row>
    <row r="32" spans="1:37" x14ac:dyDescent="0.2">
      <c r="B32" s="319" t="s">
        <v>115</v>
      </c>
      <c r="C32" s="318"/>
      <c r="D32" s="318"/>
      <c r="E32" s="317"/>
      <c r="F32" s="353">
        <f t="shared" si="31"/>
        <v>0</v>
      </c>
      <c r="G32" s="362">
        <f t="shared" si="31"/>
        <v>0</v>
      </c>
      <c r="H32" s="356">
        <f t="shared" si="31"/>
        <v>0</v>
      </c>
      <c r="I32" s="356">
        <f t="shared" si="31"/>
        <v>0</v>
      </c>
    </row>
    <row r="33" spans="2:11" x14ac:dyDescent="0.2">
      <c r="B33" s="398"/>
      <c r="C33" s="396"/>
      <c r="D33" s="396"/>
      <c r="E33" s="396"/>
      <c r="F33" s="838">
        <f>SUM(F30:F32)</f>
        <v>0</v>
      </c>
      <c r="G33" s="839">
        <f>SUM(G30:G32)</f>
        <v>0</v>
      </c>
      <c r="H33" s="841">
        <f>SUM(H30:H32)</f>
        <v>0</v>
      </c>
      <c r="I33" s="840">
        <f>SUM(I30:I32)</f>
        <v>0</v>
      </c>
      <c r="J33" s="408"/>
      <c r="K33" s="999"/>
    </row>
    <row r="34" spans="2:11" x14ac:dyDescent="0.2">
      <c r="B34" s="398"/>
      <c r="C34" s="396"/>
      <c r="D34" s="396"/>
      <c r="E34" s="396"/>
      <c r="F34" s="845"/>
      <c r="G34" s="846"/>
      <c r="H34" s="845"/>
      <c r="I34" s="847"/>
      <c r="J34" s="408"/>
    </row>
    <row r="35" spans="2:11" x14ac:dyDescent="0.2">
      <c r="B35" s="848"/>
      <c r="C35" s="396"/>
      <c r="D35" s="396"/>
      <c r="E35" s="396"/>
      <c r="F35" s="730"/>
      <c r="G35" s="730"/>
      <c r="H35" s="730"/>
      <c r="I35" s="730"/>
      <c r="J35" s="408"/>
    </row>
    <row r="36" spans="2:11" x14ac:dyDescent="0.2">
      <c r="B36" s="849" t="s">
        <v>362</v>
      </c>
      <c r="C36" s="850"/>
      <c r="D36" s="850"/>
      <c r="E36" s="851"/>
      <c r="F36" s="727">
        <f>SUM(F18+F33)</f>
        <v>0</v>
      </c>
      <c r="G36" s="728">
        <f t="shared" ref="G36:H36" si="32">SUM(G18+G33)</f>
        <v>0</v>
      </c>
      <c r="H36" s="729">
        <f t="shared" si="32"/>
        <v>0</v>
      </c>
      <c r="I36" s="729">
        <f>SUM(I18+I33)</f>
        <v>0</v>
      </c>
      <c r="J36" s="408"/>
    </row>
    <row r="37" spans="2:11" x14ac:dyDescent="0.2">
      <c r="F37" s="408"/>
      <c r="G37" s="408"/>
      <c r="H37" s="408"/>
      <c r="I37" s="408"/>
      <c r="J37" s="408"/>
    </row>
    <row r="38" spans="2:11" x14ac:dyDescent="0.2">
      <c r="F38" s="408"/>
      <c r="G38" s="408"/>
      <c r="H38" s="408"/>
      <c r="I38" s="408"/>
      <c r="J38" s="408"/>
    </row>
    <row r="39" spans="2:11" x14ac:dyDescent="0.2">
      <c r="H39" s="999"/>
    </row>
  </sheetData>
  <sheetProtection password="BF50" sheet="1" objects="1" scenarios="1"/>
  <printOptions horizontalCentered="1"/>
  <pageMargins left="0.39370078740157483" right="0.39370078740157483" top="1.6535433070866143" bottom="0.74803149606299213" header="0.78740157480314965" footer="0.31496062992125984"/>
  <pageSetup paperSize="8" scale="90" orientation="landscape" r:id="rId1"/>
  <headerFooter>
    <oddHeader>&amp;L&amp;"Arial,Fet"&amp;11ESV - Ekonomistyrningsverket&amp;C&amp;"Arial,Fet"&amp;11Specifikation av nuvärdeberäkning
Upphandling av Personalsystem&amp;R&amp;P/&amp;N</oddHeader>
    <oddFooter>&amp;LDnr 7.1-78/2013&amp;R2013-03-22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7"/>
  <sheetViews>
    <sheetView workbookViewId="0">
      <selection activeCell="D22" sqref="D22"/>
    </sheetView>
  </sheetViews>
  <sheetFormatPr defaultRowHeight="12.75" x14ac:dyDescent="0.2"/>
  <cols>
    <col min="1" max="1" width="2.7109375" style="37" customWidth="1"/>
    <col min="2" max="2" width="49" style="37" customWidth="1"/>
    <col min="3" max="3" width="14.42578125" style="37" customWidth="1"/>
    <col min="4" max="4" width="16.7109375" style="37" customWidth="1"/>
    <col min="5" max="5" width="34.7109375" style="37" customWidth="1"/>
    <col min="6" max="6" width="1.42578125" style="37" customWidth="1"/>
    <col min="7" max="7" width="12.42578125" style="37" hidden="1" customWidth="1"/>
    <col min="8" max="8" width="14.85546875" style="108" hidden="1" customWidth="1"/>
    <col min="9" max="9" width="15.7109375" style="37" hidden="1" customWidth="1"/>
    <col min="10" max="10" width="4.7109375" style="37" customWidth="1"/>
    <col min="11" max="11" width="11.140625" style="109" bestFit="1" customWidth="1"/>
    <col min="12" max="12" width="9.140625" style="109"/>
    <col min="13" max="13" width="13.7109375" style="109" customWidth="1"/>
    <col min="14" max="16384" width="9.140625" style="37"/>
  </cols>
  <sheetData>
    <row r="2" spans="2:13" x14ac:dyDescent="0.2">
      <c r="B2" s="37" t="s">
        <v>68</v>
      </c>
    </row>
    <row r="3" spans="2:13" x14ac:dyDescent="0.2">
      <c r="B3" s="37" t="s">
        <v>69</v>
      </c>
    </row>
    <row r="5" spans="2:13" x14ac:dyDescent="0.2">
      <c r="B5" s="37" t="s">
        <v>337</v>
      </c>
    </row>
    <row r="6" spans="2:13" ht="8.25" customHeight="1" x14ac:dyDescent="0.2"/>
    <row r="7" spans="2:13" x14ac:dyDescent="0.2">
      <c r="D7" s="493" t="s">
        <v>52</v>
      </c>
      <c r="E7" s="110"/>
      <c r="G7" s="108"/>
      <c r="H7" s="37"/>
      <c r="J7" s="109"/>
      <c r="M7" s="37"/>
    </row>
    <row r="8" spans="2:13" x14ac:dyDescent="0.2">
      <c r="B8" s="110"/>
      <c r="C8" s="110" t="s">
        <v>3</v>
      </c>
      <c r="D8" s="150" t="s">
        <v>1</v>
      </c>
      <c r="F8" s="108"/>
      <c r="H8" s="37"/>
      <c r="I8" s="109"/>
      <c r="J8" s="109"/>
      <c r="L8" s="37"/>
      <c r="M8" s="37"/>
    </row>
    <row r="9" spans="2:13" x14ac:dyDescent="0.2">
      <c r="B9" s="110" t="s">
        <v>2</v>
      </c>
      <c r="C9" s="110" t="s">
        <v>5</v>
      </c>
      <c r="D9" s="151" t="s">
        <v>125</v>
      </c>
      <c r="E9" s="35"/>
      <c r="F9" s="111"/>
      <c r="G9" s="35"/>
      <c r="H9" s="37"/>
      <c r="I9" s="109"/>
      <c r="J9" s="109"/>
      <c r="L9" s="37"/>
      <c r="M9" s="37"/>
    </row>
    <row r="10" spans="2:13" s="35" customFormat="1" x14ac:dyDescent="0.2">
      <c r="B10" s="481" t="s">
        <v>246</v>
      </c>
      <c r="C10" s="542">
        <v>178</v>
      </c>
      <c r="D10" s="147"/>
      <c r="F10" s="111"/>
      <c r="G10" s="112">
        <f t="shared" ref="G10:G28" si="0">SUM(D10)</f>
        <v>0</v>
      </c>
      <c r="I10" s="113"/>
      <c r="J10" s="113"/>
      <c r="K10" s="113"/>
    </row>
    <row r="11" spans="2:13" s="35" customFormat="1" x14ac:dyDescent="0.2">
      <c r="B11" s="482" t="s">
        <v>247</v>
      </c>
      <c r="C11" s="543">
        <v>38</v>
      </c>
      <c r="D11" s="148"/>
      <c r="F11" s="111"/>
      <c r="G11" s="112">
        <f t="shared" si="0"/>
        <v>0</v>
      </c>
      <c r="I11" s="113"/>
      <c r="J11" s="113"/>
      <c r="K11" s="113"/>
    </row>
    <row r="12" spans="2:13" s="35" customFormat="1" x14ac:dyDescent="0.2">
      <c r="B12" s="482" t="s">
        <v>248</v>
      </c>
      <c r="C12" s="543">
        <v>39</v>
      </c>
      <c r="D12" s="148"/>
      <c r="F12" s="111"/>
      <c r="G12" s="112">
        <f t="shared" si="0"/>
        <v>0</v>
      </c>
      <c r="I12" s="113"/>
      <c r="J12" s="113"/>
      <c r="K12" s="113"/>
    </row>
    <row r="13" spans="2:13" s="35" customFormat="1" x14ac:dyDescent="0.2">
      <c r="B13" s="482" t="s">
        <v>249</v>
      </c>
      <c r="C13" s="543">
        <v>20</v>
      </c>
      <c r="D13" s="148"/>
      <c r="F13" s="111"/>
      <c r="G13" s="112">
        <f t="shared" si="0"/>
        <v>0</v>
      </c>
      <c r="I13" s="113"/>
      <c r="J13" s="113"/>
      <c r="K13" s="113"/>
    </row>
    <row r="14" spans="2:13" s="35" customFormat="1" x14ac:dyDescent="0.2">
      <c r="B14" s="482" t="s">
        <v>250</v>
      </c>
      <c r="C14" s="543">
        <v>8</v>
      </c>
      <c r="D14" s="148"/>
      <c r="F14" s="111"/>
      <c r="G14" s="112">
        <f t="shared" si="0"/>
        <v>0</v>
      </c>
      <c r="I14" s="113"/>
      <c r="J14" s="113"/>
      <c r="K14" s="113"/>
    </row>
    <row r="15" spans="2:13" s="35" customFormat="1" x14ac:dyDescent="0.2">
      <c r="B15" s="482" t="s">
        <v>251</v>
      </c>
      <c r="C15" s="543">
        <v>65</v>
      </c>
      <c r="D15" s="148"/>
      <c r="F15" s="111"/>
      <c r="G15" s="112">
        <f t="shared" ref="G15:G20" si="1">SUM(D15)</f>
        <v>0</v>
      </c>
      <c r="I15" s="113"/>
      <c r="J15" s="113"/>
      <c r="K15" s="113"/>
    </row>
    <row r="16" spans="2:13" s="35" customFormat="1" x14ac:dyDescent="0.2">
      <c r="B16" s="482" t="s">
        <v>252</v>
      </c>
      <c r="C16" s="543">
        <v>33</v>
      </c>
      <c r="D16" s="148"/>
      <c r="F16" s="111"/>
      <c r="G16" s="112">
        <f t="shared" si="1"/>
        <v>0</v>
      </c>
      <c r="I16" s="113"/>
      <c r="J16" s="113"/>
      <c r="K16" s="113"/>
    </row>
    <row r="17" spans="2:13" s="35" customFormat="1" x14ac:dyDescent="0.2">
      <c r="B17" s="482" t="s">
        <v>253</v>
      </c>
      <c r="C17" s="543">
        <v>38</v>
      </c>
      <c r="D17" s="148"/>
      <c r="F17" s="111"/>
      <c r="G17" s="112">
        <f t="shared" si="1"/>
        <v>0</v>
      </c>
      <c r="I17" s="113"/>
      <c r="J17" s="113"/>
      <c r="K17" s="113"/>
    </row>
    <row r="18" spans="2:13" s="35" customFormat="1" x14ac:dyDescent="0.2">
      <c r="B18" s="482" t="s">
        <v>254</v>
      </c>
      <c r="C18" s="543" t="s">
        <v>265</v>
      </c>
      <c r="D18" s="976"/>
      <c r="F18" s="111"/>
      <c r="G18" s="112">
        <f t="shared" si="1"/>
        <v>0</v>
      </c>
      <c r="I18" s="113"/>
      <c r="J18" s="113"/>
      <c r="K18" s="113"/>
    </row>
    <row r="19" spans="2:13" s="35" customFormat="1" x14ac:dyDescent="0.2">
      <c r="B19" s="482" t="s">
        <v>255</v>
      </c>
      <c r="C19" s="543">
        <v>76</v>
      </c>
      <c r="D19" s="148"/>
      <c r="F19" s="111"/>
      <c r="G19" s="112">
        <f t="shared" si="1"/>
        <v>0</v>
      </c>
      <c r="I19" s="113"/>
      <c r="J19" s="113"/>
      <c r="K19" s="113"/>
    </row>
    <row r="20" spans="2:13" s="35" customFormat="1" x14ac:dyDescent="0.2">
      <c r="B20" s="482" t="s">
        <v>256</v>
      </c>
      <c r="C20" s="543">
        <v>40</v>
      </c>
      <c r="D20" s="148"/>
      <c r="F20" s="111"/>
      <c r="G20" s="112">
        <f t="shared" si="1"/>
        <v>0</v>
      </c>
      <c r="I20" s="113"/>
      <c r="J20" s="113"/>
      <c r="K20" s="113"/>
    </row>
    <row r="21" spans="2:13" s="35" customFormat="1" x14ac:dyDescent="0.2">
      <c r="B21" s="482" t="s">
        <v>257</v>
      </c>
      <c r="C21" s="543">
        <v>63</v>
      </c>
      <c r="D21" s="148"/>
      <c r="F21" s="111"/>
      <c r="G21" s="112">
        <f t="shared" si="0"/>
        <v>0</v>
      </c>
      <c r="I21" s="113"/>
      <c r="J21" s="113"/>
      <c r="K21" s="113"/>
    </row>
    <row r="22" spans="2:13" s="35" customFormat="1" x14ac:dyDescent="0.2">
      <c r="B22" s="482" t="s">
        <v>258</v>
      </c>
      <c r="C22" s="543">
        <v>67</v>
      </c>
      <c r="D22" s="148"/>
      <c r="F22" s="111"/>
      <c r="G22" s="112">
        <f t="shared" si="0"/>
        <v>0</v>
      </c>
      <c r="I22" s="113"/>
      <c r="J22" s="113"/>
      <c r="K22" s="113"/>
    </row>
    <row r="23" spans="2:13" s="35" customFormat="1" x14ac:dyDescent="0.2">
      <c r="B23" s="482" t="s">
        <v>259</v>
      </c>
      <c r="C23" s="543">
        <v>156</v>
      </c>
      <c r="D23" s="148"/>
      <c r="F23" s="111"/>
      <c r="G23" s="112">
        <f t="shared" si="0"/>
        <v>0</v>
      </c>
      <c r="I23" s="113"/>
      <c r="J23" s="113"/>
      <c r="K23" s="113"/>
    </row>
    <row r="24" spans="2:13" s="35" customFormat="1" x14ac:dyDescent="0.2">
      <c r="B24" s="482" t="s">
        <v>260</v>
      </c>
      <c r="C24" s="543" t="s">
        <v>265</v>
      </c>
      <c r="D24" s="976"/>
      <c r="F24" s="111"/>
      <c r="G24" s="112">
        <f t="shared" si="0"/>
        <v>0</v>
      </c>
      <c r="I24" s="113"/>
      <c r="J24" s="113"/>
      <c r="K24" s="113"/>
    </row>
    <row r="25" spans="2:13" s="35" customFormat="1" x14ac:dyDescent="0.2">
      <c r="B25" s="482" t="s">
        <v>261</v>
      </c>
      <c r="C25" s="543">
        <v>122</v>
      </c>
      <c r="D25" s="148"/>
      <c r="F25" s="111"/>
      <c r="G25" s="112">
        <f t="shared" si="0"/>
        <v>0</v>
      </c>
      <c r="I25" s="113"/>
      <c r="J25" s="113"/>
      <c r="K25" s="113"/>
    </row>
    <row r="26" spans="2:13" s="35" customFormat="1" x14ac:dyDescent="0.2">
      <c r="B26" s="482" t="s">
        <v>262</v>
      </c>
      <c r="C26" s="543">
        <v>33</v>
      </c>
      <c r="D26" s="149"/>
      <c r="F26" s="111"/>
      <c r="G26" s="112">
        <f t="shared" si="0"/>
        <v>0</v>
      </c>
      <c r="I26" s="113"/>
      <c r="J26" s="113"/>
      <c r="K26" s="113"/>
    </row>
    <row r="27" spans="2:13" s="35" customFormat="1" x14ac:dyDescent="0.2">
      <c r="B27" s="483" t="s">
        <v>263</v>
      </c>
      <c r="C27" s="543" t="s">
        <v>265</v>
      </c>
      <c r="D27" s="977"/>
      <c r="F27" s="111"/>
      <c r="G27" s="112">
        <f>SUM(D27)</f>
        <v>0</v>
      </c>
      <c r="I27" s="113"/>
      <c r="J27" s="113"/>
      <c r="K27" s="113"/>
    </row>
    <row r="28" spans="2:13" s="35" customFormat="1" x14ac:dyDescent="0.2">
      <c r="B28" s="484" t="s">
        <v>264</v>
      </c>
      <c r="C28" s="544" t="s">
        <v>265</v>
      </c>
      <c r="D28" s="978"/>
      <c r="F28" s="111"/>
      <c r="G28" s="112">
        <f t="shared" si="0"/>
        <v>0</v>
      </c>
      <c r="I28" s="113"/>
      <c r="J28" s="113"/>
      <c r="K28" s="113"/>
    </row>
    <row r="29" spans="2:13" x14ac:dyDescent="0.2">
      <c r="B29" s="979" t="s">
        <v>4</v>
      </c>
      <c r="C29" s="980">
        <f>SUM(C10:C28)</f>
        <v>976</v>
      </c>
      <c r="D29" s="981" t="str">
        <f>IF(G37=0," ",G37)</f>
        <v xml:space="preserve"> </v>
      </c>
      <c r="E29" s="35"/>
      <c r="F29" s="35"/>
      <c r="G29" s="124">
        <f>SUM(G10:G28)</f>
        <v>0</v>
      </c>
      <c r="H29" s="37"/>
      <c r="J29" s="109"/>
      <c r="M29" s="37"/>
    </row>
    <row r="30" spans="2:13" ht="14.25" x14ac:dyDescent="0.2">
      <c r="B30" s="34"/>
      <c r="C30" s="34"/>
      <c r="D30" s="34"/>
      <c r="E30" s="34"/>
      <c r="G30" s="35"/>
    </row>
    <row r="31" spans="2:13" s="114" customFormat="1" ht="12" x14ac:dyDescent="0.2">
      <c r="D31" s="145" t="s">
        <v>1</v>
      </c>
      <c r="H31" s="115"/>
      <c r="K31" s="116"/>
      <c r="L31" s="116"/>
      <c r="M31" s="116"/>
    </row>
    <row r="32" spans="2:13" s="114" customFormat="1" ht="12" x14ac:dyDescent="0.2">
      <c r="B32" s="117" t="s">
        <v>55</v>
      </c>
      <c r="C32" s="118" t="s">
        <v>7</v>
      </c>
      <c r="D32" s="146" t="s">
        <v>11</v>
      </c>
      <c r="H32" s="115"/>
      <c r="K32" s="116"/>
      <c r="L32" s="116"/>
      <c r="M32" s="116"/>
    </row>
    <row r="33" spans="2:13" s="35" customFormat="1" x14ac:dyDescent="0.2">
      <c r="B33" s="120" t="s">
        <v>13</v>
      </c>
      <c r="C33" s="545">
        <v>0.5</v>
      </c>
      <c r="D33" s="123" t="str">
        <f>IF(G33=0," ",G33)</f>
        <v xml:space="preserve"> </v>
      </c>
      <c r="E33" s="35" t="s">
        <v>12</v>
      </c>
      <c r="F33" s="119"/>
      <c r="G33" s="490">
        <f>Anbudspris!$AE$114</f>
        <v>0</v>
      </c>
      <c r="H33" s="490">
        <f>IF(G33=0,0,G33)</f>
        <v>0</v>
      </c>
      <c r="K33" s="109"/>
      <c r="L33" s="109"/>
      <c r="M33" s="109"/>
    </row>
    <row r="34" spans="2:13" s="35" customFormat="1" x14ac:dyDescent="0.2">
      <c r="B34" s="546" t="s">
        <v>44</v>
      </c>
      <c r="C34" s="547">
        <v>0.3</v>
      </c>
      <c r="D34" s="549" t="str">
        <f>IF(G34=0," ",G34)</f>
        <v xml:space="preserve"> </v>
      </c>
      <c r="E34" s="37" t="s">
        <v>70</v>
      </c>
      <c r="F34" s="119"/>
      <c r="G34" s="491">
        <f>$G$29</f>
        <v>0</v>
      </c>
      <c r="H34" s="490"/>
      <c r="K34" s="121"/>
      <c r="L34" s="109"/>
      <c r="M34" s="121"/>
    </row>
    <row r="35" spans="2:13" s="35" customFormat="1" x14ac:dyDescent="0.2">
      <c r="B35" s="374" t="s">
        <v>338</v>
      </c>
      <c r="C35" s="548">
        <v>0.2</v>
      </c>
      <c r="D35" s="866"/>
      <c r="E35" s="37" t="s">
        <v>124</v>
      </c>
      <c r="F35" s="119"/>
      <c r="G35" s="490"/>
      <c r="H35" s="490"/>
      <c r="K35" s="109"/>
      <c r="L35" s="109"/>
      <c r="M35" s="109"/>
    </row>
    <row r="36" spans="2:13" s="35" customFormat="1" ht="19.5" customHeight="1" x14ac:dyDescent="0.2">
      <c r="B36" s="117" t="s">
        <v>8</v>
      </c>
      <c r="C36" s="122"/>
      <c r="D36" s="122"/>
      <c r="G36" s="157"/>
      <c r="H36" s="490"/>
      <c r="K36" s="109"/>
      <c r="L36" s="109"/>
      <c r="M36" s="109"/>
    </row>
    <row r="37" spans="2:13" s="35" customFormat="1" x14ac:dyDescent="0.2">
      <c r="B37" s="378" t="s">
        <v>9</v>
      </c>
      <c r="C37" s="379"/>
      <c r="D37" s="380" t="str">
        <f>IF(G37=0," ",I37)</f>
        <v xml:space="preserve"> </v>
      </c>
      <c r="G37" s="157">
        <f>SUM(D10:D28)</f>
        <v>0</v>
      </c>
      <c r="H37" s="492">
        <f>SUM(((G29/C29)*C34)*G33)</f>
        <v>0</v>
      </c>
      <c r="I37" s="111">
        <f>IF(G29=0,0,-H37)</f>
        <v>0</v>
      </c>
      <c r="K37" s="109"/>
      <c r="L37" s="109"/>
      <c r="M37" s="109"/>
    </row>
    <row r="38" spans="2:13" s="35" customFormat="1" x14ac:dyDescent="0.2">
      <c r="B38" s="485" t="s">
        <v>338</v>
      </c>
      <c r="C38" s="486"/>
      <c r="D38" s="409" t="str">
        <f>IF(D35=0," ",I38)</f>
        <v xml:space="preserve"> </v>
      </c>
      <c r="G38" s="157"/>
      <c r="H38" s="490">
        <f>SUM(((D35/100)*C35)*G33)</f>
        <v>0</v>
      </c>
      <c r="I38" s="111">
        <f>IF(D35=0,0,-H38)</f>
        <v>0</v>
      </c>
      <c r="K38" s="109"/>
      <c r="L38" s="109"/>
      <c r="M38" s="109"/>
    </row>
    <row r="39" spans="2:13" s="35" customFormat="1" x14ac:dyDescent="0.2">
      <c r="B39" s="375" t="s">
        <v>10</v>
      </c>
      <c r="C39" s="376"/>
      <c r="D39" s="377" t="str">
        <f>IF(H41&lt;2," ",I39)</f>
        <v xml:space="preserve"> </v>
      </c>
      <c r="I39" s="488">
        <f>SUM(G33+I37+I38)</f>
        <v>0</v>
      </c>
      <c r="K39" s="109"/>
      <c r="L39" s="109"/>
      <c r="M39" s="109"/>
    </row>
    <row r="40" spans="2:13" s="35" customFormat="1" x14ac:dyDescent="0.2">
      <c r="H40" s="489" t="s">
        <v>123</v>
      </c>
      <c r="I40" s="488"/>
      <c r="K40" s="109"/>
      <c r="L40" s="109"/>
      <c r="M40" s="109"/>
    </row>
    <row r="41" spans="2:13" s="35" customFormat="1" x14ac:dyDescent="0.2">
      <c r="B41" s="37" t="s">
        <v>58</v>
      </c>
      <c r="H41" s="487">
        <f>COUNT(D33:D35)</f>
        <v>0</v>
      </c>
      <c r="I41" s="111"/>
      <c r="K41" s="109"/>
      <c r="L41" s="109"/>
      <c r="M41" s="109"/>
    </row>
    <row r="42" spans="2:13" s="35" customFormat="1" x14ac:dyDescent="0.2">
      <c r="B42" s="37" t="s">
        <v>45</v>
      </c>
      <c r="H42" s="111"/>
      <c r="K42" s="109"/>
      <c r="L42" s="109"/>
      <c r="M42" s="109"/>
    </row>
    <row r="43" spans="2:13" s="35" customFormat="1" x14ac:dyDescent="0.2">
      <c r="B43" s="37" t="s">
        <v>57</v>
      </c>
      <c r="H43" s="111"/>
      <c r="K43" s="109"/>
      <c r="L43" s="109"/>
      <c r="M43" s="109"/>
    </row>
    <row r="44" spans="2:13" s="35" customFormat="1" x14ac:dyDescent="0.2">
      <c r="B44" s="37" t="s">
        <v>56</v>
      </c>
      <c r="H44" s="111"/>
      <c r="K44" s="109"/>
      <c r="L44" s="109"/>
      <c r="M44" s="109"/>
    </row>
    <row r="47" spans="2:13" x14ac:dyDescent="0.2">
      <c r="D47" s="108"/>
    </row>
  </sheetData>
  <sheetProtection password="BF50" sheet="1" objects="1" scenarios="1" selectLockedCells="1"/>
  <phoneticPr fontId="6" type="noConversion"/>
  <pageMargins left="0.70866141732283472" right="0.70866141732283472" top="1.5748031496062993" bottom="0.74803149606299213" header="0.78740157480314965" footer="0.39370078740157483"/>
  <pageSetup paperSize="9" scale="90" orientation="landscape" r:id="rId1"/>
  <headerFooter>
    <oddHeader>&amp;L&amp;"Arial,Fet"&amp;11ESV - Ekonomistyrningsverket&amp;C&amp;"Arial,Fet"&amp;11Leverantörens simulering av utvärderingsresultet
Upphandling av Personalsystem&amp;R&amp;P/&amp;N</oddHeader>
    <oddFooter>&amp;LDnr 7.1-78/2013&amp;R2013-03-22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73"/>
  <sheetViews>
    <sheetView workbookViewId="0"/>
  </sheetViews>
  <sheetFormatPr defaultRowHeight="12.75" x14ac:dyDescent="0.2"/>
  <cols>
    <col min="1" max="1" width="3.85546875" style="37" customWidth="1"/>
    <col min="2" max="2" width="12.140625" style="37" customWidth="1"/>
    <col min="3" max="3" width="8.28515625" style="37" customWidth="1"/>
    <col min="4" max="4" width="2" style="37" hidden="1" customWidth="1"/>
    <col min="5" max="5" width="8.7109375" style="37" hidden="1" customWidth="1"/>
    <col min="6" max="17" width="8.28515625" style="37" hidden="1" customWidth="1"/>
    <col min="18" max="18" width="8.28515625" style="37" customWidth="1"/>
    <col min="19" max="19" width="11" style="37" customWidth="1"/>
    <col min="20" max="20" width="9.140625" style="37"/>
    <col min="21" max="21" width="2.28515625" style="37" customWidth="1"/>
    <col min="22" max="22" width="5.7109375" style="37" customWidth="1"/>
    <col min="23" max="34" width="8" style="37" customWidth="1"/>
    <col min="35" max="16384" width="9.140625" style="37"/>
  </cols>
  <sheetData>
    <row r="2" spans="1:17" s="33" customFormat="1" ht="15.75" x14ac:dyDescent="0.25">
      <c r="B2" s="33" t="s">
        <v>113</v>
      </c>
    </row>
    <row r="3" spans="1:17" s="33" customFormat="1" ht="15.75" x14ac:dyDescent="0.25">
      <c r="A3" s="184"/>
      <c r="B3" s="37"/>
      <c r="C3" s="37"/>
    </row>
    <row r="4" spans="1:17" x14ac:dyDescent="0.2">
      <c r="A4" s="271"/>
      <c r="B4" s="314" t="s">
        <v>112</v>
      </c>
      <c r="C4" s="441">
        <v>4.2999999999999997E-2</v>
      </c>
      <c r="D4" s="313"/>
      <c r="M4" s="312"/>
      <c r="N4" s="312"/>
    </row>
    <row r="5" spans="1:17" x14ac:dyDescent="0.2">
      <c r="A5" s="271"/>
      <c r="B5" s="180"/>
      <c r="C5" s="311"/>
      <c r="D5" s="311"/>
      <c r="E5" s="180"/>
    </row>
    <row r="6" spans="1:17" x14ac:dyDescent="0.2">
      <c r="A6" s="271"/>
      <c r="B6" s="310" t="s">
        <v>111</v>
      </c>
      <c r="C6" s="309"/>
      <c r="D6" s="308"/>
      <c r="E6" s="307" t="s">
        <v>110</v>
      </c>
      <c r="F6" s="306"/>
      <c r="G6" s="305"/>
      <c r="H6" s="305"/>
      <c r="I6" s="305"/>
      <c r="J6" s="305"/>
      <c r="K6" s="305"/>
      <c r="L6" s="305"/>
      <c r="M6" s="305"/>
      <c r="N6" s="305"/>
      <c r="O6" s="305"/>
      <c r="P6" s="305"/>
      <c r="Q6" s="304"/>
    </row>
    <row r="7" spans="1:17" s="40" customFormat="1" x14ac:dyDescent="0.2">
      <c r="A7" s="180"/>
      <c r="B7" s="303" t="s">
        <v>109</v>
      </c>
      <c r="C7" s="302">
        <f t="shared" ref="C7:C26" si="0">IF($C$4=0," ",Q7)</f>
        <v>0.95877277085330781</v>
      </c>
      <c r="D7" s="278"/>
      <c r="E7" s="301" t="s">
        <v>109</v>
      </c>
      <c r="F7" s="300">
        <f>IF($C$4=0," ",$C$33)</f>
        <v>0.99649771601903847</v>
      </c>
      <c r="G7" s="298">
        <f>IF($C$4=0," ",$C$34)</f>
        <v>0.99300769803116018</v>
      </c>
      <c r="H7" s="298">
        <f>IF($C$4=0," ",$C$35)</f>
        <v>0.9895299030773741</v>
      </c>
      <c r="I7" s="299">
        <f>IF($C$4=0," ",$C$36)</f>
        <v>0.98606428834914361</v>
      </c>
      <c r="J7" s="298">
        <f>IF($C$4=0," ",$C$37)</f>
        <v>0.98261081118786009</v>
      </c>
      <c r="K7" s="298">
        <f>IF($C$4=0," ",$C$38)</f>
        <v>0.97916942908431726</v>
      </c>
      <c r="L7" s="298">
        <f>IF($C$4=0," ",$C$39)</f>
        <v>0.97574009967818798</v>
      </c>
      <c r="M7" s="298">
        <f>IF($C$4=0," ",$C$40)</f>
        <v>0.97232278075750322</v>
      </c>
      <c r="N7" s="298">
        <f>IF($C$4=0," ",$C$41)</f>
        <v>0.96891743025813215</v>
      </c>
      <c r="O7" s="298">
        <f>IF($C$4=0," ",$C$42)</f>
        <v>0.96552400626326451</v>
      </c>
      <c r="P7" s="298">
        <f>IF($C$4=0," ",$C$43)</f>
        <v>0.96214246700289485</v>
      </c>
      <c r="Q7" s="297">
        <f>IF($C$4=0," ",$C$44)</f>
        <v>0.95877277085330781</v>
      </c>
    </row>
    <row r="8" spans="1:17" x14ac:dyDescent="0.2">
      <c r="A8" s="271"/>
      <c r="B8" s="287" t="s">
        <v>108</v>
      </c>
      <c r="C8" s="286">
        <f t="shared" si="0"/>
        <v>0.91924522612972959</v>
      </c>
      <c r="D8" s="278"/>
      <c r="E8" s="285" t="s">
        <v>108</v>
      </c>
      <c r="F8" s="284">
        <f>IF($C$4=0," ",$C$45)</f>
        <v>0.95541487633656619</v>
      </c>
      <c r="G8" s="282">
        <f>IF($C$4=0," ",$C$46)</f>
        <v>0.95206874212000026</v>
      </c>
      <c r="H8" s="282">
        <f>IF($C$4=0," ",$C$47)</f>
        <v>0.94873432701569904</v>
      </c>
      <c r="I8" s="283">
        <f>IF($C$4=0," ",$C$48)</f>
        <v>0.94541158998000363</v>
      </c>
      <c r="J8" s="282">
        <f>IF($C$4=0," ",$C$49)</f>
        <v>0.94210049011300123</v>
      </c>
      <c r="K8" s="282">
        <f>IF($C$4=0," ",$C$50)</f>
        <v>0.93880098665802236</v>
      </c>
      <c r="L8" s="282">
        <f>IF($C$4=0," ",$C$51)</f>
        <v>0.93551303900113914</v>
      </c>
      <c r="M8" s="282">
        <f>IF($C$4=0," ",$C$52)</f>
        <v>0.93223660667066466</v>
      </c>
      <c r="N8" s="282">
        <f>IF($C$4=0," ",$C$53)</f>
        <v>0.9289716493366561</v>
      </c>
      <c r="O8" s="282">
        <f>IF($C$4=0," ",$C$54)</f>
        <v>0.92571812681041665</v>
      </c>
      <c r="P8" s="282">
        <f>IF($C$4=0," ",$C$55)</f>
        <v>0.9224759990440029</v>
      </c>
      <c r="Q8" s="281">
        <f>IF($C$4=0," ",$C$56)</f>
        <v>0.91924522612972959</v>
      </c>
    </row>
    <row r="9" spans="1:17" x14ac:dyDescent="0.2">
      <c r="A9" s="271"/>
      <c r="B9" s="287" t="s">
        <v>107</v>
      </c>
      <c r="C9" s="286">
        <f t="shared" si="0"/>
        <v>0.88134729255007638</v>
      </c>
      <c r="D9" s="278"/>
      <c r="E9" s="285" t="s">
        <v>107</v>
      </c>
      <c r="F9" s="284">
        <f>IF($C$4=0," ",$C$57)</f>
        <v>0.91602576829967997</v>
      </c>
      <c r="G9" s="282">
        <f>IF($C$4=0," ",$C$58)</f>
        <v>0.912817585925216</v>
      </c>
      <c r="H9" s="282">
        <f>IF($C$4=0," ",$C$59)</f>
        <v>0.90962063951648997</v>
      </c>
      <c r="I9" s="283">
        <f>IF($C$4=0," ",$C$60)</f>
        <v>0.90643488972195929</v>
      </c>
      <c r="J9" s="282">
        <f>IF($C$4=0," ",$C$61)</f>
        <v>0.90326029732790158</v>
      </c>
      <c r="K9" s="282">
        <f>IF($C$4=0," ",$C$62)</f>
        <v>0.9000968232579315</v>
      </c>
      <c r="L9" s="282">
        <f>IF($C$4=0," ",$C$63)</f>
        <v>0.89694442857252077</v>
      </c>
      <c r="M9" s="282">
        <f>IF($C$4=0," ",$C$64)</f>
        <v>0.89380307446851848</v>
      </c>
      <c r="N9" s="282">
        <f>IF($C$4=0," ",$C$65)</f>
        <v>0.890672722278673</v>
      </c>
      <c r="O9" s="282">
        <f>IF($C$4=0," ",$C$66)</f>
        <v>0.88755333347115717</v>
      </c>
      <c r="P9" s="282">
        <f>IF($C$4=0," ",$C$67)</f>
        <v>0.88444486964909197</v>
      </c>
      <c r="Q9" s="281">
        <f>IF($C$4=0," ",$C$68)</f>
        <v>0.88134729255007638</v>
      </c>
    </row>
    <row r="10" spans="1:17" x14ac:dyDescent="0.2">
      <c r="A10" s="271"/>
      <c r="B10" s="287" t="s">
        <v>106</v>
      </c>
      <c r="C10" s="286">
        <f t="shared" si="0"/>
        <v>0.84501178576229763</v>
      </c>
      <c r="D10" s="278"/>
      <c r="E10" s="285" t="s">
        <v>106</v>
      </c>
      <c r="F10" s="284">
        <f>IF($C$4=0," ",$C$69)</f>
        <v>0.87826056404571418</v>
      </c>
      <c r="G10" s="282">
        <f>IF($C$4=0," ",$C$70)</f>
        <v>0.87518464614114677</v>
      </c>
      <c r="H10" s="282">
        <f>IF($C$4=0," ",$C$71)</f>
        <v>0.87211950097458302</v>
      </c>
      <c r="I10" s="283">
        <f>IF($C$4=0," ",$C$72)</f>
        <v>0.86906509081683547</v>
      </c>
      <c r="J10" s="282">
        <f>IF($C$4=0," ",$C$73)</f>
        <v>0.86602137807085477</v>
      </c>
      <c r="K10" s="282">
        <f>IF($C$4=0," ",$C$74)</f>
        <v>0.86298832527126701</v>
      </c>
      <c r="L10" s="282">
        <f>IF($C$4=0," ",$C$75)</f>
        <v>0.85996589508391252</v>
      </c>
      <c r="M10" s="282">
        <f>IF($C$4=0," ",$C$76)</f>
        <v>0.85695405030538696</v>
      </c>
      <c r="N10" s="282">
        <f>IF($C$4=0," ",$C$77)</f>
        <v>0.85395275386258218</v>
      </c>
      <c r="O10" s="282">
        <f>IF($C$4=0," ",$C$78)</f>
        <v>0.8509619688122313</v>
      </c>
      <c r="P10" s="282">
        <f>IF($C$4=0," ",$C$79)</f>
        <v>0.84798165834045269</v>
      </c>
      <c r="Q10" s="281">
        <f>IF($C$4=0," ",$C$80)</f>
        <v>0.84501178576229763</v>
      </c>
    </row>
    <row r="11" spans="1:17" x14ac:dyDescent="0.2">
      <c r="A11" s="271"/>
      <c r="B11" s="287" t="s">
        <v>105</v>
      </c>
      <c r="C11" s="286">
        <f t="shared" si="0"/>
        <v>0.81017429123901974</v>
      </c>
      <c r="D11" s="278"/>
      <c r="E11" s="285" t="s">
        <v>105</v>
      </c>
      <c r="F11" s="284">
        <f>IF($C$4=0," ",$C$81)</f>
        <v>0.84205231452129858</v>
      </c>
      <c r="G11" s="282">
        <f>IF($C$4=0," ",$C$82)</f>
        <v>0.83910320818901896</v>
      </c>
      <c r="H11" s="282">
        <f>IF($C$4=0," ",$C$83)</f>
        <v>0.83616443046460498</v>
      </c>
      <c r="I11" s="283">
        <f>IF($C$4=0," ",$C$84)</f>
        <v>0.83323594517433908</v>
      </c>
      <c r="J11" s="282">
        <f>IF($C$4=0," ",$C$85)</f>
        <v>0.83031771627119344</v>
      </c>
      <c r="K11" s="282">
        <f>IF($C$4=0," ",$C$86)</f>
        <v>0.82740970783438827</v>
      </c>
      <c r="L11" s="282">
        <f>IF($C$4=0," ",$C$87)</f>
        <v>0.82451188406894782</v>
      </c>
      <c r="M11" s="282">
        <f>IF($C$4=0," ",$C$88)</f>
        <v>0.8216242093052607</v>
      </c>
      <c r="N11" s="282">
        <f>IF($C$4=0," ",$C$89)</f>
        <v>0.81874664799864061</v>
      </c>
      <c r="O11" s="282">
        <f>IF($C$4=0," ",$C$90)</f>
        <v>0.81587916472888911</v>
      </c>
      <c r="P11" s="282">
        <f>IF($C$4=0," ",$C$91)</f>
        <v>0.81302172419985874</v>
      </c>
      <c r="Q11" s="281">
        <f>IF($C$4=0," ",$C$92)</f>
        <v>0.81017429123901974</v>
      </c>
    </row>
    <row r="12" spans="1:17" x14ac:dyDescent="0.2">
      <c r="A12" s="271"/>
      <c r="B12" s="287" t="s">
        <v>104</v>
      </c>
      <c r="C12" s="286">
        <f t="shared" si="0"/>
        <v>0.7767730500853498</v>
      </c>
      <c r="D12" s="278"/>
      <c r="E12" s="285" t="s">
        <v>104</v>
      </c>
      <c r="F12" s="284">
        <f>IF($C$4=0," ",$C$93)</f>
        <v>0.80733683079702656</v>
      </c>
      <c r="G12" s="282">
        <f>IF($C$4=0," ",$C$94)</f>
        <v>0.8045093079472857</v>
      </c>
      <c r="H12" s="282">
        <f>IF($C$4=0," ",$C$95)</f>
        <v>0.80169168788552747</v>
      </c>
      <c r="I12" s="283">
        <f>IF($C$4=0," ",$C$96)</f>
        <v>0.7988839359293759</v>
      </c>
      <c r="J12" s="282">
        <f>IF($C$4=0," ",$C$97)</f>
        <v>0.79608601751792285</v>
      </c>
      <c r="K12" s="282">
        <f>IF($C$4=0," ",$C$98)</f>
        <v>0.79329789821130248</v>
      </c>
      <c r="L12" s="282">
        <f>IF($C$4=0," ",$C$99)</f>
        <v>0.79051954369026645</v>
      </c>
      <c r="M12" s="282">
        <f>IF($C$4=0," ",$C$100)</f>
        <v>0.78775091975576295</v>
      </c>
      <c r="N12" s="282">
        <f>IF($C$4=0," ",$C$101)</f>
        <v>0.78499199232851458</v>
      </c>
      <c r="O12" s="282">
        <f>IF($C$4=0," ",$C$102)</f>
        <v>0.78224272744859924</v>
      </c>
      <c r="P12" s="282">
        <f>IF($C$4=0," ",$C$103)</f>
        <v>0.77950309127503237</v>
      </c>
      <c r="Q12" s="281">
        <f>IF($C$4=0," ",$C$104)</f>
        <v>0.7767730500853498</v>
      </c>
    </row>
    <row r="13" spans="1:17" x14ac:dyDescent="0.2">
      <c r="A13" s="271"/>
      <c r="B13" s="287" t="s">
        <v>103</v>
      </c>
      <c r="C13" s="286">
        <f t="shared" si="0"/>
        <v>0.74474884955450615</v>
      </c>
      <c r="D13" s="278"/>
      <c r="E13" s="285" t="s">
        <v>103</v>
      </c>
      <c r="F13" s="284">
        <f>IF($C$4=0," ",$C$105)</f>
        <v>0.77405257027519325</v>
      </c>
      <c r="G13" s="282">
        <f>IF($C$4=0," ",$C$106)</f>
        <v>0.77134161835789627</v>
      </c>
      <c r="H13" s="282">
        <f>IF($C$4=0," ",$C$107)</f>
        <v>0.76864016096407239</v>
      </c>
      <c r="I13" s="283">
        <f>IF($C$4=0," ",$C$108)</f>
        <v>0.7659481648412042</v>
      </c>
      <c r="J13" s="282">
        <f>IF($C$4=0," ",$C$109)</f>
        <v>0.76326559685323381</v>
      </c>
      <c r="K13" s="282">
        <f>IF($C$4=0," ",$C$110)</f>
        <v>0.7605924239801557</v>
      </c>
      <c r="L13" s="282">
        <f>IF($C$4=0," ",$C$111)</f>
        <v>0.7579286133176093</v>
      </c>
      <c r="M13" s="282">
        <f>IF($C$4=0," ",$C$112)</f>
        <v>0.75527413207647465</v>
      </c>
      <c r="N13" s="282">
        <f>IF($C$4=0," ",$C$113)</f>
        <v>0.75262894758246845</v>
      </c>
      <c r="O13" s="282">
        <f>IF($C$4=0," ",$C$114)</f>
        <v>0.74999302727574246</v>
      </c>
      <c r="P13" s="282">
        <f>IF($C$4=0," ",$C$115)</f>
        <v>0.74736633871048175</v>
      </c>
      <c r="Q13" s="281">
        <f>IF($C$4=0," ",$C$116)</f>
        <v>0.74474884955450615</v>
      </c>
    </row>
    <row r="14" spans="1:17" x14ac:dyDescent="0.2">
      <c r="A14" s="271"/>
      <c r="B14" s="287" t="s">
        <v>102</v>
      </c>
      <c r="C14" s="286">
        <f t="shared" si="0"/>
        <v>0.71404491807718717</v>
      </c>
      <c r="D14" s="278"/>
      <c r="E14" s="285" t="s">
        <v>102</v>
      </c>
      <c r="F14" s="284">
        <f>IF($C$4=0," ",$C$117)</f>
        <v>0.74214052758887183</v>
      </c>
      <c r="G14" s="282">
        <f>IF($C$4=0," ",$C$118)</f>
        <v>0.7395413407074749</v>
      </c>
      <c r="H14" s="282">
        <f>IF($C$4=0," ",$C$119)</f>
        <v>0.73695125691665619</v>
      </c>
      <c r="I14" s="283">
        <f>IF($C$4=0," ",$C$120)</f>
        <v>0.73437024433480746</v>
      </c>
      <c r="J14" s="282">
        <f>IF($C$4=0," ",$C$121)</f>
        <v>0.73179827119197882</v>
      </c>
      <c r="K14" s="282">
        <f>IF($C$4=0," ",$C$122)</f>
        <v>0.72923530582948781</v>
      </c>
      <c r="L14" s="282">
        <f>IF($C$4=0," ",$C$123)</f>
        <v>0.72668131669952951</v>
      </c>
      <c r="M14" s="282">
        <f>IF($C$4=0," ",$C$124)</f>
        <v>0.72413627236478884</v>
      </c>
      <c r="N14" s="282">
        <f>IF($C$4=0," ",$C$125)</f>
        <v>0.72160014149805229</v>
      </c>
      <c r="O14" s="282">
        <f>IF($C$4=0," ",$C$126)</f>
        <v>0.71907289288182397</v>
      </c>
      <c r="P14" s="282">
        <f>IF($C$4=0," ",$C$127)</f>
        <v>0.71655449540794036</v>
      </c>
      <c r="Q14" s="281">
        <f>IF($C$4=0," ",$C$128)</f>
        <v>0.71404491807718717</v>
      </c>
    </row>
    <row r="15" spans="1:17" x14ac:dyDescent="0.2">
      <c r="A15" s="271"/>
      <c r="B15" s="287" t="s">
        <v>101</v>
      </c>
      <c r="C15" s="289">
        <f t="shared" si="0"/>
        <v>0.68460682461858791</v>
      </c>
      <c r="D15" s="278"/>
      <c r="E15" s="288" t="s">
        <v>101</v>
      </c>
      <c r="F15" s="284">
        <f>IF($C$4=0," ",$C$129)</f>
        <v>0.71154412999891825</v>
      </c>
      <c r="G15" s="282">
        <f>IF($C$4=0," ",$C$130)</f>
        <v>0.7090521003906759</v>
      </c>
      <c r="H15" s="282">
        <f>IF($C$4=0," ",$C$131)</f>
        <v>0.70656879857781041</v>
      </c>
      <c r="I15" s="283">
        <f>IF($C$4=0," ",$C$132)</f>
        <v>0.70409419399310413</v>
      </c>
      <c r="J15" s="282">
        <f>IF($C$4=0," ",$C$133)</f>
        <v>0.70162825617639402</v>
      </c>
      <c r="K15" s="282">
        <f>IF($C$4=0," ",$C$134)</f>
        <v>0.69917095477419733</v>
      </c>
      <c r="L15" s="282">
        <f>IF($C$4=0," ",$C$135)</f>
        <v>0.69672225953933808</v>
      </c>
      <c r="M15" s="282">
        <f>IF($C$4=0," ",$C$136)</f>
        <v>0.69428214033057412</v>
      </c>
      <c r="N15" s="282">
        <f>IF($C$4=0," ",$C$137)</f>
        <v>0.69185056711222659</v>
      </c>
      <c r="O15" s="282">
        <f>IF($C$4=0," ",$C$138)</f>
        <v>0.6894275099538103</v>
      </c>
      <c r="P15" s="282">
        <f>IF($C$4=0," ",$C$139)</f>
        <v>0.68701293902966487</v>
      </c>
      <c r="Q15" s="281">
        <f>IF($C$4=0," ",$C$140)</f>
        <v>0.68460682461858791</v>
      </c>
    </row>
    <row r="16" spans="1:17" x14ac:dyDescent="0.2">
      <c r="A16" s="271"/>
      <c r="B16" s="287" t="s">
        <v>100</v>
      </c>
      <c r="C16" s="286">
        <f t="shared" si="0"/>
        <v>0.65638238218464806</v>
      </c>
      <c r="D16" s="278"/>
      <c r="E16" s="285" t="s">
        <v>100</v>
      </c>
      <c r="F16" s="284">
        <f>IF($C$4=0," ",$C$141)</f>
        <v>0.6822091371034692</v>
      </c>
      <c r="G16" s="282">
        <f>IF($C$4=0," ",$C$142)</f>
        <v>0.67981984697092612</v>
      </c>
      <c r="H16" s="282">
        <f>IF($C$4=0," ",$C$143)</f>
        <v>0.67743892481094004</v>
      </c>
      <c r="I16" s="283">
        <f>IF($C$4=0," ",$C$144)</f>
        <v>0.67506634131649479</v>
      </c>
      <c r="J16" s="282">
        <f>IF($C$4=0," ",$C$145)</f>
        <v>0.6727020672832158</v>
      </c>
      <c r="K16" s="282">
        <f>IF($C$4=0," ",$C$146)</f>
        <v>0.67034607360901</v>
      </c>
      <c r="L16" s="282">
        <f>IF($C$4=0," ",$C$147)</f>
        <v>0.66799833129370856</v>
      </c>
      <c r="M16" s="282">
        <f>IF($C$4=0," ",$C$148)</f>
        <v>0.66565881143870964</v>
      </c>
      <c r="N16" s="282">
        <f>IF($C$4=0," ",$C$149)</f>
        <v>0.66332748524662188</v>
      </c>
      <c r="O16" s="282">
        <f>IF($C$4=0," ",$C$150)</f>
        <v>0.66100432402091114</v>
      </c>
      <c r="P16" s="282">
        <f>IF($C$4=0," ",$C$151)</f>
        <v>0.6586892991655463</v>
      </c>
      <c r="Q16" s="281">
        <f>IF($C$4=0," ",$C$152)</f>
        <v>0.65638238218464806</v>
      </c>
    </row>
    <row r="17" spans="1:27" x14ac:dyDescent="0.2">
      <c r="A17" s="271"/>
      <c r="B17" s="287" t="s">
        <v>99</v>
      </c>
      <c r="C17" s="286">
        <f t="shared" si="0"/>
        <v>0.62932155530646994</v>
      </c>
      <c r="D17" s="278"/>
      <c r="E17" s="285" t="s">
        <v>99</v>
      </c>
      <c r="F17" s="284">
        <f>IF($C$4=0," ",$C$153)</f>
        <v>0.65408354468213736</v>
      </c>
      <c r="G17" s="282">
        <f>IF($C$4=0," ",$C$154)</f>
        <v>0.6517927583613865</v>
      </c>
      <c r="H17" s="282">
        <f>IF($C$4=0," ",$C$155)</f>
        <v>0.64950999502487061</v>
      </c>
      <c r="I17" s="283">
        <f>IF($C$4=0," ",$C$156)</f>
        <v>0.6472352265738206</v>
      </c>
      <c r="J17" s="282">
        <f>IF($C$4=0," ",$C$157)</f>
        <v>0.6449684250078771</v>
      </c>
      <c r="K17" s="282">
        <f>IF($C$4=0," ",$C$158)</f>
        <v>0.64270956242474597</v>
      </c>
      <c r="L17" s="282">
        <f>IF($C$4=0," ",$C$159)</f>
        <v>0.64045861101985491</v>
      </c>
      <c r="M17" s="282">
        <f>IF($C$4=0," ",$C$160)</f>
        <v>0.63821554308601125</v>
      </c>
      <c r="N17" s="282">
        <f>IF($C$4=0," ",$C$161)</f>
        <v>0.6359803310130604</v>
      </c>
      <c r="O17" s="282">
        <f>IF($C$4=0," ",$C$162)</f>
        <v>0.63375294728754672</v>
      </c>
      <c r="P17" s="282">
        <f>IF($C$4=0," ",$C$163)</f>
        <v>0.63153336449237429</v>
      </c>
      <c r="Q17" s="281">
        <f>IF($C$4=0," ",$C$164)</f>
        <v>0.62932155530646994</v>
      </c>
    </row>
    <row r="18" spans="1:27" x14ac:dyDescent="0.2">
      <c r="A18" s="271"/>
      <c r="B18" s="287" t="s">
        <v>98</v>
      </c>
      <c r="C18" s="286">
        <f t="shared" si="0"/>
        <v>0.60337637133889732</v>
      </c>
      <c r="D18" s="278"/>
      <c r="E18" s="285" t="s">
        <v>98</v>
      </c>
      <c r="F18" s="284">
        <f>IF($C$4=0," ",$C$165)</f>
        <v>0.62711749250444615</v>
      </c>
      <c r="G18" s="282">
        <f>IF($C$4=0," ",$C$166)</f>
        <v>0.62492114895626716</v>
      </c>
      <c r="H18" s="282">
        <f>IF($C$4=0," ",$C$167)</f>
        <v>0.62273249762691341</v>
      </c>
      <c r="I18" s="282">
        <f>IF($C$4=0," ",$C$168)</f>
        <v>0.62055151157605049</v>
      </c>
      <c r="J18" s="282">
        <f>IF($C$4=0," ",$C$169)</f>
        <v>0.61837816395769618</v>
      </c>
      <c r="K18" s="282">
        <f>IF($C$4=0," ",$C$170)</f>
        <v>0.61621242801989073</v>
      </c>
      <c r="L18" s="282">
        <f>IF($C$4=0," ",$C$171)</f>
        <v>0.61405427710436722</v>
      </c>
      <c r="M18" s="282">
        <f>IF($C$4=0," ",$C$172)</f>
        <v>0.61190368464622358</v>
      </c>
      <c r="N18" s="282">
        <f>IF($C$4=0," ",$C$173)</f>
        <v>0.60976062417359578</v>
      </c>
      <c r="O18" s="282">
        <f>IF($C$4=0," ",$C$174)</f>
        <v>0.6076250693073314</v>
      </c>
      <c r="P18" s="282">
        <f>IF($C$4=0," ",$C$175)</f>
        <v>0.60549699376066579</v>
      </c>
      <c r="Q18" s="281">
        <f>IF($C$4=0," ",$C$176)</f>
        <v>0.60337637133889732</v>
      </c>
    </row>
    <row r="19" spans="1:27" x14ac:dyDescent="0.2">
      <c r="A19" s="271"/>
      <c r="B19" s="296" t="s">
        <v>97</v>
      </c>
      <c r="C19" s="295">
        <f t="shared" si="0"/>
        <v>0.57850083541600905</v>
      </c>
      <c r="D19" s="278"/>
      <c r="E19" s="294" t="s">
        <v>97</v>
      </c>
      <c r="F19" s="293">
        <f>IF($C$4=0," ",$C$177)</f>
        <v>0.60126317593906631</v>
      </c>
      <c r="G19" s="291">
        <f>IF($C$4=0," ",$C$178)</f>
        <v>0.59915738154963294</v>
      </c>
      <c r="H19" s="291">
        <f>IF($C$4=0," ",$C$179)</f>
        <v>0.59705896225015676</v>
      </c>
      <c r="I19" s="292">
        <f>IF($C$4=0," ",$C$180)</f>
        <v>0.59496789221097846</v>
      </c>
      <c r="J19" s="291">
        <f>IF($C$4=0," ",$C$181)</f>
        <v>0.59288414569290149</v>
      </c>
      <c r="K19" s="291">
        <f>IF($C$4=0," ",$C$182)</f>
        <v>0.59080769704687508</v>
      </c>
      <c r="L19" s="291">
        <f>IF($C$4=0," ",$C$183)</f>
        <v>0.58873852071367905</v>
      </c>
      <c r="M19" s="291">
        <f>IF($C$4=0," ",$C$184)</f>
        <v>0.58667659122360849</v>
      </c>
      <c r="N19" s="291">
        <f>IF($C$4=0," ",$C$185)</f>
        <v>0.58462188319616093</v>
      </c>
      <c r="O19" s="291">
        <f>IF($C$4=0," ",$C$186)</f>
        <v>0.58257437133972334</v>
      </c>
      <c r="P19" s="291">
        <f>IF($C$4=0," ",$C$187)</f>
        <v>0.58053403045126151</v>
      </c>
      <c r="Q19" s="290">
        <f>IF($C$4=0," ",$C$188)</f>
        <v>0.57850083541600905</v>
      </c>
    </row>
    <row r="20" spans="1:27" x14ac:dyDescent="0.2">
      <c r="A20" s="271"/>
      <c r="B20" s="287" t="s">
        <v>96</v>
      </c>
      <c r="C20" s="286">
        <f t="shared" si="0"/>
        <v>0.55465084891276029</v>
      </c>
      <c r="D20" s="278"/>
      <c r="E20" s="285" t="s">
        <v>96</v>
      </c>
      <c r="F20" s="284">
        <f>IF($C$4=0," ",$C$189)</f>
        <v>0.57647476120715857</v>
      </c>
      <c r="G20" s="282">
        <f>IF($C$4=0," ",$C$190)</f>
        <v>0.5744557828855541</v>
      </c>
      <c r="H20" s="282">
        <f>IF($C$4=0," ",$C$191)</f>
        <v>0.57244387559938326</v>
      </c>
      <c r="I20" s="283">
        <f>IF($C$4=0," ",$C$192)</f>
        <v>0.57043901458387203</v>
      </c>
      <c r="J20" s="282">
        <f>IF($C$4=0," ",$C$193)</f>
        <v>0.56844117516097936</v>
      </c>
      <c r="K20" s="282">
        <f>IF($C$4=0," ",$C$194)</f>
        <v>0.56645033273909418</v>
      </c>
      <c r="L20" s="282">
        <f>IF($C$4=0," ",$C$195)</f>
        <v>0.56446646281273161</v>
      </c>
      <c r="M20" s="282">
        <f>IF($C$4=0," ",$C$196)</f>
        <v>0.56248954096223258</v>
      </c>
      <c r="N20" s="282">
        <f>IF($C$4=0," ",$C$197)</f>
        <v>0.56051954285346206</v>
      </c>
      <c r="O20" s="282">
        <f>IF($C$4=0," ",$C$198)</f>
        <v>0.5585564442375105</v>
      </c>
      <c r="P20" s="282">
        <f>IF($C$4=0," ",$C$199)</f>
        <v>0.55660022095039463</v>
      </c>
      <c r="Q20" s="281">
        <f>IF($C$4=0," ",$C$200)</f>
        <v>0.55465084891276029</v>
      </c>
    </row>
    <row r="21" spans="1:27" x14ac:dyDescent="0.2">
      <c r="A21" s="271"/>
      <c r="B21" s="287" t="s">
        <v>95</v>
      </c>
      <c r="C21" s="286">
        <f t="shared" si="0"/>
        <v>0.53178413126822677</v>
      </c>
      <c r="D21" s="278"/>
      <c r="E21" s="285" t="s">
        <v>95</v>
      </c>
      <c r="F21" s="284">
        <f>IF($C$4=0," ",$C$201)</f>
        <v>0.55270830412958638</v>
      </c>
      <c r="G21" s="282">
        <f>IF($C$4=0," ",$C$202)</f>
        <v>0.55077256268988894</v>
      </c>
      <c r="H21" s="282">
        <f>IF($C$4=0," ",$C$203)</f>
        <v>0.54884360076642691</v>
      </c>
      <c r="I21" s="283">
        <f>IF($C$4=0," ",$C$204)</f>
        <v>0.54692139461540945</v>
      </c>
      <c r="J21" s="282">
        <f>IF($C$4=0," ",$C$205)</f>
        <v>0.54500592057620267</v>
      </c>
      <c r="K21" s="282">
        <f>IF($C$4=0," ",$C$206)</f>
        <v>0.54309715507103951</v>
      </c>
      <c r="L21" s="282">
        <f>IF($C$4=0," ",$C$207)</f>
        <v>0.54119507460472838</v>
      </c>
      <c r="M21" s="282">
        <f>IF($C$4=0," ",$C$208)</f>
        <v>0.53929965576436489</v>
      </c>
      <c r="N21" s="282">
        <f>IF($C$4=0," ",$C$209)</f>
        <v>0.53741087521904329</v>
      </c>
      <c r="O21" s="282">
        <f>IF($C$4=0," ",$C$210)</f>
        <v>0.53552870971956901</v>
      </c>
      <c r="P21" s="282">
        <f>IF($C$4=0," ",$C$211)</f>
        <v>0.53365313609817311</v>
      </c>
      <c r="Q21" s="281">
        <f>IF($C$4=0," ",$C$212)</f>
        <v>0.53178413126822677</v>
      </c>
    </row>
    <row r="22" spans="1:27" x14ac:dyDescent="0.2">
      <c r="A22" s="271"/>
      <c r="B22" s="287" t="s">
        <v>94</v>
      </c>
      <c r="C22" s="286">
        <f t="shared" si="0"/>
        <v>0.50986014503185684</v>
      </c>
      <c r="D22" s="278"/>
      <c r="E22" s="285" t="s">
        <v>94</v>
      </c>
      <c r="F22" s="284">
        <f>IF($C$4=0," ",$C$213)</f>
        <v>0.52992167222395636</v>
      </c>
      <c r="G22" s="282">
        <f>IF($C$4=0," ",$C$214)</f>
        <v>0.52806573604016194</v>
      </c>
      <c r="H22" s="282">
        <f>IF($C$4=0," ",$C$215)</f>
        <v>0.52621629987193386</v>
      </c>
      <c r="I22" s="283">
        <f>IF($C$4=0," ",$C$216)</f>
        <v>0.52437334095437149</v>
      </c>
      <c r="J22" s="282">
        <f>IF($C$4=0," ",$C$217)</f>
        <v>0.52253683660230366</v>
      </c>
      <c r="K22" s="282">
        <f>IF($C$4=0," ",$C$218)</f>
        <v>0.52070676421000905</v>
      </c>
      <c r="L22" s="282">
        <f>IF($C$4=0," ",$C$219)</f>
        <v>0.51888310125093806</v>
      </c>
      <c r="M22" s="282">
        <f>IF($C$4=0," ",$C$220)</f>
        <v>0.51706582527743528</v>
      </c>
      <c r="N22" s="282">
        <f>IF($C$4=0," ",$C$221)</f>
        <v>0.51525491392046341</v>
      </c>
      <c r="O22" s="282">
        <f>IF($C$4=0," ",$C$222)</f>
        <v>0.51345034488932795</v>
      </c>
      <c r="P22" s="282">
        <f>IF($C$4=0," ",$C$223)</f>
        <v>0.51165209597140293</v>
      </c>
      <c r="Q22" s="281">
        <f>IF($C$4=0," ",$C$224)</f>
        <v>0.50986014503185684</v>
      </c>
    </row>
    <row r="23" spans="1:27" x14ac:dyDescent="0.2">
      <c r="A23" s="271"/>
      <c r="B23" s="287" t="s">
        <v>93</v>
      </c>
      <c r="C23" s="286">
        <f t="shared" si="0"/>
        <v>0.48884002399986276</v>
      </c>
      <c r="D23" s="278"/>
      <c r="E23" s="285" t="s">
        <v>93</v>
      </c>
      <c r="F23" s="284">
        <f>IF($C$4=0," ",$C$225)</f>
        <v>0.50807447001338102</v>
      </c>
      <c r="G23" s="282">
        <f>IF($C$4=0," ",$C$226)</f>
        <v>0.50629504893591759</v>
      </c>
      <c r="H23" s="282">
        <f>IF($C$4=0," ",$C$227)</f>
        <v>0.50452185989638909</v>
      </c>
      <c r="I23" s="283">
        <f>IF($C$4=0," ",$C$228)</f>
        <v>0.50275488106842914</v>
      </c>
      <c r="J23" s="282">
        <f>IF($C$4=0," ",$C$229)</f>
        <v>0.50099409070211287</v>
      </c>
      <c r="K23" s="282">
        <f>IF($C$4=0," ",$C$230)</f>
        <v>0.49923946712369038</v>
      </c>
      <c r="L23" s="282">
        <f>IF($C$4=0," ",$C$231)</f>
        <v>0.49749098873531933</v>
      </c>
      <c r="M23" s="282">
        <f>IF($C$4=0," ",$C$232)</f>
        <v>0.49574863401479891</v>
      </c>
      <c r="N23" s="282">
        <f>IF($C$4=0," ",$C$233)</f>
        <v>0.49401238151530519</v>
      </c>
      <c r="O23" s="282">
        <f>IF($C$4=0," ",$C$234)</f>
        <v>0.49228220986512755</v>
      </c>
      <c r="P23" s="282">
        <f>IF($C$4=0," ",$C$235)</f>
        <v>0.4905580977674045</v>
      </c>
      <c r="Q23" s="281">
        <f>IF($C$4=0," ",$C$236)</f>
        <v>0.48884002399986276</v>
      </c>
    </row>
    <row r="24" spans="1:27" x14ac:dyDescent="0.2">
      <c r="A24" s="271"/>
      <c r="B24" s="287" t="s">
        <v>92</v>
      </c>
      <c r="C24" s="289">
        <f t="shared" si="0"/>
        <v>0.468686504314346</v>
      </c>
      <c r="D24" s="278"/>
      <c r="E24" s="288" t="s">
        <v>92</v>
      </c>
      <c r="F24" s="284">
        <f>IF($C$4=0," ",$C$237)</f>
        <v>0.48712796741455511</v>
      </c>
      <c r="G24" s="282">
        <f>IF($C$4=0," ",$C$238)</f>
        <v>0.48542190693760073</v>
      </c>
      <c r="H24" s="282">
        <f>IF($C$4=0," ",$C$239)</f>
        <v>0.48372182156892546</v>
      </c>
      <c r="I24" s="283">
        <f>IF($C$4=0," ",$C$240)</f>
        <v>0.48202769038200305</v>
      </c>
      <c r="J24" s="282">
        <f>IF($C$4=0," ",$C$241)</f>
        <v>0.4803394925235982</v>
      </c>
      <c r="K24" s="282">
        <f>IF($C$4=0," ",$C$242)</f>
        <v>0.47865720721350952</v>
      </c>
      <c r="L24" s="282">
        <f>IF($C$4=0," ",$C$243)</f>
        <v>0.47698081374431395</v>
      </c>
      <c r="M24" s="282">
        <f>IF($C$4=0," ",$C$244)</f>
        <v>0.47531029148111109</v>
      </c>
      <c r="N24" s="282">
        <f>IF($C$4=0," ",$C$245)</f>
        <v>0.47364561986127068</v>
      </c>
      <c r="O24" s="282">
        <f>IF($C$4=0," ",$C$246)</f>
        <v>0.47198677839417796</v>
      </c>
      <c r="P24" s="282">
        <f>IF($C$4=0," ",$C$247)</f>
        <v>0.47033374666098227</v>
      </c>
      <c r="Q24" s="281">
        <f>IF($C$4=0," ",$C$248)</f>
        <v>0.468686504314346</v>
      </c>
    </row>
    <row r="25" spans="1:27" x14ac:dyDescent="0.2">
      <c r="A25" s="271"/>
      <c r="B25" s="287" t="s">
        <v>91</v>
      </c>
      <c r="C25" s="286">
        <f t="shared" si="0"/>
        <v>0.44936385840301635</v>
      </c>
      <c r="D25" s="278"/>
      <c r="E25" s="285" t="s">
        <v>91</v>
      </c>
      <c r="F25" s="284">
        <f>IF($C$4=0," ",$C$249)</f>
        <v>0.4670450310781929</v>
      </c>
      <c r="G25" s="282">
        <f>IF($C$4=0," ",$C$250)</f>
        <v>0.46540930674746001</v>
      </c>
      <c r="H25" s="282">
        <f>IF($C$4=0," ",$C$251)</f>
        <v>0.46377931118784799</v>
      </c>
      <c r="I25" s="283">
        <f>IF($C$4=0," ",$C$252)</f>
        <v>0.46215502433557337</v>
      </c>
      <c r="J25" s="282">
        <f>IF($C$4=0," ",$C$253)</f>
        <v>0.46053642619712198</v>
      </c>
      <c r="K25" s="282">
        <f>IF($C$4=0," ",$C$254)</f>
        <v>0.45892349684900247</v>
      </c>
      <c r="L25" s="282">
        <f>IF($C$4=0," ",$C$255)</f>
        <v>0.45731621643750142</v>
      </c>
      <c r="M25" s="282">
        <f>IF($C$4=0," ",$C$256)</f>
        <v>0.45571456517843834</v>
      </c>
      <c r="N25" s="282">
        <f>IF($C$4=0," ",$C$257)</f>
        <v>0.45411852335692304</v>
      </c>
      <c r="O25" s="282">
        <f>IF($C$4=0," ",$C$258)</f>
        <v>0.45252807132711215</v>
      </c>
      <c r="P25" s="282">
        <f>IF($C$4=0," ",$C$259)</f>
        <v>0.45094318951196771</v>
      </c>
      <c r="Q25" s="281">
        <f>IF($C$4=0," ",$C$260)</f>
        <v>0.44936385840301635</v>
      </c>
    </row>
    <row r="26" spans="1:27" x14ac:dyDescent="0.2">
      <c r="A26" s="271"/>
      <c r="B26" s="280" t="s">
        <v>90</v>
      </c>
      <c r="C26" s="279">
        <f t="shared" si="0"/>
        <v>0.43083783164239342</v>
      </c>
      <c r="D26" s="278"/>
      <c r="E26" s="277" t="s">
        <v>90</v>
      </c>
      <c r="F26" s="276">
        <f>IF($C$4=0," ",$C$261)</f>
        <v>0.44779005856010828</v>
      </c>
      <c r="G26" s="274">
        <f>IF($C$4=0," ",$C$262)</f>
        <v>0.44622177061117929</v>
      </c>
      <c r="H26" s="274">
        <f>IF($C$4=0," ",$C$263)</f>
        <v>0.44465897525201148</v>
      </c>
      <c r="I26" s="275">
        <f>IF($C$4=0," ",$C$264)</f>
        <v>0.4431016532459956</v>
      </c>
      <c r="J26" s="274">
        <f>IF($C$4=0," ",$C$265)</f>
        <v>0.44154978542389456</v>
      </c>
      <c r="K26" s="274">
        <f>IF($C$4=0," ",$C$266)</f>
        <v>0.44000335268360741</v>
      </c>
      <c r="L26" s="274">
        <f>IF($C$4=0," ",$C$267)</f>
        <v>0.43846233598993428</v>
      </c>
      <c r="M26" s="274">
        <f>IF($C$4=0," ",$C$268)</f>
        <v>0.43692671637434166</v>
      </c>
      <c r="N26" s="274">
        <f>IF($C$4=0," ",$C$269)</f>
        <v>0.43539647493472966</v>
      </c>
      <c r="O26" s="274">
        <f>IF($C$4=0," ",$C$270)</f>
        <v>0.43387159283519861</v>
      </c>
      <c r="P26" s="274">
        <f>IF($C$4=0," ",$C$271)</f>
        <v>0.43235205130581755</v>
      </c>
      <c r="Q26" s="273">
        <f>IF($C$4=0," ",$C$272)</f>
        <v>0.43083783164239342</v>
      </c>
    </row>
    <row r="27" spans="1:27" x14ac:dyDescent="0.2">
      <c r="A27" s="271"/>
      <c r="B27" s="271"/>
      <c r="C27" s="272"/>
      <c r="D27" s="272"/>
      <c r="E27" s="271"/>
      <c r="F27" s="270"/>
      <c r="G27" s="270"/>
      <c r="H27" s="270"/>
      <c r="I27" s="270"/>
      <c r="J27" s="270"/>
      <c r="K27" s="270"/>
      <c r="L27" s="270"/>
      <c r="M27" s="270"/>
      <c r="N27" s="270"/>
      <c r="O27" s="270"/>
      <c r="P27" s="270"/>
      <c r="Q27" s="270"/>
    </row>
    <row r="28" spans="1:27" x14ac:dyDescent="0.2">
      <c r="A28" s="271"/>
      <c r="B28" s="38"/>
      <c r="C28" s="272"/>
      <c r="D28" s="272"/>
      <c r="E28" s="271"/>
      <c r="F28" s="270"/>
      <c r="G28" s="270"/>
      <c r="H28" s="270"/>
      <c r="I28" s="270"/>
      <c r="J28" s="270"/>
      <c r="K28" s="270"/>
      <c r="L28" s="270"/>
      <c r="M28" s="270"/>
      <c r="N28" s="270"/>
      <c r="O28" s="270"/>
      <c r="P28" s="270"/>
      <c r="Q28" s="270"/>
    </row>
    <row r="29" spans="1:27" x14ac:dyDescent="0.2">
      <c r="A29" s="271"/>
      <c r="B29" s="38" t="s">
        <v>89</v>
      </c>
      <c r="C29" s="272"/>
      <c r="D29" s="272"/>
      <c r="E29" s="271"/>
      <c r="F29" s="270"/>
      <c r="G29" s="270"/>
      <c r="H29" s="270"/>
      <c r="I29" s="270"/>
      <c r="J29" s="270"/>
      <c r="K29" s="270"/>
      <c r="L29" s="270"/>
      <c r="M29" s="270"/>
      <c r="N29" s="270"/>
      <c r="O29" s="270"/>
      <c r="P29" s="270"/>
      <c r="Q29" s="270"/>
    </row>
    <row r="30" spans="1:27" x14ac:dyDescent="0.2">
      <c r="B30" s="269" t="s">
        <v>88</v>
      </c>
      <c r="X30" s="261"/>
      <c r="Y30" s="261"/>
      <c r="AA30" s="260"/>
    </row>
    <row r="31" spans="1:27" s="264" customFormat="1" hidden="1" x14ac:dyDescent="0.2">
      <c r="A31" s="268" t="s">
        <v>84</v>
      </c>
      <c r="B31" s="267"/>
      <c r="X31" s="266"/>
      <c r="Y31" s="266"/>
      <c r="AA31" s="265"/>
    </row>
    <row r="32" spans="1:27" hidden="1" x14ac:dyDescent="0.2">
      <c r="A32" s="38" t="s">
        <v>87</v>
      </c>
      <c r="B32" s="263" t="s">
        <v>86</v>
      </c>
      <c r="C32" s="263" t="s">
        <v>85</v>
      </c>
      <c r="D32" s="40"/>
      <c r="E32" s="40"/>
      <c r="F32" s="40"/>
      <c r="X32" s="261"/>
      <c r="Y32" s="261"/>
      <c r="AA32" s="260"/>
    </row>
    <row r="33" spans="1:24" hidden="1" x14ac:dyDescent="0.2">
      <c r="B33" s="37">
        <v>1</v>
      </c>
      <c r="C33" s="262">
        <f t="shared" ref="C33:C96" si="1">1/POWER((1+$C$4),($B33/12))</f>
        <v>0.99649771601903847</v>
      </c>
      <c r="S33" s="262"/>
      <c r="T33" s="261"/>
      <c r="V33" s="260"/>
    </row>
    <row r="34" spans="1:24" hidden="1" x14ac:dyDescent="0.2">
      <c r="B34" s="37">
        <f t="shared" ref="B34:B97" si="2">SUM(1+B33)</f>
        <v>2</v>
      </c>
      <c r="C34" s="262">
        <f t="shared" si="1"/>
        <v>0.99300769803116018</v>
      </c>
      <c r="S34" s="262"/>
      <c r="T34" s="261"/>
      <c r="V34" s="260"/>
    </row>
    <row r="35" spans="1:24" hidden="1" x14ac:dyDescent="0.2">
      <c r="B35" s="37">
        <f t="shared" si="2"/>
        <v>3</v>
      </c>
      <c r="C35" s="262">
        <f t="shared" si="1"/>
        <v>0.9895299030773741</v>
      </c>
      <c r="S35" s="262"/>
      <c r="T35" s="261"/>
      <c r="V35" s="260"/>
    </row>
    <row r="36" spans="1:24" hidden="1" x14ac:dyDescent="0.2">
      <c r="B36" s="37">
        <f t="shared" si="2"/>
        <v>4</v>
      </c>
      <c r="C36" s="262">
        <f t="shared" si="1"/>
        <v>0.98606428834914361</v>
      </c>
      <c r="D36" s="262"/>
      <c r="E36" s="262"/>
      <c r="F36" s="262"/>
      <c r="G36" s="262"/>
      <c r="H36" s="262"/>
      <c r="I36" s="262"/>
      <c r="J36" s="262"/>
      <c r="K36" s="262"/>
      <c r="L36" s="262"/>
      <c r="M36" s="262"/>
      <c r="S36" s="262"/>
      <c r="T36" s="261"/>
      <c r="V36" s="260"/>
    </row>
    <row r="37" spans="1:24" hidden="1" x14ac:dyDescent="0.2">
      <c r="B37" s="37">
        <f t="shared" si="2"/>
        <v>5</v>
      </c>
      <c r="C37" s="262">
        <f t="shared" si="1"/>
        <v>0.98261081118786009</v>
      </c>
      <c r="S37" s="262"/>
      <c r="T37" s="261"/>
      <c r="V37" s="260"/>
    </row>
    <row r="38" spans="1:24" hidden="1" x14ac:dyDescent="0.2">
      <c r="B38" s="37">
        <f t="shared" si="2"/>
        <v>6</v>
      </c>
      <c r="C38" s="262">
        <f t="shared" si="1"/>
        <v>0.97916942908431726</v>
      </c>
      <c r="S38" s="262"/>
      <c r="T38" s="261"/>
      <c r="V38" s="260"/>
    </row>
    <row r="39" spans="1:24" hidden="1" x14ac:dyDescent="0.2">
      <c r="B39" s="37">
        <f t="shared" si="2"/>
        <v>7</v>
      </c>
      <c r="C39" s="262">
        <f t="shared" si="1"/>
        <v>0.97574009967818798</v>
      </c>
      <c r="S39" s="262"/>
      <c r="T39" s="261"/>
      <c r="V39" s="260"/>
    </row>
    <row r="40" spans="1:24" hidden="1" x14ac:dyDescent="0.2">
      <c r="B40" s="37">
        <f t="shared" si="2"/>
        <v>8</v>
      </c>
      <c r="C40" s="262">
        <f t="shared" si="1"/>
        <v>0.97232278075750322</v>
      </c>
      <c r="S40" s="262"/>
      <c r="T40" s="261"/>
      <c r="V40" s="260"/>
    </row>
    <row r="41" spans="1:24" hidden="1" x14ac:dyDescent="0.2">
      <c r="B41" s="37">
        <f t="shared" si="2"/>
        <v>9</v>
      </c>
      <c r="C41" s="262">
        <f t="shared" si="1"/>
        <v>0.96891743025813215</v>
      </c>
      <c r="S41" s="262"/>
      <c r="T41" s="261"/>
      <c r="V41" s="260"/>
    </row>
    <row r="42" spans="1:24" hidden="1" x14ac:dyDescent="0.2">
      <c r="B42" s="37">
        <f t="shared" si="2"/>
        <v>10</v>
      </c>
      <c r="C42" s="262">
        <f t="shared" si="1"/>
        <v>0.96552400626326451</v>
      </c>
      <c r="S42" s="262"/>
      <c r="T42" s="261"/>
      <c r="V42" s="260"/>
    </row>
    <row r="43" spans="1:24" hidden="1" x14ac:dyDescent="0.2">
      <c r="B43" s="37">
        <f t="shared" si="2"/>
        <v>11</v>
      </c>
      <c r="C43" s="262">
        <f t="shared" si="1"/>
        <v>0.96214246700289485</v>
      </c>
      <c r="S43" s="262"/>
      <c r="T43" s="261"/>
      <c r="V43" s="260"/>
    </row>
    <row r="44" spans="1:24" hidden="1" x14ac:dyDescent="0.2">
      <c r="A44" s="259">
        <v>1</v>
      </c>
      <c r="B44" s="259">
        <f t="shared" si="2"/>
        <v>12</v>
      </c>
      <c r="C44" s="262">
        <f t="shared" si="1"/>
        <v>0.95877277085330781</v>
      </c>
      <c r="S44" s="262"/>
      <c r="T44" s="261"/>
      <c r="V44" s="260"/>
    </row>
    <row r="45" spans="1:24" hidden="1" x14ac:dyDescent="0.2">
      <c r="B45" s="37">
        <f t="shared" si="2"/>
        <v>13</v>
      </c>
      <c r="C45" s="262">
        <f t="shared" si="1"/>
        <v>0.95541487633656619</v>
      </c>
      <c r="S45" s="261"/>
      <c r="T45" s="261"/>
      <c r="V45" s="260"/>
      <c r="W45" s="262"/>
      <c r="X45" s="262"/>
    </row>
    <row r="46" spans="1:24" hidden="1" x14ac:dyDescent="0.2">
      <c r="B46" s="37">
        <f t="shared" si="2"/>
        <v>14</v>
      </c>
      <c r="C46" s="262">
        <f t="shared" si="1"/>
        <v>0.95206874212000026</v>
      </c>
      <c r="S46" s="261"/>
      <c r="T46" s="261"/>
      <c r="V46" s="260"/>
    </row>
    <row r="47" spans="1:24" hidden="1" x14ac:dyDescent="0.2">
      <c r="B47" s="37">
        <f t="shared" si="2"/>
        <v>15</v>
      </c>
      <c r="C47" s="262">
        <f t="shared" si="1"/>
        <v>0.94873432701569904</v>
      </c>
      <c r="S47" s="261"/>
      <c r="T47" s="261"/>
      <c r="V47" s="260"/>
    </row>
    <row r="48" spans="1:24" hidden="1" x14ac:dyDescent="0.2">
      <c r="B48" s="37">
        <f t="shared" si="2"/>
        <v>16</v>
      </c>
      <c r="C48" s="262">
        <f t="shared" si="1"/>
        <v>0.94541158998000363</v>
      </c>
      <c r="S48" s="261"/>
      <c r="T48" s="261"/>
      <c r="V48" s="260"/>
    </row>
    <row r="49" spans="1:22" hidden="1" x14ac:dyDescent="0.2">
      <c r="B49" s="37">
        <f t="shared" si="2"/>
        <v>17</v>
      </c>
      <c r="C49" s="262">
        <f t="shared" si="1"/>
        <v>0.94210049011300123</v>
      </c>
      <c r="S49" s="261"/>
      <c r="T49" s="261"/>
      <c r="V49" s="260"/>
    </row>
    <row r="50" spans="1:22" hidden="1" x14ac:dyDescent="0.2">
      <c r="B50" s="37">
        <f t="shared" si="2"/>
        <v>18</v>
      </c>
      <c r="C50" s="262">
        <f t="shared" si="1"/>
        <v>0.93880098665802236</v>
      </c>
      <c r="S50" s="261"/>
      <c r="T50" s="261"/>
      <c r="V50" s="260"/>
    </row>
    <row r="51" spans="1:22" hidden="1" x14ac:dyDescent="0.2">
      <c r="B51" s="37">
        <f t="shared" si="2"/>
        <v>19</v>
      </c>
      <c r="C51" s="262">
        <f t="shared" si="1"/>
        <v>0.93551303900113914</v>
      </c>
      <c r="S51" s="261"/>
      <c r="T51" s="261"/>
      <c r="V51" s="260"/>
    </row>
    <row r="52" spans="1:22" hidden="1" x14ac:dyDescent="0.2">
      <c r="B52" s="37">
        <f t="shared" si="2"/>
        <v>20</v>
      </c>
      <c r="C52" s="262">
        <f t="shared" si="1"/>
        <v>0.93223660667066466</v>
      </c>
      <c r="S52" s="261"/>
      <c r="T52" s="261"/>
      <c r="V52" s="260"/>
    </row>
    <row r="53" spans="1:22" hidden="1" x14ac:dyDescent="0.2">
      <c r="B53" s="37">
        <f t="shared" si="2"/>
        <v>21</v>
      </c>
      <c r="C53" s="262">
        <f t="shared" si="1"/>
        <v>0.9289716493366561</v>
      </c>
      <c r="S53" s="261"/>
      <c r="T53" s="261"/>
      <c r="V53" s="260"/>
    </row>
    <row r="54" spans="1:22" hidden="1" x14ac:dyDescent="0.2">
      <c r="B54" s="37">
        <f t="shared" si="2"/>
        <v>22</v>
      </c>
      <c r="C54" s="262">
        <f t="shared" si="1"/>
        <v>0.92571812681041665</v>
      </c>
      <c r="S54" s="261"/>
      <c r="T54" s="261"/>
      <c r="V54" s="260"/>
    </row>
    <row r="55" spans="1:22" hidden="1" x14ac:dyDescent="0.2">
      <c r="B55" s="37">
        <f t="shared" si="2"/>
        <v>23</v>
      </c>
      <c r="C55" s="262">
        <f t="shared" si="1"/>
        <v>0.9224759990440029</v>
      </c>
      <c r="S55" s="261"/>
      <c r="T55" s="261"/>
      <c r="V55" s="260"/>
    </row>
    <row r="56" spans="1:22" hidden="1" x14ac:dyDescent="0.2">
      <c r="A56" s="259">
        <v>2</v>
      </c>
      <c r="B56" s="259">
        <f t="shared" si="2"/>
        <v>24</v>
      </c>
      <c r="C56" s="262">
        <f t="shared" si="1"/>
        <v>0.91924522612972959</v>
      </c>
      <c r="S56" s="261"/>
      <c r="T56" s="261"/>
      <c r="V56" s="260"/>
    </row>
    <row r="57" spans="1:22" hidden="1" x14ac:dyDescent="0.2">
      <c r="B57" s="37">
        <f t="shared" si="2"/>
        <v>25</v>
      </c>
      <c r="C57" s="262">
        <f t="shared" si="1"/>
        <v>0.91602576829967997</v>
      </c>
      <c r="S57" s="261"/>
      <c r="T57" s="261"/>
      <c r="V57" s="260"/>
    </row>
    <row r="58" spans="1:22" hidden="1" x14ac:dyDescent="0.2">
      <c r="B58" s="37">
        <f t="shared" si="2"/>
        <v>26</v>
      </c>
      <c r="C58" s="262">
        <f t="shared" si="1"/>
        <v>0.912817585925216</v>
      </c>
      <c r="S58" s="261"/>
      <c r="T58" s="261"/>
      <c r="V58" s="260"/>
    </row>
    <row r="59" spans="1:22" hidden="1" x14ac:dyDescent="0.2">
      <c r="B59" s="37">
        <f t="shared" si="2"/>
        <v>27</v>
      </c>
      <c r="C59" s="262">
        <f t="shared" si="1"/>
        <v>0.90962063951648997</v>
      </c>
      <c r="S59" s="261"/>
      <c r="T59" s="261"/>
      <c r="V59" s="260"/>
    </row>
    <row r="60" spans="1:22" hidden="1" x14ac:dyDescent="0.2">
      <c r="B60" s="37">
        <f t="shared" si="2"/>
        <v>28</v>
      </c>
      <c r="C60" s="262">
        <f t="shared" si="1"/>
        <v>0.90643488972195929</v>
      </c>
      <c r="S60" s="261"/>
      <c r="T60" s="261"/>
      <c r="V60" s="260"/>
    </row>
    <row r="61" spans="1:22" hidden="1" x14ac:dyDescent="0.2">
      <c r="B61" s="37">
        <f t="shared" si="2"/>
        <v>29</v>
      </c>
      <c r="C61" s="262">
        <f t="shared" si="1"/>
        <v>0.90326029732790158</v>
      </c>
      <c r="S61" s="261"/>
      <c r="T61" s="261"/>
      <c r="V61" s="260"/>
    </row>
    <row r="62" spans="1:22" hidden="1" x14ac:dyDescent="0.2">
      <c r="B62" s="37">
        <f t="shared" si="2"/>
        <v>30</v>
      </c>
      <c r="C62" s="262">
        <f t="shared" si="1"/>
        <v>0.9000968232579315</v>
      </c>
      <c r="S62" s="261"/>
      <c r="T62" s="261"/>
      <c r="V62" s="260"/>
    </row>
    <row r="63" spans="1:22" hidden="1" x14ac:dyDescent="0.2">
      <c r="B63" s="37">
        <f t="shared" si="2"/>
        <v>31</v>
      </c>
      <c r="C63" s="262">
        <f t="shared" si="1"/>
        <v>0.89694442857252077</v>
      </c>
      <c r="S63" s="261"/>
      <c r="T63" s="261"/>
      <c r="V63" s="260"/>
    </row>
    <row r="64" spans="1:22" hidden="1" x14ac:dyDescent="0.2">
      <c r="B64" s="37">
        <f t="shared" si="2"/>
        <v>32</v>
      </c>
      <c r="C64" s="262">
        <f t="shared" si="1"/>
        <v>0.89380307446851848</v>
      </c>
      <c r="S64" s="261"/>
      <c r="T64" s="261"/>
      <c r="V64" s="260"/>
    </row>
    <row r="65" spans="1:22" hidden="1" x14ac:dyDescent="0.2">
      <c r="B65" s="37">
        <f t="shared" si="2"/>
        <v>33</v>
      </c>
      <c r="C65" s="262">
        <f t="shared" si="1"/>
        <v>0.890672722278673</v>
      </c>
      <c r="S65" s="261"/>
      <c r="T65" s="261"/>
      <c r="V65" s="260"/>
    </row>
    <row r="66" spans="1:22" hidden="1" x14ac:dyDescent="0.2">
      <c r="B66" s="37">
        <f t="shared" si="2"/>
        <v>34</v>
      </c>
      <c r="C66" s="262">
        <f t="shared" si="1"/>
        <v>0.88755333347115717</v>
      </c>
      <c r="S66" s="261"/>
      <c r="T66" s="261"/>
      <c r="V66" s="260"/>
    </row>
    <row r="67" spans="1:22" hidden="1" x14ac:dyDescent="0.2">
      <c r="B67" s="37">
        <f t="shared" si="2"/>
        <v>35</v>
      </c>
      <c r="C67" s="262">
        <f t="shared" si="1"/>
        <v>0.88444486964909197</v>
      </c>
      <c r="S67" s="261"/>
      <c r="T67" s="261"/>
      <c r="V67" s="260"/>
    </row>
    <row r="68" spans="1:22" hidden="1" x14ac:dyDescent="0.2">
      <c r="A68" s="259">
        <v>3</v>
      </c>
      <c r="B68" s="259">
        <f t="shared" si="2"/>
        <v>36</v>
      </c>
      <c r="C68" s="262">
        <f t="shared" si="1"/>
        <v>0.88134729255007638</v>
      </c>
      <c r="S68" s="261"/>
      <c r="T68" s="261"/>
      <c r="V68" s="260"/>
    </row>
    <row r="69" spans="1:22" hidden="1" x14ac:dyDescent="0.2">
      <c r="B69" s="37">
        <f t="shared" si="2"/>
        <v>37</v>
      </c>
      <c r="C69" s="262">
        <f t="shared" si="1"/>
        <v>0.87826056404571418</v>
      </c>
      <c r="S69" s="261"/>
      <c r="T69" s="261"/>
      <c r="V69" s="260"/>
    </row>
    <row r="70" spans="1:22" hidden="1" x14ac:dyDescent="0.2">
      <c r="B70" s="37">
        <f t="shared" si="2"/>
        <v>38</v>
      </c>
      <c r="C70" s="262">
        <f t="shared" si="1"/>
        <v>0.87518464614114677</v>
      </c>
      <c r="S70" s="261"/>
      <c r="T70" s="261"/>
      <c r="V70" s="260"/>
    </row>
    <row r="71" spans="1:22" hidden="1" x14ac:dyDescent="0.2">
      <c r="B71" s="37">
        <f t="shared" si="2"/>
        <v>39</v>
      </c>
      <c r="C71" s="262">
        <f t="shared" si="1"/>
        <v>0.87211950097458302</v>
      </c>
      <c r="S71" s="261"/>
      <c r="T71" s="261"/>
      <c r="V71" s="260"/>
    </row>
    <row r="72" spans="1:22" hidden="1" x14ac:dyDescent="0.2">
      <c r="B72" s="37">
        <f t="shared" si="2"/>
        <v>40</v>
      </c>
      <c r="C72" s="262">
        <f t="shared" si="1"/>
        <v>0.86906509081683547</v>
      </c>
      <c r="S72" s="261"/>
      <c r="T72" s="261"/>
      <c r="V72" s="260"/>
    </row>
    <row r="73" spans="1:22" hidden="1" x14ac:dyDescent="0.2">
      <c r="B73" s="37">
        <f t="shared" si="2"/>
        <v>41</v>
      </c>
      <c r="C73" s="262">
        <f t="shared" si="1"/>
        <v>0.86602137807085477</v>
      </c>
      <c r="S73" s="261"/>
      <c r="T73" s="261"/>
      <c r="V73" s="260"/>
    </row>
    <row r="74" spans="1:22" hidden="1" x14ac:dyDescent="0.2">
      <c r="B74" s="37">
        <f t="shared" si="2"/>
        <v>42</v>
      </c>
      <c r="C74" s="262">
        <f t="shared" si="1"/>
        <v>0.86298832527126701</v>
      </c>
      <c r="S74" s="261"/>
      <c r="T74" s="261"/>
      <c r="V74" s="260"/>
    </row>
    <row r="75" spans="1:22" hidden="1" x14ac:dyDescent="0.2">
      <c r="B75" s="37">
        <f t="shared" si="2"/>
        <v>43</v>
      </c>
      <c r="C75" s="262">
        <f t="shared" si="1"/>
        <v>0.85996589508391252</v>
      </c>
      <c r="S75" s="261"/>
      <c r="T75" s="261"/>
      <c r="V75" s="260"/>
    </row>
    <row r="76" spans="1:22" hidden="1" x14ac:dyDescent="0.2">
      <c r="B76" s="37">
        <f t="shared" si="2"/>
        <v>44</v>
      </c>
      <c r="C76" s="262">
        <f t="shared" si="1"/>
        <v>0.85695405030538696</v>
      </c>
      <c r="S76" s="261"/>
      <c r="T76" s="261"/>
      <c r="V76" s="260"/>
    </row>
    <row r="77" spans="1:22" hidden="1" x14ac:dyDescent="0.2">
      <c r="B77" s="37">
        <f t="shared" si="2"/>
        <v>45</v>
      </c>
      <c r="C77" s="262">
        <f t="shared" si="1"/>
        <v>0.85395275386258218</v>
      </c>
      <c r="S77" s="261"/>
      <c r="T77" s="261"/>
      <c r="V77" s="260"/>
    </row>
    <row r="78" spans="1:22" hidden="1" x14ac:dyDescent="0.2">
      <c r="B78" s="37">
        <f t="shared" si="2"/>
        <v>46</v>
      </c>
      <c r="C78" s="262">
        <f t="shared" si="1"/>
        <v>0.8509619688122313</v>
      </c>
      <c r="S78" s="261"/>
      <c r="T78" s="261"/>
      <c r="V78" s="260"/>
    </row>
    <row r="79" spans="1:22" hidden="1" x14ac:dyDescent="0.2">
      <c r="B79" s="37">
        <f t="shared" si="2"/>
        <v>47</v>
      </c>
      <c r="C79" s="262">
        <f t="shared" si="1"/>
        <v>0.84798165834045269</v>
      </c>
      <c r="S79" s="261"/>
      <c r="T79" s="261"/>
      <c r="V79" s="260"/>
    </row>
    <row r="80" spans="1:22" hidden="1" x14ac:dyDescent="0.2">
      <c r="A80" s="259">
        <v>4</v>
      </c>
      <c r="B80" s="259">
        <f t="shared" si="2"/>
        <v>48</v>
      </c>
      <c r="C80" s="262">
        <f t="shared" si="1"/>
        <v>0.84501178576229763</v>
      </c>
      <c r="S80" s="261"/>
      <c r="T80" s="261"/>
      <c r="V80" s="260"/>
    </row>
    <row r="81" spans="1:22" hidden="1" x14ac:dyDescent="0.2">
      <c r="B81" s="37">
        <f t="shared" si="2"/>
        <v>49</v>
      </c>
      <c r="C81" s="262">
        <f t="shared" si="1"/>
        <v>0.84205231452129858</v>
      </c>
      <c r="S81" s="261"/>
      <c r="T81" s="261"/>
      <c r="V81" s="260"/>
    </row>
    <row r="82" spans="1:22" hidden="1" x14ac:dyDescent="0.2">
      <c r="B82" s="37">
        <f t="shared" si="2"/>
        <v>50</v>
      </c>
      <c r="C82" s="262">
        <f t="shared" si="1"/>
        <v>0.83910320818901896</v>
      </c>
      <c r="S82" s="261"/>
      <c r="T82" s="261"/>
      <c r="V82" s="260"/>
    </row>
    <row r="83" spans="1:22" hidden="1" x14ac:dyDescent="0.2">
      <c r="B83" s="37">
        <f t="shared" si="2"/>
        <v>51</v>
      </c>
      <c r="C83" s="262">
        <f t="shared" si="1"/>
        <v>0.83616443046460498</v>
      </c>
      <c r="S83" s="261"/>
      <c r="T83" s="261"/>
      <c r="V83" s="260"/>
    </row>
    <row r="84" spans="1:22" hidden="1" x14ac:dyDescent="0.2">
      <c r="B84" s="37">
        <f t="shared" si="2"/>
        <v>52</v>
      </c>
      <c r="C84" s="262">
        <f t="shared" si="1"/>
        <v>0.83323594517433908</v>
      </c>
      <c r="S84" s="261"/>
      <c r="T84" s="261"/>
      <c r="V84" s="260"/>
    </row>
    <row r="85" spans="1:22" hidden="1" x14ac:dyDescent="0.2">
      <c r="B85" s="37">
        <f t="shared" si="2"/>
        <v>53</v>
      </c>
      <c r="C85" s="262">
        <f t="shared" si="1"/>
        <v>0.83031771627119344</v>
      </c>
      <c r="S85" s="261"/>
      <c r="T85" s="261"/>
      <c r="V85" s="260"/>
    </row>
    <row r="86" spans="1:22" hidden="1" x14ac:dyDescent="0.2">
      <c r="B86" s="37">
        <f t="shared" si="2"/>
        <v>54</v>
      </c>
      <c r="C86" s="262">
        <f t="shared" si="1"/>
        <v>0.82740970783438827</v>
      </c>
      <c r="S86" s="261"/>
      <c r="T86" s="261"/>
      <c r="V86" s="260"/>
    </row>
    <row r="87" spans="1:22" hidden="1" x14ac:dyDescent="0.2">
      <c r="B87" s="37">
        <f t="shared" si="2"/>
        <v>55</v>
      </c>
      <c r="C87" s="262">
        <f t="shared" si="1"/>
        <v>0.82451188406894782</v>
      </c>
      <c r="S87" s="261"/>
      <c r="T87" s="261"/>
      <c r="V87" s="260"/>
    </row>
    <row r="88" spans="1:22" hidden="1" x14ac:dyDescent="0.2">
      <c r="B88" s="37">
        <f t="shared" si="2"/>
        <v>56</v>
      </c>
      <c r="C88" s="262">
        <f t="shared" si="1"/>
        <v>0.8216242093052607</v>
      </c>
      <c r="S88" s="261"/>
      <c r="T88" s="261"/>
      <c r="V88" s="260"/>
    </row>
    <row r="89" spans="1:22" hidden="1" x14ac:dyDescent="0.2">
      <c r="B89" s="37">
        <f t="shared" si="2"/>
        <v>57</v>
      </c>
      <c r="C89" s="262">
        <f t="shared" si="1"/>
        <v>0.81874664799864061</v>
      </c>
      <c r="S89" s="261"/>
      <c r="T89" s="261"/>
      <c r="V89" s="260"/>
    </row>
    <row r="90" spans="1:22" hidden="1" x14ac:dyDescent="0.2">
      <c r="B90" s="37">
        <f t="shared" si="2"/>
        <v>58</v>
      </c>
      <c r="C90" s="262">
        <f t="shared" si="1"/>
        <v>0.81587916472888911</v>
      </c>
      <c r="S90" s="261"/>
      <c r="T90" s="261"/>
      <c r="V90" s="260"/>
    </row>
    <row r="91" spans="1:22" hidden="1" x14ac:dyDescent="0.2">
      <c r="B91" s="37">
        <f t="shared" si="2"/>
        <v>59</v>
      </c>
      <c r="C91" s="262">
        <f t="shared" si="1"/>
        <v>0.81302172419985874</v>
      </c>
      <c r="S91" s="261"/>
      <c r="T91" s="261"/>
      <c r="V91" s="260"/>
    </row>
    <row r="92" spans="1:22" hidden="1" x14ac:dyDescent="0.2">
      <c r="A92" s="259">
        <v>5</v>
      </c>
      <c r="B92" s="259">
        <f t="shared" si="2"/>
        <v>60</v>
      </c>
      <c r="C92" s="262">
        <f t="shared" si="1"/>
        <v>0.81017429123901974</v>
      </c>
      <c r="S92" s="261"/>
      <c r="T92" s="261"/>
      <c r="V92" s="260"/>
    </row>
    <row r="93" spans="1:22" hidden="1" x14ac:dyDescent="0.2">
      <c r="B93" s="37">
        <f t="shared" si="2"/>
        <v>61</v>
      </c>
      <c r="C93" s="262">
        <f t="shared" si="1"/>
        <v>0.80733683079702656</v>
      </c>
      <c r="S93" s="261"/>
      <c r="T93" s="261"/>
      <c r="V93" s="260"/>
    </row>
    <row r="94" spans="1:22" hidden="1" x14ac:dyDescent="0.2">
      <c r="B94" s="37">
        <f t="shared" si="2"/>
        <v>62</v>
      </c>
      <c r="C94" s="262">
        <f t="shared" si="1"/>
        <v>0.8045093079472857</v>
      </c>
      <c r="S94" s="261"/>
      <c r="T94" s="261"/>
      <c r="V94" s="260"/>
    </row>
    <row r="95" spans="1:22" hidden="1" x14ac:dyDescent="0.2">
      <c r="B95" s="37">
        <f t="shared" si="2"/>
        <v>63</v>
      </c>
      <c r="C95" s="262">
        <f t="shared" si="1"/>
        <v>0.80169168788552747</v>
      </c>
      <c r="S95" s="261"/>
      <c r="T95" s="261"/>
      <c r="V95" s="260"/>
    </row>
    <row r="96" spans="1:22" hidden="1" x14ac:dyDescent="0.2">
      <c r="B96" s="37">
        <f t="shared" si="2"/>
        <v>64</v>
      </c>
      <c r="C96" s="262">
        <f t="shared" si="1"/>
        <v>0.7988839359293759</v>
      </c>
      <c r="S96" s="261"/>
      <c r="T96" s="261"/>
      <c r="V96" s="260"/>
    </row>
    <row r="97" spans="1:22" hidden="1" x14ac:dyDescent="0.2">
      <c r="B97" s="37">
        <f t="shared" si="2"/>
        <v>65</v>
      </c>
      <c r="C97" s="262">
        <f t="shared" ref="C97:C160" si="3">1/POWER((1+$C$4),($B97/12))</f>
        <v>0.79608601751792285</v>
      </c>
      <c r="S97" s="261"/>
      <c r="T97" s="261"/>
      <c r="V97" s="260"/>
    </row>
    <row r="98" spans="1:22" hidden="1" x14ac:dyDescent="0.2">
      <c r="B98" s="37">
        <f t="shared" ref="B98:B161" si="4">SUM(1+B97)</f>
        <v>66</v>
      </c>
      <c r="C98" s="262">
        <f t="shared" si="3"/>
        <v>0.79329789821130248</v>
      </c>
      <c r="S98" s="261"/>
      <c r="T98" s="261"/>
      <c r="V98" s="260"/>
    </row>
    <row r="99" spans="1:22" hidden="1" x14ac:dyDescent="0.2">
      <c r="B99" s="37">
        <f t="shared" si="4"/>
        <v>67</v>
      </c>
      <c r="C99" s="262">
        <f t="shared" si="3"/>
        <v>0.79051954369026645</v>
      </c>
      <c r="S99" s="261"/>
      <c r="T99" s="261"/>
      <c r="V99" s="260"/>
    </row>
    <row r="100" spans="1:22" hidden="1" x14ac:dyDescent="0.2">
      <c r="B100" s="37">
        <f t="shared" si="4"/>
        <v>68</v>
      </c>
      <c r="C100" s="262">
        <f t="shared" si="3"/>
        <v>0.78775091975576295</v>
      </c>
      <c r="S100" s="261"/>
      <c r="T100" s="261"/>
      <c r="V100" s="260"/>
    </row>
    <row r="101" spans="1:22" hidden="1" x14ac:dyDescent="0.2">
      <c r="B101" s="37">
        <f t="shared" si="4"/>
        <v>69</v>
      </c>
      <c r="C101" s="262">
        <f t="shared" si="3"/>
        <v>0.78499199232851458</v>
      </c>
      <c r="S101" s="261"/>
      <c r="T101" s="261"/>
      <c r="V101" s="260"/>
    </row>
    <row r="102" spans="1:22" hidden="1" x14ac:dyDescent="0.2">
      <c r="B102" s="37">
        <f t="shared" si="4"/>
        <v>70</v>
      </c>
      <c r="C102" s="262">
        <f t="shared" si="3"/>
        <v>0.78224272744859924</v>
      </c>
      <c r="S102" s="261"/>
      <c r="T102" s="261"/>
      <c r="V102" s="260"/>
    </row>
    <row r="103" spans="1:22" hidden="1" x14ac:dyDescent="0.2">
      <c r="B103" s="37">
        <f t="shared" si="4"/>
        <v>71</v>
      </c>
      <c r="C103" s="262">
        <f t="shared" si="3"/>
        <v>0.77950309127503237</v>
      </c>
      <c r="S103" s="261"/>
      <c r="T103" s="261"/>
      <c r="V103" s="260"/>
    </row>
    <row r="104" spans="1:22" hidden="1" x14ac:dyDescent="0.2">
      <c r="A104" s="259">
        <v>6</v>
      </c>
      <c r="B104" s="259">
        <f t="shared" si="4"/>
        <v>72</v>
      </c>
      <c r="C104" s="262">
        <f t="shared" si="3"/>
        <v>0.7767730500853498</v>
      </c>
      <c r="S104" s="261"/>
      <c r="T104" s="261"/>
      <c r="V104" s="260"/>
    </row>
    <row r="105" spans="1:22" hidden="1" x14ac:dyDescent="0.2">
      <c r="B105" s="37">
        <f t="shared" si="4"/>
        <v>73</v>
      </c>
      <c r="C105" s="262">
        <f t="shared" si="3"/>
        <v>0.77405257027519325</v>
      </c>
      <c r="S105" s="261"/>
      <c r="T105" s="261"/>
      <c r="V105" s="260"/>
    </row>
    <row r="106" spans="1:22" hidden="1" x14ac:dyDescent="0.2">
      <c r="B106" s="37">
        <f t="shared" si="4"/>
        <v>74</v>
      </c>
      <c r="C106" s="262">
        <f t="shared" si="3"/>
        <v>0.77134161835789627</v>
      </c>
      <c r="S106" s="261"/>
      <c r="T106" s="261"/>
      <c r="V106" s="260"/>
    </row>
    <row r="107" spans="1:22" hidden="1" x14ac:dyDescent="0.2">
      <c r="B107" s="37">
        <f t="shared" si="4"/>
        <v>75</v>
      </c>
      <c r="C107" s="262">
        <f t="shared" si="3"/>
        <v>0.76864016096407239</v>
      </c>
      <c r="S107" s="261"/>
      <c r="T107" s="261"/>
      <c r="V107" s="260"/>
    </row>
    <row r="108" spans="1:22" hidden="1" x14ac:dyDescent="0.2">
      <c r="B108" s="37">
        <f t="shared" si="4"/>
        <v>76</v>
      </c>
      <c r="C108" s="262">
        <f t="shared" si="3"/>
        <v>0.7659481648412042</v>
      </c>
      <c r="S108" s="261"/>
      <c r="T108" s="261"/>
      <c r="V108" s="260"/>
    </row>
    <row r="109" spans="1:22" hidden="1" x14ac:dyDescent="0.2">
      <c r="B109" s="37">
        <f t="shared" si="4"/>
        <v>77</v>
      </c>
      <c r="C109" s="262">
        <f t="shared" si="3"/>
        <v>0.76326559685323381</v>
      </c>
      <c r="S109" s="261"/>
      <c r="T109" s="261"/>
      <c r="V109" s="260"/>
    </row>
    <row r="110" spans="1:22" hidden="1" x14ac:dyDescent="0.2">
      <c r="B110" s="37">
        <f t="shared" si="4"/>
        <v>78</v>
      </c>
      <c r="C110" s="262">
        <f t="shared" si="3"/>
        <v>0.7605924239801557</v>
      </c>
      <c r="S110" s="261"/>
      <c r="T110" s="261"/>
      <c r="V110" s="260"/>
    </row>
    <row r="111" spans="1:22" hidden="1" x14ac:dyDescent="0.2">
      <c r="B111" s="37">
        <f t="shared" si="4"/>
        <v>79</v>
      </c>
      <c r="C111" s="262">
        <f t="shared" si="3"/>
        <v>0.7579286133176093</v>
      </c>
      <c r="S111" s="261"/>
      <c r="T111" s="261"/>
      <c r="V111" s="260"/>
    </row>
    <row r="112" spans="1:22" hidden="1" x14ac:dyDescent="0.2">
      <c r="B112" s="37">
        <f t="shared" si="4"/>
        <v>80</v>
      </c>
      <c r="C112" s="262">
        <f t="shared" si="3"/>
        <v>0.75527413207647465</v>
      </c>
      <c r="S112" s="261"/>
      <c r="T112" s="261"/>
      <c r="V112" s="260"/>
    </row>
    <row r="113" spans="1:22" hidden="1" x14ac:dyDescent="0.2">
      <c r="B113" s="37">
        <f t="shared" si="4"/>
        <v>81</v>
      </c>
      <c r="C113" s="262">
        <f t="shared" si="3"/>
        <v>0.75262894758246845</v>
      </c>
      <c r="S113" s="261"/>
      <c r="T113" s="261"/>
      <c r="V113" s="260"/>
    </row>
    <row r="114" spans="1:22" hidden="1" x14ac:dyDescent="0.2">
      <c r="B114" s="37">
        <f t="shared" si="4"/>
        <v>82</v>
      </c>
      <c r="C114" s="262">
        <f t="shared" si="3"/>
        <v>0.74999302727574246</v>
      </c>
      <c r="S114" s="261"/>
      <c r="T114" s="261"/>
      <c r="V114" s="260"/>
    </row>
    <row r="115" spans="1:22" hidden="1" x14ac:dyDescent="0.2">
      <c r="B115" s="37">
        <f t="shared" si="4"/>
        <v>83</v>
      </c>
      <c r="C115" s="262">
        <f t="shared" si="3"/>
        <v>0.74736633871048175</v>
      </c>
      <c r="S115" s="261"/>
      <c r="T115" s="261"/>
      <c r="V115" s="260"/>
    </row>
    <row r="116" spans="1:22" hidden="1" x14ac:dyDescent="0.2">
      <c r="A116" s="259">
        <v>7</v>
      </c>
      <c r="B116" s="259">
        <f t="shared" si="4"/>
        <v>84</v>
      </c>
      <c r="C116" s="262">
        <f t="shared" si="3"/>
        <v>0.74474884955450615</v>
      </c>
      <c r="S116" s="261"/>
      <c r="T116" s="261"/>
      <c r="V116" s="260"/>
    </row>
    <row r="117" spans="1:22" hidden="1" x14ac:dyDescent="0.2">
      <c r="B117" s="37">
        <f t="shared" si="4"/>
        <v>85</v>
      </c>
      <c r="C117" s="262">
        <f t="shared" si="3"/>
        <v>0.74214052758887183</v>
      </c>
      <c r="S117" s="261"/>
      <c r="T117" s="261"/>
      <c r="V117" s="260"/>
    </row>
    <row r="118" spans="1:22" hidden="1" x14ac:dyDescent="0.2">
      <c r="B118" s="37">
        <f t="shared" si="4"/>
        <v>86</v>
      </c>
      <c r="C118" s="262">
        <f t="shared" si="3"/>
        <v>0.7395413407074749</v>
      </c>
      <c r="S118" s="261"/>
      <c r="T118" s="261"/>
      <c r="V118" s="260"/>
    </row>
    <row r="119" spans="1:22" hidden="1" x14ac:dyDescent="0.2">
      <c r="B119" s="37">
        <f t="shared" si="4"/>
        <v>87</v>
      </c>
      <c r="C119" s="262">
        <f t="shared" si="3"/>
        <v>0.73695125691665619</v>
      </c>
      <c r="S119" s="261"/>
      <c r="T119" s="261"/>
      <c r="V119" s="260"/>
    </row>
    <row r="120" spans="1:22" hidden="1" x14ac:dyDescent="0.2">
      <c r="B120" s="37">
        <f t="shared" si="4"/>
        <v>88</v>
      </c>
      <c r="C120" s="262">
        <f t="shared" si="3"/>
        <v>0.73437024433480746</v>
      </c>
      <c r="S120" s="261"/>
      <c r="T120" s="261"/>
      <c r="V120" s="260"/>
    </row>
    <row r="121" spans="1:22" hidden="1" x14ac:dyDescent="0.2">
      <c r="B121" s="37">
        <f t="shared" si="4"/>
        <v>89</v>
      </c>
      <c r="C121" s="262">
        <f t="shared" si="3"/>
        <v>0.73179827119197882</v>
      </c>
      <c r="S121" s="261"/>
      <c r="T121" s="261"/>
      <c r="V121" s="260"/>
    </row>
    <row r="122" spans="1:22" hidden="1" x14ac:dyDescent="0.2">
      <c r="B122" s="37">
        <f t="shared" si="4"/>
        <v>90</v>
      </c>
      <c r="C122" s="262">
        <f t="shared" si="3"/>
        <v>0.72923530582948781</v>
      </c>
      <c r="S122" s="261"/>
      <c r="T122" s="261"/>
      <c r="V122" s="260"/>
    </row>
    <row r="123" spans="1:22" hidden="1" x14ac:dyDescent="0.2">
      <c r="B123" s="37">
        <f t="shared" si="4"/>
        <v>91</v>
      </c>
      <c r="C123" s="262">
        <f t="shared" si="3"/>
        <v>0.72668131669952951</v>
      </c>
      <c r="S123" s="261"/>
      <c r="T123" s="261"/>
      <c r="V123" s="260"/>
    </row>
    <row r="124" spans="1:22" hidden="1" x14ac:dyDescent="0.2">
      <c r="B124" s="37">
        <f t="shared" si="4"/>
        <v>92</v>
      </c>
      <c r="C124" s="262">
        <f t="shared" si="3"/>
        <v>0.72413627236478884</v>
      </c>
      <c r="S124" s="261"/>
      <c r="T124" s="261"/>
      <c r="V124" s="260"/>
    </row>
    <row r="125" spans="1:22" hidden="1" x14ac:dyDescent="0.2">
      <c r="B125" s="37">
        <f t="shared" si="4"/>
        <v>93</v>
      </c>
      <c r="C125" s="262">
        <f t="shared" si="3"/>
        <v>0.72160014149805229</v>
      </c>
      <c r="S125" s="261"/>
      <c r="T125" s="261"/>
      <c r="V125" s="260"/>
    </row>
    <row r="126" spans="1:22" hidden="1" x14ac:dyDescent="0.2">
      <c r="B126" s="37">
        <f t="shared" si="4"/>
        <v>94</v>
      </c>
      <c r="C126" s="262">
        <f t="shared" si="3"/>
        <v>0.71907289288182397</v>
      </c>
      <c r="S126" s="261"/>
      <c r="T126" s="261"/>
      <c r="V126" s="260"/>
    </row>
    <row r="127" spans="1:22" hidden="1" x14ac:dyDescent="0.2">
      <c r="B127" s="37">
        <f t="shared" si="4"/>
        <v>95</v>
      </c>
      <c r="C127" s="262">
        <f t="shared" si="3"/>
        <v>0.71655449540794036</v>
      </c>
      <c r="S127" s="261"/>
      <c r="T127" s="261"/>
      <c r="V127" s="260"/>
    </row>
    <row r="128" spans="1:22" hidden="1" x14ac:dyDescent="0.2">
      <c r="A128" s="259">
        <v>8</v>
      </c>
      <c r="B128" s="259">
        <f t="shared" si="4"/>
        <v>96</v>
      </c>
      <c r="C128" s="262">
        <f t="shared" si="3"/>
        <v>0.71404491807718717</v>
      </c>
      <c r="S128" s="261"/>
      <c r="T128" s="261"/>
      <c r="V128" s="260"/>
    </row>
    <row r="129" spans="1:22" hidden="1" x14ac:dyDescent="0.2">
      <c r="B129" s="37">
        <f t="shared" si="4"/>
        <v>97</v>
      </c>
      <c r="C129" s="262">
        <f t="shared" si="3"/>
        <v>0.71154412999891825</v>
      </c>
      <c r="S129" s="261"/>
      <c r="T129" s="261"/>
      <c r="V129" s="260"/>
    </row>
    <row r="130" spans="1:22" hidden="1" x14ac:dyDescent="0.2">
      <c r="B130" s="37">
        <f t="shared" si="4"/>
        <v>98</v>
      </c>
      <c r="C130" s="262">
        <f t="shared" si="3"/>
        <v>0.7090521003906759</v>
      </c>
      <c r="S130" s="261"/>
      <c r="T130" s="261"/>
      <c r="V130" s="260"/>
    </row>
    <row r="131" spans="1:22" hidden="1" x14ac:dyDescent="0.2">
      <c r="B131" s="37">
        <f t="shared" si="4"/>
        <v>99</v>
      </c>
      <c r="C131" s="262">
        <f t="shared" si="3"/>
        <v>0.70656879857781041</v>
      </c>
      <c r="S131" s="261"/>
      <c r="T131" s="261"/>
      <c r="V131" s="260"/>
    </row>
    <row r="132" spans="1:22" hidden="1" x14ac:dyDescent="0.2">
      <c r="B132" s="37">
        <f t="shared" si="4"/>
        <v>100</v>
      </c>
      <c r="C132" s="262">
        <f t="shared" si="3"/>
        <v>0.70409419399310413</v>
      </c>
      <c r="S132" s="261"/>
      <c r="T132" s="261"/>
      <c r="V132" s="260"/>
    </row>
    <row r="133" spans="1:22" hidden="1" x14ac:dyDescent="0.2">
      <c r="B133" s="37">
        <f t="shared" si="4"/>
        <v>101</v>
      </c>
      <c r="C133" s="262">
        <f t="shared" si="3"/>
        <v>0.70162825617639402</v>
      </c>
      <c r="S133" s="261"/>
      <c r="T133" s="261"/>
      <c r="V133" s="260"/>
    </row>
    <row r="134" spans="1:22" hidden="1" x14ac:dyDescent="0.2">
      <c r="B134" s="37">
        <f t="shared" si="4"/>
        <v>102</v>
      </c>
      <c r="C134" s="262">
        <f t="shared" si="3"/>
        <v>0.69917095477419733</v>
      </c>
      <c r="S134" s="261"/>
      <c r="T134" s="261"/>
      <c r="V134" s="260"/>
    </row>
    <row r="135" spans="1:22" hidden="1" x14ac:dyDescent="0.2">
      <c r="B135" s="37">
        <f t="shared" si="4"/>
        <v>103</v>
      </c>
      <c r="C135" s="262">
        <f t="shared" si="3"/>
        <v>0.69672225953933808</v>
      </c>
      <c r="S135" s="261"/>
      <c r="T135" s="261"/>
      <c r="V135" s="260"/>
    </row>
    <row r="136" spans="1:22" hidden="1" x14ac:dyDescent="0.2">
      <c r="B136" s="37">
        <f t="shared" si="4"/>
        <v>104</v>
      </c>
      <c r="C136" s="262">
        <f t="shared" si="3"/>
        <v>0.69428214033057412</v>
      </c>
      <c r="S136" s="261"/>
      <c r="T136" s="261"/>
      <c r="V136" s="260"/>
    </row>
    <row r="137" spans="1:22" hidden="1" x14ac:dyDescent="0.2">
      <c r="B137" s="37">
        <f t="shared" si="4"/>
        <v>105</v>
      </c>
      <c r="C137" s="262">
        <f t="shared" si="3"/>
        <v>0.69185056711222659</v>
      </c>
      <c r="S137" s="261"/>
      <c r="T137" s="261"/>
      <c r="V137" s="260"/>
    </row>
    <row r="138" spans="1:22" hidden="1" x14ac:dyDescent="0.2">
      <c r="B138" s="37">
        <f t="shared" si="4"/>
        <v>106</v>
      </c>
      <c r="C138" s="262">
        <f t="shared" si="3"/>
        <v>0.6894275099538103</v>
      </c>
      <c r="S138" s="261"/>
      <c r="T138" s="261"/>
      <c r="V138" s="260"/>
    </row>
    <row r="139" spans="1:22" hidden="1" x14ac:dyDescent="0.2">
      <c r="B139" s="37">
        <f t="shared" si="4"/>
        <v>107</v>
      </c>
      <c r="C139" s="262">
        <f t="shared" si="3"/>
        <v>0.68701293902966487</v>
      </c>
      <c r="S139" s="261"/>
      <c r="T139" s="261"/>
      <c r="V139" s="260"/>
    </row>
    <row r="140" spans="1:22" hidden="1" x14ac:dyDescent="0.2">
      <c r="A140" s="259">
        <v>9</v>
      </c>
      <c r="B140" s="259">
        <f t="shared" si="4"/>
        <v>108</v>
      </c>
      <c r="C140" s="262">
        <f t="shared" si="3"/>
        <v>0.68460682461858791</v>
      </c>
      <c r="S140" s="261"/>
      <c r="T140" s="261"/>
      <c r="V140" s="260"/>
    </row>
    <row r="141" spans="1:22" hidden="1" x14ac:dyDescent="0.2">
      <c r="B141" s="37">
        <f t="shared" si="4"/>
        <v>109</v>
      </c>
      <c r="C141" s="262">
        <f t="shared" si="3"/>
        <v>0.6822091371034692</v>
      </c>
      <c r="S141" s="261"/>
      <c r="T141" s="261"/>
      <c r="V141" s="260"/>
    </row>
    <row r="142" spans="1:22" hidden="1" x14ac:dyDescent="0.2">
      <c r="B142" s="37">
        <f t="shared" si="4"/>
        <v>110</v>
      </c>
      <c r="C142" s="262">
        <f t="shared" si="3"/>
        <v>0.67981984697092612</v>
      </c>
      <c r="S142" s="261"/>
      <c r="T142" s="261"/>
      <c r="V142" s="260"/>
    </row>
    <row r="143" spans="1:22" hidden="1" x14ac:dyDescent="0.2">
      <c r="B143" s="37">
        <f t="shared" si="4"/>
        <v>111</v>
      </c>
      <c r="C143" s="262">
        <f t="shared" si="3"/>
        <v>0.67743892481094004</v>
      </c>
      <c r="S143" s="261"/>
      <c r="T143" s="261"/>
      <c r="V143" s="260"/>
    </row>
    <row r="144" spans="1:22" hidden="1" x14ac:dyDescent="0.2">
      <c r="B144" s="37">
        <f t="shared" si="4"/>
        <v>112</v>
      </c>
      <c r="C144" s="262">
        <f t="shared" si="3"/>
        <v>0.67506634131649479</v>
      </c>
    </row>
    <row r="145" spans="1:3" hidden="1" x14ac:dyDescent="0.2">
      <c r="B145" s="37">
        <f t="shared" si="4"/>
        <v>113</v>
      </c>
      <c r="C145" s="262">
        <f t="shared" si="3"/>
        <v>0.6727020672832158</v>
      </c>
    </row>
    <row r="146" spans="1:3" hidden="1" x14ac:dyDescent="0.2">
      <c r="B146" s="37">
        <f t="shared" si="4"/>
        <v>114</v>
      </c>
      <c r="C146" s="262">
        <f t="shared" si="3"/>
        <v>0.67034607360901</v>
      </c>
    </row>
    <row r="147" spans="1:3" hidden="1" x14ac:dyDescent="0.2">
      <c r="B147" s="37">
        <f t="shared" si="4"/>
        <v>115</v>
      </c>
      <c r="C147" s="262">
        <f t="shared" si="3"/>
        <v>0.66799833129370856</v>
      </c>
    </row>
    <row r="148" spans="1:3" hidden="1" x14ac:dyDescent="0.2">
      <c r="B148" s="37">
        <f t="shared" si="4"/>
        <v>116</v>
      </c>
      <c r="C148" s="262">
        <f t="shared" si="3"/>
        <v>0.66565881143870964</v>
      </c>
    </row>
    <row r="149" spans="1:3" hidden="1" x14ac:dyDescent="0.2">
      <c r="B149" s="37">
        <f t="shared" si="4"/>
        <v>117</v>
      </c>
      <c r="C149" s="262">
        <f t="shared" si="3"/>
        <v>0.66332748524662188</v>
      </c>
    </row>
    <row r="150" spans="1:3" hidden="1" x14ac:dyDescent="0.2">
      <c r="B150" s="37">
        <f t="shared" si="4"/>
        <v>118</v>
      </c>
      <c r="C150" s="262">
        <f t="shared" si="3"/>
        <v>0.66100432402091114</v>
      </c>
    </row>
    <row r="151" spans="1:3" hidden="1" x14ac:dyDescent="0.2">
      <c r="B151" s="37">
        <f t="shared" si="4"/>
        <v>119</v>
      </c>
      <c r="C151" s="262">
        <f t="shared" si="3"/>
        <v>0.6586892991655463</v>
      </c>
    </row>
    <row r="152" spans="1:3" hidden="1" x14ac:dyDescent="0.2">
      <c r="A152" s="259">
        <v>10</v>
      </c>
      <c r="B152" s="259">
        <f t="shared" si="4"/>
        <v>120</v>
      </c>
      <c r="C152" s="262">
        <f t="shared" si="3"/>
        <v>0.65638238218464806</v>
      </c>
    </row>
    <row r="153" spans="1:3" hidden="1" x14ac:dyDescent="0.2">
      <c r="B153" s="37">
        <f t="shared" si="4"/>
        <v>121</v>
      </c>
      <c r="C153" s="262">
        <f t="shared" si="3"/>
        <v>0.65408354468213736</v>
      </c>
    </row>
    <row r="154" spans="1:3" hidden="1" x14ac:dyDescent="0.2">
      <c r="B154" s="37">
        <f t="shared" si="4"/>
        <v>122</v>
      </c>
      <c r="C154" s="262">
        <f t="shared" si="3"/>
        <v>0.6517927583613865</v>
      </c>
    </row>
    <row r="155" spans="1:3" hidden="1" x14ac:dyDescent="0.2">
      <c r="B155" s="37">
        <f t="shared" si="4"/>
        <v>123</v>
      </c>
      <c r="C155" s="262">
        <f t="shared" si="3"/>
        <v>0.64950999502487061</v>
      </c>
    </row>
    <row r="156" spans="1:3" hidden="1" x14ac:dyDescent="0.2">
      <c r="B156" s="37">
        <f t="shared" si="4"/>
        <v>124</v>
      </c>
      <c r="C156" s="262">
        <f t="shared" si="3"/>
        <v>0.6472352265738206</v>
      </c>
    </row>
    <row r="157" spans="1:3" hidden="1" x14ac:dyDescent="0.2">
      <c r="B157" s="37">
        <f t="shared" si="4"/>
        <v>125</v>
      </c>
      <c r="C157" s="262">
        <f t="shared" si="3"/>
        <v>0.6449684250078771</v>
      </c>
    </row>
    <row r="158" spans="1:3" hidden="1" x14ac:dyDescent="0.2">
      <c r="B158" s="37">
        <f t="shared" si="4"/>
        <v>126</v>
      </c>
      <c r="C158" s="262">
        <f t="shared" si="3"/>
        <v>0.64270956242474597</v>
      </c>
    </row>
    <row r="159" spans="1:3" hidden="1" x14ac:dyDescent="0.2">
      <c r="B159" s="37">
        <f t="shared" si="4"/>
        <v>127</v>
      </c>
      <c r="C159" s="262">
        <f t="shared" si="3"/>
        <v>0.64045861101985491</v>
      </c>
    </row>
    <row r="160" spans="1:3" hidden="1" x14ac:dyDescent="0.2">
      <c r="B160" s="37">
        <f t="shared" si="4"/>
        <v>128</v>
      </c>
      <c r="C160" s="262">
        <f t="shared" si="3"/>
        <v>0.63821554308601125</v>
      </c>
    </row>
    <row r="161" spans="1:3" hidden="1" x14ac:dyDescent="0.2">
      <c r="B161" s="37">
        <f t="shared" si="4"/>
        <v>129</v>
      </c>
      <c r="C161" s="262">
        <f t="shared" ref="C161:C224" si="5">1/POWER((1+$C$4),($B161/12))</f>
        <v>0.6359803310130604</v>
      </c>
    </row>
    <row r="162" spans="1:3" hidden="1" x14ac:dyDescent="0.2">
      <c r="B162" s="37">
        <f t="shared" ref="B162:B225" si="6">SUM(1+B161)</f>
        <v>130</v>
      </c>
      <c r="C162" s="262">
        <f t="shared" si="5"/>
        <v>0.63375294728754672</v>
      </c>
    </row>
    <row r="163" spans="1:3" hidden="1" x14ac:dyDescent="0.2">
      <c r="B163" s="37">
        <f t="shared" si="6"/>
        <v>131</v>
      </c>
      <c r="C163" s="262">
        <f t="shared" si="5"/>
        <v>0.63153336449237429</v>
      </c>
    </row>
    <row r="164" spans="1:3" hidden="1" x14ac:dyDescent="0.2">
      <c r="A164" s="259">
        <v>11</v>
      </c>
      <c r="B164" s="259">
        <f t="shared" si="6"/>
        <v>132</v>
      </c>
      <c r="C164" s="262">
        <f t="shared" si="5"/>
        <v>0.62932155530646994</v>
      </c>
    </row>
    <row r="165" spans="1:3" hidden="1" x14ac:dyDescent="0.2">
      <c r="B165" s="37">
        <f t="shared" si="6"/>
        <v>133</v>
      </c>
      <c r="C165" s="262">
        <f t="shared" si="5"/>
        <v>0.62711749250444615</v>
      </c>
    </row>
    <row r="166" spans="1:3" hidden="1" x14ac:dyDescent="0.2">
      <c r="B166" s="37">
        <f t="shared" si="6"/>
        <v>134</v>
      </c>
      <c r="C166" s="262">
        <f t="shared" si="5"/>
        <v>0.62492114895626716</v>
      </c>
    </row>
    <row r="167" spans="1:3" hidden="1" x14ac:dyDescent="0.2">
      <c r="B167" s="37">
        <f t="shared" si="6"/>
        <v>135</v>
      </c>
      <c r="C167" s="262">
        <f t="shared" si="5"/>
        <v>0.62273249762691341</v>
      </c>
    </row>
    <row r="168" spans="1:3" hidden="1" x14ac:dyDescent="0.2">
      <c r="B168" s="37">
        <f t="shared" si="6"/>
        <v>136</v>
      </c>
      <c r="C168" s="262">
        <f t="shared" si="5"/>
        <v>0.62055151157605049</v>
      </c>
    </row>
    <row r="169" spans="1:3" hidden="1" x14ac:dyDescent="0.2">
      <c r="B169" s="37">
        <f t="shared" si="6"/>
        <v>137</v>
      </c>
      <c r="C169" s="262">
        <f t="shared" si="5"/>
        <v>0.61837816395769618</v>
      </c>
    </row>
    <row r="170" spans="1:3" hidden="1" x14ac:dyDescent="0.2">
      <c r="B170" s="37">
        <f t="shared" si="6"/>
        <v>138</v>
      </c>
      <c r="C170" s="262">
        <f t="shared" si="5"/>
        <v>0.61621242801989073</v>
      </c>
    </row>
    <row r="171" spans="1:3" hidden="1" x14ac:dyDescent="0.2">
      <c r="B171" s="37">
        <f t="shared" si="6"/>
        <v>139</v>
      </c>
      <c r="C171" s="262">
        <f t="shared" si="5"/>
        <v>0.61405427710436722</v>
      </c>
    </row>
    <row r="172" spans="1:3" hidden="1" x14ac:dyDescent="0.2">
      <c r="B172" s="37">
        <f t="shared" si="6"/>
        <v>140</v>
      </c>
      <c r="C172" s="262">
        <f t="shared" si="5"/>
        <v>0.61190368464622358</v>
      </c>
    </row>
    <row r="173" spans="1:3" hidden="1" x14ac:dyDescent="0.2">
      <c r="B173" s="37">
        <f t="shared" si="6"/>
        <v>141</v>
      </c>
      <c r="C173" s="262">
        <f t="shared" si="5"/>
        <v>0.60976062417359578</v>
      </c>
    </row>
    <row r="174" spans="1:3" hidden="1" x14ac:dyDescent="0.2">
      <c r="B174" s="37">
        <f t="shared" si="6"/>
        <v>142</v>
      </c>
      <c r="C174" s="262">
        <f t="shared" si="5"/>
        <v>0.6076250693073314</v>
      </c>
    </row>
    <row r="175" spans="1:3" hidden="1" x14ac:dyDescent="0.2">
      <c r="B175" s="37">
        <f t="shared" si="6"/>
        <v>143</v>
      </c>
      <c r="C175" s="262">
        <f t="shared" si="5"/>
        <v>0.60549699376066579</v>
      </c>
    </row>
    <row r="176" spans="1:3" hidden="1" x14ac:dyDescent="0.2">
      <c r="A176" s="259">
        <v>12</v>
      </c>
      <c r="B176" s="259">
        <f t="shared" si="6"/>
        <v>144</v>
      </c>
      <c r="C176" s="262">
        <f t="shared" si="5"/>
        <v>0.60337637133889732</v>
      </c>
    </row>
    <row r="177" spans="1:3" hidden="1" x14ac:dyDescent="0.2">
      <c r="B177" s="37">
        <f t="shared" si="6"/>
        <v>145</v>
      </c>
      <c r="C177" s="262">
        <f t="shared" si="5"/>
        <v>0.60126317593906631</v>
      </c>
    </row>
    <row r="178" spans="1:3" hidden="1" x14ac:dyDescent="0.2">
      <c r="B178" s="37">
        <f t="shared" si="6"/>
        <v>146</v>
      </c>
      <c r="C178" s="262">
        <f t="shared" si="5"/>
        <v>0.59915738154963294</v>
      </c>
    </row>
    <row r="179" spans="1:3" hidden="1" x14ac:dyDescent="0.2">
      <c r="B179" s="37">
        <f t="shared" si="6"/>
        <v>147</v>
      </c>
      <c r="C179" s="262">
        <f t="shared" si="5"/>
        <v>0.59705896225015676</v>
      </c>
    </row>
    <row r="180" spans="1:3" hidden="1" x14ac:dyDescent="0.2">
      <c r="B180" s="37">
        <f t="shared" si="6"/>
        <v>148</v>
      </c>
      <c r="C180" s="262">
        <f t="shared" si="5"/>
        <v>0.59496789221097846</v>
      </c>
    </row>
    <row r="181" spans="1:3" hidden="1" x14ac:dyDescent="0.2">
      <c r="B181" s="37">
        <f t="shared" si="6"/>
        <v>149</v>
      </c>
      <c r="C181" s="262">
        <f t="shared" si="5"/>
        <v>0.59288414569290149</v>
      </c>
    </row>
    <row r="182" spans="1:3" hidden="1" x14ac:dyDescent="0.2">
      <c r="B182" s="37">
        <f t="shared" si="6"/>
        <v>150</v>
      </c>
      <c r="C182" s="262">
        <f t="shared" si="5"/>
        <v>0.59080769704687508</v>
      </c>
    </row>
    <row r="183" spans="1:3" hidden="1" x14ac:dyDescent="0.2">
      <c r="B183" s="37">
        <f t="shared" si="6"/>
        <v>151</v>
      </c>
      <c r="C183" s="262">
        <f t="shared" si="5"/>
        <v>0.58873852071367905</v>
      </c>
    </row>
    <row r="184" spans="1:3" hidden="1" x14ac:dyDescent="0.2">
      <c r="B184" s="37">
        <f t="shared" si="6"/>
        <v>152</v>
      </c>
      <c r="C184" s="262">
        <f t="shared" si="5"/>
        <v>0.58667659122360849</v>
      </c>
    </row>
    <row r="185" spans="1:3" hidden="1" x14ac:dyDescent="0.2">
      <c r="B185" s="37">
        <f t="shared" si="6"/>
        <v>153</v>
      </c>
      <c r="C185" s="262">
        <f t="shared" si="5"/>
        <v>0.58462188319616093</v>
      </c>
    </row>
    <row r="186" spans="1:3" hidden="1" x14ac:dyDescent="0.2">
      <c r="B186" s="37">
        <f t="shared" si="6"/>
        <v>154</v>
      </c>
      <c r="C186" s="262">
        <f t="shared" si="5"/>
        <v>0.58257437133972334</v>
      </c>
    </row>
    <row r="187" spans="1:3" hidden="1" x14ac:dyDescent="0.2">
      <c r="B187" s="37">
        <f t="shared" si="6"/>
        <v>155</v>
      </c>
      <c r="C187" s="262">
        <f t="shared" si="5"/>
        <v>0.58053403045126151</v>
      </c>
    </row>
    <row r="188" spans="1:3" hidden="1" x14ac:dyDescent="0.2">
      <c r="A188" s="259">
        <v>13</v>
      </c>
      <c r="B188" s="259">
        <f t="shared" si="6"/>
        <v>156</v>
      </c>
      <c r="C188" s="262">
        <f t="shared" si="5"/>
        <v>0.57850083541600905</v>
      </c>
    </row>
    <row r="189" spans="1:3" hidden="1" x14ac:dyDescent="0.2">
      <c r="B189" s="37">
        <f t="shared" si="6"/>
        <v>157</v>
      </c>
      <c r="C189" s="262">
        <f t="shared" si="5"/>
        <v>0.57647476120715857</v>
      </c>
    </row>
    <row r="190" spans="1:3" hidden="1" x14ac:dyDescent="0.2">
      <c r="B190" s="37">
        <f t="shared" si="6"/>
        <v>158</v>
      </c>
      <c r="C190" s="262">
        <f t="shared" si="5"/>
        <v>0.5744557828855541</v>
      </c>
    </row>
    <row r="191" spans="1:3" hidden="1" x14ac:dyDescent="0.2">
      <c r="B191" s="37">
        <f t="shared" si="6"/>
        <v>159</v>
      </c>
      <c r="C191" s="262">
        <f t="shared" si="5"/>
        <v>0.57244387559938326</v>
      </c>
    </row>
    <row r="192" spans="1:3" hidden="1" x14ac:dyDescent="0.2">
      <c r="B192" s="37">
        <f t="shared" si="6"/>
        <v>160</v>
      </c>
      <c r="C192" s="262">
        <f t="shared" si="5"/>
        <v>0.57043901458387203</v>
      </c>
    </row>
    <row r="193" spans="1:3" hidden="1" x14ac:dyDescent="0.2">
      <c r="B193" s="37">
        <f t="shared" si="6"/>
        <v>161</v>
      </c>
      <c r="C193" s="262">
        <f t="shared" si="5"/>
        <v>0.56844117516097936</v>
      </c>
    </row>
    <row r="194" spans="1:3" hidden="1" x14ac:dyDescent="0.2">
      <c r="B194" s="37">
        <f t="shared" si="6"/>
        <v>162</v>
      </c>
      <c r="C194" s="262">
        <f t="shared" si="5"/>
        <v>0.56645033273909418</v>
      </c>
    </row>
    <row r="195" spans="1:3" hidden="1" x14ac:dyDescent="0.2">
      <c r="B195" s="37">
        <f t="shared" si="6"/>
        <v>163</v>
      </c>
      <c r="C195" s="262">
        <f t="shared" si="5"/>
        <v>0.56446646281273161</v>
      </c>
    </row>
    <row r="196" spans="1:3" hidden="1" x14ac:dyDescent="0.2">
      <c r="B196" s="37">
        <f t="shared" si="6"/>
        <v>164</v>
      </c>
      <c r="C196" s="262">
        <f t="shared" si="5"/>
        <v>0.56248954096223258</v>
      </c>
    </row>
    <row r="197" spans="1:3" hidden="1" x14ac:dyDescent="0.2">
      <c r="B197" s="37">
        <f t="shared" si="6"/>
        <v>165</v>
      </c>
      <c r="C197" s="262">
        <f t="shared" si="5"/>
        <v>0.56051954285346206</v>
      </c>
    </row>
    <row r="198" spans="1:3" hidden="1" x14ac:dyDescent="0.2">
      <c r="B198" s="37">
        <f t="shared" si="6"/>
        <v>166</v>
      </c>
      <c r="C198" s="262">
        <f t="shared" si="5"/>
        <v>0.5585564442375105</v>
      </c>
    </row>
    <row r="199" spans="1:3" hidden="1" x14ac:dyDescent="0.2">
      <c r="B199" s="37">
        <f t="shared" si="6"/>
        <v>167</v>
      </c>
      <c r="C199" s="262">
        <f t="shared" si="5"/>
        <v>0.55660022095039463</v>
      </c>
    </row>
    <row r="200" spans="1:3" hidden="1" x14ac:dyDescent="0.2">
      <c r="A200" s="259">
        <v>14</v>
      </c>
      <c r="B200" s="259">
        <f t="shared" si="6"/>
        <v>168</v>
      </c>
      <c r="C200" s="262">
        <f t="shared" si="5"/>
        <v>0.55465084891276029</v>
      </c>
    </row>
    <row r="201" spans="1:3" hidden="1" x14ac:dyDescent="0.2">
      <c r="B201" s="37">
        <f t="shared" si="6"/>
        <v>169</v>
      </c>
      <c r="C201" s="262">
        <f t="shared" si="5"/>
        <v>0.55270830412958638</v>
      </c>
    </row>
    <row r="202" spans="1:3" hidden="1" x14ac:dyDescent="0.2">
      <c r="B202" s="37">
        <f t="shared" si="6"/>
        <v>170</v>
      </c>
      <c r="C202" s="262">
        <f t="shared" si="5"/>
        <v>0.55077256268988894</v>
      </c>
    </row>
    <row r="203" spans="1:3" hidden="1" x14ac:dyDescent="0.2">
      <c r="B203" s="37">
        <f t="shared" si="6"/>
        <v>171</v>
      </c>
      <c r="C203" s="262">
        <f t="shared" si="5"/>
        <v>0.54884360076642691</v>
      </c>
    </row>
    <row r="204" spans="1:3" hidden="1" x14ac:dyDescent="0.2">
      <c r="B204" s="37">
        <f t="shared" si="6"/>
        <v>172</v>
      </c>
      <c r="C204" s="262">
        <f t="shared" si="5"/>
        <v>0.54692139461540945</v>
      </c>
    </row>
    <row r="205" spans="1:3" hidden="1" x14ac:dyDescent="0.2">
      <c r="B205" s="37">
        <f t="shared" si="6"/>
        <v>173</v>
      </c>
      <c r="C205" s="262">
        <f t="shared" si="5"/>
        <v>0.54500592057620267</v>
      </c>
    </row>
    <row r="206" spans="1:3" hidden="1" x14ac:dyDescent="0.2">
      <c r="B206" s="37">
        <f t="shared" si="6"/>
        <v>174</v>
      </c>
      <c r="C206" s="262">
        <f t="shared" si="5"/>
        <v>0.54309715507103951</v>
      </c>
    </row>
    <row r="207" spans="1:3" hidden="1" x14ac:dyDescent="0.2">
      <c r="B207" s="37">
        <f t="shared" si="6"/>
        <v>175</v>
      </c>
      <c r="C207" s="262">
        <f t="shared" si="5"/>
        <v>0.54119507460472838</v>
      </c>
    </row>
    <row r="208" spans="1:3" hidden="1" x14ac:dyDescent="0.2">
      <c r="B208" s="37">
        <f t="shared" si="6"/>
        <v>176</v>
      </c>
      <c r="C208" s="262">
        <f t="shared" si="5"/>
        <v>0.53929965576436489</v>
      </c>
    </row>
    <row r="209" spans="1:3" hidden="1" x14ac:dyDescent="0.2">
      <c r="B209" s="37">
        <f t="shared" si="6"/>
        <v>177</v>
      </c>
      <c r="C209" s="262">
        <f t="shared" si="5"/>
        <v>0.53741087521904329</v>
      </c>
    </row>
    <row r="210" spans="1:3" hidden="1" x14ac:dyDescent="0.2">
      <c r="B210" s="37">
        <f t="shared" si="6"/>
        <v>178</v>
      </c>
      <c r="C210" s="262">
        <f t="shared" si="5"/>
        <v>0.53552870971956901</v>
      </c>
    </row>
    <row r="211" spans="1:3" hidden="1" x14ac:dyDescent="0.2">
      <c r="B211" s="37">
        <f t="shared" si="6"/>
        <v>179</v>
      </c>
      <c r="C211" s="262">
        <f t="shared" si="5"/>
        <v>0.53365313609817311</v>
      </c>
    </row>
    <row r="212" spans="1:3" hidden="1" x14ac:dyDescent="0.2">
      <c r="A212" s="259">
        <v>15</v>
      </c>
      <c r="B212" s="259">
        <f t="shared" si="6"/>
        <v>180</v>
      </c>
      <c r="C212" s="262">
        <f t="shared" si="5"/>
        <v>0.53178413126822677</v>
      </c>
    </row>
    <row r="213" spans="1:3" hidden="1" x14ac:dyDescent="0.2">
      <c r="B213" s="37">
        <f t="shared" si="6"/>
        <v>181</v>
      </c>
      <c r="C213" s="262">
        <f t="shared" si="5"/>
        <v>0.52992167222395636</v>
      </c>
    </row>
    <row r="214" spans="1:3" hidden="1" x14ac:dyDescent="0.2">
      <c r="B214" s="37">
        <f t="shared" si="6"/>
        <v>182</v>
      </c>
      <c r="C214" s="262">
        <f t="shared" si="5"/>
        <v>0.52806573604016194</v>
      </c>
    </row>
    <row r="215" spans="1:3" hidden="1" x14ac:dyDescent="0.2">
      <c r="B215" s="37">
        <f t="shared" si="6"/>
        <v>183</v>
      </c>
      <c r="C215" s="262">
        <f t="shared" si="5"/>
        <v>0.52621629987193386</v>
      </c>
    </row>
    <row r="216" spans="1:3" hidden="1" x14ac:dyDescent="0.2">
      <c r="B216" s="37">
        <f t="shared" si="6"/>
        <v>184</v>
      </c>
      <c r="C216" s="262">
        <f t="shared" si="5"/>
        <v>0.52437334095437149</v>
      </c>
    </row>
    <row r="217" spans="1:3" hidden="1" x14ac:dyDescent="0.2">
      <c r="B217" s="37">
        <f t="shared" si="6"/>
        <v>185</v>
      </c>
      <c r="C217" s="262">
        <f t="shared" si="5"/>
        <v>0.52253683660230366</v>
      </c>
    </row>
    <row r="218" spans="1:3" hidden="1" x14ac:dyDescent="0.2">
      <c r="B218" s="37">
        <f t="shared" si="6"/>
        <v>186</v>
      </c>
      <c r="C218" s="262">
        <f t="shared" si="5"/>
        <v>0.52070676421000905</v>
      </c>
    </row>
    <row r="219" spans="1:3" hidden="1" x14ac:dyDescent="0.2">
      <c r="B219" s="37">
        <f t="shared" si="6"/>
        <v>187</v>
      </c>
      <c r="C219" s="262">
        <f t="shared" si="5"/>
        <v>0.51888310125093806</v>
      </c>
    </row>
    <row r="220" spans="1:3" hidden="1" x14ac:dyDescent="0.2">
      <c r="B220" s="37">
        <f t="shared" si="6"/>
        <v>188</v>
      </c>
      <c r="C220" s="262">
        <f t="shared" si="5"/>
        <v>0.51706582527743528</v>
      </c>
    </row>
    <row r="221" spans="1:3" hidden="1" x14ac:dyDescent="0.2">
      <c r="B221" s="37">
        <f t="shared" si="6"/>
        <v>189</v>
      </c>
      <c r="C221" s="262">
        <f t="shared" si="5"/>
        <v>0.51525491392046341</v>
      </c>
    </row>
    <row r="222" spans="1:3" hidden="1" x14ac:dyDescent="0.2">
      <c r="B222" s="37">
        <f t="shared" si="6"/>
        <v>190</v>
      </c>
      <c r="C222" s="262">
        <f t="shared" si="5"/>
        <v>0.51345034488932795</v>
      </c>
    </row>
    <row r="223" spans="1:3" hidden="1" x14ac:dyDescent="0.2">
      <c r="B223" s="37">
        <f t="shared" si="6"/>
        <v>191</v>
      </c>
      <c r="C223" s="262">
        <f t="shared" si="5"/>
        <v>0.51165209597140293</v>
      </c>
    </row>
    <row r="224" spans="1:3" hidden="1" x14ac:dyDescent="0.2">
      <c r="A224" s="259">
        <v>16</v>
      </c>
      <c r="B224" s="259">
        <f t="shared" si="6"/>
        <v>192</v>
      </c>
      <c r="C224" s="262">
        <f t="shared" si="5"/>
        <v>0.50986014503185684</v>
      </c>
    </row>
    <row r="225" spans="1:3" hidden="1" x14ac:dyDescent="0.2">
      <c r="B225" s="37">
        <f t="shared" si="6"/>
        <v>193</v>
      </c>
      <c r="C225" s="262">
        <f t="shared" ref="C225:C272" si="7">1/POWER((1+$C$4),($B225/12))</f>
        <v>0.50807447001338102</v>
      </c>
    </row>
    <row r="226" spans="1:3" hidden="1" x14ac:dyDescent="0.2">
      <c r="B226" s="37">
        <f t="shared" ref="B226:B272" si="8">SUM(1+B225)</f>
        <v>194</v>
      </c>
      <c r="C226" s="262">
        <f t="shared" si="7"/>
        <v>0.50629504893591759</v>
      </c>
    </row>
    <row r="227" spans="1:3" hidden="1" x14ac:dyDescent="0.2">
      <c r="B227" s="37">
        <f t="shared" si="8"/>
        <v>195</v>
      </c>
      <c r="C227" s="262">
        <f t="shared" si="7"/>
        <v>0.50452185989638909</v>
      </c>
    </row>
    <row r="228" spans="1:3" hidden="1" x14ac:dyDescent="0.2">
      <c r="B228" s="37">
        <f t="shared" si="8"/>
        <v>196</v>
      </c>
      <c r="C228" s="262">
        <f t="shared" si="7"/>
        <v>0.50275488106842914</v>
      </c>
    </row>
    <row r="229" spans="1:3" hidden="1" x14ac:dyDescent="0.2">
      <c r="B229" s="37">
        <f t="shared" si="8"/>
        <v>197</v>
      </c>
      <c r="C229" s="262">
        <f t="shared" si="7"/>
        <v>0.50099409070211287</v>
      </c>
    </row>
    <row r="230" spans="1:3" hidden="1" x14ac:dyDescent="0.2">
      <c r="B230" s="37">
        <f t="shared" si="8"/>
        <v>198</v>
      </c>
      <c r="C230" s="262">
        <f t="shared" si="7"/>
        <v>0.49923946712369038</v>
      </c>
    </row>
    <row r="231" spans="1:3" hidden="1" x14ac:dyDescent="0.2">
      <c r="B231" s="37">
        <f t="shared" si="8"/>
        <v>199</v>
      </c>
      <c r="C231" s="262">
        <f t="shared" si="7"/>
        <v>0.49749098873531933</v>
      </c>
    </row>
    <row r="232" spans="1:3" hidden="1" x14ac:dyDescent="0.2">
      <c r="B232" s="37">
        <f t="shared" si="8"/>
        <v>200</v>
      </c>
      <c r="C232" s="262">
        <f t="shared" si="7"/>
        <v>0.49574863401479891</v>
      </c>
    </row>
    <row r="233" spans="1:3" hidden="1" x14ac:dyDescent="0.2">
      <c r="B233" s="37">
        <f t="shared" si="8"/>
        <v>201</v>
      </c>
      <c r="C233" s="262">
        <f t="shared" si="7"/>
        <v>0.49401238151530519</v>
      </c>
    </row>
    <row r="234" spans="1:3" hidden="1" x14ac:dyDescent="0.2">
      <c r="B234" s="37">
        <f t="shared" si="8"/>
        <v>202</v>
      </c>
      <c r="C234" s="262">
        <f t="shared" si="7"/>
        <v>0.49228220986512755</v>
      </c>
    </row>
    <row r="235" spans="1:3" hidden="1" x14ac:dyDescent="0.2">
      <c r="B235" s="37">
        <f t="shared" si="8"/>
        <v>203</v>
      </c>
      <c r="C235" s="262">
        <f t="shared" si="7"/>
        <v>0.4905580977674045</v>
      </c>
    </row>
    <row r="236" spans="1:3" hidden="1" x14ac:dyDescent="0.2">
      <c r="A236" s="259">
        <v>17</v>
      </c>
      <c r="B236" s="259">
        <f t="shared" si="8"/>
        <v>204</v>
      </c>
      <c r="C236" s="262">
        <f t="shared" si="7"/>
        <v>0.48884002399986276</v>
      </c>
    </row>
    <row r="237" spans="1:3" hidden="1" x14ac:dyDescent="0.2">
      <c r="B237" s="37">
        <f t="shared" si="8"/>
        <v>205</v>
      </c>
      <c r="C237" s="262">
        <f t="shared" si="7"/>
        <v>0.48712796741455511</v>
      </c>
    </row>
    <row r="238" spans="1:3" hidden="1" x14ac:dyDescent="0.2">
      <c r="B238" s="37">
        <f t="shared" si="8"/>
        <v>206</v>
      </c>
      <c r="C238" s="262">
        <f t="shared" si="7"/>
        <v>0.48542190693760073</v>
      </c>
    </row>
    <row r="239" spans="1:3" hidden="1" x14ac:dyDescent="0.2">
      <c r="B239" s="37">
        <f t="shared" si="8"/>
        <v>207</v>
      </c>
      <c r="C239" s="262">
        <f t="shared" si="7"/>
        <v>0.48372182156892546</v>
      </c>
    </row>
    <row r="240" spans="1:3" hidden="1" x14ac:dyDescent="0.2">
      <c r="B240" s="37">
        <f t="shared" si="8"/>
        <v>208</v>
      </c>
      <c r="C240" s="262">
        <f t="shared" si="7"/>
        <v>0.48202769038200305</v>
      </c>
    </row>
    <row r="241" spans="1:3" hidden="1" x14ac:dyDescent="0.2">
      <c r="B241" s="37">
        <f t="shared" si="8"/>
        <v>209</v>
      </c>
      <c r="C241" s="262">
        <f t="shared" si="7"/>
        <v>0.4803394925235982</v>
      </c>
    </row>
    <row r="242" spans="1:3" hidden="1" x14ac:dyDescent="0.2">
      <c r="B242" s="37">
        <f t="shared" si="8"/>
        <v>210</v>
      </c>
      <c r="C242" s="262">
        <f t="shared" si="7"/>
        <v>0.47865720721350952</v>
      </c>
    </row>
    <row r="243" spans="1:3" hidden="1" x14ac:dyDescent="0.2">
      <c r="B243" s="37">
        <f t="shared" si="8"/>
        <v>211</v>
      </c>
      <c r="C243" s="262">
        <f t="shared" si="7"/>
        <v>0.47698081374431395</v>
      </c>
    </row>
    <row r="244" spans="1:3" hidden="1" x14ac:dyDescent="0.2">
      <c r="B244" s="37">
        <f t="shared" si="8"/>
        <v>212</v>
      </c>
      <c r="C244" s="262">
        <f t="shared" si="7"/>
        <v>0.47531029148111109</v>
      </c>
    </row>
    <row r="245" spans="1:3" hidden="1" x14ac:dyDescent="0.2">
      <c r="B245" s="37">
        <f t="shared" si="8"/>
        <v>213</v>
      </c>
      <c r="C245" s="262">
        <f t="shared" si="7"/>
        <v>0.47364561986127068</v>
      </c>
    </row>
    <row r="246" spans="1:3" hidden="1" x14ac:dyDescent="0.2">
      <c r="B246" s="37">
        <f t="shared" si="8"/>
        <v>214</v>
      </c>
      <c r="C246" s="262">
        <f t="shared" si="7"/>
        <v>0.47198677839417796</v>
      </c>
    </row>
    <row r="247" spans="1:3" hidden="1" x14ac:dyDescent="0.2">
      <c r="B247" s="37">
        <f t="shared" si="8"/>
        <v>215</v>
      </c>
      <c r="C247" s="262">
        <f t="shared" si="7"/>
        <v>0.47033374666098227</v>
      </c>
    </row>
    <row r="248" spans="1:3" hidden="1" x14ac:dyDescent="0.2">
      <c r="A248" s="259">
        <v>18</v>
      </c>
      <c r="B248" s="259">
        <f t="shared" si="8"/>
        <v>216</v>
      </c>
      <c r="C248" s="262">
        <f t="shared" si="7"/>
        <v>0.468686504314346</v>
      </c>
    </row>
    <row r="249" spans="1:3" hidden="1" x14ac:dyDescent="0.2">
      <c r="B249" s="37">
        <f t="shared" si="8"/>
        <v>217</v>
      </c>
      <c r="C249" s="262">
        <f t="shared" si="7"/>
        <v>0.4670450310781929</v>
      </c>
    </row>
    <row r="250" spans="1:3" hidden="1" x14ac:dyDescent="0.2">
      <c r="B250" s="37">
        <f t="shared" si="8"/>
        <v>218</v>
      </c>
      <c r="C250" s="262">
        <f t="shared" si="7"/>
        <v>0.46540930674746001</v>
      </c>
    </row>
    <row r="251" spans="1:3" hidden="1" x14ac:dyDescent="0.2">
      <c r="B251" s="37">
        <f t="shared" si="8"/>
        <v>219</v>
      </c>
      <c r="C251" s="262">
        <f t="shared" si="7"/>
        <v>0.46377931118784799</v>
      </c>
    </row>
    <row r="252" spans="1:3" hidden="1" x14ac:dyDescent="0.2">
      <c r="B252" s="37">
        <f t="shared" si="8"/>
        <v>220</v>
      </c>
      <c r="C252" s="262">
        <f t="shared" si="7"/>
        <v>0.46215502433557337</v>
      </c>
    </row>
    <row r="253" spans="1:3" hidden="1" x14ac:dyDescent="0.2">
      <c r="B253" s="37">
        <f t="shared" si="8"/>
        <v>221</v>
      </c>
      <c r="C253" s="262">
        <f t="shared" si="7"/>
        <v>0.46053642619712198</v>
      </c>
    </row>
    <row r="254" spans="1:3" hidden="1" x14ac:dyDescent="0.2">
      <c r="B254" s="37">
        <f t="shared" si="8"/>
        <v>222</v>
      </c>
      <c r="C254" s="262">
        <f t="shared" si="7"/>
        <v>0.45892349684900247</v>
      </c>
    </row>
    <row r="255" spans="1:3" hidden="1" x14ac:dyDescent="0.2">
      <c r="B255" s="37">
        <f t="shared" si="8"/>
        <v>223</v>
      </c>
      <c r="C255" s="262">
        <f t="shared" si="7"/>
        <v>0.45731621643750142</v>
      </c>
    </row>
    <row r="256" spans="1:3" hidden="1" x14ac:dyDescent="0.2">
      <c r="B256" s="37">
        <f t="shared" si="8"/>
        <v>224</v>
      </c>
      <c r="C256" s="262">
        <f t="shared" si="7"/>
        <v>0.45571456517843834</v>
      </c>
    </row>
    <row r="257" spans="1:3" hidden="1" x14ac:dyDescent="0.2">
      <c r="B257" s="37">
        <f t="shared" si="8"/>
        <v>225</v>
      </c>
      <c r="C257" s="262">
        <f t="shared" si="7"/>
        <v>0.45411852335692304</v>
      </c>
    </row>
    <row r="258" spans="1:3" hidden="1" x14ac:dyDescent="0.2">
      <c r="B258" s="37">
        <f t="shared" si="8"/>
        <v>226</v>
      </c>
      <c r="C258" s="262">
        <f t="shared" si="7"/>
        <v>0.45252807132711215</v>
      </c>
    </row>
    <row r="259" spans="1:3" hidden="1" x14ac:dyDescent="0.2">
      <c r="B259" s="37">
        <f t="shared" si="8"/>
        <v>227</v>
      </c>
      <c r="C259" s="262">
        <f t="shared" si="7"/>
        <v>0.45094318951196771</v>
      </c>
    </row>
    <row r="260" spans="1:3" hidden="1" x14ac:dyDescent="0.2">
      <c r="A260" s="259">
        <v>19</v>
      </c>
      <c r="B260" s="259">
        <f t="shared" si="8"/>
        <v>228</v>
      </c>
      <c r="C260" s="262">
        <f t="shared" si="7"/>
        <v>0.44936385840301635</v>
      </c>
    </row>
    <row r="261" spans="1:3" hidden="1" x14ac:dyDescent="0.2">
      <c r="B261" s="37">
        <f t="shared" si="8"/>
        <v>229</v>
      </c>
      <c r="C261" s="262">
        <f t="shared" si="7"/>
        <v>0.44779005856010828</v>
      </c>
    </row>
    <row r="262" spans="1:3" hidden="1" x14ac:dyDescent="0.2">
      <c r="B262" s="37">
        <f t="shared" si="8"/>
        <v>230</v>
      </c>
      <c r="C262" s="262">
        <f t="shared" si="7"/>
        <v>0.44622177061117929</v>
      </c>
    </row>
    <row r="263" spans="1:3" hidden="1" x14ac:dyDescent="0.2">
      <c r="B263" s="37">
        <f t="shared" si="8"/>
        <v>231</v>
      </c>
      <c r="C263" s="262">
        <f t="shared" si="7"/>
        <v>0.44465897525201148</v>
      </c>
    </row>
    <row r="264" spans="1:3" hidden="1" x14ac:dyDescent="0.2">
      <c r="B264" s="37">
        <f t="shared" si="8"/>
        <v>232</v>
      </c>
      <c r="C264" s="262">
        <f t="shared" si="7"/>
        <v>0.4431016532459956</v>
      </c>
    </row>
    <row r="265" spans="1:3" hidden="1" x14ac:dyDescent="0.2">
      <c r="B265" s="37">
        <f t="shared" si="8"/>
        <v>233</v>
      </c>
      <c r="C265" s="262">
        <f t="shared" si="7"/>
        <v>0.44154978542389456</v>
      </c>
    </row>
    <row r="266" spans="1:3" hidden="1" x14ac:dyDescent="0.2">
      <c r="B266" s="37">
        <f t="shared" si="8"/>
        <v>234</v>
      </c>
      <c r="C266" s="262">
        <f t="shared" si="7"/>
        <v>0.44000335268360741</v>
      </c>
    </row>
    <row r="267" spans="1:3" hidden="1" x14ac:dyDescent="0.2">
      <c r="B267" s="37">
        <f t="shared" si="8"/>
        <v>235</v>
      </c>
      <c r="C267" s="262">
        <f t="shared" si="7"/>
        <v>0.43846233598993428</v>
      </c>
    </row>
    <row r="268" spans="1:3" hidden="1" x14ac:dyDescent="0.2">
      <c r="B268" s="37">
        <f t="shared" si="8"/>
        <v>236</v>
      </c>
      <c r="C268" s="262">
        <f t="shared" si="7"/>
        <v>0.43692671637434166</v>
      </c>
    </row>
    <row r="269" spans="1:3" hidden="1" x14ac:dyDescent="0.2">
      <c r="B269" s="37">
        <f t="shared" si="8"/>
        <v>237</v>
      </c>
      <c r="C269" s="262">
        <f t="shared" si="7"/>
        <v>0.43539647493472966</v>
      </c>
    </row>
    <row r="270" spans="1:3" hidden="1" x14ac:dyDescent="0.2">
      <c r="B270" s="37">
        <f t="shared" si="8"/>
        <v>238</v>
      </c>
      <c r="C270" s="262">
        <f t="shared" si="7"/>
        <v>0.43387159283519861</v>
      </c>
    </row>
    <row r="271" spans="1:3" hidden="1" x14ac:dyDescent="0.2">
      <c r="B271" s="37">
        <f t="shared" si="8"/>
        <v>239</v>
      </c>
      <c r="C271" s="262">
        <f t="shared" si="7"/>
        <v>0.43235205130581755</v>
      </c>
    </row>
    <row r="272" spans="1:3" hidden="1" x14ac:dyDescent="0.2">
      <c r="A272" s="259">
        <v>20</v>
      </c>
      <c r="B272" s="259">
        <f t="shared" si="8"/>
        <v>240</v>
      </c>
      <c r="C272" s="262">
        <f t="shared" si="7"/>
        <v>0.43083783164239342</v>
      </c>
    </row>
    <row r="273" spans="1:27" s="254" customFormat="1" hidden="1" x14ac:dyDescent="0.2">
      <c r="A273" s="258" t="s">
        <v>84</v>
      </c>
      <c r="B273" s="257"/>
      <c r="X273" s="256"/>
      <c r="Y273" s="256"/>
      <c r="AA273" s="255"/>
    </row>
  </sheetData>
  <sheetProtection password="CAE7" sheet="1" objects="1" scenarios="1" selectLockedCells="1" selectUnlockedCells="1"/>
  <pageMargins left="0.70866141732283472" right="0.70866141732283472" top="1.5748031496062993" bottom="0.74803149606299213" header="0.78740157480314965" footer="0.39370078740157483"/>
  <pageSetup paperSize="9" scale="90" orientation="landscape" r:id="rId1"/>
  <headerFooter>
    <oddHeader>&amp;L&amp;"Arial,Fet"&amp;11ESV - Ekonomistyrningsverket&amp;C&amp;"Arial,Fet"&amp;11Nuvärdekalkyl
Upphandling av Personalsystem&amp;R&amp;P/&amp;N</oddHeader>
    <oddFooter>&amp;LDnr 7.1-78/2013&amp;R2013-03-22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8</vt:i4>
      </vt:variant>
    </vt:vector>
  </HeadingPairs>
  <TitlesOfParts>
    <vt:vector size="15" baseType="lpstr">
      <vt:lpstr>Prislista</vt:lpstr>
      <vt:lpstr>Anbudspris</vt:lpstr>
      <vt:lpstr>Spec Driftkostnader</vt:lpstr>
      <vt:lpstr>Prisjustering</vt:lpstr>
      <vt:lpstr>Nuvärdeberäkning</vt:lpstr>
      <vt:lpstr>Simulering av utv resultat</vt:lpstr>
      <vt:lpstr>Nuvärdekalkyl</vt:lpstr>
      <vt:lpstr>Anbudspris!Utskriftsområde</vt:lpstr>
      <vt:lpstr>Nuvärdeberäkning!Utskriftsområde</vt:lpstr>
      <vt:lpstr>Nuvärdekalkyl!Utskriftsområde</vt:lpstr>
      <vt:lpstr>Prisjustering!Utskriftsområde</vt:lpstr>
      <vt:lpstr>Prislista!Utskriftsområde</vt:lpstr>
      <vt:lpstr>'Simulering av utv resultat'!Utskriftsområde</vt:lpstr>
      <vt:lpstr>'Spec Driftkostnader'!Utskriftsområde</vt:lpstr>
      <vt:lpstr>Prislista!Utskriftsrubriker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5a: Mall för prislista</dc:title>
  <dc:subject>Upphandling personalsystem</dc:subject>
  <dc:creator/>
  <cp:lastModifiedBy/>
  <dcterms:created xsi:type="dcterms:W3CDTF">2010-03-11T13:17:50Z</dcterms:created>
  <dcterms:modified xsi:type="dcterms:W3CDTF">2017-11-23T08:53:48Z</dcterms:modified>
</cp:coreProperties>
</file>