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codeName="{AE6600E7-7A62-396C-DE95-9942FA9DD81E}"/>
  <workbookPr showInkAnnotation="0" codeName="ThisWorkbook"/>
  <mc:AlternateContent xmlns:mc="http://schemas.openxmlformats.org/markup-compatibility/2006">
    <mc:Choice Requires="x15">
      <x15ac:absPath xmlns:x15ac="http://schemas.microsoft.com/office/spreadsheetml/2010/11/ac" url="C:\Users\FredrikLindfors\Desktop\Resebyråtjänster 2023-01-16\"/>
    </mc:Choice>
  </mc:AlternateContent>
  <xr:revisionPtr revIDLastSave="0" documentId="13_ncr:1_{BB89A9E2-2093-4C9B-B9FF-67B20049322D}" xr6:coauthVersionLast="47" xr6:coauthVersionMax="47" xr10:uidLastSave="{00000000-0000-0000-0000-000000000000}"/>
  <workbookProtection workbookAlgorithmName="SHA-512" workbookHashValue="9jt9jV3ygPplQ51NVc3hj/QdaH76+9PbzFzEYBRPE3tgRcicwA5zXK1H6hCE8LfjJSI3WeCZpLTZkNg/eXYAbw==" workbookSaltValue="HQx7iC3SnA7arSCiHHGYkw==" workbookSpinCount="100000" lockStructure="1"/>
  <bookViews>
    <workbookView xWindow="-120" yWindow="-120" windowWidth="29040" windowHeight="17640" tabRatio="768" activeTab="2" xr2:uid="{00000000-000D-0000-FFFF-FFFF00000000}"/>
  </bookViews>
  <sheets>
    <sheet name="1 Försättssida" sheetId="8" r:id="rId1"/>
    <sheet name="2 Specifikation" sheetId="98" r:id="rId2"/>
    <sheet name="3 Avtalstecknande" sheetId="100" r:id="rId3"/>
    <sheet name="Admin" sheetId="86" state="hidden" r:id="rId4"/>
    <sheet name="SysAdmin" sheetId="101" state="hidden" r:id="rId5"/>
  </sheets>
  <externalReferences>
    <externalReference r:id="rId6"/>
  </externalReferences>
  <definedNames>
    <definedName name="AntalSpec01">'2 Specifikation'!$M$46</definedName>
    <definedName name="ButtonStatus">SysAdmin!$B$11</definedName>
    <definedName name="ButtonText">SysAdmin!$C$11</definedName>
    <definedName name="Cell_CB_St2_Rd1">'2 Specifikation'!$K$46</definedName>
    <definedName name="Cell_CB_St2_Rd10">'2 Specifikation'!#REF!</definedName>
    <definedName name="Cell_CB_St2_Rd11">'2 Specifikation'!#REF!</definedName>
    <definedName name="Cell_CB_St2_Rd12">'2 Specifikation'!#REF!</definedName>
    <definedName name="Cell_CB_St2_Rd13">'2 Specifikation'!#REF!</definedName>
    <definedName name="Cell_CB_St2_Rd2">'2 Specifikation'!$K$61</definedName>
    <definedName name="Cell_CB_St2_Rd3">'2 Specifikation'!$K$62</definedName>
    <definedName name="Cell_CB_St2_Rd4">'2 Specifikation'!$K$63</definedName>
    <definedName name="Cell_CB_St2_Rd5">'2 Specifikation'!$K$64</definedName>
    <definedName name="Cell_CB_St2_Rd6">'2 Specifikation'!$K$65</definedName>
    <definedName name="Cell_CB_St2_Rd7">'2 Specifikation'!$K$66</definedName>
    <definedName name="Cell_CB_St2_Rd8">'2 Specifikation'!$K$67</definedName>
    <definedName name="Cell_CB_St2_Rd9">'2 Specifikation'!$K$68</definedName>
    <definedName name="Delområde_Vara_Tjanst">OFFSET('2 Specifikation'!$C$46,0,0,COUNTA('2 Specifikation'!$C$46:$E$68),1)</definedName>
    <definedName name="DpDwnTDV">'2 Specifikation'!$B$96</definedName>
    <definedName name="DpDwnUtvddrop">'2 Specifikation'!$B$103</definedName>
    <definedName name="Input14" localSheetId="1">'2 Specifikation'!#REF!</definedName>
    <definedName name="LarmStatus">'2 Specifikation'!$AH$3</definedName>
    <definedName name="ListLevNamn">Admin!$C$65:$C$81</definedName>
    <definedName name="ListvalNrProduktTjänst">[1]Admin!$G$26:$G$47</definedName>
    <definedName name="ListvalRegion">Admin!$J$40:$J$61</definedName>
    <definedName name="ListvalTjänst">Admin!#REF!</definedName>
    <definedName name="LockStatus">SysAdmin!$B$1</definedName>
    <definedName name="MiljöNrTjänst">Admin!$I$55:$I$61</definedName>
    <definedName name="NrTjänst">Admin!$G$55:$G$61</definedName>
    <definedName name="pkey">SysAdmin!$B$3</definedName>
    <definedName name="_xlnm.Print_Area" localSheetId="1">'2 Specifikation'!$B$2:$AC$205</definedName>
    <definedName name="_xlnm.Print_Area" localSheetId="2">'3 Avtalstecknande'!$B$1:$D$42</definedName>
    <definedName name="_xlnm.Print_Titles" localSheetId="1">'2 Specifikation'!$1:$1</definedName>
    <definedName name="_xlnm.Print_Titles" localSheetId="2">'3 Avtalstecknande'!$5:$5</definedName>
    <definedName name="ResOpt">Admin!$J$27:$J$37</definedName>
    <definedName name="ResVarTja">Admin!$J$3:$J$24</definedName>
    <definedName name="StatusSpec01">'2 Specifikation'!$AC$46</definedName>
    <definedName name="Tbl_krav">Admin!$L$3:$L$12</definedName>
    <definedName name="TblBeräkning">Admin!$C$39:$M$51</definedName>
    <definedName name="TblBörKrav">Admin!#REF!</definedName>
    <definedName name="TblDelområde">Admin!$C$4:$C$10</definedName>
    <definedName name="TblEnhet">Admin!$H$41:$H$45</definedName>
    <definedName name="TblGrundTilldeln">Admin!$D$41:$D$43</definedName>
    <definedName name="TblKravBokn">Admin!$T$3:$T$4</definedName>
    <definedName name="TblKravInfo">Admin!$P$3:$P$9</definedName>
    <definedName name="TblKravKomp">Admin!$Q$3</definedName>
    <definedName name="TblKravPris">Admin!$U$3</definedName>
    <definedName name="TblKravServ">Admin!$S$3:$S$5</definedName>
    <definedName name="TblKravSpec">Admin!$O$3:$O$9</definedName>
    <definedName name="TblKravStat">Admin!$R$3:$R$5</definedName>
    <definedName name="TblLeverantörer">Admin!$C$64:$R$81</definedName>
    <definedName name="TblProdukter">[1]Admin!$R$26:$R$34</definedName>
    <definedName name="TblRegion">[1]Admin!$L$26:$L$32</definedName>
    <definedName name="TblSkaKrav">Admin!#REF!</definedName>
    <definedName name="TblTilldelningskriterier">Admin!#REF!</definedName>
    <definedName name="TblTimPers">Admin!$O$20:$O$22</definedName>
    <definedName name="TblTjänst">Admin!$J$3:$J$25</definedName>
    <definedName name="TblTjänster">[1]Admin!$T$26:$T$35</definedName>
    <definedName name="TblUtVrd">Admin!$D$46:$D$49</definedName>
    <definedName name="TidsåtgNrTjänst">Admin!$M$55:$M$59</definedName>
    <definedName name="TillDelVal">SysAdmin!$C$17</definedName>
    <definedName name="UKey">SysAdmin!$B$2</definedName>
    <definedName name="USRDelområde">'2 Specifikation'!$B$41</definedName>
    <definedName name="UtvarderingsVal">SysAdmin!$C$18</definedName>
    <definedName name="ValKrav">Admin!$L$3</definedName>
    <definedName name="ValOpt">Admin!$D$27</definedName>
    <definedName name="ValVarKrav">Admin!$L$3</definedName>
    <definedName name="ValVarTja">Admin!$D$3</definedName>
    <definedName name="VerNr">'1 Försättssida'!$A$24</definedName>
    <definedName name="Välj1">[1]Admin!$F$26</definedName>
    <definedName name="Wkey">SysAdmin!$B$4</definedName>
    <definedName name="YColor">SysAdmin!$B$5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59" i="98" l="1"/>
  <c r="U59" i="98"/>
  <c r="X59" i="98" s="1"/>
  <c r="X86" i="98" l="1"/>
  <c r="X85" i="98"/>
  <c r="X83" i="98"/>
  <c r="X82" i="98"/>
  <c r="X81" i="98"/>
  <c r="X80" i="98"/>
  <c r="X79" i="98"/>
  <c r="X78" i="98"/>
  <c r="X77" i="98"/>
  <c r="X76" i="98"/>
  <c r="X75" i="98"/>
  <c r="X88" i="98" l="1"/>
  <c r="AH125" i="98"/>
  <c r="AB125" i="98"/>
  <c r="AA125" i="98"/>
  <c r="AH124" i="98"/>
  <c r="AB124" i="98"/>
  <c r="AA124" i="98"/>
  <c r="AH126" i="98"/>
  <c r="AB126" i="98"/>
  <c r="AA126" i="98"/>
  <c r="AH123" i="98"/>
  <c r="AB123" i="98"/>
  <c r="AA123" i="98"/>
  <c r="AH122" i="98"/>
  <c r="AB122" i="98"/>
  <c r="AA122" i="98"/>
  <c r="AH121" i="98"/>
  <c r="AB121" i="98"/>
  <c r="AA121" i="98"/>
  <c r="AH120" i="98"/>
  <c r="AB120" i="98"/>
  <c r="AA120" i="98"/>
  <c r="AH119" i="98"/>
  <c r="AB119" i="98"/>
  <c r="AA119" i="98"/>
  <c r="AH118" i="98"/>
  <c r="AB118" i="98"/>
  <c r="AA118" i="98"/>
  <c r="AH117" i="98"/>
  <c r="AB117" i="98"/>
  <c r="AA117" i="98"/>
  <c r="W57" i="98" l="1"/>
  <c r="U57" i="98"/>
  <c r="W48" i="98"/>
  <c r="U48" i="98"/>
  <c r="W47" i="98"/>
  <c r="U47" i="98"/>
  <c r="X47" i="98" l="1"/>
  <c r="X57" i="98"/>
  <c r="X48" i="98"/>
  <c r="L130" i="98"/>
  <c r="X130" i="98" l="1"/>
  <c r="Q141" i="98"/>
  <c r="Q139" i="98"/>
  <c r="A23" i="8" l="1"/>
  <c r="A24" i="8" s="1"/>
  <c r="W58" i="98" l="1"/>
  <c r="U58" i="98"/>
  <c r="X58" i="98" l="1"/>
  <c r="C18" i="101"/>
  <c r="C17" i="101"/>
  <c r="C11" i="101"/>
  <c r="P146" i="98" l="1"/>
  <c r="U55" i="98" l="1"/>
  <c r="U49" i="98" l="1"/>
  <c r="W49" i="98"/>
  <c r="U50" i="98"/>
  <c r="U51" i="98"/>
  <c r="U52" i="98"/>
  <c r="W52" i="98"/>
  <c r="U53" i="98"/>
  <c r="W53" i="98"/>
  <c r="U54" i="98"/>
  <c r="X55" i="98"/>
  <c r="U56" i="98"/>
  <c r="W56" i="98"/>
  <c r="U60" i="98"/>
  <c r="W60" i="98"/>
  <c r="X56" i="98" l="1"/>
  <c r="X52" i="98"/>
  <c r="X50" i="98"/>
  <c r="X53" i="98"/>
  <c r="X51" i="98"/>
  <c r="X49" i="98"/>
  <c r="X60" i="98"/>
  <c r="X54" i="98"/>
  <c r="U61" i="98"/>
  <c r="U62" i="98"/>
  <c r="U63" i="98"/>
  <c r="U64" i="98"/>
  <c r="U65" i="98"/>
  <c r="U66" i="98"/>
  <c r="U67" i="98"/>
  <c r="U68" i="98"/>
  <c r="W61" i="98"/>
  <c r="W66" i="98"/>
  <c r="W68" i="98"/>
  <c r="W46" i="98"/>
  <c r="U46" i="98"/>
  <c r="X67" i="98" l="1"/>
  <c r="X65" i="98"/>
  <c r="X66" i="98"/>
  <c r="X61" i="98"/>
  <c r="X68" i="98"/>
  <c r="X64" i="98"/>
  <c r="X63" i="98"/>
  <c r="X62" i="98"/>
  <c r="X46" i="98"/>
  <c r="X70" i="98" l="1"/>
  <c r="L107" i="98"/>
  <c r="K107" i="98"/>
  <c r="M129" i="98"/>
  <c r="M107" i="98" l="1"/>
  <c r="V130" i="98"/>
  <c r="W2" i="98"/>
  <c r="D1" i="100"/>
  <c r="AH200" i="98" l="1"/>
  <c r="AH204" i="98"/>
  <c r="AH109" i="98"/>
  <c r="AH110" i="98"/>
  <c r="AH111" i="98"/>
  <c r="AH112" i="98"/>
  <c r="AH113" i="98"/>
  <c r="AH114" i="98"/>
  <c r="AH115" i="98"/>
  <c r="AH116" i="98"/>
  <c r="AH127" i="98"/>
  <c r="AH108" i="98"/>
  <c r="AC2" i="98"/>
  <c r="O2" i="98" l="1"/>
  <c r="AB108" i="98" l="1"/>
  <c r="AA108" i="98"/>
  <c r="F27" i="86"/>
  <c r="G27" i="86"/>
  <c r="H27" i="86"/>
  <c r="I27" i="86"/>
  <c r="E27" i="86"/>
  <c r="F3" i="86"/>
  <c r="G3" i="86"/>
  <c r="H3" i="86"/>
  <c r="I3" i="86"/>
  <c r="E3" i="86"/>
  <c r="I2" i="86" l="1"/>
  <c r="H2" i="86"/>
  <c r="G2" i="86"/>
  <c r="F2" i="86"/>
  <c r="E2" i="86"/>
  <c r="D2" i="86"/>
  <c r="J2" i="86"/>
  <c r="J14" i="86" l="1"/>
  <c r="J18" i="86"/>
  <c r="J22" i="86"/>
  <c r="J21" i="86"/>
  <c r="J15" i="86"/>
  <c r="J19" i="86"/>
  <c r="J23" i="86"/>
  <c r="J13" i="86"/>
  <c r="J12" i="86"/>
  <c r="J16" i="86"/>
  <c r="J20" i="86"/>
  <c r="J17" i="86"/>
  <c r="J27" i="86"/>
  <c r="J29" i="86"/>
  <c r="J33" i="86"/>
  <c r="J37" i="86"/>
  <c r="J34" i="86"/>
  <c r="J30" i="86"/>
  <c r="J31" i="86"/>
  <c r="J35" i="86"/>
  <c r="J32" i="86"/>
  <c r="J36" i="86"/>
  <c r="J28" i="86"/>
  <c r="J4" i="86"/>
  <c r="J11" i="86"/>
  <c r="J7" i="86"/>
  <c r="J10" i="86"/>
  <c r="J6" i="86"/>
  <c r="J24" i="86"/>
  <c r="J9" i="86"/>
  <c r="J5" i="86"/>
  <c r="J3" i="86"/>
  <c r="J8" i="86"/>
  <c r="D28" i="100"/>
  <c r="B26" i="100"/>
  <c r="D26" i="100"/>
  <c r="B28" i="100"/>
  <c r="M130" i="98"/>
  <c r="Q130" i="98"/>
  <c r="P141" i="98" s="1"/>
  <c r="U141" i="98" s="1"/>
  <c r="P198" i="98"/>
  <c r="AA110" i="98"/>
  <c r="AB110" i="98"/>
  <c r="AA111" i="98"/>
  <c r="AB111" i="98"/>
  <c r="AA112" i="98"/>
  <c r="AB112" i="98"/>
  <c r="AA113" i="98"/>
  <c r="AB113" i="98"/>
  <c r="AA114" i="98"/>
  <c r="AB114" i="98"/>
  <c r="AA115" i="98"/>
  <c r="AB115" i="98"/>
  <c r="AA116" i="98"/>
  <c r="AB116" i="98"/>
  <c r="AA127" i="98"/>
  <c r="AB127" i="98"/>
  <c r="AB109" i="98"/>
  <c r="AA109" i="98"/>
  <c r="J140" i="98"/>
  <c r="AH17" i="98"/>
  <c r="C66" i="86"/>
  <c r="D66" i="86"/>
  <c r="E66" i="86"/>
  <c r="F66" i="86"/>
  <c r="G66" i="86"/>
  <c r="H66" i="86"/>
  <c r="I66" i="86"/>
  <c r="J66" i="86"/>
  <c r="K66" i="86"/>
  <c r="L66" i="86"/>
  <c r="M66" i="86"/>
  <c r="O66" i="86"/>
  <c r="P66" i="86"/>
  <c r="Q66" i="86"/>
  <c r="R66" i="86"/>
  <c r="B6" i="100"/>
  <c r="X90" i="98" l="1"/>
  <c r="AC130" i="98"/>
  <c r="AB130" i="98"/>
  <c r="AA130" i="98"/>
  <c r="AH3" i="98"/>
  <c r="T3" i="98" l="1"/>
  <c r="T206" i="98"/>
  <c r="P139" i="98"/>
  <c r="S139" i="98" s="1"/>
  <c r="U139" i="98" s="1"/>
  <c r="W139" i="98" s="1"/>
  <c r="R146" i="98" l="1"/>
</calcChain>
</file>

<file path=xl/sharedStrings.xml><?xml version="1.0" encoding="utf-8"?>
<sst xmlns="http://schemas.openxmlformats.org/spreadsheetml/2006/main" count="464" uniqueCount="355">
  <si>
    <t>     </t>
  </si>
  <si>
    <t>Kontaktperson</t>
  </si>
  <si>
    <t>Telefon</t>
  </si>
  <si>
    <t>Adress</t>
  </si>
  <si>
    <t>Postnummer</t>
  </si>
  <si>
    <t>Avropsblankett</t>
  </si>
  <si>
    <t>Myndighet/Organisation (namn)</t>
  </si>
  <si>
    <t>Postadress</t>
  </si>
  <si>
    <t>Fax</t>
  </si>
  <si>
    <t>UKey</t>
  </si>
  <si>
    <t>pkey</t>
  </si>
  <si>
    <t>Wkey</t>
  </si>
  <si>
    <t>YColor</t>
  </si>
  <si>
    <t xml:space="preserve"> </t>
  </si>
  <si>
    <t>204, 255, 255</t>
  </si>
  <si>
    <t>150, 150, 150</t>
  </si>
  <si>
    <t>RGB</t>
  </si>
  <si>
    <t>204, 255, 204</t>
  </si>
  <si>
    <t>250, 191, 143</t>
  </si>
  <si>
    <t>Juridiskt Namn</t>
  </si>
  <si>
    <t xml:space="preserve">Förvaltningens avtalsnummer </t>
  </si>
  <si>
    <t xml:space="preserve">Kontaktperson </t>
  </si>
  <si>
    <t>Organisations-nummer</t>
  </si>
  <si>
    <t>E-post kontaktperson</t>
  </si>
  <si>
    <t>Befattning Kontaktperson</t>
  </si>
  <si>
    <t>Hemsida</t>
  </si>
  <si>
    <t>E-post Gruppbrevlåda</t>
  </si>
  <si>
    <t>Telefon Växel</t>
  </si>
  <si>
    <t>Telefon kundtjänst</t>
  </si>
  <si>
    <t xml:space="preserve">från Statens inköpscentrals ramavtal inom området </t>
  </si>
  <si>
    <t>Ev. kundnummer</t>
  </si>
  <si>
    <t>Uppgifter om Ramavtalsleverantören</t>
  </si>
  <si>
    <t>Ramavtalsleverantörens namn</t>
  </si>
  <si>
    <t>Organisationsnummer</t>
  </si>
  <si>
    <t>Ramavtalsnummer</t>
  </si>
  <si>
    <t>Offertnummer el likn för detta avropssvar</t>
  </si>
  <si>
    <t>Avropssvar lämnas Ja/Nej</t>
  </si>
  <si>
    <t>Kravuppfyllnad</t>
  </si>
  <si>
    <t>Övrig information</t>
  </si>
  <si>
    <t>Ange övriga specifika förutsättningar (tex ev budgetrestriktioner), förhållanden eller önskemål som kan vara viktiga för leverantören och som inte framgår på annan plats i dokumentet.</t>
  </si>
  <si>
    <t>Underskrift</t>
  </si>
  <si>
    <t>Ort, datum</t>
  </si>
  <si>
    <t>Namn, befattning (behörig företrädare för leverantören)</t>
  </si>
  <si>
    <t>Eventuella bilagor till kontraktet</t>
  </si>
  <si>
    <t>Org.nr.</t>
  </si>
  <si>
    <t>Leverantör</t>
  </si>
  <si>
    <t>Avropande organisation</t>
  </si>
  <si>
    <t>Innehåller leverantörens avropssvar uppgifter som inte efterfrågats i avropsblanketten är dessa uppgifter giltiga endast om en skriftlig överenskommelse träffas särskilt angående detta. Hänvisning till leverantörens egna allmänna villkor eller motsvarande är endast giltiga om en särskild överenskommelse avseende detta tecknas.</t>
  </si>
  <si>
    <t>Leveransens omfattning och villkor framgår av Kontraktet med tillhörande bilagor samt Ramavtalet. Om handlingarna innehåller motstridiga uppgifter ska handlingarna gälla i nedan nämnd ordning om inte omständigheterna uppenbarligen föranleder annat.</t>
  </si>
  <si>
    <t>Kontraktets omfattning</t>
  </si>
  <si>
    <t>Kontrakt</t>
  </si>
  <si>
    <t>Summa kriterievikt:</t>
  </si>
  <si>
    <t>(ska alltid summera till 100 %)</t>
  </si>
  <si>
    <t>Obs att tidsfristen måste vara skälig med hänsyn till avropets karaktär.</t>
  </si>
  <si>
    <t>Sista datum för frågor</t>
  </si>
  <si>
    <t>Sista dag för avropssvar</t>
  </si>
  <si>
    <t>Avropssvarets giltighetstid</t>
  </si>
  <si>
    <t>Leverantörens svar</t>
  </si>
  <si>
    <t>Namn, befattning 
(behörig företrädare för avropande organisation)</t>
  </si>
  <si>
    <t>Namn, befattning 
(behörig företrädare för leverantören)</t>
  </si>
  <si>
    <t>Avdelning, enhet etc</t>
  </si>
  <si>
    <t>Ort</t>
  </si>
  <si>
    <t>Mottagare för E-faktura</t>
  </si>
  <si>
    <t>Fakturaref.</t>
  </si>
  <si>
    <t>Ange ev fakturaadress/erna</t>
  </si>
  <si>
    <t>Fakturaadress (om annan än ovan)</t>
  </si>
  <si>
    <t>Välj Juridiskt Namn 2</t>
  </si>
  <si>
    <t>Förvaltningens avtalsnummer  2</t>
  </si>
  <si>
    <t>Organisations-nummer 2</t>
  </si>
  <si>
    <t>Adress 2</t>
  </si>
  <si>
    <t>Postnummer 2</t>
  </si>
  <si>
    <t>Postadress 2</t>
  </si>
  <si>
    <t>Telefon Växel 2</t>
  </si>
  <si>
    <t>Telefon kundtjänst 2</t>
  </si>
  <si>
    <t>Hemsida 2</t>
  </si>
  <si>
    <t>Kontaktperson  2</t>
  </si>
  <si>
    <t>Telefon 2</t>
  </si>
  <si>
    <t>E-post kontaktperson 2</t>
  </si>
  <si>
    <t>Befattning Kontaktperson 2</t>
  </si>
  <si>
    <t>Fax 2</t>
  </si>
  <si>
    <t>E-post Gruppbrevlåda 2</t>
  </si>
  <si>
    <t>Uppgifter om avropande organisation</t>
  </si>
  <si>
    <t>Låsning av avropsblanketten</t>
  </si>
  <si>
    <t>Avropsförfrågan</t>
  </si>
  <si>
    <t>Avropssvar</t>
  </si>
  <si>
    <t xml:space="preserve">Avropsförfrågan - Förnyad konkurrensutsättning </t>
  </si>
  <si>
    <t>Beskrivning av hur leverantören uppfyller kravet eller referera till bilaga</t>
  </si>
  <si>
    <t>Tilldelningskriterier</t>
  </si>
  <si>
    <t>Multiregionalt</t>
  </si>
  <si>
    <t>Blekinge län</t>
  </si>
  <si>
    <t>Dalarnas län</t>
  </si>
  <si>
    <t>Gotlands län</t>
  </si>
  <si>
    <t>Gävleborgs län</t>
  </si>
  <si>
    <t>Hallands län</t>
  </si>
  <si>
    <t>Jämtlands län</t>
  </si>
  <si>
    <t>Jönköpings län</t>
  </si>
  <si>
    <t>Kalmars län</t>
  </si>
  <si>
    <t>Kronobergs län</t>
  </si>
  <si>
    <t>Skånes län</t>
  </si>
  <si>
    <t>Stockholms län</t>
  </si>
  <si>
    <t>Södermanlands län</t>
  </si>
  <si>
    <t>Uppsala län</t>
  </si>
  <si>
    <t>Värmlands län</t>
  </si>
  <si>
    <t>Västerbottens län</t>
  </si>
  <si>
    <t>Västernorrlands län</t>
  </si>
  <si>
    <t>Västmanlands län</t>
  </si>
  <si>
    <t>Västra Götalands län</t>
  </si>
  <si>
    <t>Örebro län</t>
  </si>
  <si>
    <t>Östergötlands lön</t>
  </si>
  <si>
    <t>Norrbottens län</t>
  </si>
  <si>
    <t>Region</t>
  </si>
  <si>
    <t>E-Post</t>
  </si>
  <si>
    <t>E-post för frågor (om annan än ovan)</t>
  </si>
  <si>
    <t>Viktning %</t>
  </si>
  <si>
    <t>Lägsta inkomna totalpris</t>
  </si>
  <si>
    <t>Viktning</t>
  </si>
  <si>
    <t>xxxx</t>
  </si>
  <si>
    <t>Information om avropet t ex syfte och omfattning</t>
  </si>
  <si>
    <t>Sista datum för 
svar på frågor</t>
  </si>
  <si>
    <t>Kontraktets längd: antal månader</t>
  </si>
  <si>
    <t>Förlägningsoption:
Antal månader</t>
  </si>
  <si>
    <t>Planerat startdatum för kontraktet</t>
  </si>
  <si>
    <t>Pris totalt</t>
  </si>
  <si>
    <t xml:space="preserve">Totalt pris för avropade produkter: </t>
  </si>
  <si>
    <t xml:space="preserve">Totalt pris (utvärderas): </t>
  </si>
  <si>
    <t>Tilldelning av kontrakt sker utifrån:</t>
  </si>
  <si>
    <t>Fyll i det gula fältet efter att samtliga avropssvar inkommit!</t>
  </si>
  <si>
    <t>Pris</t>
  </si>
  <si>
    <t>Poängsumma för uppfyllda bör-krav</t>
  </si>
  <si>
    <t>Instruktion till avropande organisation: 
Spara ned blanketten på din dator.
Gulmarkerade rutor fylls i av avropare innan blanketten skickas.
Blanketten skickas med e-post till antagna leverantörer inom aktuellt avropsområde.
Se vidare "Vägledning vid avrop".</t>
  </si>
  <si>
    <r>
      <t>Instruktion till leverantör:</t>
    </r>
    <r>
      <rPr>
        <b/>
        <i/>
        <sz val="10"/>
        <color indexed="10"/>
        <rFont val="Arial"/>
        <family val="2"/>
      </rPr>
      <t xml:space="preserve">
</t>
    </r>
    <r>
      <rPr>
        <b/>
        <i/>
        <sz val="10"/>
        <rFont val="Arial"/>
        <family val="2"/>
      </rPr>
      <t>Blåmarkerade rutor fylls i av leverantören.
Läs och kontrollera obligatoriska krav.
Returnera blanketten med e-post till avropande organisation (oavsett Ja eller Nej).</t>
    </r>
  </si>
  <si>
    <t>Utvärderingskrav 
(bör-krav)</t>
  </si>
  <si>
    <r>
      <t xml:space="preserve">OBS! Spara </t>
    </r>
    <r>
      <rPr>
        <b/>
        <i/>
        <u/>
        <sz val="11"/>
        <rFont val="Arial"/>
        <family val="2"/>
      </rPr>
      <t>inte</t>
    </r>
    <r>
      <rPr>
        <b/>
        <i/>
        <sz val="11"/>
        <rFont val="Arial"/>
        <family val="2"/>
      </rPr>
      <t xml:space="preserve"> blanketten i PDF-format. Då kan inte leverantörerna fylla i den. Lås blanketten med "låsknappen" nedan innan ni skickar blanketten till leverantörerna.</t>
    </r>
  </si>
  <si>
    <t>Välj krav</t>
  </si>
  <si>
    <t>Ange tilldelningsgrund som kommer att tillämpas för att utse vinnande avropssvar.
Obs! Om kravspecifikationen innehåller bör-krav väljer Ni alternativ 2 nedan.</t>
  </si>
  <si>
    <t>Utvärderingsmodell</t>
  </si>
  <si>
    <t>Utvärdering av :</t>
  </si>
  <si>
    <t>Alt. 2. Ekonomiskt mest fördelaktiga (priset i relation till bör-krav)</t>
  </si>
  <si>
    <t xml:space="preserve">Ange den utvärderingsmodell som kommer att tillämpas för att utse vinnande avropssvar. 
</t>
  </si>
  <si>
    <t>Alt. 3. Annan utvärderingsmodell</t>
  </si>
  <si>
    <t>Styck</t>
  </si>
  <si>
    <t>Timmar</t>
  </si>
  <si>
    <t>Månader</t>
  </si>
  <si>
    <t>År</t>
  </si>
  <si>
    <t>Bilaga</t>
  </si>
  <si>
    <t xml:space="preserve">Total erhållen poängsumma: </t>
  </si>
  <si>
    <t>Max poäng för uppfyllda bör-krav</t>
  </si>
  <si>
    <t>Totalpris</t>
  </si>
  <si>
    <t>Sammanställning för detta avropssvar</t>
  </si>
  <si>
    <t xml:space="preserve">Alt. 2. Prisavdrag för uppfyllda bör-krav, lägsta utvärderingskostnad vinner. </t>
  </si>
  <si>
    <t>Alt. 1. Summan av viktade poäng för pris och uppfyllda bör-krav, högsta slutsumma vinner.</t>
  </si>
  <si>
    <t>Summa utvärderingskostnad för detta avropssvar</t>
  </si>
  <si>
    <t xml:space="preserve">Prisavdrag för uppfyllda bör-krav. </t>
  </si>
  <si>
    <t>Ange kriterievikt för pris respektive bör-krav i tabellen nedan</t>
  </si>
  <si>
    <t xml:space="preserve">Priset jämförs mellan avropssvaren. Poäng för uppfyllda bör-krav jämförs med möjlig maxpoäng. </t>
  </si>
  <si>
    <t>Avropande organisations beskrivning av den utvärderingsmodell som kommer att tillämpas (eller hänvisning till bilaga)</t>
  </si>
  <si>
    <t>Referens/diarienr för avropet</t>
  </si>
  <si>
    <t>Bilagor från leverantören</t>
  </si>
  <si>
    <t>Specificera ev. bilagor som medföljer detta avropssvar</t>
  </si>
  <si>
    <t>Specificera ev. bilagor som medföljer denna avropsförfrågan</t>
  </si>
  <si>
    <t>Tbl krav</t>
  </si>
  <si>
    <t>TblDelområde</t>
  </si>
  <si>
    <t>Välj delområde</t>
  </si>
  <si>
    <t>Delområde 1</t>
  </si>
  <si>
    <t>Delområde 2</t>
  </si>
  <si>
    <t>Delområde 3</t>
  </si>
  <si>
    <t>Delområde 4</t>
  </si>
  <si>
    <t>Delområde 5</t>
  </si>
  <si>
    <t>Delområde 6</t>
  </si>
  <si>
    <t>Optioner</t>
  </si>
  <si>
    <t>Välj grund för tilldelning…..</t>
  </si>
  <si>
    <t>Välj utvärdering…..</t>
  </si>
  <si>
    <t>TblEnhet</t>
  </si>
  <si>
    <t>TblGrundTilldeln</t>
  </si>
  <si>
    <t>TblUtVrd</t>
  </si>
  <si>
    <t>TblLeverantörer</t>
  </si>
  <si>
    <t>ResOpt</t>
  </si>
  <si>
    <t>ResVarTja</t>
  </si>
  <si>
    <t>LockStatus</t>
  </si>
  <si>
    <t xml:space="preserve">Utvärdering av det totala sammanräknade priset: </t>
  </si>
  <si>
    <t>Slutlig poängsumma för detta avropssvar
(utvärderas)</t>
  </si>
  <si>
    <t>255, 255, 153</t>
  </si>
  <si>
    <t>Ut1</t>
  </si>
  <si>
    <t>Ut2</t>
  </si>
  <si>
    <t>Ut3</t>
  </si>
  <si>
    <t xml:space="preserve">Leverantören har lämnat begärda prisuppgifter som gäller för offererade produkter/tjänster enligt ställda krav samt accepterar i övrigt kraven i avropsförfrågan och är införstådd med att samtliga lämnade uppgifter i avropssvaret är bindande
</t>
  </si>
  <si>
    <t>Alt. 1. Lägsta pris (endast ska-krav och pris)</t>
  </si>
  <si>
    <t>Alt. 1. Relativ viktning - summan av viktade poäng för pris och uppfyllda bör-krav</t>
  </si>
  <si>
    <t>Alt. 2. Mervärdesmodell - prisavdrag för uppfyllda bör-krav</t>
  </si>
  <si>
    <t>Steg 1 - Administrativa uppgifter</t>
  </si>
  <si>
    <t>2. Kontrakt med bilagor, inkl. Allmänna villkor</t>
  </si>
  <si>
    <t>3. Eventuellt kompletterande Avropsförfrågan</t>
  </si>
  <si>
    <t xml:space="preserve">4. Avropsförfrågan med bilagor </t>
  </si>
  <si>
    <t>6. Avropssvar med bilagor</t>
  </si>
  <si>
    <t>1. Skriftliga ändringar och tillägg till Kontrakt</t>
  </si>
  <si>
    <t>5. Eventuella tillåtna kompletteringar av Avropssvar</t>
  </si>
  <si>
    <t>OBS! Ej detsamma som kontraktssumma</t>
  </si>
  <si>
    <t xml:space="preserve">Ange vilket delområde avropet avser </t>
  </si>
  <si>
    <r>
      <t xml:space="preserve">Instruktion:
</t>
    </r>
    <r>
      <rPr>
        <sz val="10"/>
        <rFont val="Arial"/>
        <family val="2"/>
      </rPr>
      <t>Innan kravspecifikationen fylls i måste du ange tilldelningsgrund, dvs. om tilldelning ska ske genom lägsta pris (endast ska-krav) eller med bör-krav som viktas mot priset i utvärderingen. Kravspecifikationen nedan kommer att anpassas efter ditt val.</t>
    </r>
  </si>
  <si>
    <r>
      <t xml:space="preserve">Instruktion:
</t>
    </r>
    <r>
      <rPr>
        <sz val="10"/>
        <rFont val="Arial"/>
        <family val="2"/>
      </rPr>
      <t xml:space="preserve">Observera att de två föreslagna alternativen endast är exempel på vanligt förekommande utvärderings-modeller. Det är alltid den avropande organisationen som avgör om man vill använda sig av dem. </t>
    </r>
  </si>
  <si>
    <t>Steg 5 - Övriga uppgifter</t>
  </si>
  <si>
    <t>Bilagor från avropande organisation (kontraktshandlingar framgår av flik 3)</t>
  </si>
  <si>
    <t>Steg 3 - Grund för tilldelning av kontrakt</t>
  </si>
  <si>
    <t>Steg 4 - Kravspecifikation</t>
  </si>
  <si>
    <r>
      <t xml:space="preserve">Underskriften avser ett kontraktstecknande. Efter undertecknande av bägge parter utgör denna blankett tillsammans med </t>
    </r>
    <r>
      <rPr>
        <i/>
        <sz val="10"/>
        <rFont val="Arial"/>
        <family val="2"/>
      </rPr>
      <t>ramavtalets villkor</t>
    </r>
    <r>
      <rPr>
        <sz val="10"/>
        <rFont val="Arial"/>
        <family val="2"/>
      </rPr>
      <t xml:space="preserve"> enligt ovan ett kontrakt mellan parterna.
</t>
    </r>
    <r>
      <rPr>
        <b/>
        <sz val="10"/>
        <rFont val="Arial"/>
        <family val="2"/>
      </rPr>
      <t>Detta kontrakt har upprättats i två exemplar varav parterna tagit var sitt.</t>
    </r>
  </si>
  <si>
    <t>Alt. 3. Annan utvärderingsmodell (än de ovan föreslagna)</t>
  </si>
  <si>
    <t>Tjänst nr</t>
  </si>
  <si>
    <t>Steg 2 - Specifikation av tjänster</t>
  </si>
  <si>
    <t xml:space="preserve">Utvärdering av ställda bör-krav på avropade tjänster: </t>
  </si>
  <si>
    <t>Det erhållna prisavdraget för uppfyllda utvärderingskrav (bör-krav) dras ifrån det totala priset för avropade tjänster. Resultatet blir en utvärderingskostnad som ligger till grund för tilldelningsbeslutet.</t>
  </si>
  <si>
    <t>Tåg</t>
  </si>
  <si>
    <t>Hotell bokat i GDS</t>
  </si>
  <si>
    <t>Hotell bokat utanför GDS</t>
  </si>
  <si>
    <t>Hyrbil</t>
  </si>
  <si>
    <t>Anslutning till/från tåg/flyg</t>
  </si>
  <si>
    <t>Båt</t>
  </si>
  <si>
    <t>Buss</t>
  </si>
  <si>
    <t>24-timmarsservice</t>
  </si>
  <si>
    <t>Visum</t>
  </si>
  <si>
    <t>Ombokning</t>
  </si>
  <si>
    <t>Omskrivning</t>
  </si>
  <si>
    <t>Kreditering</t>
  </si>
  <si>
    <t xml:space="preserve">Flyg - </t>
  </si>
  <si>
    <t>Flyg - Inrikes</t>
  </si>
  <si>
    <t>Flyg - Utrikes</t>
  </si>
  <si>
    <t>Flyg - Årskort/Travelpass/Dest.kort - utfärdande</t>
  </si>
  <si>
    <t>Flyg - Årskort/Travelpass/Dest.kort - utfärdande inkl bokning</t>
  </si>
  <si>
    <t>Tåg - Inrikes</t>
  </si>
  <si>
    <t>Tåg - Utrikes</t>
  </si>
  <si>
    <t>Tåg - Årskort/Dest.kort - utfärdande</t>
  </si>
  <si>
    <t>Tåg - Årskort/Dest.kort - utfärdande inkl bokning</t>
  </si>
  <si>
    <t>Personlig service (Antal transaktioner)</t>
  </si>
  <si>
    <t>Självbokning (Antal transaktioner)</t>
  </si>
  <si>
    <t>Personlig service (Bokningsarvode)</t>
  </si>
  <si>
    <t>Självbokning (Bokningsarvode)</t>
  </si>
  <si>
    <t>Totalt personlig service</t>
  </si>
  <si>
    <t>Självbokning (Totalt självbokning)</t>
  </si>
  <si>
    <t>Implementering av självbokningssystem, fast pris</t>
  </si>
  <si>
    <t>Årlig underhåll/licenskostnad för självbokning</t>
  </si>
  <si>
    <t>Ev. hanteringskostnad för upplägg av profiler</t>
  </si>
  <si>
    <t>Statistikkostnad, per rapport/årlig avgift</t>
  </si>
  <si>
    <t>Informationsmöten</t>
  </si>
  <si>
    <t>Implementering av övriga system/projektledning</t>
  </si>
  <si>
    <t>Avstämningsmöten/kundansvarig</t>
  </si>
  <si>
    <t>Stöd inom Travel Management och/eller resesamordning</t>
  </si>
  <si>
    <t>Utbildning per timme (självbokning)</t>
  </si>
  <si>
    <t>Övriga tilläggstjänster (specificera)</t>
  </si>
  <si>
    <t>Välj tjänst</t>
  </si>
  <si>
    <t>Välj tilläggstjänst</t>
  </si>
  <si>
    <t>Information/kommunikation</t>
  </si>
  <si>
    <t xml:space="preserve">Kompetens </t>
  </si>
  <si>
    <t xml:space="preserve">Statistik och uppföljning </t>
  </si>
  <si>
    <t>Service</t>
  </si>
  <si>
    <t>Bokning</t>
  </si>
  <si>
    <t>Spårningssystem</t>
  </si>
  <si>
    <t>Resekonsultens kompetens och erfarenhet</t>
  </si>
  <si>
    <t>Webbaserat statistikverktyg</t>
  </si>
  <si>
    <t>Tredjepartssytem</t>
  </si>
  <si>
    <t>Leverans av färdhandlingar</t>
  </si>
  <si>
    <t>Reseportal</t>
  </si>
  <si>
    <t>Statistik</t>
  </si>
  <si>
    <t>Konsulttjänster</t>
  </si>
  <si>
    <t>Följesedel</t>
  </si>
  <si>
    <t>Singel-sign-on</t>
  </si>
  <si>
    <t>Uppföljningsmöten</t>
  </si>
  <si>
    <t>Klimatkompensation</t>
  </si>
  <si>
    <t>Pass och visum</t>
  </si>
  <si>
    <t>Specifikt telefonnummer</t>
  </si>
  <si>
    <t>Applikation till smartphone</t>
  </si>
  <si>
    <t>TblKravInfo</t>
  </si>
  <si>
    <t>TblKravKomp</t>
  </si>
  <si>
    <t>TblKravStat</t>
  </si>
  <si>
    <t>TblKravServ</t>
  </si>
  <si>
    <t>TblKravBokn</t>
  </si>
  <si>
    <t>TblKravPris</t>
  </si>
  <si>
    <t>Välj typ av krav</t>
  </si>
  <si>
    <t>Uppfyller kravet?</t>
  </si>
  <si>
    <t>Leverans/implementering</t>
  </si>
  <si>
    <t>Ange när leverans/implementering ska vara klart</t>
  </si>
  <si>
    <t>Resebyråtjänster</t>
  </si>
  <si>
    <t xml:space="preserve">Tjänster
</t>
  </si>
  <si>
    <r>
      <t xml:space="preserve">Precisera krav i fritext eller hänvisa till bilaga
</t>
    </r>
    <r>
      <rPr>
        <i/>
        <sz val="10"/>
        <rFont val="Arial"/>
        <family val="2"/>
      </rPr>
      <t>(se exempel i ramavtalets kravkatalog)
OBS! varje krav kan väljas flera gånger</t>
    </r>
  </si>
  <si>
    <t>Adminläge! Klicka här för att låsa vita celler.</t>
  </si>
  <si>
    <t>Avroppsblanketten är nu upplåst, klicka här för att låsa avropsblanketten.</t>
  </si>
  <si>
    <t>Avroppsblanketten är nu låst, klicka här för att låsa upp avropsblanketten.</t>
  </si>
  <si>
    <t>Detta görs genom att klicka på knappen nedanför samt ange ett lösenord. Om det visat sig att man glömt fylla i någon uppgift så kan det vara bra att kunna låsa upp blanketten. Klicka då på samma knapp. Observera att lösenordet inte kan bestå av enbart siffror.</t>
  </si>
  <si>
    <t>Förvaltning21</t>
  </si>
  <si>
    <t>Grund för tilldelning av kontrakt &amp; Utvärderingsmodell</t>
  </si>
  <si>
    <t>När det gula fältet är ifyllt sker en automatisk poängberäkning. Lägst pris tilldelas maxpoäng (100) medan övriga priser tilldelas poäng i förhållande till det lägsta priset. Poängsumman för uppfyllda bör-krav multipliceras med angiven viktning och en slutlig poängsumma för detta avropssvar kommer att framgå av fältet längst ned. Denna slutliga poängsumma ligger till grund för tilldelningsbeslutet.</t>
  </si>
  <si>
    <t>Erhållen poäng för totalpris</t>
  </si>
  <si>
    <t>Viktade poäng per kriterium</t>
  </si>
  <si>
    <t xml:space="preserve">Särskilda kontraktsvillkor, säkerhetsskyddsavtal etc. (alternativt enl separat bilaga) </t>
  </si>
  <si>
    <t>Avropssvar skickas till e-post</t>
  </si>
  <si>
    <t>Uppgifter om underleverantör/återförsäljare som används för utförande av resebyråtjänster (om aktuellt).</t>
  </si>
  <si>
    <t>Flyg - Norden</t>
  </si>
  <si>
    <t>Flyg - Europa</t>
  </si>
  <si>
    <t>Flyg - Interkontinentalt</t>
  </si>
  <si>
    <t xml:space="preserve">Hotell 
bokat i ordinarie bokningssystem </t>
  </si>
  <si>
    <t xml:space="preserve">Hotell 
bokat utanför ordinarie bokningssystem
</t>
  </si>
  <si>
    <t>Föregående års statistik bifogas. Se Vägledning för efterfrågade poster</t>
  </si>
  <si>
    <t>Föregående års statistik.</t>
  </si>
  <si>
    <t>Komepetens</t>
  </si>
  <si>
    <t>Säkerhet</t>
  </si>
  <si>
    <t>Statistik och uppföljning</t>
  </si>
  <si>
    <t>e-Handel</t>
  </si>
  <si>
    <t>Viten</t>
  </si>
  <si>
    <t>23.3-07347-2019</t>
  </si>
  <si>
    <t>Om Nej, motivering</t>
  </si>
  <si>
    <r>
      <t xml:space="preserve">Välj kravkategori
</t>
    </r>
    <r>
      <rPr>
        <i/>
        <sz val="10"/>
        <rFont val="Arial"/>
        <family val="2"/>
      </rPr>
      <t>(se kravkravkatalog till ramavtal)
OBS! varje krav kan väljas flera gånger</t>
    </r>
  </si>
  <si>
    <t>Förnyad kontroll av leverantörskrav (ESPD)</t>
  </si>
  <si>
    <t>Leverantörskrav (ESPD) - Ramavtalsleverantörens intygande</t>
  </si>
  <si>
    <t>Av 15 kap. 1 samt 4 §§ LOU framgår att ramavtalsleverantören ska lämna en ny egenförsäkran samt att en ny kontroll av kvalificeringskrav och uteslutningsgrunder ska genomföras vid avrop genom förnyad konkurrensutsättning. Kammarkollegiet ansvarar för denna kontrollskyldighet genom att löpande genomföra leverantörsprövning under hela ramavtalsperioden. 
Kontrollskyldigheten bör också hanteras så att ramavtalsleverantören i sitt avropssvar bekräftar att i ramavtalsupphandlingen lämnad egenförsäkran fortfarande är korrekt, samt att ingivna bevis fortfarande är aktuella. Avropande myndighet kan själv begära in ett eller flera bevis enligt punkten 2 till höger.</t>
  </si>
  <si>
    <t>Genom att lämna avropssvar, bekräftar ramavtalsleverantören följande:
1.	Att i ramavtalsupphandlingen lämnad egenförsäkran fortfarande är korrekt.
2.	Att i ramavtalsupphandlingen ingivna bevis, såsom Sanningsförsäkran avseende uteslutningsgrunder (gällande leverantören och ev. åberopade företag) fortfarande aktuella.
3.	Att ramavtalsleverantören har säkerställt att ev. åberopade företag inte omfattas av någon uteslutningsgrund.
Med "åberopat företag" avses specifikt en underleverantör som har åberopats i ramavtalsupphandlingen för att uppfylla krav på ekonomisk, teknisk och yrkesmässig kapacitet”.</t>
  </si>
  <si>
    <t>Övrig information till avropande myndighet som kan vara relelevant för avropet (om sådan finns). Till exempel hänvisning till bilaga, ange bilagenumret i så fall.
Arvode per transaktion, dokument eller biljettnummer.</t>
  </si>
  <si>
    <t>Tilläggstjänster, nedan följer förslag på vanliga tilläggstjänster, övriga tilläggstjänster kan specificeras på pos 29-30 nedan.</t>
  </si>
  <si>
    <t>Antal</t>
  </si>
  <si>
    <t>Kostnad per enhet</t>
  </si>
  <si>
    <t>Totalsumma</t>
  </si>
  <si>
    <t>Tillägg 1.</t>
  </si>
  <si>
    <t>Implementering av självbokningssystem, fast pris (ange 1 som antal om tjänsten ingår i avropet)</t>
  </si>
  <si>
    <t>Total kostnad för implementering</t>
  </si>
  <si>
    <t>Tillägg 2.</t>
  </si>
  <si>
    <t>Årlig underhåll för självbokning (ange 1 som antal om tjänsten ingår i avropet)</t>
  </si>
  <si>
    <t>Total årlig kostnad för underhåll</t>
  </si>
  <si>
    <t>Tillägg 3.</t>
  </si>
  <si>
    <t>Upplägg av profiler (totalt förväntat antal profiler).</t>
  </si>
  <si>
    <t>Arvode anges/profil</t>
  </si>
  <si>
    <t>Tillägg 4.</t>
  </si>
  <si>
    <t>Statistikrapporter (antal rapporter /år)</t>
  </si>
  <si>
    <t>Arvode/rapport</t>
  </si>
  <si>
    <t>Tillägg 5.</t>
  </si>
  <si>
    <t>Arvode/möte</t>
  </si>
  <si>
    <t>Tillägg 6.</t>
  </si>
  <si>
    <t>Total kostnad för implementering och projektledning</t>
  </si>
  <si>
    <t>Tillägg 7.</t>
  </si>
  <si>
    <t>Tillägg 8.</t>
  </si>
  <si>
    <t>Arvode/timme</t>
  </si>
  <si>
    <t>Tillägg 9.</t>
  </si>
  <si>
    <t>Enhet</t>
  </si>
  <si>
    <t>Tillägg 10.</t>
  </si>
  <si>
    <t>välj enhet….</t>
  </si>
  <si>
    <t>Arvode per vald enhet för den specificerade tjänsten</t>
  </si>
  <si>
    <t>Tillägg 11.</t>
  </si>
  <si>
    <t xml:space="preserve">Totalt pris för tilläggstjänster: </t>
  </si>
  <si>
    <t>Informationsmöten (antal möten per år)</t>
  </si>
  <si>
    <t>Avstämningsmöten/kundansvarig (antal möten per år)</t>
  </si>
  <si>
    <t>Stöd inom Travel Management och/eller resesamordning (ange förväntat antal timmar per år)</t>
  </si>
  <si>
    <r>
      <t xml:space="preserve">Implementering av övriga system/projektledning (ange 1 som antal om tjänsten ingår i avropet)
</t>
    </r>
    <r>
      <rPr>
        <i/>
        <sz val="10"/>
        <color rgb="FFFF0000"/>
        <rFont val="Arial"/>
        <family val="2"/>
      </rPr>
      <t>(Beskriv system/projektledning samt specificera omfattning eller antal timmar)</t>
    </r>
  </si>
  <si>
    <t>TblTimPers</t>
  </si>
  <si>
    <t>Välj enhet</t>
  </si>
  <si>
    <t>Per timme</t>
  </si>
  <si>
    <t>Per person</t>
  </si>
  <si>
    <t>Övrig information som kan vara relevant för avropet (om sådan finns). Till exempel hänvisning till bilaga, ange bilagenumret i så fall.
Förväntat antal transaktioner matas in till höger (ej i bilaga).
Pris kan begäras per timme, per person eller med fast pris.</t>
  </si>
  <si>
    <t>eVouchers inrikes</t>
  </si>
  <si>
    <t>eVouchers utrikes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</si>
</sst>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0\ &quot;kr&quot;;\-#,##0\ &quot;kr&quot;"/>
    <numFmt numFmtId="7" formatCode="#,##0.00\ &quot;kr&quot;;\-#,##0.00\ &quot;kr&quot;"/>
    <numFmt numFmtId="44" formatCode="_-* #,##0.00\ &quot;kr&quot;_-;\-* #,##0.00\ &quot;kr&quot;_-;_-* &quot;-&quot;??\ &quot;kr&quot;_-;_-@_-"/>
    <numFmt numFmtId="164" formatCode="_-* #,##0.00\ _k_r_-;\-* #,##0.00\ _k_r_-;_-* &quot;-&quot;??\ _k_r_-;_-@_-"/>
    <numFmt numFmtId="165" formatCode="_-* #,##0\ _k_r_-;\-* #,##0\ _k_r_-;_-* &quot;-&quot;??\ _k_r_-;_-@_-"/>
    <numFmt numFmtId="166" formatCode="#,##0;\-#,##0;"/>
    <numFmt numFmtId="167" formatCode="&quot;Ramavtalsupphandlingens diarienr: &quot;@"/>
    <numFmt numFmtId="168" formatCode="0.0"/>
    <numFmt numFmtId="169" formatCode="#,###"/>
    <numFmt numFmtId="170" formatCode="#,##0.00\ &quot;kr&quot;"/>
    <numFmt numFmtId="171" formatCode="#,##0\ &quot;kr&quot;"/>
    <numFmt numFmtId="172" formatCode="#,##0.0_ ;\-#,##0.0\ "/>
    <numFmt numFmtId="173" formatCode=";;;"/>
    <numFmt numFmtId="174" formatCode="#,##0_ ;\-#,##0\ "/>
    <numFmt numFmtId="175" formatCode="00&quot;.&quot;"/>
  </numFmts>
  <fonts count="57" x14ac:knownFonts="1">
    <font>
      <sz val="10"/>
      <name val="Arial"/>
    </font>
    <font>
      <sz val="8"/>
      <name val="Arial"/>
      <family val="2"/>
    </font>
    <font>
      <sz val="10"/>
      <name val="Arial"/>
      <family val="2"/>
    </font>
    <font>
      <b/>
      <sz val="10"/>
      <name val="Arial"/>
      <family val="2"/>
    </font>
    <font>
      <b/>
      <sz val="14"/>
      <name val="Arial"/>
      <family val="2"/>
    </font>
    <font>
      <sz val="10"/>
      <name val="Arial"/>
      <family val="2"/>
    </font>
    <font>
      <b/>
      <sz val="12"/>
      <name val="Arial"/>
      <family val="2"/>
    </font>
    <font>
      <sz val="12"/>
      <name val="Arial"/>
      <family val="2"/>
    </font>
    <font>
      <sz val="20"/>
      <name val="Arial"/>
      <family val="2"/>
    </font>
    <font>
      <b/>
      <sz val="36"/>
      <name val="Arial"/>
      <family val="2"/>
    </font>
    <font>
      <sz val="14"/>
      <name val="Arial"/>
      <family val="2"/>
    </font>
    <font>
      <sz val="10"/>
      <color indexed="10"/>
      <name val="Arial"/>
      <family val="2"/>
    </font>
    <font>
      <b/>
      <sz val="16"/>
      <name val="Arial"/>
      <family val="2"/>
    </font>
    <font>
      <sz val="10"/>
      <name val="Arial"/>
      <family val="2"/>
    </font>
    <font>
      <i/>
      <sz val="10"/>
      <name val="Arial"/>
      <family val="2"/>
    </font>
    <font>
      <sz val="10"/>
      <color indexed="17"/>
      <name val="Arial"/>
      <family val="2"/>
    </font>
    <font>
      <sz val="8"/>
      <name val="Arial"/>
      <family val="2"/>
    </font>
    <font>
      <b/>
      <sz val="10"/>
      <color indexed="8"/>
      <name val="Arial"/>
      <family val="2"/>
    </font>
    <font>
      <b/>
      <i/>
      <sz val="10"/>
      <name val="Arial"/>
      <family val="2"/>
    </font>
    <font>
      <u/>
      <sz val="10"/>
      <color indexed="12"/>
      <name val="Arial"/>
      <family val="2"/>
    </font>
    <font>
      <b/>
      <sz val="10"/>
      <color indexed="10"/>
      <name val="Arial"/>
      <family val="2"/>
    </font>
    <font>
      <sz val="10"/>
      <name val="Times New Roman"/>
      <family val="1"/>
    </font>
    <font>
      <sz val="12"/>
      <color indexed="8"/>
      <name val="Times New Roman"/>
      <family val="1"/>
    </font>
    <font>
      <b/>
      <sz val="17"/>
      <color indexed="8"/>
      <name val="Arial"/>
      <family val="2"/>
    </font>
    <font>
      <b/>
      <sz val="20"/>
      <name val="Arial"/>
      <family val="2"/>
    </font>
    <font>
      <b/>
      <sz val="12"/>
      <color indexed="8"/>
      <name val="Arial"/>
      <family val="2"/>
    </font>
    <font>
      <b/>
      <i/>
      <sz val="12"/>
      <name val="Arial"/>
      <family val="2"/>
    </font>
    <font>
      <sz val="11"/>
      <color indexed="8"/>
      <name val="Arial"/>
      <family val="2"/>
    </font>
    <font>
      <sz val="10"/>
      <color indexed="8"/>
      <name val="Arial"/>
      <family val="2"/>
    </font>
    <font>
      <b/>
      <i/>
      <sz val="10"/>
      <color indexed="10"/>
      <name val="Arial"/>
      <family val="2"/>
    </font>
    <font>
      <sz val="10"/>
      <name val="Arial"/>
      <family val="2"/>
    </font>
    <font>
      <b/>
      <i/>
      <sz val="11"/>
      <name val="Arial"/>
      <family val="2"/>
    </font>
    <font>
      <b/>
      <i/>
      <u/>
      <sz val="11"/>
      <name val="Arial"/>
      <family val="2"/>
    </font>
    <font>
      <sz val="11"/>
      <name val="Arial"/>
      <family val="2"/>
    </font>
    <font>
      <sz val="11"/>
      <color theme="1"/>
      <name val="Calibri"/>
      <family val="2"/>
      <scheme val="minor"/>
    </font>
    <font>
      <sz val="10"/>
      <color rgb="FF00B050"/>
      <name val="Arial"/>
      <family val="2"/>
    </font>
    <font>
      <sz val="10"/>
      <color rgb="FFFF0000"/>
      <name val="Arial"/>
      <family val="2"/>
    </font>
    <font>
      <sz val="10"/>
      <color rgb="FF00B0F0"/>
      <name val="Arial"/>
      <family val="2"/>
    </font>
    <font>
      <sz val="14"/>
      <color rgb="FFFF0000"/>
      <name val="Arial"/>
      <family val="2"/>
    </font>
    <font>
      <sz val="8"/>
      <color rgb="FFFF0000"/>
      <name val="Arial"/>
      <family val="2"/>
    </font>
    <font>
      <sz val="10"/>
      <color theme="1"/>
      <name val="Arial"/>
      <family val="2"/>
    </font>
    <font>
      <i/>
      <sz val="10"/>
      <color rgb="FFFF0000"/>
      <name val="Arial"/>
      <family val="2"/>
    </font>
    <font>
      <b/>
      <sz val="10"/>
      <color rgb="FFFF0000"/>
      <name val="Arial"/>
      <family val="2"/>
    </font>
    <font>
      <b/>
      <sz val="18"/>
      <color theme="3"/>
      <name val="Calibri"/>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b/>
      <i/>
      <sz val="10"/>
      <color rgb="FFFF0000"/>
      <name val="Arial"/>
      <family val="2"/>
    </font>
    <font>
      <sz val="10"/>
      <name val="Arial"/>
      <family val="2"/>
    </font>
  </fonts>
  <fills count="47">
    <fill>
      <patternFill patternType="none"/>
    </fill>
    <fill>
      <patternFill patternType="gray125"/>
    </fill>
    <fill>
      <patternFill patternType="solid">
        <fgColor indexed="43"/>
        <bgColor indexed="64"/>
      </patternFill>
    </fill>
    <fill>
      <patternFill patternType="solid">
        <fgColor indexed="27"/>
        <bgColor indexed="64"/>
      </patternFill>
    </fill>
    <fill>
      <patternFill patternType="solid">
        <fgColor indexed="42"/>
        <bgColor indexed="64"/>
      </patternFill>
    </fill>
    <fill>
      <patternFill patternType="solid">
        <fgColor indexed="52"/>
        <bgColor indexed="64"/>
      </patternFill>
    </fill>
    <fill>
      <patternFill patternType="solid">
        <fgColor indexed="9"/>
        <bgColor indexed="64"/>
      </patternFill>
    </fill>
    <fill>
      <patternFill patternType="solid">
        <fgColor rgb="FFFFFF99"/>
        <bgColor indexed="64"/>
      </patternFill>
    </fill>
    <fill>
      <patternFill patternType="solid">
        <fgColor rgb="FFCCFFFF"/>
        <bgColor indexed="64"/>
      </patternFill>
    </fill>
    <fill>
      <patternFill patternType="solid">
        <fgColor rgb="FFCCFFCC"/>
        <bgColor indexed="64"/>
      </patternFill>
    </fill>
    <fill>
      <patternFill patternType="solid">
        <fgColor rgb="FFFABF8F"/>
        <bgColor indexed="64"/>
      </patternFill>
    </fill>
    <fill>
      <patternFill patternType="solid">
        <fgColor rgb="FFDDDDDD"/>
        <bgColor indexed="64"/>
      </patternFill>
    </fill>
    <fill>
      <patternFill patternType="solid">
        <fgColor rgb="FFFFFF99"/>
        <bgColor rgb="FFFFFF99"/>
      </patternFill>
    </fill>
    <fill>
      <patternFill patternType="solid">
        <fgColor theme="0"/>
        <bgColor rgb="FFFFFF99"/>
      </patternFill>
    </fill>
    <fill>
      <patternFill patternType="solid">
        <fgColor rgb="FFFFFFFF"/>
        <bgColor indexed="64"/>
      </patternFill>
    </fill>
    <fill>
      <patternFill patternType="solid">
        <fgColor rgb="FFCCFFFF"/>
        <bgColor rgb="FFFFFF99"/>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FFFF00"/>
        <bgColor indexed="64"/>
      </patternFill>
    </fill>
    <fill>
      <patternFill patternType="solid">
        <fgColor rgb="FFFFFF00"/>
        <bgColor rgb="FFFFFF99"/>
      </patternFill>
    </fill>
    <fill>
      <patternFill patternType="solid">
        <fgColor theme="0" tint="-0.249977111117893"/>
        <bgColor rgb="FFFFFF99"/>
      </patternFill>
    </fill>
  </fills>
  <borders count="101">
    <border>
      <left/>
      <right/>
      <top/>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right/>
      <top/>
      <bottom style="thin">
        <color indexed="55"/>
      </bottom>
      <diagonal/>
    </border>
    <border>
      <left style="thin">
        <color indexed="55"/>
      </left>
      <right style="thin">
        <color indexed="55"/>
      </right>
      <top/>
      <bottom style="thin">
        <color indexed="55"/>
      </bottom>
      <diagonal/>
    </border>
    <border>
      <left style="thin">
        <color indexed="55"/>
      </left>
      <right style="thin">
        <color indexed="55"/>
      </right>
      <top/>
      <bottom/>
      <diagonal/>
    </border>
    <border>
      <left style="thin">
        <color indexed="55"/>
      </left>
      <right style="thin">
        <color indexed="55"/>
      </right>
      <top style="thin">
        <color indexed="55"/>
      </top>
      <bottom/>
      <diagonal/>
    </border>
    <border>
      <left style="thin">
        <color indexed="55"/>
      </left>
      <right/>
      <top style="thin">
        <color indexed="55"/>
      </top>
      <bottom style="thin">
        <color indexed="55"/>
      </bottom>
      <diagonal/>
    </border>
    <border>
      <left/>
      <right/>
      <top/>
      <bottom style="medium">
        <color indexed="64"/>
      </bottom>
      <diagonal/>
    </border>
    <border>
      <left/>
      <right style="medium">
        <color indexed="64"/>
      </right>
      <top/>
      <bottom style="medium">
        <color indexed="64"/>
      </bottom>
      <diagonal/>
    </border>
    <border>
      <left/>
      <right/>
      <top style="thin">
        <color indexed="55"/>
      </top>
      <bottom/>
      <diagonal/>
    </border>
    <border>
      <left/>
      <right style="thin">
        <color indexed="55"/>
      </right>
      <top style="thin">
        <color indexed="55"/>
      </top>
      <bottom/>
      <diagonal/>
    </border>
    <border>
      <left/>
      <right style="thin">
        <color indexed="55"/>
      </right>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top style="thin">
        <color indexed="55"/>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969696"/>
      </left>
      <right style="thin">
        <color rgb="FF969696"/>
      </right>
      <top style="thin">
        <color rgb="FF969696"/>
      </top>
      <bottom style="thin">
        <color rgb="FF969696"/>
      </bottom>
      <diagonal/>
    </border>
    <border>
      <left/>
      <right style="thin">
        <color theme="0" tint="-0.499984740745262"/>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499984740745262"/>
      </right>
      <top style="thin">
        <color theme="0" tint="-0.499984740745262"/>
      </top>
      <bottom/>
      <diagonal/>
    </border>
    <border>
      <left style="thin">
        <color rgb="FF969696"/>
      </left>
      <right/>
      <top style="thin">
        <color rgb="FF969696"/>
      </top>
      <bottom style="thin">
        <color rgb="FF969696"/>
      </bottom>
      <diagonal/>
    </border>
    <border>
      <left style="thin">
        <color theme="0" tint="-0.499984740745262"/>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rgb="FF969696"/>
      </top>
      <bottom/>
      <diagonal/>
    </border>
    <border>
      <left/>
      <right/>
      <top style="thin">
        <color theme="0" tint="-0.499984740745262"/>
      </top>
      <bottom/>
      <diagonal/>
    </border>
    <border>
      <left/>
      <right/>
      <top/>
      <bottom style="thin">
        <color rgb="FF969696"/>
      </bottom>
      <diagonal/>
    </border>
    <border>
      <left/>
      <right style="thin">
        <color rgb="FF969696"/>
      </right>
      <top/>
      <bottom style="thin">
        <color rgb="FF969696"/>
      </bottom>
      <diagonal/>
    </border>
    <border>
      <left/>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top/>
      <bottom/>
      <diagonal/>
    </border>
    <border>
      <left style="thin">
        <color theme="0" tint="-0.499984740745262"/>
      </left>
      <right style="thin">
        <color indexed="55"/>
      </right>
      <top style="thin">
        <color indexed="55"/>
      </top>
      <bottom style="thin">
        <color indexed="55"/>
      </bottom>
      <diagonal/>
    </border>
    <border>
      <left style="thin">
        <color theme="0" tint="-0.499984740745262"/>
      </left>
      <right/>
      <top style="thin">
        <color theme="0" tint="-0.499984740745262"/>
      </top>
      <bottom/>
      <diagonal/>
    </border>
    <border>
      <left/>
      <right/>
      <top style="thin">
        <color theme="0" tint="-0.34998626667073579"/>
      </top>
      <bottom/>
      <diagonal/>
    </border>
    <border>
      <left/>
      <right/>
      <top style="thin">
        <color indexed="55"/>
      </top>
      <bottom style="thin">
        <color theme="0" tint="-0.34998626667073579"/>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rgb="FF969696"/>
      </left>
      <right/>
      <top/>
      <bottom style="thin">
        <color rgb="FF969696"/>
      </bottom>
      <diagonal/>
    </border>
    <border>
      <left/>
      <right style="thin">
        <color indexed="55"/>
      </right>
      <top style="thin">
        <color rgb="FF969696"/>
      </top>
      <bottom style="thin">
        <color rgb="FF969696"/>
      </bottom>
      <diagonal/>
    </border>
    <border>
      <left/>
      <right/>
      <top/>
      <bottom style="thin">
        <color theme="0" tint="-0.499984740745262"/>
      </bottom>
      <diagonal/>
    </border>
    <border>
      <left/>
      <right style="thin">
        <color rgb="FF969696"/>
      </right>
      <top style="thin">
        <color indexed="55"/>
      </top>
      <bottom style="thin">
        <color indexed="55"/>
      </bottom>
      <diagonal/>
    </border>
    <border>
      <left style="thin">
        <color theme="0" tint="-0.34998626667073579"/>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969696"/>
      </left>
      <right/>
      <top style="thin">
        <color rgb="FF969696"/>
      </top>
      <bottom/>
      <diagonal/>
    </border>
    <border>
      <left/>
      <right style="thin">
        <color rgb="FF969696"/>
      </right>
      <top style="thin">
        <color rgb="FF969696"/>
      </top>
      <bottom/>
      <diagonal/>
    </border>
    <border>
      <left style="thin">
        <color rgb="FF969696"/>
      </left>
      <right style="thin">
        <color rgb="FF969696"/>
      </right>
      <top/>
      <bottom style="thin">
        <color rgb="FF969696"/>
      </bottom>
      <diagonal/>
    </border>
    <border>
      <left style="thin">
        <color rgb="FF969696"/>
      </left>
      <right style="thin">
        <color rgb="FF969696"/>
      </right>
      <top style="thin">
        <color rgb="FF969696"/>
      </top>
      <bottom/>
      <diagonal/>
    </border>
    <border>
      <left style="thin">
        <color indexed="55"/>
      </left>
      <right/>
      <top style="thin">
        <color rgb="FF969696"/>
      </top>
      <bottom/>
      <diagonal/>
    </border>
    <border>
      <left style="thin">
        <color indexed="55"/>
      </left>
      <right/>
      <top style="thin">
        <color rgb="FF969696"/>
      </top>
      <bottom style="thin">
        <color indexed="55"/>
      </bottom>
      <diagonal/>
    </border>
    <border>
      <left/>
      <right style="thin">
        <color rgb="FF969696"/>
      </right>
      <top style="thin">
        <color rgb="FF969696"/>
      </top>
      <bottom style="thin">
        <color indexed="55"/>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theme="0" tint="-0.34998626667073579"/>
      </right>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thin">
        <color rgb="FF969696"/>
      </right>
      <top style="thin">
        <color theme="0" tint="-0.34998626667073579"/>
      </top>
      <bottom/>
      <diagonal/>
    </border>
    <border>
      <left/>
      <right/>
      <top style="thin">
        <color theme="0" tint="-0.34998626667073579"/>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style="thin">
        <color theme="0" tint="-0.34998626667073579"/>
      </left>
      <right style="thin">
        <color rgb="FF969696"/>
      </right>
      <top style="thin">
        <color theme="0" tint="-0.34998626667073579"/>
      </top>
      <bottom style="thin">
        <color theme="0" tint="-0.34998626667073579"/>
      </bottom>
      <diagonal/>
    </border>
    <border>
      <left style="thin">
        <color rgb="FF969696"/>
      </left>
      <right style="thin">
        <color rgb="FF969696"/>
      </right>
      <top style="thin">
        <color theme="0" tint="-0.34998626667073579"/>
      </top>
      <bottom style="thin">
        <color theme="0" tint="-0.34998626667073579"/>
      </bottom>
      <diagonal/>
    </border>
    <border>
      <left style="thin">
        <color rgb="FF969696"/>
      </left>
      <right style="thin">
        <color theme="0" tint="-0.499984740745262"/>
      </right>
      <top style="thin">
        <color theme="0" tint="-0.34998626667073579"/>
      </top>
      <bottom style="thin">
        <color theme="0" tint="-0.34998626667073579"/>
      </bottom>
      <diagonal/>
    </border>
    <border>
      <left/>
      <right style="thin">
        <color rgb="FF969696"/>
      </right>
      <top/>
      <bottom/>
      <diagonal/>
    </border>
    <border>
      <left style="thin">
        <color rgb="FF969696"/>
      </left>
      <right/>
      <top style="thin">
        <color rgb="FF969696"/>
      </top>
      <bottom style="thin">
        <color indexed="55"/>
      </bottom>
      <diagonal/>
    </border>
    <border>
      <left style="medium">
        <color indexed="64"/>
      </left>
      <right style="medium">
        <color indexed="64"/>
      </right>
      <top style="medium">
        <color indexed="64"/>
      </top>
      <bottom style="thin">
        <color theme="1"/>
      </bottom>
      <diagonal/>
    </border>
    <border>
      <left style="medium">
        <color indexed="64"/>
      </left>
      <right style="medium">
        <color indexed="64"/>
      </right>
      <top style="thin">
        <color theme="1"/>
      </top>
      <bottom style="thin">
        <color theme="1"/>
      </bottom>
      <diagonal/>
    </border>
    <border>
      <left style="medium">
        <color indexed="64"/>
      </left>
      <right style="medium">
        <color indexed="64"/>
      </right>
      <top style="thin">
        <color theme="1"/>
      </top>
      <bottom style="medium">
        <color indexed="64"/>
      </bottom>
      <diagonal/>
    </border>
    <border>
      <left style="thin">
        <color indexed="55"/>
      </left>
      <right/>
      <top style="thin">
        <color rgb="FF969696"/>
      </top>
      <bottom style="thin">
        <color rgb="FF969696"/>
      </bottom>
      <diagonal/>
    </border>
    <border>
      <left style="thin">
        <color rgb="FF969696"/>
      </left>
      <right style="thin">
        <color theme="0" tint="-0.499984740745262"/>
      </right>
      <top style="thin">
        <color rgb="FF969696"/>
      </top>
      <bottom style="thin">
        <color theme="0" tint="-0.499984740745262"/>
      </bottom>
      <diagonal/>
    </border>
    <border>
      <left style="medium">
        <color indexed="64"/>
      </left>
      <right style="medium">
        <color indexed="64"/>
      </right>
      <top style="thin">
        <color indexed="64"/>
      </top>
      <bottom style="thin">
        <color theme="1"/>
      </bottom>
      <diagonal/>
    </border>
    <border>
      <left style="medium">
        <color indexed="64"/>
      </left>
      <right style="medium">
        <color indexed="64"/>
      </right>
      <top style="thin">
        <color theme="1"/>
      </top>
      <bottom/>
      <diagonal/>
    </border>
  </borders>
  <cellStyleXfs count="46">
    <xf numFmtId="0" fontId="0" fillId="0" borderId="0"/>
    <xf numFmtId="0" fontId="2" fillId="2" borderId="19" applyNumberFormat="0">
      <alignment vertical="top" wrapText="1"/>
      <protection locked="0"/>
    </xf>
    <xf numFmtId="0" fontId="19" fillId="0" borderId="0" applyNumberFormat="0" applyFill="0" applyBorder="0" applyAlignment="0" applyProtection="0"/>
    <xf numFmtId="0" fontId="2" fillId="8" borderId="0" applyNumberFormat="0" applyFont="0" applyBorder="0" applyAlignment="0" applyProtection="0"/>
    <xf numFmtId="0" fontId="2" fillId="11" borderId="0" applyNumberFormat="0" applyFont="0" applyBorder="0" applyAlignment="0" applyProtection="0">
      <alignment vertical="top"/>
    </xf>
    <xf numFmtId="166" fontId="2" fillId="9" borderId="0" applyNumberFormat="0" applyFont="0" applyBorder="0" applyAlignment="0" applyProtection="0"/>
    <xf numFmtId="0" fontId="2" fillId="12" borderId="0" applyNumberFormat="0" applyFont="0" applyBorder="0" applyAlignment="0" applyProtection="0"/>
    <xf numFmtId="0" fontId="2" fillId="0" borderId="20" applyNumberFormat="0" applyFont="0" applyFill="0" applyAlignment="0" applyProtection="0"/>
    <xf numFmtId="0" fontId="2" fillId="10" borderId="0" applyNumberFormat="0" applyFont="0" applyBorder="0" applyAlignment="0" applyProtection="0">
      <alignment horizontal="center" vertical="center" wrapText="1"/>
      <protection locked="0"/>
    </xf>
    <xf numFmtId="0" fontId="34" fillId="0" borderId="0"/>
    <xf numFmtId="0" fontId="2" fillId="0" borderId="20" applyNumberFormat="0" applyFill="0" applyAlignment="0" applyProtection="0"/>
    <xf numFmtId="0" fontId="1" fillId="0" borderId="20" applyNumberFormat="0" applyFill="0" applyAlignment="0" applyProtection="0"/>
    <xf numFmtId="0" fontId="17" fillId="0" borderId="0" applyNumberFormat="0" applyFill="0" applyProtection="0"/>
    <xf numFmtId="44" fontId="5" fillId="0" borderId="0" applyFon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17" borderId="0" applyNumberFormat="0" applyBorder="0" applyAlignment="0" applyProtection="0"/>
    <xf numFmtId="0" fontId="46" fillId="18" borderId="0" applyNumberFormat="0" applyBorder="0" applyAlignment="0" applyProtection="0"/>
    <xf numFmtId="0" fontId="47" fillId="19" borderId="0" applyNumberFormat="0" applyBorder="0" applyAlignment="0" applyProtection="0"/>
    <xf numFmtId="0" fontId="48" fillId="20" borderId="60" applyNumberFormat="0" applyAlignment="0" applyProtection="0"/>
    <xf numFmtId="0" fontId="49" fillId="21" borderId="61" applyNumberFormat="0" applyAlignment="0" applyProtection="0"/>
    <xf numFmtId="0" fontId="50" fillId="21" borderId="60" applyNumberFormat="0" applyAlignment="0" applyProtection="0"/>
    <xf numFmtId="0" fontId="51" fillId="0" borderId="62" applyNumberFormat="0" applyFill="0" applyAlignment="0" applyProtection="0"/>
    <xf numFmtId="0" fontId="52" fillId="22" borderId="63" applyNumberFormat="0" applyAlignment="0" applyProtection="0"/>
    <xf numFmtId="0" fontId="53" fillId="0" borderId="0" applyNumberFormat="0" applyFill="0" applyBorder="0" applyAlignment="0" applyProtection="0"/>
    <xf numFmtId="0" fontId="30" fillId="23" borderId="64" applyNumberFormat="0" applyFont="0" applyAlignment="0" applyProtection="0"/>
    <xf numFmtId="0" fontId="34" fillId="24" borderId="0" applyNumberFormat="0" applyBorder="0" applyAlignment="0" applyProtection="0"/>
    <xf numFmtId="0" fontId="34" fillId="25" borderId="0" applyNumberFormat="0" applyBorder="0" applyAlignment="0" applyProtection="0"/>
    <xf numFmtId="0" fontId="54" fillId="26"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54"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54" fillId="32"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5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54" fillId="38" borderId="0" applyNumberFormat="0" applyBorder="0" applyAlignment="0" applyProtection="0"/>
    <xf numFmtId="0" fontId="5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54" fillId="42" borderId="0" applyNumberFormat="0" applyBorder="0" applyAlignment="0" applyProtection="0"/>
    <xf numFmtId="164" fontId="56" fillId="0" borderId="0" applyFont="0" applyFill="0" applyBorder="0" applyAlignment="0" applyProtection="0"/>
  </cellStyleXfs>
  <cellXfs count="575">
    <xf numFmtId="0" fontId="0" fillId="0" borderId="0" xfId="0"/>
    <xf numFmtId="0" fontId="2" fillId="0" borderId="0" xfId="0" applyFont="1"/>
    <xf numFmtId="0" fontId="8" fillId="0" borderId="0" xfId="0" applyFont="1" applyAlignment="1">
      <alignment horizontal="center"/>
    </xf>
    <xf numFmtId="0" fontId="9" fillId="0" borderId="0" xfId="0" applyFont="1" applyAlignment="1">
      <alignment horizontal="center"/>
    </xf>
    <xf numFmtId="0" fontId="8" fillId="0" borderId="0" xfId="0" applyFont="1"/>
    <xf numFmtId="0" fontId="2" fillId="0" borderId="0" xfId="0" applyFont="1" applyProtection="1">
      <protection locked="0"/>
    </xf>
    <xf numFmtId="0" fontId="2" fillId="5" borderId="0" xfId="0" applyFont="1" applyFill="1" applyAlignment="1" applyProtection="1">
      <alignment horizontal="center" vertical="center" wrapText="1"/>
      <protection locked="0"/>
    </xf>
    <xf numFmtId="0" fontId="2" fillId="0" borderId="2" xfId="0" applyFont="1" applyBorder="1"/>
    <xf numFmtId="167" fontId="7" fillId="0" borderId="0" xfId="0" applyNumberFormat="1" applyFont="1" applyAlignment="1">
      <alignment horizontal="center"/>
    </xf>
    <xf numFmtId="0" fontId="19" fillId="0" borderId="0" xfId="2"/>
    <xf numFmtId="0" fontId="14" fillId="0" borderId="0" xfId="3" applyNumberFormat="1" applyFont="1" applyFill="1" applyBorder="1" applyAlignment="1" applyProtection="1">
      <alignment horizontal="left" vertical="top"/>
    </xf>
    <xf numFmtId="0" fontId="2" fillId="0" borderId="0" xfId="0" applyFont="1" applyAlignment="1">
      <alignment horizontal="right" vertical="top"/>
    </xf>
    <xf numFmtId="0" fontId="6" fillId="0" borderId="3" xfId="0" applyFont="1" applyBorder="1" applyAlignment="1">
      <alignment vertical="center" wrapText="1"/>
    </xf>
    <xf numFmtId="0" fontId="21" fillId="0" borderId="0" xfId="0" applyFont="1"/>
    <xf numFmtId="0" fontId="2" fillId="0" borderId="0" xfId="0" applyFont="1" applyAlignment="1">
      <alignment horizontal="left" vertical="top" wrapText="1"/>
    </xf>
    <xf numFmtId="49" fontId="2" fillId="8" borderId="4" xfId="3" applyNumberFormat="1" applyFont="1" applyBorder="1" applyAlignment="1" applyProtection="1">
      <protection locked="0"/>
    </xf>
    <xf numFmtId="49" fontId="2" fillId="12" borderId="4" xfId="6" applyNumberFormat="1" applyFont="1" applyBorder="1" applyAlignment="1" applyProtection="1">
      <protection locked="0"/>
    </xf>
    <xf numFmtId="49" fontId="2" fillId="8" borderId="5" xfId="3" applyNumberFormat="1" applyFont="1" applyBorder="1" applyAlignment="1" applyProtection="1">
      <protection locked="0"/>
    </xf>
    <xf numFmtId="49" fontId="2" fillId="12" borderId="5" xfId="6" applyNumberFormat="1" applyFont="1" applyBorder="1" applyAlignment="1" applyProtection="1">
      <protection locked="0"/>
    </xf>
    <xf numFmtId="0" fontId="0" fillId="0" borderId="6" xfId="0" applyBorder="1" applyAlignment="1">
      <alignment wrapText="1"/>
    </xf>
    <xf numFmtId="49" fontId="2" fillId="8" borderId="4" xfId="3" applyNumberFormat="1" applyFont="1" applyBorder="1" applyAlignment="1" applyProtection="1">
      <alignment vertical="center" wrapText="1"/>
      <protection locked="0"/>
    </xf>
    <xf numFmtId="49" fontId="2" fillId="12" borderId="4" xfId="6" applyNumberFormat="1" applyFont="1" applyBorder="1" applyAlignment="1" applyProtection="1">
      <alignment vertical="center" wrapText="1"/>
      <protection locked="0"/>
    </xf>
    <xf numFmtId="0" fontId="1" fillId="0" borderId="0" xfId="0" applyFont="1"/>
    <xf numFmtId="0" fontId="1" fillId="0" borderId="5" xfId="0" applyFont="1" applyBorder="1" applyAlignment="1">
      <alignment wrapText="1"/>
    </xf>
    <xf numFmtId="0" fontId="6" fillId="0" borderId="0" xfId="0" applyFont="1" applyAlignment="1">
      <alignment vertical="center" wrapText="1"/>
    </xf>
    <xf numFmtId="0" fontId="2" fillId="0" borderId="0" xfId="0" applyFont="1" applyAlignment="1">
      <alignment vertical="center"/>
    </xf>
    <xf numFmtId="0" fontId="4" fillId="0" borderId="0" xfId="0" applyFont="1"/>
    <xf numFmtId="0" fontId="22" fillId="0" borderId="0" xfId="0" applyFont="1" applyAlignment="1">
      <alignment vertical="center"/>
    </xf>
    <xf numFmtId="0" fontId="12" fillId="0" borderId="0" xfId="0" applyFont="1" applyAlignment="1">
      <alignment horizontal="left" wrapText="1"/>
    </xf>
    <xf numFmtId="0" fontId="10" fillId="0" borderId="0" xfId="0" applyFont="1" applyAlignment="1">
      <alignment horizontal="left"/>
    </xf>
    <xf numFmtId="0" fontId="23" fillId="0" borderId="0" xfId="0" applyFont="1" applyAlignment="1">
      <alignment horizontal="left" vertical="center" indent="4"/>
    </xf>
    <xf numFmtId="0" fontId="22" fillId="0" borderId="0" xfId="0" applyFont="1" applyAlignment="1">
      <alignment horizontal="left" vertical="center" indent="1"/>
    </xf>
    <xf numFmtId="0" fontId="15" fillId="0" borderId="0" xfId="0" applyFont="1"/>
    <xf numFmtId="0" fontId="2" fillId="0" borderId="0" xfId="0" applyFont="1" applyAlignment="1">
      <alignment horizontal="right"/>
    </xf>
    <xf numFmtId="0" fontId="35" fillId="0" borderId="0" xfId="0" applyFont="1"/>
    <xf numFmtId="0" fontId="4" fillId="0" borderId="0" xfId="0" applyFont="1" applyAlignment="1">
      <alignment wrapText="1"/>
    </xf>
    <xf numFmtId="0" fontId="2" fillId="0" borderId="0" xfId="0" applyFont="1" applyAlignment="1">
      <alignment vertical="top"/>
    </xf>
    <xf numFmtId="0" fontId="3" fillId="0" borderId="0" xfId="0" applyFont="1" applyAlignment="1">
      <alignment vertical="top"/>
    </xf>
    <xf numFmtId="0" fontId="15" fillId="0" borderId="0" xfId="0" applyFont="1" applyAlignment="1">
      <alignment vertical="top"/>
    </xf>
    <xf numFmtId="0" fontId="3" fillId="0" borderId="3" xfId="0" applyFont="1" applyBorder="1" applyAlignment="1">
      <alignment vertical="top"/>
    </xf>
    <xf numFmtId="0" fontId="3" fillId="0" borderId="0" xfId="0" applyFont="1" applyAlignment="1">
      <alignment horizontal="left" vertical="top"/>
    </xf>
    <xf numFmtId="0" fontId="2" fillId="0" borderId="0" xfId="0" applyFont="1" applyAlignment="1">
      <alignment vertical="top" wrapText="1"/>
    </xf>
    <xf numFmtId="0" fontId="11" fillId="0" borderId="0" xfId="0" applyFont="1" applyAlignment="1">
      <alignment horizontal="center" vertical="top" wrapText="1"/>
    </xf>
    <xf numFmtId="0" fontId="3" fillId="0" borderId="0" xfId="0" applyFont="1" applyAlignment="1">
      <alignment horizontal="left" vertical="top" wrapText="1"/>
    </xf>
    <xf numFmtId="0" fontId="3" fillId="0" borderId="0" xfId="0" applyFont="1" applyAlignment="1">
      <alignment vertical="top" wrapText="1"/>
    </xf>
    <xf numFmtId="0" fontId="20" fillId="0" borderId="0" xfId="0" applyFont="1" applyAlignment="1">
      <alignment horizontal="right" vertical="top"/>
    </xf>
    <xf numFmtId="0" fontId="2" fillId="6" borderId="0" xfId="0" applyFont="1" applyFill="1" applyAlignment="1">
      <alignment horizontal="left" vertical="top" wrapText="1"/>
    </xf>
    <xf numFmtId="0" fontId="20" fillId="0" borderId="0" xfId="0" applyFont="1" applyAlignment="1">
      <alignment vertical="top" wrapText="1"/>
    </xf>
    <xf numFmtId="0" fontId="2" fillId="0" borderId="0" xfId="0" applyFont="1" applyAlignment="1">
      <alignment horizontal="left" vertical="top"/>
    </xf>
    <xf numFmtId="0" fontId="21" fillId="0" borderId="0" xfId="0" applyFont="1" applyAlignment="1">
      <alignment vertical="top"/>
    </xf>
    <xf numFmtId="49" fontId="2" fillId="0" borderId="0" xfId="0" applyNumberFormat="1" applyFont="1" applyAlignment="1">
      <alignment vertical="top"/>
    </xf>
    <xf numFmtId="0" fontId="2" fillId="6" borderId="0" xfId="0" applyFont="1" applyFill="1" applyAlignment="1">
      <alignment vertical="center"/>
    </xf>
    <xf numFmtId="49" fontId="2" fillId="13" borderId="0" xfId="6" applyNumberFormat="1" applyFont="1" applyFill="1" applyBorder="1" applyAlignment="1" applyProtection="1">
      <alignment vertical="top"/>
    </xf>
    <xf numFmtId="0" fontId="2" fillId="0" borderId="6" xfId="0" applyFont="1" applyBorder="1" applyAlignment="1">
      <alignment wrapText="1"/>
    </xf>
    <xf numFmtId="0" fontId="36" fillId="0" borderId="0" xfId="0" applyFont="1" applyAlignment="1">
      <alignment vertical="top"/>
    </xf>
    <xf numFmtId="0" fontId="37" fillId="0" borderId="0" xfId="0" applyFont="1" applyAlignment="1">
      <alignment vertical="top"/>
    </xf>
    <xf numFmtId="0" fontId="38" fillId="0" borderId="0" xfId="0" applyFont="1"/>
    <xf numFmtId="169" fontId="2" fillId="0" borderId="2" xfId="0" applyNumberFormat="1" applyFont="1" applyBorder="1"/>
    <xf numFmtId="0" fontId="3" fillId="0" borderId="0" xfId="0" applyFont="1"/>
    <xf numFmtId="0" fontId="4" fillId="0" borderId="0" xfId="0" applyFont="1" applyAlignment="1">
      <alignment vertical="top"/>
    </xf>
    <xf numFmtId="166" fontId="2" fillId="0" borderId="0" xfId="5" applyNumberFormat="1" applyFont="1" applyFill="1" applyBorder="1" applyAlignment="1" applyProtection="1">
      <alignment horizontal="right" vertical="top" wrapText="1"/>
    </xf>
    <xf numFmtId="0" fontId="2" fillId="0" borderId="0" xfId="0" applyFont="1" applyAlignment="1">
      <alignment horizontal="center" vertical="top"/>
    </xf>
    <xf numFmtId="0" fontId="36" fillId="0" borderId="0" xfId="0" applyFont="1" applyAlignment="1">
      <alignment horizontal="right" vertical="top"/>
    </xf>
    <xf numFmtId="0" fontId="1" fillId="0" borderId="0" xfId="0" applyFont="1" applyAlignment="1">
      <alignment horizontal="left" vertical="top"/>
    </xf>
    <xf numFmtId="0" fontId="0" fillId="0" borderId="0" xfId="0" applyAlignment="1">
      <alignment horizontal="left" vertical="top" wrapText="1"/>
    </xf>
    <xf numFmtId="0" fontId="2" fillId="0" borderId="0" xfId="0" applyFont="1" applyAlignment="1" applyProtection="1">
      <alignment vertical="top"/>
      <protection locked="0"/>
    </xf>
    <xf numFmtId="0" fontId="3" fillId="0" borderId="0" xfId="0" applyFont="1" applyAlignment="1" applyProtection="1">
      <alignment vertical="top"/>
      <protection locked="0"/>
    </xf>
    <xf numFmtId="0" fontId="2" fillId="0" borderId="0" xfId="0" applyFont="1" applyAlignment="1" applyProtection="1">
      <alignment horizontal="left" vertical="top"/>
      <protection locked="0"/>
    </xf>
    <xf numFmtId="0" fontId="21" fillId="0" borderId="0" xfId="0" applyFont="1" applyAlignment="1" applyProtection="1">
      <alignment vertical="top"/>
      <protection locked="0"/>
    </xf>
    <xf numFmtId="49" fontId="2" fillId="0" borderId="0" xfId="0" applyNumberFormat="1" applyFont="1" applyAlignment="1" applyProtection="1">
      <alignment vertical="top"/>
      <protection locked="0"/>
    </xf>
    <xf numFmtId="0" fontId="2" fillId="0" borderId="0" xfId="7" applyFont="1" applyFill="1" applyBorder="1" applyAlignment="1" applyProtection="1">
      <alignment vertical="center" wrapText="1"/>
    </xf>
    <xf numFmtId="0" fontId="14" fillId="0" borderId="0" xfId="3" applyNumberFormat="1" applyFont="1" applyFill="1" applyBorder="1" applyAlignment="1" applyProtection="1">
      <alignment horizontal="left" vertical="top" wrapText="1"/>
    </xf>
    <xf numFmtId="0" fontId="0" fillId="0" borderId="0" xfId="0" applyAlignment="1">
      <alignment vertical="center"/>
    </xf>
    <xf numFmtId="0" fontId="2" fillId="6" borderId="0" xfId="0" applyFont="1" applyFill="1" applyAlignment="1">
      <alignment vertical="top" wrapText="1"/>
    </xf>
    <xf numFmtId="0" fontId="2" fillId="0" borderId="0" xfId="10" applyNumberFormat="1" applyBorder="1" applyAlignment="1" applyProtection="1">
      <alignment horizontal="left" vertical="top"/>
    </xf>
    <xf numFmtId="14" fontId="2" fillId="13" borderId="0" xfId="6" applyNumberFormat="1" applyFont="1" applyFill="1" applyBorder="1" applyAlignment="1" applyProtection="1">
      <alignment horizontal="left" vertical="top" wrapText="1"/>
    </xf>
    <xf numFmtId="165" fontId="2" fillId="13" borderId="0" xfId="6" applyNumberFormat="1" applyFont="1" applyFill="1" applyBorder="1" applyAlignment="1" applyProtection="1">
      <alignment horizontal="center" vertical="top" wrapText="1"/>
    </xf>
    <xf numFmtId="0" fontId="35" fillId="0" borderId="0" xfId="0" applyFont="1" applyAlignment="1">
      <alignment horizontal="center" vertical="top"/>
    </xf>
    <xf numFmtId="0" fontId="3" fillId="0" borderId="0" xfId="0" applyFont="1" applyAlignment="1">
      <alignment horizontal="right" vertical="center"/>
    </xf>
    <xf numFmtId="4" fontId="2" fillId="0" borderId="0" xfId="5" applyNumberFormat="1" applyFont="1" applyFill="1" applyBorder="1" applyAlignment="1" applyProtection="1">
      <alignment horizontal="right" vertical="center" wrapText="1"/>
    </xf>
    <xf numFmtId="0" fontId="2" fillId="0" borderId="0" xfId="7" applyNumberFormat="1" applyFont="1" applyFill="1" applyBorder="1" applyAlignment="1" applyProtection="1">
      <alignment horizontal="left" vertical="center" wrapText="1"/>
    </xf>
    <xf numFmtId="0" fontId="2" fillId="0" borderId="0" xfId="7" applyFont="1" applyFill="1" applyBorder="1" applyAlignment="1" applyProtection="1">
      <alignment vertical="top"/>
      <protection locked="0"/>
    </xf>
    <xf numFmtId="166" fontId="2" fillId="0" borderId="0" xfId="7" applyNumberFormat="1" applyFont="1" applyFill="1" applyBorder="1" applyAlignment="1" applyProtection="1">
      <alignment horizontal="right" vertical="top" wrapText="1"/>
    </xf>
    <xf numFmtId="9" fontId="2" fillId="0" borderId="0" xfId="0" applyNumberFormat="1" applyFont="1" applyAlignment="1">
      <alignment vertical="top"/>
    </xf>
    <xf numFmtId="0" fontId="27" fillId="0" borderId="0" xfId="9" applyFont="1"/>
    <xf numFmtId="0" fontId="2" fillId="0" borderId="1" xfId="0" applyFont="1" applyBorder="1" applyAlignment="1">
      <alignment vertical="top"/>
    </xf>
    <xf numFmtId="0" fontId="27" fillId="0" borderId="0" xfId="9" applyFont="1" applyAlignment="1">
      <alignment vertical="center"/>
    </xf>
    <xf numFmtId="0" fontId="36" fillId="0" borderId="0" xfId="0" applyFont="1" applyAlignment="1">
      <alignment horizontal="center" vertical="top" wrapText="1"/>
    </xf>
    <xf numFmtId="166" fontId="35" fillId="0" borderId="0" xfId="5" applyNumberFormat="1" applyFont="1" applyFill="1" applyBorder="1" applyAlignment="1" applyProtection="1">
      <alignment horizontal="right" vertical="top" wrapText="1"/>
    </xf>
    <xf numFmtId="0" fontId="26" fillId="0" borderId="0" xfId="7" applyFont="1" applyFill="1" applyBorder="1" applyAlignment="1" applyProtection="1">
      <alignment horizontal="left" vertical="center" wrapText="1"/>
    </xf>
    <xf numFmtId="0" fontId="3" fillId="0" borderId="0" xfId="0" applyFont="1" applyAlignment="1">
      <alignment horizontal="right" vertical="top"/>
    </xf>
    <xf numFmtId="0" fontId="26" fillId="0" borderId="0" xfId="0" applyFont="1" applyAlignment="1">
      <alignment horizontal="left" vertical="top" wrapText="1"/>
    </xf>
    <xf numFmtId="0" fontId="3" fillId="0" borderId="0" xfId="0" applyFont="1" applyAlignment="1">
      <alignment vertical="center"/>
    </xf>
    <xf numFmtId="0" fontId="6" fillId="0" borderId="0" xfId="0" applyFont="1" applyAlignment="1">
      <alignment horizontal="right"/>
    </xf>
    <xf numFmtId="0" fontId="40" fillId="0" borderId="0" xfId="0" applyFont="1" applyAlignment="1">
      <alignment horizontal="left" vertical="top" wrapText="1"/>
    </xf>
    <xf numFmtId="0" fontId="36" fillId="0" borderId="0" xfId="0" applyFont="1" applyAlignment="1">
      <alignment horizontal="left" vertical="top"/>
    </xf>
    <xf numFmtId="0" fontId="35" fillId="0" borderId="0" xfId="0" applyFont="1" applyAlignment="1">
      <alignment horizontal="left" vertical="top" wrapText="1"/>
    </xf>
    <xf numFmtId="0" fontId="0" fillId="0" borderId="21" xfId="0" applyBorder="1"/>
    <xf numFmtId="0" fontId="2" fillId="0" borderId="21" xfId="0" applyFont="1" applyBorder="1" applyAlignment="1">
      <alignment vertical="top"/>
    </xf>
    <xf numFmtId="0" fontId="2" fillId="0" borderId="25" xfId="0" applyFont="1" applyBorder="1" applyAlignment="1">
      <alignment vertical="top"/>
    </xf>
    <xf numFmtId="0" fontId="2" fillId="0" borderId="27" xfId="0" applyFont="1" applyBorder="1" applyAlignment="1">
      <alignment vertical="top"/>
    </xf>
    <xf numFmtId="0" fontId="2" fillId="0" borderId="28" xfId="0" applyFont="1" applyBorder="1" applyAlignment="1">
      <alignment vertical="top"/>
    </xf>
    <xf numFmtId="0" fontId="2" fillId="0" borderId="0" xfId="7" applyFont="1" applyBorder="1" applyAlignment="1" applyProtection="1">
      <alignment horizontal="left" vertical="top" wrapText="1"/>
    </xf>
    <xf numFmtId="0" fontId="2" fillId="14" borderId="0" xfId="7" applyFont="1" applyFill="1" applyBorder="1" applyAlignment="1" applyProtection="1">
      <alignment horizontal="left" vertical="top" wrapText="1"/>
    </xf>
    <xf numFmtId="0" fontId="25" fillId="13" borderId="0" xfId="7" applyFont="1" applyFill="1" applyBorder="1" applyAlignment="1" applyProtection="1">
      <alignment vertical="top"/>
    </xf>
    <xf numFmtId="0" fontId="0" fillId="0" borderId="0" xfId="0" applyAlignment="1">
      <alignment horizontal="right" vertical="center" wrapText="1"/>
    </xf>
    <xf numFmtId="0" fontId="0" fillId="0" borderId="0" xfId="0" applyAlignment="1">
      <alignment vertical="top" wrapText="1"/>
    </xf>
    <xf numFmtId="0" fontId="0" fillId="0" borderId="35" xfId="0" applyBorder="1" applyAlignment="1" applyProtection="1">
      <alignment vertical="top" wrapText="1"/>
      <protection locked="0"/>
    </xf>
    <xf numFmtId="0" fontId="0" fillId="0" borderId="0" xfId="0" applyAlignment="1" applyProtection="1">
      <alignment vertical="top" wrapText="1"/>
      <protection locked="0"/>
    </xf>
    <xf numFmtId="0" fontId="33" fillId="0" borderId="0" xfId="0" applyFont="1" applyAlignment="1">
      <alignment vertical="top" wrapText="1"/>
    </xf>
    <xf numFmtId="0" fontId="2" fillId="0" borderId="35" xfId="7" applyFont="1" applyBorder="1" applyAlignment="1" applyProtection="1">
      <alignment horizontal="left" vertical="top" wrapText="1"/>
    </xf>
    <xf numFmtId="49" fontId="2" fillId="0" borderId="35" xfId="7" applyNumberFormat="1" applyFont="1" applyFill="1" applyBorder="1" applyAlignment="1" applyProtection="1">
      <alignment horizontal="left" vertical="top" wrapText="1"/>
      <protection locked="0"/>
    </xf>
    <xf numFmtId="49" fontId="2" fillId="0" borderId="0" xfId="7" applyNumberFormat="1" applyFont="1" applyFill="1" applyBorder="1" applyAlignment="1" applyProtection="1">
      <alignment horizontal="left" vertical="top" wrapText="1"/>
      <protection locked="0"/>
    </xf>
    <xf numFmtId="169" fontId="2" fillId="0" borderId="6" xfId="6" applyNumberFormat="1" applyFont="1" applyFill="1" applyBorder="1" applyAlignment="1" applyProtection="1">
      <alignment wrapText="1"/>
      <protection locked="0"/>
    </xf>
    <xf numFmtId="166" fontId="2" fillId="0" borderId="4" xfId="6" applyNumberFormat="1" applyFont="1" applyFill="1" applyBorder="1" applyAlignment="1" applyProtection="1">
      <alignment horizontal="left" vertical="center" wrapText="1"/>
      <protection locked="0"/>
    </xf>
    <xf numFmtId="166" fontId="2" fillId="0" borderId="6" xfId="3" applyNumberFormat="1" applyFont="1" applyFill="1" applyBorder="1" applyAlignment="1" applyProtection="1">
      <alignment wrapText="1"/>
      <protection locked="0"/>
    </xf>
    <xf numFmtId="166" fontId="2" fillId="0" borderId="4" xfId="3" applyNumberFormat="1" applyFont="1" applyFill="1" applyBorder="1" applyAlignment="1" applyProtection="1">
      <alignment horizontal="left" vertical="center" wrapText="1"/>
      <protection locked="0"/>
    </xf>
    <xf numFmtId="0" fontId="3" fillId="0" borderId="3" xfId="0" applyFont="1" applyBorder="1" applyAlignment="1">
      <alignment horizontal="center" vertical="top"/>
    </xf>
    <xf numFmtId="0" fontId="36" fillId="0" borderId="0" xfId="0" applyFont="1"/>
    <xf numFmtId="169" fontId="2" fillId="0" borderId="0" xfId="0" applyNumberFormat="1" applyFont="1"/>
    <xf numFmtId="169" fontId="3" fillId="0" borderId="0" xfId="0" applyNumberFormat="1" applyFont="1" applyAlignment="1">
      <alignment wrapText="1"/>
    </xf>
    <xf numFmtId="0" fontId="11" fillId="0" borderId="0" xfId="0" applyFont="1" applyAlignment="1">
      <alignment horizontal="centerContinuous" vertical="top" wrapText="1"/>
    </xf>
    <xf numFmtId="0" fontId="11" fillId="0" borderId="0" xfId="0" applyFont="1" applyAlignment="1">
      <alignment horizontal="centerContinuous" wrapText="1"/>
    </xf>
    <xf numFmtId="0" fontId="2" fillId="0" borderId="0" xfId="0" applyFont="1" applyAlignment="1">
      <alignment horizontal="centerContinuous" vertical="top" wrapText="1"/>
    </xf>
    <xf numFmtId="0" fontId="0" fillId="0" borderId="0" xfId="0" applyAlignment="1">
      <alignment vertical="top"/>
    </xf>
    <xf numFmtId="0" fontId="2" fillId="43" borderId="2" xfId="0" applyFont="1" applyFill="1" applyBorder="1"/>
    <xf numFmtId="0" fontId="2" fillId="43" borderId="0" xfId="0" applyFont="1" applyFill="1"/>
    <xf numFmtId="169" fontId="2" fillId="43" borderId="2" xfId="0" applyNumberFormat="1" applyFont="1" applyFill="1" applyBorder="1"/>
    <xf numFmtId="0" fontId="2" fillId="0" borderId="0" xfId="10" applyNumberFormat="1" applyFill="1" applyBorder="1" applyAlignment="1" applyProtection="1">
      <alignment horizontal="left" vertical="top"/>
    </xf>
    <xf numFmtId="0" fontId="3" fillId="0" borderId="0" xfId="0" applyFont="1" applyAlignment="1" applyProtection="1">
      <alignment vertical="top" wrapText="1"/>
      <protection locked="0"/>
    </xf>
    <xf numFmtId="0" fontId="36" fillId="0" borderId="0" xfId="9" applyFont="1" applyAlignment="1">
      <alignment horizontal="right" vertical="center"/>
    </xf>
    <xf numFmtId="0" fontId="2" fillId="0" borderId="0" xfId="0" applyFont="1" applyAlignment="1">
      <alignment vertical="center" wrapText="1"/>
    </xf>
    <xf numFmtId="0" fontId="2" fillId="0" borderId="48" xfId="0" applyFont="1" applyBorder="1" applyAlignment="1">
      <alignment horizontal="left" vertical="top" wrapText="1"/>
    </xf>
    <xf numFmtId="0" fontId="2" fillId="0" borderId="37" xfId="0" applyFont="1" applyBorder="1" applyAlignment="1">
      <alignment vertical="top"/>
    </xf>
    <xf numFmtId="169" fontId="3" fillId="0" borderId="0" xfId="0" applyNumberFormat="1" applyFont="1"/>
    <xf numFmtId="169" fontId="2" fillId="0" borderId="67" xfId="0" applyNumberFormat="1" applyFont="1" applyBorder="1"/>
    <xf numFmtId="0" fontId="2" fillId="0" borderId="69" xfId="0" applyFont="1" applyBorder="1"/>
    <xf numFmtId="0" fontId="2" fillId="0" borderId="70" xfId="0" applyFont="1" applyBorder="1"/>
    <xf numFmtId="0" fontId="2" fillId="0" borderId="71" xfId="0" applyFont="1" applyBorder="1"/>
    <xf numFmtId="0" fontId="2" fillId="0" borderId="70" xfId="0" applyFont="1" applyBorder="1" applyAlignment="1" applyProtection="1">
      <alignment vertical="top" wrapText="1"/>
      <protection locked="0"/>
    </xf>
    <xf numFmtId="0" fontId="2" fillId="0" borderId="71" xfId="0" applyFont="1" applyBorder="1" applyAlignment="1" applyProtection="1">
      <alignment vertical="top" wrapText="1"/>
      <protection locked="0"/>
    </xf>
    <xf numFmtId="169" fontId="2" fillId="0" borderId="72" xfId="0" applyNumberFormat="1" applyFont="1" applyBorder="1"/>
    <xf numFmtId="0" fontId="2" fillId="0" borderId="73" xfId="0" applyFont="1" applyBorder="1" applyAlignment="1" applyProtection="1">
      <alignment vertical="top" wrapText="1"/>
      <protection locked="0"/>
    </xf>
    <xf numFmtId="0" fontId="2" fillId="0" borderId="74" xfId="0" applyFont="1" applyBorder="1" applyAlignment="1" applyProtection="1">
      <alignment vertical="top" wrapText="1"/>
      <protection locked="0"/>
    </xf>
    <xf numFmtId="0" fontId="2" fillId="0" borderId="73" xfId="0" applyFont="1" applyBorder="1" applyAlignment="1">
      <alignment vertical="center"/>
    </xf>
    <xf numFmtId="0" fontId="2" fillId="0" borderId="70" xfId="0" applyFont="1" applyBorder="1" applyAlignment="1">
      <alignment horizontal="left" vertical="center"/>
    </xf>
    <xf numFmtId="0" fontId="2" fillId="0" borderId="71" xfId="0" applyFont="1" applyBorder="1" applyAlignment="1">
      <alignment horizontal="left" vertical="center"/>
    </xf>
    <xf numFmtId="0" fontId="2" fillId="0" borderId="75" xfId="0" applyFont="1" applyBorder="1" applyAlignment="1">
      <alignment horizontal="left" vertical="center"/>
    </xf>
    <xf numFmtId="0" fontId="3" fillId="0" borderId="8" xfId="0" applyFont="1" applyBorder="1"/>
    <xf numFmtId="0" fontId="2" fillId="0" borderId="69" xfId="0" applyFont="1" applyBorder="1" applyAlignment="1">
      <alignment vertical="center"/>
    </xf>
    <xf numFmtId="0" fontId="2" fillId="0" borderId="70" xfId="0" applyFont="1" applyBorder="1" applyAlignment="1">
      <alignment vertical="center"/>
    </xf>
    <xf numFmtId="0" fontId="2" fillId="0" borderId="71" xfId="0" applyFont="1" applyBorder="1" applyAlignment="1">
      <alignment vertical="center"/>
    </xf>
    <xf numFmtId="169" fontId="2" fillId="43" borderId="66" xfId="0" applyNumberFormat="1" applyFont="1" applyFill="1" applyBorder="1"/>
    <xf numFmtId="169" fontId="2" fillId="0" borderId="66" xfId="0" applyNumberFormat="1" applyFont="1" applyBorder="1"/>
    <xf numFmtId="0" fontId="2" fillId="43" borderId="66" xfId="0" applyFont="1" applyFill="1" applyBorder="1"/>
    <xf numFmtId="0" fontId="0" fillId="0" borderId="0" xfId="0" applyAlignment="1">
      <alignment wrapText="1"/>
    </xf>
    <xf numFmtId="0" fontId="2" fillId="43" borderId="69" xfId="0" applyFont="1" applyFill="1" applyBorder="1"/>
    <xf numFmtId="0" fontId="2" fillId="43" borderId="70" xfId="0" applyFont="1" applyFill="1" applyBorder="1"/>
    <xf numFmtId="0" fontId="2" fillId="43" borderId="71" xfId="0" applyFont="1" applyFill="1" applyBorder="1"/>
    <xf numFmtId="169" fontId="2" fillId="43" borderId="67" xfId="0" applyNumberFormat="1" applyFont="1" applyFill="1" applyBorder="1"/>
    <xf numFmtId="169" fontId="2" fillId="0" borderId="76" xfId="0" applyNumberFormat="1" applyFont="1" applyBorder="1"/>
    <xf numFmtId="169" fontId="2" fillId="16" borderId="65" xfId="0" applyNumberFormat="1" applyFont="1" applyFill="1" applyBorder="1"/>
    <xf numFmtId="0" fontId="2" fillId="43" borderId="67" xfId="0" applyFont="1" applyFill="1" applyBorder="1"/>
    <xf numFmtId="0" fontId="2" fillId="43" borderId="68" xfId="0" applyFont="1" applyFill="1" applyBorder="1"/>
    <xf numFmtId="169" fontId="2" fillId="0" borderId="77" xfId="0" applyNumberFormat="1" applyFont="1" applyBorder="1"/>
    <xf numFmtId="0" fontId="2" fillId="16" borderId="65" xfId="0" applyFont="1" applyFill="1" applyBorder="1"/>
    <xf numFmtId="0" fontId="3" fillId="0" borderId="9" xfId="0" applyFont="1" applyBorder="1"/>
    <xf numFmtId="0" fontId="0" fillId="0" borderId="0" xfId="0" applyProtection="1">
      <protection locked="0"/>
    </xf>
    <xf numFmtId="0" fontId="2" fillId="3" borderId="0" xfId="0" applyFont="1" applyFill="1" applyProtection="1">
      <protection locked="0"/>
    </xf>
    <xf numFmtId="0" fontId="2" fillId="0" borderId="1" xfId="0" applyFont="1" applyBorder="1" applyProtection="1">
      <protection locked="0"/>
    </xf>
    <xf numFmtId="166" fontId="13" fillId="4" borderId="0" xfId="13" applyNumberFormat="1" applyFont="1" applyFill="1" applyBorder="1" applyAlignment="1" applyProtection="1">
      <protection locked="0"/>
    </xf>
    <xf numFmtId="0" fontId="17" fillId="0" borderId="0" xfId="9" applyFont="1" applyAlignment="1">
      <alignment horizontal="left" vertical="top" wrapText="1"/>
    </xf>
    <xf numFmtId="0" fontId="6" fillId="0" borderId="79" xfId="0" applyFont="1" applyBorder="1" applyAlignment="1">
      <alignment vertical="center"/>
    </xf>
    <xf numFmtId="0" fontId="2" fillId="0" borderId="38" xfId="0" applyFont="1" applyBorder="1" applyAlignment="1">
      <alignment vertical="top"/>
    </xf>
    <xf numFmtId="0" fontId="36" fillId="0" borderId="38" xfId="0" applyFont="1" applyBorder="1" applyAlignment="1">
      <alignment vertical="center"/>
    </xf>
    <xf numFmtId="0" fontId="2" fillId="0" borderId="38" xfId="0" applyFont="1" applyBorder="1" applyAlignment="1">
      <alignment horizontal="right" vertical="top"/>
    </xf>
    <xf numFmtId="0" fontId="36" fillId="0" borderId="38" xfId="0" applyFont="1" applyBorder="1" applyAlignment="1">
      <alignment horizontal="left" vertical="top"/>
    </xf>
    <xf numFmtId="0" fontId="36" fillId="0" borderId="80" xfId="0" applyFont="1" applyBorder="1" applyAlignment="1">
      <alignment horizontal="left" vertical="top"/>
    </xf>
    <xf numFmtId="0" fontId="2" fillId="0" borderId="47" xfId="0" applyFont="1" applyBorder="1" applyAlignment="1">
      <alignment vertical="top"/>
    </xf>
    <xf numFmtId="0" fontId="36" fillId="0" borderId="78" xfId="0" applyFont="1" applyBorder="1" applyAlignment="1">
      <alignment horizontal="left" vertical="top"/>
    </xf>
    <xf numFmtId="0" fontId="25" fillId="13" borderId="79" xfId="7" applyFont="1" applyFill="1" applyBorder="1" applyAlignment="1" applyProtection="1">
      <alignment vertical="center"/>
    </xf>
    <xf numFmtId="0" fontId="6" fillId="0" borderId="38" xfId="0" applyFont="1" applyBorder="1" applyAlignment="1">
      <alignment vertical="top"/>
    </xf>
    <xf numFmtId="0" fontId="6" fillId="0" borderId="84" xfId="0" applyFont="1" applyBorder="1" applyAlignment="1">
      <alignment vertical="top"/>
    </xf>
    <xf numFmtId="0" fontId="2" fillId="6" borderId="38" xfId="7" applyFont="1" applyFill="1" applyBorder="1" applyAlignment="1" applyProtection="1">
      <alignment horizontal="left" vertical="top" wrapText="1"/>
    </xf>
    <xf numFmtId="0" fontId="2" fillId="0" borderId="80" xfId="0" applyFont="1" applyBorder="1" applyAlignment="1">
      <alignment vertical="top"/>
    </xf>
    <xf numFmtId="0" fontId="3" fillId="0" borderId="47" xfId="0" applyFont="1" applyBorder="1" applyAlignment="1">
      <alignment vertical="top"/>
    </xf>
    <xf numFmtId="0" fontId="2" fillId="0" borderId="78" xfId="0" applyFont="1" applyBorder="1" applyAlignment="1">
      <alignment vertical="top"/>
    </xf>
    <xf numFmtId="0" fontId="3" fillId="0" borderId="78" xfId="0" applyFont="1" applyBorder="1" applyAlignment="1">
      <alignment wrapText="1"/>
    </xf>
    <xf numFmtId="0" fontId="33" fillId="0" borderId="78" xfId="0" applyFont="1" applyBorder="1" applyAlignment="1">
      <alignment vertical="top" wrapText="1"/>
    </xf>
    <xf numFmtId="0" fontId="0" fillId="0" borderId="81" xfId="0" applyBorder="1" applyAlignment="1">
      <alignment horizontal="left" vertical="top" wrapText="1"/>
    </xf>
    <xf numFmtId="0" fontId="0" fillId="0" borderId="82" xfId="0" applyBorder="1" applyAlignment="1">
      <alignment horizontal="left" vertical="top" wrapText="1"/>
    </xf>
    <xf numFmtId="0" fontId="2" fillId="0" borderId="82" xfId="0" applyFont="1" applyBorder="1" applyAlignment="1">
      <alignment horizontal="right" vertical="top"/>
    </xf>
    <xf numFmtId="0" fontId="2" fillId="0" borderId="82" xfId="0" applyFont="1" applyBorder="1" applyAlignment="1">
      <alignment vertical="top"/>
    </xf>
    <xf numFmtId="0" fontId="2" fillId="0" borderId="83" xfId="0" applyFont="1" applyBorder="1" applyAlignment="1">
      <alignment vertical="top"/>
    </xf>
    <xf numFmtId="7" fontId="2" fillId="9" borderId="26" xfId="7" applyNumberFormat="1" applyFont="1" applyFill="1" applyBorder="1" applyAlignment="1" applyProtection="1">
      <alignment horizontal="right" vertical="center" wrapText="1"/>
    </xf>
    <xf numFmtId="9" fontId="2" fillId="0" borderId="26" xfId="0" applyNumberFormat="1" applyFont="1" applyBorder="1" applyAlignment="1">
      <alignment vertical="center"/>
    </xf>
    <xf numFmtId="0" fontId="2" fillId="0" borderId="27" xfId="7" applyFont="1" applyFill="1" applyBorder="1" applyAlignment="1" applyProtection="1">
      <alignment vertical="center"/>
      <protection locked="0"/>
    </xf>
    <xf numFmtId="9" fontId="2" fillId="0" borderId="0" xfId="0" applyNumberFormat="1" applyFont="1" applyAlignment="1">
      <alignment horizontal="right" vertical="center" wrapText="1"/>
    </xf>
    <xf numFmtId="0" fontId="3" fillId="0" borderId="58" xfId="0" applyFont="1" applyBorder="1" applyAlignment="1">
      <alignment vertical="top"/>
    </xf>
    <xf numFmtId="0" fontId="6" fillId="0" borderId="85" xfId="0" applyFont="1" applyBorder="1" applyAlignment="1">
      <alignment vertical="top"/>
    </xf>
    <xf numFmtId="0" fontId="6" fillId="0" borderId="86" xfId="0" applyFont="1" applyBorder="1" applyAlignment="1">
      <alignment vertical="top"/>
    </xf>
    <xf numFmtId="0" fontId="2" fillId="0" borderId="85" xfId="0" applyFont="1" applyBorder="1" applyAlignment="1">
      <alignment vertical="top"/>
    </xf>
    <xf numFmtId="0" fontId="0" fillId="0" borderId="85" xfId="0" applyBorder="1" applyAlignment="1">
      <alignment vertical="top"/>
    </xf>
    <xf numFmtId="0" fontId="0" fillId="0" borderId="86" xfId="0" applyBorder="1" applyAlignment="1">
      <alignment vertical="top"/>
    </xf>
    <xf numFmtId="0" fontId="2" fillId="6" borderId="87" xfId="7" applyFont="1" applyFill="1" applyBorder="1" applyAlignment="1" applyProtection="1">
      <alignment horizontal="right" vertical="top"/>
    </xf>
    <xf numFmtId="0" fontId="2" fillId="0" borderId="86" xfId="0" applyFont="1" applyBorder="1" applyAlignment="1">
      <alignment vertical="top"/>
    </xf>
    <xf numFmtId="0" fontId="2" fillId="0" borderId="85" xfId="7" applyFont="1" applyFill="1" applyBorder="1" applyAlignment="1" applyProtection="1">
      <alignment vertical="top"/>
    </xf>
    <xf numFmtId="0" fontId="2" fillId="0" borderId="86" xfId="7" applyFont="1" applyFill="1" applyBorder="1" applyAlignment="1" applyProtection="1">
      <alignment vertical="top"/>
    </xf>
    <xf numFmtId="0" fontId="2" fillId="0" borderId="87" xfId="7" applyFont="1" applyFill="1" applyBorder="1" applyAlignment="1" applyProtection="1">
      <alignment horizontal="right" vertical="top"/>
    </xf>
    <xf numFmtId="9" fontId="2" fillId="0" borderId="88" xfId="0" applyNumberFormat="1" applyFont="1" applyBorder="1" applyAlignment="1">
      <alignment vertical="top" wrapText="1"/>
    </xf>
    <xf numFmtId="0" fontId="6" fillId="0" borderId="47" xfId="0" applyFont="1" applyBorder="1"/>
    <xf numFmtId="0" fontId="2" fillId="0" borderId="37" xfId="7" applyNumberFormat="1" applyFont="1" applyBorder="1" applyAlignment="1" applyProtection="1">
      <alignment wrapText="1"/>
    </xf>
    <xf numFmtId="0" fontId="2" fillId="0" borderId="27" xfId="7" applyNumberFormat="1" applyFont="1" applyBorder="1" applyAlignment="1" applyProtection="1">
      <alignment horizontal="right" wrapText="1"/>
    </xf>
    <xf numFmtId="0" fontId="27" fillId="0" borderId="3" xfId="9" applyFont="1" applyBorder="1"/>
    <xf numFmtId="173" fontId="11" fillId="0" borderId="0" xfId="0" applyNumberFormat="1" applyFont="1" applyAlignment="1">
      <alignment horizontal="center" vertical="top" wrapText="1"/>
    </xf>
    <xf numFmtId="0" fontId="2" fillId="0" borderId="0" xfId="0" applyFont="1" applyAlignment="1" applyProtection="1">
      <alignment horizontal="left" vertical="center" wrapText="1"/>
      <protection locked="0"/>
    </xf>
    <xf numFmtId="173" fontId="2" fillId="0" borderId="0" xfId="0" applyNumberFormat="1" applyFont="1" applyAlignment="1">
      <alignment vertical="top"/>
    </xf>
    <xf numFmtId="173" fontId="2" fillId="0" borderId="0" xfId="0" applyNumberFormat="1" applyFont="1" applyAlignment="1">
      <alignment vertical="top" wrapText="1"/>
    </xf>
    <xf numFmtId="173" fontId="11" fillId="16" borderId="0" xfId="0" applyNumberFormat="1" applyFont="1" applyFill="1" applyAlignment="1">
      <alignment horizontal="center" vertical="top" wrapText="1"/>
    </xf>
    <xf numFmtId="0" fontId="2" fillId="14" borderId="0" xfId="7" applyFont="1" applyFill="1" applyBorder="1" applyAlignment="1" applyProtection="1">
      <alignment horizontal="center" vertical="top" wrapText="1"/>
      <protection locked="0"/>
    </xf>
    <xf numFmtId="0" fontId="0" fillId="16" borderId="0" xfId="0" applyFill="1" applyAlignment="1">
      <alignment vertical="top"/>
    </xf>
    <xf numFmtId="0" fontId="3" fillId="0" borderId="0" xfId="0" applyFont="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11" fillId="0" borderId="0" xfId="0" applyFont="1" applyAlignment="1" applyProtection="1">
      <alignment horizontal="center" vertical="top" wrapText="1"/>
      <protection locked="0"/>
    </xf>
    <xf numFmtId="0" fontId="39" fillId="0" borderId="3" xfId="0" applyFont="1" applyBorder="1" applyAlignment="1">
      <alignment vertical="top" wrapText="1"/>
    </xf>
    <xf numFmtId="0" fontId="2" fillId="0" borderId="92" xfId="0" applyFont="1" applyBorder="1" applyAlignment="1">
      <alignment vertical="top"/>
    </xf>
    <xf numFmtId="0" fontId="2" fillId="16" borderId="1" xfId="1" applyFill="1" applyBorder="1" applyAlignment="1">
      <alignment horizontal="center" vertical="center" wrapText="1"/>
      <protection locked="0"/>
    </xf>
    <xf numFmtId="0" fontId="0" fillId="0" borderId="34" xfId="0" applyBorder="1" applyAlignment="1">
      <alignment horizontal="left" vertical="top" wrapText="1"/>
    </xf>
    <xf numFmtId="0" fontId="3" fillId="0" borderId="73" xfId="0" applyFont="1" applyBorder="1" applyAlignment="1">
      <alignment vertical="center"/>
    </xf>
    <xf numFmtId="0" fontId="2" fillId="0" borderId="94" xfId="0" applyFont="1" applyBorder="1"/>
    <xf numFmtId="0" fontId="2" fillId="0" borderId="95" xfId="0" applyFont="1" applyBorder="1" applyAlignment="1">
      <alignment vertical="center"/>
    </xf>
    <xf numFmtId="0" fontId="2" fillId="0" borderId="96" xfId="0" applyFont="1" applyBorder="1" applyAlignment="1">
      <alignment vertical="center"/>
    </xf>
    <xf numFmtId="3" fontId="2" fillId="46" borderId="20" xfId="45" applyNumberFormat="1" applyFont="1" applyFill="1" applyBorder="1" applyAlignment="1" applyProtection="1">
      <alignment vertical="top" wrapText="1"/>
    </xf>
    <xf numFmtId="0" fontId="2" fillId="0" borderId="20" xfId="0" applyFont="1" applyBorder="1" applyAlignment="1">
      <alignment horizontal="left" vertical="top" wrapText="1"/>
    </xf>
    <xf numFmtId="0" fontId="0" fillId="0" borderId="20" xfId="0" applyBorder="1" applyAlignment="1">
      <alignment horizontal="left" vertical="top" wrapText="1"/>
    </xf>
    <xf numFmtId="5" fontId="2" fillId="9" borderId="36" xfId="5" applyNumberFormat="1" applyFont="1" applyBorder="1" applyAlignment="1" applyProtection="1">
      <alignment horizontal="right" vertical="top" wrapText="1"/>
    </xf>
    <xf numFmtId="3" fontId="2" fillId="12" borderId="20" xfId="45" applyNumberFormat="1" applyFont="1" applyFill="1" applyBorder="1" applyAlignment="1" applyProtection="1">
      <alignment vertical="top" wrapText="1"/>
      <protection locked="0"/>
    </xf>
    <xf numFmtId="0" fontId="2" fillId="7" borderId="1" xfId="9" applyFont="1" applyFill="1" applyBorder="1" applyAlignment="1" applyProtection="1">
      <alignment vertical="center" wrapText="1"/>
      <protection locked="0"/>
    </xf>
    <xf numFmtId="3" fontId="33" fillId="7" borderId="1" xfId="9" applyNumberFormat="1" applyFont="1" applyFill="1" applyBorder="1" applyAlignment="1" applyProtection="1">
      <alignment vertical="center"/>
      <protection locked="0"/>
    </xf>
    <xf numFmtId="9" fontId="2" fillId="7" borderId="88" xfId="0" applyNumberFormat="1" applyFont="1" applyFill="1" applyBorder="1" applyAlignment="1" applyProtection="1">
      <alignment horizontal="right" vertical="center" wrapText="1"/>
      <protection locked="0"/>
    </xf>
    <xf numFmtId="170" fontId="2" fillId="7" borderId="26" xfId="7" applyNumberFormat="1" applyFont="1" applyFill="1" applyBorder="1" applyAlignment="1" applyProtection="1">
      <alignment vertical="center"/>
      <protection locked="0"/>
    </xf>
    <xf numFmtId="171" fontId="17" fillId="9" borderId="22" xfId="9" applyNumberFormat="1" applyFont="1" applyFill="1" applyBorder="1" applyAlignment="1">
      <alignment vertical="center"/>
    </xf>
    <xf numFmtId="0" fontId="17" fillId="9" borderId="22" xfId="9" applyFont="1" applyFill="1" applyBorder="1" applyAlignment="1">
      <alignment vertical="center"/>
    </xf>
    <xf numFmtId="0" fontId="2" fillId="0" borderId="20" xfId="7" applyFont="1" applyFill="1" applyAlignment="1" applyProtection="1">
      <alignment horizontal="left" vertical="top" wrapText="1"/>
    </xf>
    <xf numFmtId="0" fontId="18" fillId="0" borderId="6" xfId="0" applyFont="1" applyBorder="1" applyAlignment="1">
      <alignment vertical="top" wrapText="1"/>
    </xf>
    <xf numFmtId="0" fontId="18" fillId="0" borderId="11" xfId="0" applyFont="1" applyBorder="1" applyAlignment="1">
      <alignment horizontal="right" vertical="top" wrapText="1"/>
    </xf>
    <xf numFmtId="4" fontId="2" fillId="46" borderId="20" xfId="45" applyNumberFormat="1" applyFont="1" applyFill="1" applyBorder="1" applyAlignment="1" applyProtection="1">
      <alignment vertical="top" wrapText="1"/>
    </xf>
    <xf numFmtId="4" fontId="2" fillId="0" borderId="0" xfId="0" applyNumberFormat="1" applyFont="1" applyAlignment="1">
      <alignment vertical="top"/>
    </xf>
    <xf numFmtId="4" fontId="2" fillId="0" borderId="92" xfId="0" applyNumberFormat="1" applyFont="1" applyBorder="1" applyAlignment="1">
      <alignment vertical="top"/>
    </xf>
    <xf numFmtId="4" fontId="2" fillId="9" borderId="56" xfId="5" applyNumberFormat="1" applyFont="1" applyBorder="1" applyAlignment="1" applyProtection="1">
      <alignment horizontal="right" vertical="top" wrapText="1"/>
    </xf>
    <xf numFmtId="4" fontId="2" fillId="9" borderId="55" xfId="5" applyNumberFormat="1" applyFont="1" applyBorder="1" applyAlignment="1" applyProtection="1">
      <alignment horizontal="right" vertical="top" wrapText="1"/>
    </xf>
    <xf numFmtId="4" fontId="2" fillId="16" borderId="24" xfId="7" applyNumberFormat="1" applyFont="1" applyFill="1" applyBorder="1" applyAlignment="1" applyProtection="1">
      <alignment horizontal="right" vertical="top" wrapText="1"/>
      <protection locked="0"/>
    </xf>
    <xf numFmtId="3" fontId="2" fillId="46" borderId="20" xfId="45" applyNumberFormat="1" applyFont="1" applyFill="1" applyBorder="1" applyAlignment="1" applyProtection="1">
      <alignment horizontal="right" vertical="top" wrapText="1"/>
    </xf>
    <xf numFmtId="4" fontId="2" fillId="16" borderId="93" xfId="7" applyNumberFormat="1" applyFont="1" applyFill="1" applyBorder="1" applyAlignment="1" applyProtection="1">
      <alignment horizontal="right" vertical="top" wrapText="1"/>
      <protection locked="0"/>
    </xf>
    <xf numFmtId="0" fontId="0" fillId="0" borderId="2" xfId="0" applyBorder="1"/>
    <xf numFmtId="0" fontId="0" fillId="0" borderId="2" xfId="0" applyBorder="1" applyAlignment="1">
      <alignment horizontal="left"/>
    </xf>
    <xf numFmtId="0" fontId="2" fillId="7" borderId="0" xfId="0" applyFont="1" applyFill="1" applyProtection="1">
      <protection locked="0"/>
    </xf>
    <xf numFmtId="173" fontId="2" fillId="0" borderId="0" xfId="0" applyNumberFormat="1" applyFont="1" applyAlignment="1">
      <alignment horizontal="center" wrapText="1"/>
    </xf>
    <xf numFmtId="0" fontId="2" fillId="0" borderId="0" xfId="0" applyFont="1" applyAlignment="1">
      <alignment horizontal="center"/>
    </xf>
    <xf numFmtId="0" fontId="2" fillId="0" borderId="50" xfId="0" applyFont="1" applyBorder="1" applyAlignment="1">
      <alignment vertical="top"/>
    </xf>
    <xf numFmtId="174" fontId="2" fillId="9" borderId="26" xfId="7" applyNumberFormat="1" applyFont="1" applyFill="1" applyBorder="1" applyAlignment="1" applyProtection="1">
      <alignment horizontal="right" vertical="center" wrapText="1"/>
    </xf>
    <xf numFmtId="3" fontId="17" fillId="0" borderId="22" xfId="9" applyNumberFormat="1" applyFont="1" applyBorder="1" applyAlignment="1">
      <alignment vertical="center"/>
    </xf>
    <xf numFmtId="175" fontId="2" fillId="0" borderId="20" xfId="7" applyNumberFormat="1" applyFont="1" applyFill="1" applyAlignment="1" applyProtection="1">
      <alignment horizontal="left" vertical="top" wrapText="1"/>
    </xf>
    <xf numFmtId="0" fontId="4" fillId="0" borderId="37" xfId="0" applyFont="1" applyBorder="1"/>
    <xf numFmtId="0" fontId="2" fillId="0" borderId="30" xfId="0" applyFont="1" applyBorder="1"/>
    <xf numFmtId="0" fontId="2" fillId="0" borderId="30" xfId="0" applyFont="1" applyBorder="1" applyAlignment="1">
      <alignment vertical="top"/>
    </xf>
    <xf numFmtId="0" fontId="2" fillId="0" borderId="30" xfId="0" applyFont="1" applyBorder="1" applyAlignment="1">
      <alignment horizontal="right"/>
    </xf>
    <xf numFmtId="0" fontId="2" fillId="0" borderId="23" xfId="0" applyFont="1" applyBorder="1" applyAlignment="1">
      <alignment vertical="top"/>
    </xf>
    <xf numFmtId="0" fontId="2" fillId="0" borderId="27" xfId="0" applyFont="1" applyBorder="1"/>
    <xf numFmtId="0" fontId="2" fillId="0" borderId="45" xfId="0" applyFont="1" applyBorder="1"/>
    <xf numFmtId="0" fontId="2" fillId="0" borderId="45" xfId="0" applyFont="1" applyBorder="1" applyAlignment="1">
      <alignment vertical="top"/>
    </xf>
    <xf numFmtId="0" fontId="2" fillId="0" borderId="45" xfId="0" applyFont="1" applyBorder="1" applyAlignment="1">
      <alignment horizontal="right"/>
    </xf>
    <xf numFmtId="3" fontId="2" fillId="12" borderId="98" xfId="7" applyNumberFormat="1" applyFont="1" applyFill="1" applyBorder="1" applyAlignment="1" applyProtection="1">
      <alignment vertical="top" wrapText="1"/>
      <protection locked="0"/>
    </xf>
    <xf numFmtId="0" fontId="2" fillId="0" borderId="100" xfId="0" applyFont="1" applyBorder="1" applyAlignment="1">
      <alignment vertical="center"/>
    </xf>
    <xf numFmtId="0" fontId="2" fillId="0" borderId="99" xfId="0" applyFont="1" applyBorder="1" applyAlignment="1">
      <alignment vertical="center"/>
    </xf>
    <xf numFmtId="0" fontId="2" fillId="0" borderId="33" xfId="7" applyFont="1" applyFill="1" applyBorder="1" applyAlignment="1" applyProtection="1">
      <alignment horizontal="left" vertical="top" wrapText="1"/>
    </xf>
    <xf numFmtId="0" fontId="18" fillId="0" borderId="0" xfId="0" applyFont="1" applyAlignment="1">
      <alignment vertical="center"/>
    </xf>
    <xf numFmtId="173" fontId="0" fillId="0" borderId="0" xfId="0" applyNumberFormat="1"/>
    <xf numFmtId="0" fontId="3" fillId="0" borderId="31" xfId="0" applyFont="1" applyBorder="1"/>
    <xf numFmtId="0" fontId="2" fillId="0" borderId="0" xfId="0" applyFont="1" applyAlignment="1">
      <alignment horizontal="center" vertical="center"/>
    </xf>
    <xf numFmtId="4" fontId="2" fillId="0" borderId="0" xfId="0" applyNumberFormat="1" applyFont="1"/>
    <xf numFmtId="4" fontId="0" fillId="0" borderId="92" xfId="0" applyNumberFormat="1" applyBorder="1"/>
    <xf numFmtId="3" fontId="2" fillId="12" borderId="20" xfId="7" applyNumberFormat="1" applyFont="1" applyFill="1" applyAlignment="1" applyProtection="1">
      <alignment vertical="top" wrapText="1"/>
      <protection locked="0"/>
    </xf>
    <xf numFmtId="0" fontId="0" fillId="0" borderId="33" xfId="0" applyBorder="1" applyAlignment="1">
      <alignment wrapText="1"/>
    </xf>
    <xf numFmtId="0" fontId="0" fillId="0" borderId="33" xfId="0" applyBorder="1" applyAlignment="1">
      <alignment horizontal="right" wrapText="1"/>
    </xf>
    <xf numFmtId="3" fontId="2" fillId="0" borderId="33" xfId="7" applyNumberFormat="1" applyFont="1" applyFill="1" applyBorder="1" applyAlignment="1" applyProtection="1">
      <alignment horizontal="right" wrapText="1"/>
    </xf>
    <xf numFmtId="0" fontId="2" fillId="0" borderId="20" xfId="7" applyFont="1" applyFill="1" applyAlignment="1" applyProtection="1">
      <alignment horizontal="left" vertical="top" wrapText="1"/>
      <protection locked="0"/>
    </xf>
    <xf numFmtId="3" fontId="2" fillId="12" borderId="20" xfId="7" applyNumberFormat="1" applyFont="1" applyFill="1" applyAlignment="1" applyProtection="1">
      <alignment horizontal="right" vertical="top" wrapText="1"/>
      <protection locked="0"/>
    </xf>
    <xf numFmtId="173" fontId="2" fillId="0" borderId="10" xfId="0" applyNumberFormat="1" applyFont="1" applyBorder="1" applyAlignment="1">
      <alignment vertical="top"/>
    </xf>
    <xf numFmtId="173" fontId="2" fillId="0" borderId="31" xfId="0" applyNumberFormat="1" applyFont="1" applyBorder="1" applyAlignment="1">
      <alignment vertical="top"/>
    </xf>
    <xf numFmtId="0" fontId="2" fillId="0" borderId="35" xfId="0" applyFont="1" applyBorder="1" applyAlignment="1">
      <alignment vertical="top"/>
    </xf>
    <xf numFmtId="0" fontId="3" fillId="0" borderId="2" xfId="0" applyFont="1" applyBorder="1"/>
    <xf numFmtId="0" fontId="0" fillId="7" borderId="24" xfId="0" applyFill="1" applyBorder="1" applyAlignment="1" applyProtection="1">
      <alignment vertical="top" wrapText="1"/>
      <protection locked="0"/>
    </xf>
    <xf numFmtId="0" fontId="0" fillId="7" borderId="33" xfId="0" applyFill="1" applyBorder="1" applyAlignment="1" applyProtection="1">
      <alignment vertical="top" wrapText="1"/>
      <protection locked="0"/>
    </xf>
    <xf numFmtId="0" fontId="0" fillId="7" borderId="34" xfId="0" applyFill="1" applyBorder="1" applyAlignment="1" applyProtection="1">
      <alignment vertical="top" wrapText="1"/>
      <protection locked="0"/>
    </xf>
    <xf numFmtId="0" fontId="2" fillId="8" borderId="20" xfId="0" applyFont="1" applyFill="1" applyBorder="1" applyAlignment="1" applyProtection="1">
      <alignment horizontal="left" vertical="top" wrapText="1"/>
      <protection locked="0"/>
    </xf>
    <xf numFmtId="3" fontId="2" fillId="8" borderId="24" xfId="7" applyNumberFormat="1" applyFont="1" applyFill="1" applyBorder="1" applyAlignment="1" applyProtection="1">
      <alignment horizontal="right" vertical="top" wrapText="1"/>
      <protection locked="0"/>
    </xf>
    <xf numFmtId="3" fontId="2" fillId="8" borderId="44" xfId="7" applyNumberFormat="1" applyFont="1" applyFill="1" applyBorder="1" applyAlignment="1" applyProtection="1">
      <alignment horizontal="right" vertical="top" wrapText="1"/>
      <protection locked="0"/>
    </xf>
    <xf numFmtId="4" fontId="2" fillId="9" borderId="56" xfId="5" applyNumberFormat="1" applyFont="1" applyBorder="1" applyAlignment="1" applyProtection="1">
      <alignment horizontal="right" vertical="top" wrapText="1"/>
    </xf>
    <xf numFmtId="4" fontId="0" fillId="0" borderId="57" xfId="0" applyNumberFormat="1" applyBorder="1" applyAlignment="1">
      <alignment horizontal="right" vertical="top" wrapText="1"/>
    </xf>
    <xf numFmtId="0" fontId="2" fillId="0" borderId="24" xfId="0" applyFont="1"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0" fillId="0" borderId="24" xfId="0" applyBorder="1" applyAlignment="1">
      <alignment horizontal="left" vertical="top" wrapText="1"/>
    </xf>
    <xf numFmtId="3" fontId="33" fillId="7" borderId="7" xfId="9" applyNumberFormat="1" applyFont="1" applyFill="1" applyBorder="1" applyAlignment="1" applyProtection="1">
      <alignment horizontal="right" vertical="center"/>
      <protection locked="0"/>
    </xf>
    <xf numFmtId="3" fontId="33" fillId="7" borderId="14" xfId="9" applyNumberFormat="1" applyFont="1" applyFill="1" applyBorder="1" applyAlignment="1" applyProtection="1">
      <alignment horizontal="right" vertical="center"/>
      <protection locked="0"/>
    </xf>
    <xf numFmtId="0" fontId="2" fillId="16" borderId="7" xfId="0" applyFont="1" applyFill="1" applyBorder="1" applyAlignment="1" applyProtection="1">
      <alignment vertical="top" wrapText="1"/>
      <protection locked="0"/>
    </xf>
    <xf numFmtId="0" fontId="2" fillId="16" borderId="13" xfId="0" applyFont="1" applyFill="1" applyBorder="1" applyAlignment="1" applyProtection="1">
      <alignment wrapText="1"/>
      <protection locked="0"/>
    </xf>
    <xf numFmtId="0" fontId="2" fillId="16" borderId="14" xfId="0" applyFont="1" applyFill="1" applyBorder="1" applyAlignment="1" applyProtection="1">
      <alignment wrapText="1"/>
      <protection locked="0"/>
    </xf>
    <xf numFmtId="0" fontId="2" fillId="7" borderId="7" xfId="0" applyFont="1" applyFill="1" applyBorder="1" applyAlignment="1" applyProtection="1">
      <alignment vertical="top" wrapText="1"/>
      <protection locked="0"/>
    </xf>
    <xf numFmtId="0" fontId="2" fillId="7" borderId="14" xfId="0" applyFont="1" applyFill="1" applyBorder="1" applyAlignment="1" applyProtection="1">
      <alignment vertical="top" wrapText="1"/>
      <protection locked="0"/>
    </xf>
    <xf numFmtId="0" fontId="2" fillId="7" borderId="7" xfId="0" applyFont="1" applyFill="1" applyBorder="1" applyAlignment="1" applyProtection="1">
      <alignment horizontal="left" vertical="top" wrapText="1"/>
      <protection locked="0"/>
    </xf>
    <xf numFmtId="0" fontId="2" fillId="7" borderId="13" xfId="0" applyFont="1" applyFill="1" applyBorder="1" applyAlignment="1" applyProtection="1">
      <alignment horizontal="left" vertical="top" wrapText="1"/>
      <protection locked="0"/>
    </xf>
    <xf numFmtId="0" fontId="2" fillId="7" borderId="14" xfId="0" applyFont="1" applyFill="1" applyBorder="1" applyAlignment="1" applyProtection="1">
      <alignment horizontal="left" vertical="top" wrapText="1"/>
      <protection locked="0"/>
    </xf>
    <xf numFmtId="0" fontId="2" fillId="0" borderId="0" xfId="0" applyFont="1" applyAlignment="1">
      <alignment horizontal="left" vertical="top" wrapText="1"/>
    </xf>
    <xf numFmtId="0" fontId="2" fillId="7" borderId="48" xfId="0" applyFont="1" applyFill="1" applyBorder="1" applyAlignment="1" applyProtection="1">
      <alignment horizontal="left" vertical="center" wrapText="1"/>
      <protection locked="0"/>
    </xf>
    <xf numFmtId="0" fontId="2" fillId="7" borderId="49" xfId="0" applyFont="1" applyFill="1" applyBorder="1" applyAlignment="1" applyProtection="1">
      <alignment horizontal="left" vertical="center" wrapText="1"/>
      <protection locked="0"/>
    </xf>
    <xf numFmtId="0" fontId="2" fillId="7" borderId="50" xfId="0" applyFont="1" applyFill="1" applyBorder="1" applyAlignment="1" applyProtection="1">
      <alignment horizontal="left" vertical="center" wrapText="1"/>
      <protection locked="0"/>
    </xf>
    <xf numFmtId="0" fontId="35" fillId="0" borderId="0" xfId="0" applyFont="1" applyAlignment="1">
      <alignment horizontal="left" vertical="top"/>
    </xf>
    <xf numFmtId="0" fontId="2" fillId="0" borderId="51" xfId="7" applyFont="1" applyBorder="1" applyAlignment="1" applyProtection="1">
      <alignment horizontal="left" vertical="top" wrapText="1"/>
    </xf>
    <xf numFmtId="0" fontId="2" fillId="0" borderId="29" xfId="7" applyFont="1" applyBorder="1" applyAlignment="1" applyProtection="1">
      <alignment horizontal="left" vertical="top" wrapText="1"/>
    </xf>
    <xf numFmtId="0" fontId="0" fillId="0" borderId="52" xfId="0" applyBorder="1" applyAlignment="1">
      <alignment vertical="top" wrapText="1"/>
    </xf>
    <xf numFmtId="0" fontId="2" fillId="0" borderId="43" xfId="7" applyFont="1" applyBorder="1" applyAlignment="1" applyProtection="1">
      <alignment horizontal="left" vertical="top" wrapText="1"/>
    </xf>
    <xf numFmtId="0" fontId="2" fillId="0" borderId="31" xfId="7" applyFont="1" applyBorder="1" applyAlignment="1" applyProtection="1">
      <alignment horizontal="left" vertical="top" wrapText="1"/>
    </xf>
    <xf numFmtId="0" fontId="0" fillId="0" borderId="32" xfId="0" applyBorder="1" applyAlignment="1">
      <alignment vertical="top" wrapText="1"/>
    </xf>
    <xf numFmtId="49" fontId="2" fillId="8" borderId="24" xfId="7" applyNumberFormat="1" applyFont="1" applyFill="1" applyBorder="1" applyAlignment="1" applyProtection="1">
      <alignment horizontal="left" vertical="top" wrapText="1"/>
      <protection locked="0"/>
    </xf>
    <xf numFmtId="49" fontId="2" fillId="8" borderId="33" xfId="7" applyNumberFormat="1" applyFont="1" applyFill="1" applyBorder="1" applyAlignment="1" applyProtection="1">
      <alignment horizontal="left" vertical="top" wrapText="1"/>
      <protection locked="0"/>
    </xf>
    <xf numFmtId="49" fontId="2" fillId="8" borderId="34" xfId="7" applyNumberFormat="1" applyFont="1" applyFill="1" applyBorder="1" applyAlignment="1" applyProtection="1">
      <alignment horizontal="left" vertical="top" wrapText="1"/>
      <protection locked="0"/>
    </xf>
    <xf numFmtId="0" fontId="2" fillId="0" borderId="37" xfId="0" applyFont="1" applyBorder="1" applyAlignment="1">
      <alignment vertical="top" wrapText="1"/>
    </xf>
    <xf numFmtId="0" fontId="0" fillId="0" borderId="23" xfId="0" applyBorder="1" applyAlignment="1">
      <alignment vertical="top" wrapText="1"/>
    </xf>
    <xf numFmtId="0" fontId="7" fillId="0" borderId="47" xfId="0" applyFont="1" applyBorder="1" applyAlignment="1">
      <alignment vertical="top" wrapText="1"/>
    </xf>
    <xf numFmtId="0" fontId="2" fillId="0" borderId="0" xfId="0" applyFont="1" applyAlignment="1">
      <alignment vertical="top" wrapText="1"/>
    </xf>
    <xf numFmtId="0" fontId="2" fillId="0" borderId="78" xfId="0" applyFont="1" applyBorder="1" applyAlignment="1">
      <alignment vertical="top" wrapText="1"/>
    </xf>
    <xf numFmtId="0" fontId="2" fillId="0" borderId="47" xfId="0" applyFont="1" applyBorder="1" applyAlignment="1">
      <alignment vertical="top" wrapText="1"/>
    </xf>
    <xf numFmtId="0" fontId="2" fillId="0" borderId="81" xfId="0" applyFont="1" applyBorder="1" applyAlignment="1">
      <alignment vertical="top" wrapText="1"/>
    </xf>
    <xf numFmtId="0" fontId="2" fillId="0" borderId="82" xfId="0" applyFont="1" applyBorder="1" applyAlignment="1">
      <alignment vertical="top" wrapText="1"/>
    </xf>
    <xf numFmtId="0" fontId="2" fillId="0" borderId="83" xfId="0" applyFont="1" applyBorder="1" applyAlignment="1">
      <alignment vertical="top" wrapText="1"/>
    </xf>
    <xf numFmtId="168" fontId="2" fillId="0" borderId="0" xfId="7" applyNumberFormat="1" applyFont="1" applyFill="1" applyBorder="1" applyAlignment="1" applyProtection="1">
      <alignment horizontal="right" vertical="top"/>
    </xf>
    <xf numFmtId="0" fontId="4" fillId="0" borderId="0" xfId="0" applyFont="1" applyAlignment="1">
      <alignment horizontal="left" vertical="top" wrapText="1"/>
    </xf>
    <xf numFmtId="49" fontId="2" fillId="7" borderId="24" xfId="7" applyNumberFormat="1" applyFont="1" applyFill="1" applyBorder="1" applyAlignment="1" applyProtection="1">
      <alignment horizontal="left" vertical="top"/>
      <protection locked="0"/>
    </xf>
    <xf numFmtId="49" fontId="2" fillId="7" borderId="33" xfId="7" applyNumberFormat="1" applyFont="1" applyFill="1" applyBorder="1" applyAlignment="1" applyProtection="1">
      <alignment horizontal="left" vertical="top"/>
      <protection locked="0"/>
    </xf>
    <xf numFmtId="49" fontId="2" fillId="7" borderId="34" xfId="7" applyNumberFormat="1" applyFont="1" applyFill="1" applyBorder="1" applyAlignment="1" applyProtection="1">
      <alignment horizontal="left" vertical="top"/>
      <protection locked="0"/>
    </xf>
    <xf numFmtId="0" fontId="2" fillId="0" borderId="24" xfId="7" applyFont="1" applyBorder="1" applyAlignment="1" applyProtection="1">
      <alignment horizontal="left" vertical="top" wrapText="1"/>
    </xf>
    <xf numFmtId="0" fontId="2" fillId="0" borderId="33" xfId="7" applyFont="1" applyBorder="1" applyAlignment="1" applyProtection="1">
      <alignment horizontal="left" vertical="top" wrapText="1"/>
    </xf>
    <xf numFmtId="0" fontId="2" fillId="0" borderId="34" xfId="7" applyFont="1" applyBorder="1" applyAlignment="1" applyProtection="1">
      <alignment horizontal="left" vertical="top" wrapText="1"/>
    </xf>
    <xf numFmtId="0" fontId="2" fillId="0" borderId="40" xfId="0" applyFont="1" applyBorder="1" applyAlignment="1">
      <alignment horizontal="left" wrapText="1"/>
    </xf>
    <xf numFmtId="0" fontId="2" fillId="0" borderId="42" xfId="0" applyFont="1" applyBorder="1" applyAlignment="1">
      <alignment horizontal="left" wrapText="1"/>
    </xf>
    <xf numFmtId="0" fontId="2" fillId="0" borderId="37" xfId="0" applyFont="1" applyBorder="1" applyAlignment="1">
      <alignment horizontal="left" wrapText="1"/>
    </xf>
    <xf numFmtId="0" fontId="2" fillId="0" borderId="23" xfId="0" applyFont="1" applyBorder="1" applyAlignment="1">
      <alignment horizontal="left" wrapText="1"/>
    </xf>
    <xf numFmtId="0" fontId="2" fillId="0" borderId="27" xfId="0" applyFont="1" applyBorder="1" applyAlignment="1">
      <alignment horizontal="left" wrapText="1"/>
    </xf>
    <xf numFmtId="0" fontId="2" fillId="0" borderId="28" xfId="0" applyFont="1" applyBorder="1" applyAlignment="1">
      <alignment horizontal="left" wrapText="1"/>
    </xf>
    <xf numFmtId="172" fontId="2" fillId="9" borderId="48" xfId="7" applyNumberFormat="1" applyFont="1" applyFill="1" applyBorder="1" applyAlignment="1" applyProtection="1">
      <alignment horizontal="right" vertical="center"/>
    </xf>
    <xf numFmtId="172" fontId="2" fillId="9" borderId="50" xfId="7" applyNumberFormat="1" applyFont="1" applyFill="1" applyBorder="1" applyAlignment="1" applyProtection="1">
      <alignment horizontal="right" vertical="center"/>
    </xf>
    <xf numFmtId="0" fontId="2" fillId="0" borderId="30" xfId="0" applyFont="1" applyBorder="1" applyAlignment="1">
      <alignment horizontal="left" vertical="top"/>
    </xf>
    <xf numFmtId="0" fontId="2" fillId="0" borderId="23" xfId="0" applyFont="1" applyBorder="1" applyAlignment="1">
      <alignment horizontal="left" vertical="top"/>
    </xf>
    <xf numFmtId="168" fontId="2" fillId="0" borderId="45" xfId="7" applyNumberFormat="1" applyFont="1" applyFill="1" applyBorder="1" applyAlignment="1" applyProtection="1">
      <alignment horizontal="right" vertical="center"/>
    </xf>
    <xf numFmtId="168" fontId="2" fillId="0" borderId="28" xfId="7" applyNumberFormat="1" applyFont="1" applyFill="1" applyBorder="1" applyAlignment="1" applyProtection="1">
      <alignment horizontal="right" vertical="center"/>
    </xf>
    <xf numFmtId="166" fontId="35" fillId="0" borderId="0" xfId="5" applyNumberFormat="1" applyFont="1" applyFill="1" applyBorder="1" applyAlignment="1" applyProtection="1">
      <alignment horizontal="right" vertical="top" wrapText="1"/>
    </xf>
    <xf numFmtId="0" fontId="2" fillId="0" borderId="37" xfId="0" applyFont="1" applyBorder="1" applyAlignment="1">
      <alignment wrapText="1"/>
    </xf>
    <xf numFmtId="0" fontId="0" fillId="0" borderId="23" xfId="0" applyBorder="1" applyAlignment="1">
      <alignment wrapText="1"/>
    </xf>
    <xf numFmtId="0" fontId="0" fillId="0" borderId="27" xfId="0" applyBorder="1" applyAlignment="1">
      <alignment wrapText="1"/>
    </xf>
    <xf numFmtId="0" fontId="0" fillId="0" borderId="28" xfId="0" applyBorder="1" applyAlignment="1">
      <alignment wrapText="1"/>
    </xf>
    <xf numFmtId="0" fontId="2" fillId="0" borderId="37" xfId="0" applyFont="1" applyBorder="1" applyAlignment="1">
      <alignment horizontal="left" vertical="top" wrapText="1"/>
    </xf>
    <xf numFmtId="0" fontId="0" fillId="0" borderId="30" xfId="0" applyBorder="1" applyAlignment="1">
      <alignment vertical="top" wrapText="1"/>
    </xf>
    <xf numFmtId="0" fontId="0" fillId="0" borderId="25" xfId="0" applyBorder="1" applyAlignment="1">
      <alignment vertical="top" wrapText="1"/>
    </xf>
    <xf numFmtId="0" fontId="0" fillId="0" borderId="0" xfId="0" applyAlignment="1">
      <alignment vertical="top" wrapText="1"/>
    </xf>
    <xf numFmtId="0" fontId="0" fillId="0" borderId="21" xfId="0" applyBorder="1" applyAlignment="1">
      <alignment vertical="top" wrapText="1"/>
    </xf>
    <xf numFmtId="0" fontId="18" fillId="7" borderId="40" xfId="7" applyNumberFormat="1" applyFont="1" applyFill="1" applyBorder="1" applyAlignment="1" applyProtection="1">
      <alignment horizontal="left" vertical="top" wrapText="1"/>
      <protection locked="0"/>
    </xf>
    <xf numFmtId="0" fontId="0" fillId="7" borderId="41" xfId="0" applyFill="1" applyBorder="1" applyAlignment="1" applyProtection="1">
      <alignment vertical="top" wrapText="1"/>
      <protection locked="0"/>
    </xf>
    <xf numFmtId="0" fontId="3" fillId="0" borderId="37" xfId="7" applyNumberFormat="1" applyFont="1" applyBorder="1" applyAlignment="1" applyProtection="1">
      <alignment horizontal="left" vertical="top" wrapText="1"/>
    </xf>
    <xf numFmtId="0" fontId="11" fillId="0" borderId="47" xfId="0" applyFont="1" applyBorder="1" applyAlignment="1">
      <alignment horizontal="center" vertical="top" wrapText="1"/>
    </xf>
    <xf numFmtId="0" fontId="0" fillId="0" borderId="0" xfId="0" applyAlignment="1">
      <alignment horizontal="center" vertical="top" wrapText="1"/>
    </xf>
    <xf numFmtId="0" fontId="2" fillId="0" borderId="82" xfId="0" applyFont="1" applyBorder="1" applyAlignment="1">
      <alignment horizontal="left" vertical="center" wrapText="1"/>
    </xf>
    <xf numFmtId="0" fontId="0" fillId="0" borderId="82" xfId="0" applyBorder="1" applyAlignment="1">
      <alignment horizontal="left" vertical="center" wrapText="1"/>
    </xf>
    <xf numFmtId="0" fontId="2" fillId="6" borderId="0" xfId="0" applyFont="1" applyFill="1" applyAlignment="1">
      <alignment horizontal="left" vertical="top" wrapText="1"/>
    </xf>
    <xf numFmtId="0" fontId="0" fillId="0" borderId="44" xfId="0" applyBorder="1" applyAlignment="1">
      <alignment vertical="top"/>
    </xf>
    <xf numFmtId="0" fontId="55" fillId="0" borderId="25" xfId="0" applyFont="1" applyBorder="1" applyAlignment="1">
      <alignment vertical="top" wrapText="1"/>
    </xf>
    <xf numFmtId="0" fontId="0" fillId="0" borderId="27" xfId="0" applyBorder="1" applyAlignment="1">
      <alignment vertical="top" wrapText="1"/>
    </xf>
    <xf numFmtId="0" fontId="0" fillId="0" borderId="28" xfId="0" applyBorder="1" applyAlignment="1">
      <alignment vertical="top" wrapText="1"/>
    </xf>
    <xf numFmtId="0" fontId="6" fillId="7" borderId="47" xfId="0" applyFont="1" applyFill="1" applyBorder="1" applyAlignment="1" applyProtection="1">
      <alignment vertical="top" wrapText="1"/>
      <protection locked="0"/>
    </xf>
    <xf numFmtId="0" fontId="0" fillId="7" borderId="0" xfId="0" applyFill="1" applyAlignment="1" applyProtection="1">
      <alignment wrapText="1"/>
      <protection locked="0"/>
    </xf>
    <xf numFmtId="0" fontId="0" fillId="7" borderId="78" xfId="0" applyFill="1" applyBorder="1" applyAlignment="1" applyProtection="1">
      <alignment wrapText="1"/>
      <protection locked="0"/>
    </xf>
    <xf numFmtId="0" fontId="0" fillId="7" borderId="47" xfId="0" applyFill="1" applyBorder="1" applyAlignment="1" applyProtection="1">
      <alignment wrapText="1"/>
      <protection locked="0"/>
    </xf>
    <xf numFmtId="0" fontId="0" fillId="7" borderId="81" xfId="0" applyFill="1" applyBorder="1" applyAlignment="1" applyProtection="1">
      <alignment wrapText="1"/>
      <protection locked="0"/>
    </xf>
    <xf numFmtId="0" fontId="0" fillId="7" borderId="82" xfId="0" applyFill="1" applyBorder="1" applyAlignment="1" applyProtection="1">
      <alignment wrapText="1"/>
      <protection locked="0"/>
    </xf>
    <xf numFmtId="0" fontId="0" fillId="7" borderId="83" xfId="0" applyFill="1" applyBorder="1" applyAlignment="1" applyProtection="1">
      <alignment wrapText="1"/>
      <protection locked="0"/>
    </xf>
    <xf numFmtId="0" fontId="2" fillId="6" borderId="0" xfId="7" applyFont="1" applyFill="1" applyBorder="1" applyAlignment="1" applyProtection="1">
      <alignment horizontal="left" vertical="top" wrapText="1"/>
    </xf>
    <xf numFmtId="0" fontId="11" fillId="0" borderId="0" xfId="0" applyFont="1" applyAlignment="1">
      <alignment horizontal="center" vertical="top" wrapText="1"/>
    </xf>
    <xf numFmtId="0" fontId="2" fillId="0" borderId="23" xfId="0" applyFont="1" applyBorder="1" applyAlignment="1">
      <alignment horizontal="right" wrapText="1"/>
    </xf>
    <xf numFmtId="0" fontId="0" fillId="0" borderId="28" xfId="0" applyBorder="1" applyAlignment="1">
      <alignment horizontal="right" wrapText="1"/>
    </xf>
    <xf numFmtId="168" fontId="6" fillId="9" borderId="37" xfId="7" applyNumberFormat="1" applyFont="1" applyFill="1" applyBorder="1" applyAlignment="1" applyProtection="1">
      <alignment horizontal="center" vertical="center"/>
    </xf>
    <xf numFmtId="168" fontId="6" fillId="9" borderId="23" xfId="7" applyNumberFormat="1" applyFont="1" applyFill="1" applyBorder="1" applyAlignment="1" applyProtection="1">
      <alignment horizontal="center" vertical="center"/>
    </xf>
    <xf numFmtId="168" fontId="6" fillId="9" borderId="25" xfId="7" applyNumberFormat="1" applyFont="1" applyFill="1" applyBorder="1" applyAlignment="1" applyProtection="1">
      <alignment horizontal="center" vertical="center"/>
    </xf>
    <xf numFmtId="168" fontId="6" fillId="9" borderId="21" xfId="7" applyNumberFormat="1" applyFont="1" applyFill="1" applyBorder="1" applyAlignment="1" applyProtection="1">
      <alignment horizontal="center" vertical="center"/>
    </xf>
    <xf numFmtId="168" fontId="6" fillId="9" borderId="27" xfId="7" applyNumberFormat="1" applyFont="1" applyFill="1" applyBorder="1" applyAlignment="1" applyProtection="1">
      <alignment horizontal="center" vertical="center"/>
    </xf>
    <xf numFmtId="168" fontId="6" fillId="9" borderId="28" xfId="7" applyNumberFormat="1" applyFont="1" applyFill="1" applyBorder="1" applyAlignment="1" applyProtection="1">
      <alignment horizontal="center" vertical="center"/>
    </xf>
    <xf numFmtId="171" fontId="3" fillId="0" borderId="58" xfId="0" applyNumberFormat="1" applyFont="1" applyBorder="1" applyAlignment="1">
      <alignment vertical="center"/>
    </xf>
    <xf numFmtId="0" fontId="3" fillId="0" borderId="59" xfId="0" applyFont="1" applyBorder="1" applyAlignment="1">
      <alignment vertical="center"/>
    </xf>
    <xf numFmtId="0" fontId="3" fillId="0" borderId="89" xfId="7" applyFont="1" applyFill="1" applyBorder="1" applyAlignment="1" applyProtection="1">
      <alignment horizontal="left" vertical="top" wrapText="1"/>
    </xf>
    <xf numFmtId="0" fontId="3" fillId="0" borderId="90" xfId="7" applyFont="1" applyFill="1" applyBorder="1" applyAlignment="1" applyProtection="1">
      <alignment horizontal="left" vertical="top" wrapText="1"/>
    </xf>
    <xf numFmtId="0" fontId="3" fillId="0" borderId="91" xfId="7" applyFont="1" applyFill="1" applyBorder="1" applyAlignment="1" applyProtection="1">
      <alignment horizontal="left" vertical="top" wrapText="1"/>
    </xf>
    <xf numFmtId="0" fontId="36" fillId="0" borderId="38" xfId="0" applyFont="1" applyBorder="1" applyAlignment="1">
      <alignment horizontal="right" vertical="top"/>
    </xf>
    <xf numFmtId="0" fontId="3" fillId="0" borderId="0" xfId="0" applyFont="1" applyAlignment="1">
      <alignment horizontal="left" vertical="top" wrapText="1"/>
    </xf>
    <xf numFmtId="0" fontId="3" fillId="0" borderId="78" xfId="0" applyFont="1" applyBorder="1" applyAlignment="1">
      <alignment horizontal="left" vertical="top" wrapText="1"/>
    </xf>
    <xf numFmtId="168" fontId="2" fillId="9" borderId="48" xfId="7" applyNumberFormat="1" applyFont="1" applyFill="1" applyBorder="1" applyAlignment="1" applyProtection="1">
      <alignment horizontal="right" vertical="center"/>
    </xf>
    <xf numFmtId="168" fontId="2" fillId="9" borderId="50" xfId="7" applyNumberFormat="1" applyFont="1" applyFill="1" applyBorder="1" applyAlignment="1" applyProtection="1">
      <alignment horizontal="right" vertical="center"/>
    </xf>
    <xf numFmtId="0" fontId="41" fillId="0" borderId="0" xfId="0" applyFont="1" applyAlignment="1">
      <alignment vertical="top"/>
    </xf>
    <xf numFmtId="0" fontId="18" fillId="0" borderId="7" xfId="0" applyFont="1" applyBorder="1" applyAlignment="1">
      <alignment vertical="top" wrapText="1"/>
    </xf>
    <xf numFmtId="0" fontId="7" fillId="0" borderId="39" xfId="0" applyFont="1" applyBorder="1" applyAlignment="1">
      <alignment vertical="top" wrapText="1"/>
    </xf>
    <xf numFmtId="0" fontId="26" fillId="7" borderId="48" xfId="0" applyFont="1" applyFill="1" applyBorder="1" applyAlignment="1" applyProtection="1">
      <alignment horizontal="left" vertical="top" wrapText="1"/>
      <protection locked="0"/>
    </xf>
    <xf numFmtId="0" fontId="0" fillId="7" borderId="49" xfId="0" applyFill="1" applyBorder="1" applyAlignment="1" applyProtection="1">
      <alignment horizontal="left" vertical="top" wrapText="1"/>
      <protection locked="0"/>
    </xf>
    <xf numFmtId="0" fontId="0" fillId="7" borderId="50" xfId="0" applyFill="1" applyBorder="1" applyAlignment="1" applyProtection="1">
      <alignment horizontal="left" vertical="top" wrapText="1"/>
      <protection locked="0"/>
    </xf>
    <xf numFmtId="0" fontId="26" fillId="44" borderId="37" xfId="0" applyFont="1" applyFill="1" applyBorder="1" applyAlignment="1">
      <alignment horizontal="left" vertical="top" wrapText="1"/>
    </xf>
    <xf numFmtId="0" fontId="2" fillId="44" borderId="30" xfId="0" applyFont="1" applyFill="1" applyBorder="1" applyAlignment="1">
      <alignment wrapText="1"/>
    </xf>
    <xf numFmtId="0" fontId="2" fillId="44" borderId="23" xfId="0" applyFont="1" applyFill="1" applyBorder="1" applyAlignment="1">
      <alignment wrapText="1"/>
    </xf>
    <xf numFmtId="0" fontId="2" fillId="44" borderId="25" xfId="0" applyFont="1" applyFill="1" applyBorder="1" applyAlignment="1">
      <alignment wrapText="1"/>
    </xf>
    <xf numFmtId="0" fontId="2" fillId="44" borderId="0" xfId="0" applyFont="1" applyFill="1" applyAlignment="1">
      <alignment wrapText="1"/>
    </xf>
    <xf numFmtId="0" fontId="2" fillId="44" borderId="21" xfId="0" applyFont="1" applyFill="1" applyBorder="1" applyAlignment="1">
      <alignment wrapText="1"/>
    </xf>
    <xf numFmtId="0" fontId="2" fillId="44" borderId="27" xfId="0" applyFont="1" applyFill="1" applyBorder="1" applyAlignment="1">
      <alignment wrapText="1"/>
    </xf>
    <xf numFmtId="0" fontId="2" fillId="44" borderId="45" xfId="0" applyFont="1" applyFill="1" applyBorder="1" applyAlignment="1">
      <alignment wrapText="1"/>
    </xf>
    <xf numFmtId="0" fontId="2" fillId="44" borderId="28" xfId="0" applyFont="1" applyFill="1" applyBorder="1" applyAlignment="1">
      <alignment wrapText="1"/>
    </xf>
    <xf numFmtId="0" fontId="26" fillId="44" borderId="37" xfId="0" applyFont="1" applyFill="1" applyBorder="1" applyAlignment="1">
      <alignment vertical="top" wrapText="1"/>
    </xf>
    <xf numFmtId="0" fontId="2" fillId="44" borderId="30" xfId="0" applyFont="1" applyFill="1" applyBorder="1" applyAlignment="1">
      <alignment vertical="top" wrapText="1"/>
    </xf>
    <xf numFmtId="0" fontId="2" fillId="44" borderId="23" xfId="0" applyFont="1" applyFill="1" applyBorder="1" applyAlignment="1">
      <alignment vertical="top" wrapText="1"/>
    </xf>
    <xf numFmtId="0" fontId="2" fillId="44" borderId="25" xfId="0" applyFont="1" applyFill="1" applyBorder="1" applyAlignment="1">
      <alignment vertical="top" wrapText="1"/>
    </xf>
    <xf numFmtId="0" fontId="2" fillId="44" borderId="0" xfId="0" applyFont="1" applyFill="1" applyAlignment="1">
      <alignment vertical="top" wrapText="1"/>
    </xf>
    <xf numFmtId="0" fontId="2" fillId="44" borderId="21" xfId="0" applyFont="1" applyFill="1" applyBorder="1" applyAlignment="1">
      <alignment vertical="top" wrapText="1"/>
    </xf>
    <xf numFmtId="0" fontId="2" fillId="44" borderId="27" xfId="0" applyFont="1" applyFill="1" applyBorder="1" applyAlignment="1">
      <alignment vertical="top" wrapText="1"/>
    </xf>
    <xf numFmtId="0" fontId="2" fillId="44" borderId="45" xfId="0" applyFont="1" applyFill="1" applyBorder="1" applyAlignment="1">
      <alignment vertical="top" wrapText="1"/>
    </xf>
    <xf numFmtId="0" fontId="2" fillId="44" borderId="28" xfId="0" applyFont="1" applyFill="1" applyBorder="1" applyAlignment="1">
      <alignment vertical="top" wrapText="1"/>
    </xf>
    <xf numFmtId="0" fontId="18" fillId="0" borderId="7" xfId="0" applyFont="1" applyBorder="1" applyAlignment="1">
      <alignment horizontal="right" vertical="top" wrapText="1"/>
    </xf>
    <xf numFmtId="0" fontId="18" fillId="0" borderId="14" xfId="0" applyFont="1" applyBorder="1" applyAlignment="1">
      <alignment horizontal="right" vertical="top" wrapText="1"/>
    </xf>
    <xf numFmtId="0" fontId="28" fillId="0" borderId="7" xfId="9" applyFont="1" applyBorder="1" applyAlignment="1">
      <alignment vertical="top" wrapText="1"/>
    </xf>
    <xf numFmtId="0" fontId="2" fillId="0" borderId="13" xfId="0" applyFont="1" applyBorder="1" applyAlignment="1">
      <alignment vertical="top" wrapText="1"/>
    </xf>
    <xf numFmtId="0" fontId="2" fillId="0" borderId="46" xfId="0" applyFont="1" applyBorder="1" applyAlignment="1">
      <alignment vertical="top" wrapText="1"/>
    </xf>
    <xf numFmtId="0" fontId="2" fillId="13" borderId="24" xfId="7" applyFont="1" applyFill="1" applyBorder="1" applyAlignment="1" applyProtection="1">
      <alignment horizontal="left" vertical="top" wrapText="1"/>
    </xf>
    <xf numFmtId="0" fontId="2" fillId="13" borderId="33" xfId="7" applyFont="1" applyFill="1" applyBorder="1" applyAlignment="1" applyProtection="1">
      <alignment horizontal="left" vertical="top" wrapText="1"/>
    </xf>
    <xf numFmtId="0" fontId="2" fillId="13" borderId="34" xfId="7" applyFont="1" applyFill="1" applyBorder="1" applyAlignment="1" applyProtection="1">
      <alignment horizontal="left" vertical="top" wrapText="1"/>
    </xf>
    <xf numFmtId="0" fontId="2" fillId="16" borderId="24" xfId="7" applyFont="1" applyFill="1" applyBorder="1" applyAlignment="1" applyProtection="1">
      <alignment horizontal="left" vertical="top" wrapText="1"/>
      <protection locked="0"/>
    </xf>
    <xf numFmtId="0" fontId="2" fillId="16" borderId="33" xfId="7" applyFont="1" applyFill="1" applyBorder="1" applyAlignment="1" applyProtection="1">
      <alignment horizontal="left" vertical="top" wrapText="1"/>
      <protection locked="0"/>
    </xf>
    <xf numFmtId="0" fontId="2" fillId="16" borderId="34" xfId="7" applyFont="1" applyFill="1" applyBorder="1" applyAlignment="1" applyProtection="1">
      <alignment horizontal="left" vertical="top" wrapText="1"/>
      <protection locked="0"/>
    </xf>
    <xf numFmtId="0" fontId="2" fillId="12" borderId="24" xfId="7" applyFont="1" applyFill="1" applyBorder="1" applyAlignment="1" applyProtection="1">
      <alignment horizontal="left" vertical="top" wrapText="1"/>
      <protection locked="0"/>
    </xf>
    <xf numFmtId="0" fontId="2" fillId="12" borderId="33" xfId="7" applyFont="1" applyFill="1" applyBorder="1" applyAlignment="1" applyProtection="1">
      <alignment horizontal="left" vertical="top" wrapText="1"/>
      <protection locked="0"/>
    </xf>
    <xf numFmtId="0" fontId="2" fillId="12" borderId="34" xfId="7" applyFont="1" applyFill="1" applyBorder="1" applyAlignment="1" applyProtection="1">
      <alignment horizontal="left" vertical="top" wrapText="1"/>
      <protection locked="0"/>
    </xf>
    <xf numFmtId="0" fontId="42" fillId="0" borderId="0" xfId="0" applyFont="1" applyAlignment="1">
      <alignment horizontal="right" vertical="top" wrapText="1"/>
    </xf>
    <xf numFmtId="49" fontId="2" fillId="8" borderId="51" xfId="7" applyNumberFormat="1" applyFont="1" applyFill="1" applyBorder="1" applyAlignment="1" applyProtection="1">
      <alignment horizontal="left" vertical="top"/>
      <protection locked="0"/>
    </xf>
    <xf numFmtId="49" fontId="2" fillId="8" borderId="29" xfId="7" applyNumberFormat="1" applyFont="1" applyFill="1" applyBorder="1" applyAlignment="1" applyProtection="1">
      <alignment horizontal="left" vertical="top"/>
      <protection locked="0"/>
    </xf>
    <xf numFmtId="49" fontId="2" fillId="8" borderId="52" xfId="7" applyNumberFormat="1" applyFont="1" applyFill="1" applyBorder="1" applyAlignment="1" applyProtection="1">
      <alignment horizontal="left" vertical="top"/>
      <protection locked="0"/>
    </xf>
    <xf numFmtId="49" fontId="2" fillId="8" borderId="43" xfId="7" applyNumberFormat="1" applyFont="1" applyFill="1" applyBorder="1" applyAlignment="1" applyProtection="1">
      <alignment horizontal="left" vertical="top"/>
      <protection locked="0"/>
    </xf>
    <xf numFmtId="49" fontId="2" fillId="8" borderId="31" xfId="7" applyNumberFormat="1" applyFont="1" applyFill="1" applyBorder="1" applyAlignment="1" applyProtection="1">
      <alignment horizontal="left" vertical="top"/>
      <protection locked="0"/>
    </xf>
    <xf numFmtId="49" fontId="2" fillId="8" borderId="32" xfId="7" applyNumberFormat="1" applyFont="1" applyFill="1" applyBorder="1" applyAlignment="1" applyProtection="1">
      <alignment horizontal="left" vertical="top"/>
      <protection locked="0"/>
    </xf>
    <xf numFmtId="0" fontId="2" fillId="0" borderId="24" xfId="7" applyFont="1" applyFill="1" applyBorder="1" applyAlignment="1" applyProtection="1">
      <alignment horizontal="left" vertical="top" wrapText="1"/>
    </xf>
    <xf numFmtId="0" fontId="2" fillId="0" borderId="33" xfId="7" applyFont="1" applyFill="1" applyBorder="1" applyAlignment="1" applyProtection="1">
      <alignment horizontal="left" vertical="top" wrapText="1"/>
    </xf>
    <xf numFmtId="0" fontId="2" fillId="0" borderId="34" xfId="7" applyFont="1" applyFill="1" applyBorder="1" applyAlignment="1" applyProtection="1">
      <alignment horizontal="left" vertical="top" wrapText="1"/>
    </xf>
    <xf numFmtId="0" fontId="2" fillId="0" borderId="24" xfId="7" applyFont="1" applyBorder="1" applyAlignment="1" applyProtection="1">
      <alignment horizontal="left" vertical="top"/>
    </xf>
    <xf numFmtId="0" fontId="2" fillId="0" borderId="33" xfId="7" applyFont="1" applyBorder="1" applyAlignment="1" applyProtection="1">
      <alignment horizontal="left" vertical="top"/>
    </xf>
    <xf numFmtId="0" fontId="2" fillId="0" borderId="34" xfId="7" applyFont="1" applyBorder="1" applyAlignment="1" applyProtection="1">
      <alignment horizontal="left" vertical="top"/>
    </xf>
    <xf numFmtId="0" fontId="2" fillId="0" borderId="33" xfId="0" applyFont="1" applyBorder="1" applyAlignment="1">
      <alignment horizontal="left" vertical="center" wrapText="1"/>
    </xf>
    <xf numFmtId="0" fontId="3" fillId="0" borderId="0" xfId="7" applyNumberFormat="1" applyFont="1" applyBorder="1" applyAlignment="1" applyProtection="1">
      <alignment horizontal="left" vertical="top" wrapText="1"/>
    </xf>
    <xf numFmtId="0" fontId="2" fillId="0" borderId="48" xfId="0" applyFont="1" applyBorder="1" applyAlignment="1">
      <alignment vertical="top" wrapText="1"/>
    </xf>
    <xf numFmtId="0" fontId="2" fillId="0" borderId="50" xfId="0" applyFont="1" applyBorder="1" applyAlignment="1">
      <alignment vertical="top" wrapText="1"/>
    </xf>
    <xf numFmtId="0" fontId="14" fillId="0" borderId="20" xfId="7" applyFont="1" applyFill="1" applyAlignment="1" applyProtection="1">
      <alignment horizontal="left" vertical="top" wrapText="1"/>
    </xf>
    <xf numFmtId="14" fontId="3" fillId="7" borderId="24" xfId="7" applyNumberFormat="1" applyFont="1" applyFill="1" applyBorder="1" applyAlignment="1" applyProtection="1">
      <alignment horizontal="left" vertical="center" wrapText="1"/>
      <protection locked="0"/>
    </xf>
    <xf numFmtId="14" fontId="3" fillId="7" borderId="33" xfId="7" applyNumberFormat="1" applyFont="1" applyFill="1" applyBorder="1" applyAlignment="1" applyProtection="1">
      <alignment horizontal="left" vertical="center" wrapText="1"/>
      <protection locked="0"/>
    </xf>
    <xf numFmtId="14" fontId="3" fillId="7" borderId="34" xfId="7" applyNumberFormat="1" applyFont="1" applyFill="1" applyBorder="1" applyAlignment="1" applyProtection="1">
      <alignment horizontal="left" vertical="center" wrapText="1"/>
      <protection locked="0"/>
    </xf>
    <xf numFmtId="0" fontId="14" fillId="0" borderId="33" xfId="7" applyFont="1" applyFill="1" applyBorder="1" applyAlignment="1" applyProtection="1">
      <alignment horizontal="left" vertical="top" wrapText="1"/>
    </xf>
    <xf numFmtId="0" fontId="14" fillId="0" borderId="34" xfId="7" applyFont="1" applyFill="1" applyBorder="1" applyAlignment="1" applyProtection="1">
      <alignment horizontal="left" vertical="top" wrapText="1"/>
    </xf>
    <xf numFmtId="0" fontId="36" fillId="0" borderId="0" xfId="0" applyFont="1" applyAlignment="1">
      <alignment vertical="top" wrapText="1"/>
    </xf>
    <xf numFmtId="0" fontId="2" fillId="0" borderId="54" xfId="7" applyNumberFormat="1" applyFont="1" applyBorder="1" applyAlignment="1" applyProtection="1">
      <alignment horizontal="left" vertical="top" wrapText="1"/>
    </xf>
    <xf numFmtId="0" fontId="2" fillId="0" borderId="6" xfId="0" applyFont="1" applyBorder="1" applyAlignment="1">
      <alignment horizontal="left" vertical="top" wrapText="1"/>
    </xf>
    <xf numFmtId="169" fontId="2" fillId="8" borderId="53" xfId="7" applyNumberFormat="1" applyFont="1" applyFill="1" applyBorder="1" applyAlignment="1" applyProtection="1">
      <alignment horizontal="left" vertical="top" wrapText="1"/>
      <protection locked="0"/>
    </xf>
    <xf numFmtId="0" fontId="2" fillId="12" borderId="4" xfId="6" applyNumberFormat="1" applyFont="1" applyBorder="1" applyAlignment="1" applyProtection="1">
      <alignment horizontal="left" vertical="top" wrapText="1"/>
      <protection locked="0"/>
    </xf>
    <xf numFmtId="0" fontId="2" fillId="0" borderId="20" xfId="11" applyFont="1" applyFill="1" applyAlignment="1" applyProtection="1">
      <alignment horizontal="left" vertical="top" wrapText="1"/>
    </xf>
    <xf numFmtId="169" fontId="2" fillId="16" borderId="53" xfId="7" applyNumberFormat="1" applyFont="1" applyFill="1" applyBorder="1" applyAlignment="1" applyProtection="1">
      <alignment horizontal="left" vertical="top" wrapText="1"/>
      <protection locked="0"/>
    </xf>
    <xf numFmtId="169" fontId="2" fillId="8" borderId="53" xfId="7" applyNumberFormat="1" applyFont="1" applyFill="1" applyBorder="1" applyAlignment="1" applyProtection="1">
      <alignment horizontal="center" vertical="top" wrapText="1"/>
      <protection locked="0"/>
    </xf>
    <xf numFmtId="0" fontId="2" fillId="12" borderId="20" xfId="7" applyNumberFormat="1" applyFont="1" applyFill="1" applyAlignment="1" applyProtection="1">
      <alignment horizontal="left" vertical="top" wrapText="1"/>
      <protection locked="0"/>
    </xf>
    <xf numFmtId="0" fontId="2" fillId="12" borderId="20" xfId="7" applyNumberFormat="1" applyFont="1" applyFill="1" applyAlignment="1" applyProtection="1">
      <alignment horizontal="left" vertical="top"/>
      <protection locked="0"/>
    </xf>
    <xf numFmtId="0" fontId="2" fillId="0" borderId="18"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4" fillId="0" borderId="0" xfId="0" applyFont="1" applyAlignment="1">
      <alignment horizontal="left" vertical="center"/>
    </xf>
    <xf numFmtId="0" fontId="2" fillId="0" borderId="0" xfId="0" applyFont="1" applyAlignment="1">
      <alignment horizontal="left" vertical="center"/>
    </xf>
    <xf numFmtId="0" fontId="2" fillId="0" borderId="0" xfId="0" applyFont="1"/>
    <xf numFmtId="0" fontId="18" fillId="45" borderId="18" xfId="6" applyNumberFormat="1" applyFont="1" applyFill="1" applyBorder="1" applyAlignment="1" applyProtection="1">
      <alignment horizontal="left" vertical="top" wrapText="1"/>
    </xf>
    <xf numFmtId="0" fontId="18" fillId="45" borderId="10" xfId="6" applyNumberFormat="1" applyFont="1" applyFill="1" applyBorder="1" applyAlignment="1" applyProtection="1">
      <alignment horizontal="left" vertical="top" wrapText="1"/>
    </xf>
    <xf numFmtId="0" fontId="18" fillId="45" borderId="11" xfId="6" applyNumberFormat="1" applyFont="1" applyFill="1" applyBorder="1" applyAlignment="1" applyProtection="1">
      <alignment horizontal="left" vertical="top" wrapText="1"/>
    </xf>
    <xf numFmtId="0" fontId="18" fillId="45" borderId="17" xfId="6" applyNumberFormat="1" applyFont="1" applyFill="1" applyBorder="1" applyAlignment="1" applyProtection="1">
      <alignment horizontal="left" vertical="top" wrapText="1"/>
    </xf>
    <xf numFmtId="0" fontId="18" fillId="45" borderId="3" xfId="6" applyNumberFormat="1" applyFont="1" applyFill="1" applyBorder="1" applyAlignment="1" applyProtection="1">
      <alignment horizontal="left" vertical="top" wrapText="1"/>
    </xf>
    <xf numFmtId="0" fontId="18" fillId="45" borderId="12" xfId="6" applyNumberFormat="1" applyFont="1" applyFill="1" applyBorder="1" applyAlignment="1" applyProtection="1">
      <alignment horizontal="left" vertical="top" wrapText="1"/>
    </xf>
    <xf numFmtId="0" fontId="18" fillId="8" borderId="18" xfId="3" applyNumberFormat="1" applyFont="1" applyBorder="1" applyAlignment="1" applyProtection="1">
      <alignment horizontal="left" vertical="top" wrapText="1"/>
    </xf>
    <xf numFmtId="0" fontId="18" fillId="8" borderId="10" xfId="3" applyNumberFormat="1" applyFont="1" applyBorder="1" applyAlignment="1" applyProtection="1">
      <alignment horizontal="left" vertical="top" wrapText="1"/>
    </xf>
    <xf numFmtId="0" fontId="18" fillId="8" borderId="11" xfId="3" applyNumberFormat="1" applyFont="1" applyBorder="1" applyAlignment="1" applyProtection="1">
      <alignment horizontal="left" vertical="top" wrapText="1"/>
    </xf>
    <xf numFmtId="0" fontId="18" fillId="8" borderId="17" xfId="3" applyNumberFormat="1" applyFont="1" applyBorder="1" applyAlignment="1" applyProtection="1">
      <alignment horizontal="left" vertical="top" wrapText="1"/>
    </xf>
    <xf numFmtId="0" fontId="18" fillId="8" borderId="3" xfId="3" applyNumberFormat="1" applyFont="1" applyBorder="1" applyAlignment="1" applyProtection="1">
      <alignment horizontal="left" vertical="top" wrapText="1"/>
    </xf>
    <xf numFmtId="0" fontId="18" fillId="8" borderId="12" xfId="3" applyNumberFormat="1" applyFont="1" applyBorder="1" applyAlignment="1" applyProtection="1">
      <alignment horizontal="left" vertical="top" wrapText="1"/>
    </xf>
    <xf numFmtId="0" fontId="4" fillId="0" borderId="10" xfId="6" applyNumberFormat="1" applyFont="1" applyFill="1" applyBorder="1" applyAlignment="1" applyProtection="1">
      <alignment horizontal="left" vertical="center"/>
    </xf>
    <xf numFmtId="0" fontId="3" fillId="0" borderId="3" xfId="6" applyNumberFormat="1" applyFont="1" applyFill="1" applyBorder="1" applyAlignment="1" applyProtection="1">
      <alignment horizontal="left" vertical="top"/>
    </xf>
    <xf numFmtId="165" fontId="2" fillId="12" borderId="43" xfId="6" applyNumberFormat="1" applyFont="1" applyBorder="1" applyAlignment="1" applyProtection="1">
      <alignment horizontal="center" vertical="top" wrapText="1"/>
      <protection locked="0"/>
    </xf>
    <xf numFmtId="165" fontId="2" fillId="12" borderId="32" xfId="6" applyNumberFormat="1" applyFont="1" applyBorder="1" applyAlignment="1" applyProtection="1">
      <alignment horizontal="center" vertical="top" wrapText="1"/>
      <protection locked="0"/>
    </xf>
    <xf numFmtId="14" fontId="2" fillId="7" borderId="20" xfId="7" applyNumberFormat="1" applyFont="1" applyFill="1" applyAlignment="1" applyProtection="1">
      <alignment horizontal="left" vertical="center" wrapText="1"/>
      <protection locked="0"/>
    </xf>
    <xf numFmtId="0" fontId="2" fillId="0" borderId="24" xfId="7" applyNumberFormat="1" applyFont="1" applyBorder="1" applyAlignment="1" applyProtection="1">
      <alignment horizontal="left" vertical="top" wrapText="1"/>
    </xf>
    <xf numFmtId="0" fontId="2" fillId="0" borderId="34" xfId="7" applyNumberFormat="1" applyFont="1" applyBorder="1" applyAlignment="1" applyProtection="1">
      <alignment horizontal="left" vertical="top" wrapText="1"/>
    </xf>
    <xf numFmtId="0" fontId="2" fillId="12" borderId="17" xfId="6" applyNumberFormat="1" applyFont="1" applyBorder="1" applyAlignment="1" applyProtection="1">
      <alignment horizontal="left" vertical="top" wrapText="1"/>
      <protection locked="0"/>
    </xf>
    <xf numFmtId="0" fontId="2" fillId="12" borderId="3" xfId="6" applyNumberFormat="1" applyFont="1" applyBorder="1" applyAlignment="1" applyProtection="1">
      <alignment horizontal="left" vertical="top" wrapText="1"/>
      <protection locked="0"/>
    </xf>
    <xf numFmtId="0" fontId="2" fillId="12" borderId="12" xfId="6" applyNumberFormat="1" applyFont="1" applyBorder="1" applyAlignment="1" applyProtection="1">
      <alignment horizontal="left" vertical="top" wrapText="1"/>
      <protection locked="0"/>
    </xf>
    <xf numFmtId="0" fontId="2" fillId="16" borderId="43" xfId="7" applyNumberFormat="1" applyFont="1" applyFill="1" applyBorder="1" applyAlignment="1" applyProtection="1">
      <alignment horizontal="left" vertical="top" wrapText="1"/>
      <protection locked="0"/>
    </xf>
    <xf numFmtId="0" fontId="2" fillId="16" borderId="31" xfId="7" applyNumberFormat="1" applyFont="1" applyFill="1" applyBorder="1" applyAlignment="1" applyProtection="1">
      <alignment horizontal="left" vertical="top" wrapText="1"/>
      <protection locked="0"/>
    </xf>
    <xf numFmtId="0" fontId="2" fillId="16" borderId="32" xfId="7" applyNumberFormat="1" applyFont="1" applyFill="1" applyBorder="1" applyAlignment="1" applyProtection="1">
      <alignment horizontal="left" vertical="top" wrapText="1"/>
      <protection locked="0"/>
    </xf>
    <xf numFmtId="169" fontId="2" fillId="8" borderId="43" xfId="7" applyNumberFormat="1" applyFont="1" applyFill="1" applyBorder="1" applyAlignment="1" applyProtection="1">
      <alignment horizontal="left" vertical="top" wrapText="1"/>
      <protection locked="0"/>
    </xf>
    <xf numFmtId="169" fontId="2" fillId="8" borderId="31" xfId="7" applyNumberFormat="1" applyFont="1" applyFill="1" applyBorder="1" applyAlignment="1" applyProtection="1">
      <alignment horizontal="left" vertical="top" wrapText="1"/>
      <protection locked="0"/>
    </xf>
    <xf numFmtId="169" fontId="2" fillId="8" borderId="32" xfId="7" applyNumberFormat="1" applyFont="1" applyFill="1" applyBorder="1" applyAlignment="1" applyProtection="1">
      <alignment horizontal="left" vertical="top" wrapText="1"/>
      <protection locked="0"/>
    </xf>
    <xf numFmtId="14" fontId="2" fillId="7" borderId="20" xfId="7" applyNumberFormat="1" applyFont="1" applyFill="1" applyAlignment="1" applyProtection="1">
      <alignment horizontal="left" vertical="top" wrapText="1"/>
      <protection locked="0"/>
    </xf>
    <xf numFmtId="169" fontId="2" fillId="15" borderId="53" xfId="7" applyNumberFormat="1" applyFont="1" applyFill="1" applyBorder="1" applyAlignment="1" applyProtection="1">
      <alignment horizontal="left" vertical="top" wrapText="1"/>
      <protection locked="0"/>
    </xf>
    <xf numFmtId="14" fontId="2" fillId="7" borderId="24" xfId="7" applyNumberFormat="1" applyFont="1" applyFill="1" applyBorder="1" applyAlignment="1" applyProtection="1">
      <alignment horizontal="left" vertical="center" wrapText="1"/>
      <protection locked="0"/>
    </xf>
    <xf numFmtId="14" fontId="2" fillId="7" borderId="34" xfId="7" applyNumberFormat="1" applyFont="1" applyFill="1" applyBorder="1" applyAlignment="1" applyProtection="1">
      <alignment horizontal="left" vertical="center" wrapText="1"/>
      <protection locked="0"/>
    </xf>
    <xf numFmtId="0" fontId="2" fillId="0" borderId="51" xfId="0" applyFont="1" applyBorder="1" applyAlignment="1">
      <alignment horizontal="left" vertical="top" wrapText="1"/>
    </xf>
    <xf numFmtId="0" fontId="2" fillId="0" borderId="29" xfId="0" applyFont="1" applyBorder="1" applyAlignment="1">
      <alignment horizontal="left" vertical="top" wrapText="1"/>
    </xf>
    <xf numFmtId="0" fontId="2" fillId="0" borderId="52" xfId="0" applyFont="1" applyBorder="1" applyAlignment="1">
      <alignment horizontal="left" vertical="top" wrapText="1"/>
    </xf>
    <xf numFmtId="0" fontId="2" fillId="0" borderId="35" xfId="0" applyFont="1" applyBorder="1" applyAlignment="1">
      <alignment horizontal="left" vertical="top" wrapText="1"/>
    </xf>
    <xf numFmtId="0" fontId="2" fillId="0" borderId="92" xfId="0" applyFont="1" applyBorder="1" applyAlignment="1">
      <alignment horizontal="left" vertical="top" wrapText="1"/>
    </xf>
    <xf numFmtId="0" fontId="2" fillId="0" borderId="43" xfId="0" applyFont="1" applyBorder="1" applyAlignment="1">
      <alignment horizontal="left" vertical="top" wrapText="1"/>
    </xf>
    <xf numFmtId="0" fontId="2" fillId="0" borderId="31" xfId="0" applyFont="1" applyBorder="1" applyAlignment="1">
      <alignment horizontal="left" vertical="top" wrapText="1"/>
    </xf>
    <xf numFmtId="0" fontId="2" fillId="0" borderId="32" xfId="0" applyFont="1" applyBorder="1" applyAlignment="1">
      <alignment horizontal="left" vertical="top" wrapText="1"/>
    </xf>
    <xf numFmtId="0" fontId="2" fillId="0" borderId="51" xfId="7" applyNumberFormat="1" applyFont="1" applyBorder="1" applyAlignment="1" applyProtection="1">
      <alignment horizontal="left" vertical="top" wrapText="1"/>
    </xf>
    <xf numFmtId="0" fontId="2" fillId="0" borderId="29" xfId="7" applyNumberFormat="1" applyFont="1" applyBorder="1" applyAlignment="1" applyProtection="1">
      <alignment horizontal="left" vertical="top" wrapText="1"/>
    </xf>
    <xf numFmtId="0" fontId="2" fillId="0" borderId="52" xfId="7" applyNumberFormat="1" applyFont="1" applyBorder="1" applyAlignment="1" applyProtection="1">
      <alignment horizontal="left" vertical="top" wrapText="1"/>
    </xf>
    <xf numFmtId="0" fontId="2" fillId="8" borderId="24" xfId="3" applyNumberFormat="1" applyFont="1" applyBorder="1" applyAlignment="1" applyProtection="1">
      <alignment horizontal="left" vertical="top" wrapText="1"/>
      <protection locked="0"/>
    </xf>
    <xf numFmtId="0" fontId="2" fillId="8" borderId="33" xfId="3" applyNumberFormat="1" applyFont="1" applyBorder="1" applyAlignment="1" applyProtection="1">
      <alignment horizontal="left" vertical="top" wrapText="1"/>
      <protection locked="0"/>
    </xf>
    <xf numFmtId="0" fontId="2" fillId="8" borderId="34" xfId="3" applyNumberFormat="1" applyFont="1" applyBorder="1" applyAlignment="1" applyProtection="1">
      <alignment horizontal="left" vertical="top" wrapText="1"/>
      <protection locked="0"/>
    </xf>
    <xf numFmtId="0" fontId="4" fillId="0" borderId="0" xfId="0" applyFont="1" applyAlignment="1">
      <alignment vertical="top"/>
    </xf>
    <xf numFmtId="0" fontId="2" fillId="0" borderId="20" xfId="7" applyNumberFormat="1" applyFont="1" applyAlignment="1" applyProtection="1">
      <alignment horizontal="left" vertical="top" wrapText="1"/>
    </xf>
    <xf numFmtId="14" fontId="2" fillId="12" borderId="24" xfId="7" applyNumberFormat="1" applyFont="1" applyFill="1" applyBorder="1" applyAlignment="1" applyProtection="1">
      <alignment horizontal="left" vertical="top" wrapText="1"/>
      <protection locked="0"/>
    </xf>
    <xf numFmtId="14" fontId="2" fillId="12" borderId="34" xfId="7" applyNumberFormat="1" applyFont="1" applyFill="1" applyBorder="1" applyAlignment="1" applyProtection="1">
      <alignment horizontal="left" vertical="top" wrapText="1"/>
      <protection locked="0"/>
    </xf>
    <xf numFmtId="0" fontId="31" fillId="7" borderId="48" xfId="0" applyFont="1" applyFill="1" applyBorder="1" applyAlignment="1" applyProtection="1">
      <alignment vertical="top" wrapText="1"/>
      <protection locked="0"/>
    </xf>
    <xf numFmtId="0" fontId="31" fillId="7" borderId="49" xfId="0" applyFont="1" applyFill="1" applyBorder="1" applyAlignment="1" applyProtection="1">
      <alignment vertical="top" wrapText="1"/>
      <protection locked="0"/>
    </xf>
    <xf numFmtId="0" fontId="31" fillId="7" borderId="50" xfId="0" applyFont="1" applyFill="1" applyBorder="1" applyAlignment="1" applyProtection="1">
      <alignment vertical="top" wrapText="1"/>
      <protection locked="0"/>
    </xf>
    <xf numFmtId="0" fontId="2" fillId="0" borderId="20" xfId="7" applyFont="1" applyAlignment="1" applyProtection="1">
      <alignment horizontal="left" vertical="top" wrapText="1"/>
    </xf>
    <xf numFmtId="49" fontId="2" fillId="7" borderId="20" xfId="7" applyNumberFormat="1" applyFont="1" applyFill="1" applyAlignment="1" applyProtection="1">
      <alignment horizontal="left" vertical="top"/>
      <protection locked="0"/>
    </xf>
    <xf numFmtId="49" fontId="2" fillId="7" borderId="51" xfId="7" applyNumberFormat="1" applyFont="1" applyFill="1" applyBorder="1" applyAlignment="1" applyProtection="1">
      <alignment horizontal="left" vertical="top" wrapText="1"/>
      <protection locked="0"/>
    </xf>
    <xf numFmtId="0" fontId="0" fillId="7" borderId="29" xfId="0" applyFill="1" applyBorder="1" applyAlignment="1" applyProtection="1">
      <alignment vertical="top" wrapText="1"/>
      <protection locked="0"/>
    </xf>
    <xf numFmtId="0" fontId="0" fillId="7" borderId="35" xfId="0" applyFill="1" applyBorder="1" applyAlignment="1" applyProtection="1">
      <alignment vertical="top" wrapText="1"/>
      <protection locked="0"/>
    </xf>
    <xf numFmtId="0" fontId="0" fillId="7" borderId="0" xfId="0" applyFill="1" applyAlignment="1" applyProtection="1">
      <alignment vertical="top" wrapText="1"/>
      <protection locked="0"/>
    </xf>
    <xf numFmtId="0" fontId="0" fillId="7" borderId="43" xfId="0" applyFill="1" applyBorder="1" applyAlignment="1" applyProtection="1">
      <alignment vertical="top" wrapText="1"/>
      <protection locked="0"/>
    </xf>
    <xf numFmtId="0" fontId="0" fillId="7" borderId="31" xfId="0" applyFill="1" applyBorder="1" applyAlignment="1" applyProtection="1">
      <alignment vertical="top" wrapText="1"/>
      <protection locked="0"/>
    </xf>
    <xf numFmtId="0" fontId="36" fillId="0" borderId="0" xfId="0" applyFont="1" applyAlignment="1">
      <alignment horizontal="left" vertical="top" wrapText="1"/>
    </xf>
    <xf numFmtId="0" fontId="39" fillId="0" borderId="0" xfId="0" applyFont="1" applyAlignment="1">
      <alignment vertical="top" wrapText="1"/>
    </xf>
    <xf numFmtId="0" fontId="36" fillId="0" borderId="3" xfId="0" applyFont="1" applyBorder="1" applyAlignment="1">
      <alignment vertical="top" wrapText="1"/>
    </xf>
    <xf numFmtId="0" fontId="26" fillId="7" borderId="48" xfId="0" applyFont="1" applyFill="1" applyBorder="1" applyAlignment="1" applyProtection="1">
      <alignment horizontal="left" vertical="center" wrapText="1"/>
      <protection locked="0"/>
    </xf>
    <xf numFmtId="0" fontId="0" fillId="7" borderId="49" xfId="0" applyFill="1" applyBorder="1" applyAlignment="1" applyProtection="1">
      <alignment horizontal="left" vertical="center" wrapText="1"/>
      <protection locked="0"/>
    </xf>
    <xf numFmtId="0" fontId="0" fillId="7" borderId="50" xfId="0" applyFill="1" applyBorder="1" applyAlignment="1" applyProtection="1">
      <alignment horizontal="left" vertical="center" wrapText="1"/>
      <protection locked="0"/>
    </xf>
    <xf numFmtId="0" fontId="18" fillId="0" borderId="7" xfId="0" applyFont="1" applyBorder="1" applyAlignment="1">
      <alignment horizontal="left" vertical="top" wrapText="1"/>
    </xf>
    <xf numFmtId="0" fontId="18" fillId="0" borderId="13" xfId="0" applyFont="1" applyBorder="1" applyAlignment="1">
      <alignment horizontal="left" vertical="top" wrapText="1"/>
    </xf>
    <xf numFmtId="0" fontId="18" fillId="0" borderId="14" xfId="0" applyFont="1" applyBorder="1" applyAlignment="1">
      <alignment horizontal="left" vertical="top" wrapText="1"/>
    </xf>
    <xf numFmtId="0" fontId="0" fillId="0" borderId="0" xfId="0" applyAlignment="1">
      <alignment horizontal="left" vertical="top" wrapText="1"/>
    </xf>
    <xf numFmtId="0" fontId="36" fillId="0" borderId="3" xfId="0" applyFont="1" applyBorder="1" applyAlignment="1">
      <alignment horizontal="left" vertical="top" wrapText="1"/>
    </xf>
    <xf numFmtId="4" fontId="2" fillId="9" borderId="97" xfId="5" applyNumberFormat="1" applyFont="1" applyBorder="1" applyAlignment="1" applyProtection="1">
      <alignment horizontal="right" vertical="top" wrapText="1"/>
    </xf>
    <xf numFmtId="4" fontId="2" fillId="9" borderId="34" xfId="5" applyNumberFormat="1" applyFont="1" applyBorder="1" applyAlignment="1" applyProtection="1">
      <alignment horizontal="right" vertical="top" wrapText="1"/>
    </xf>
    <xf numFmtId="4" fontId="2" fillId="9" borderId="55" xfId="5" applyNumberFormat="1" applyFont="1" applyBorder="1" applyAlignment="1" applyProtection="1">
      <alignment horizontal="right" vertical="top" wrapText="1"/>
    </xf>
    <xf numFmtId="4" fontId="2" fillId="0" borderId="52" xfId="0" applyNumberFormat="1" applyFont="1" applyBorder="1" applyAlignment="1">
      <alignment horizontal="right" vertical="top" wrapText="1"/>
    </xf>
    <xf numFmtId="4" fontId="3" fillId="9" borderId="24" xfId="5" applyNumberFormat="1" applyFont="1" applyBorder="1" applyAlignment="1" applyProtection="1">
      <alignment horizontal="right" vertical="center" wrapText="1"/>
    </xf>
    <xf numFmtId="4" fontId="3" fillId="0" borderId="34" xfId="0" applyNumberFormat="1" applyFont="1" applyBorder="1" applyAlignment="1">
      <alignment horizontal="right" vertical="center"/>
    </xf>
    <xf numFmtId="4" fontId="3" fillId="0" borderId="34" xfId="0" applyNumberFormat="1" applyFont="1" applyBorder="1"/>
    <xf numFmtId="0" fontId="2" fillId="0" borderId="31" xfId="0" applyFont="1" applyBorder="1" applyAlignment="1">
      <alignment horizontal="center"/>
    </xf>
    <xf numFmtId="4" fontId="2" fillId="0" borderId="57" xfId="0" applyNumberFormat="1" applyFont="1" applyBorder="1" applyAlignment="1">
      <alignment horizontal="right" vertical="top" wrapText="1"/>
    </xf>
    <xf numFmtId="0" fontId="2" fillId="12" borderId="7" xfId="6" applyFont="1" applyBorder="1" applyAlignment="1" applyProtection="1">
      <alignment horizontal="center" vertical="center" wrapText="1"/>
      <protection locked="0"/>
    </xf>
    <xf numFmtId="0" fontId="2" fillId="12" borderId="13" xfId="6" applyFont="1" applyBorder="1" applyAlignment="1" applyProtection="1">
      <alignment horizontal="center" vertical="center" wrapText="1"/>
      <protection locked="0"/>
    </xf>
    <xf numFmtId="0" fontId="2" fillId="12" borderId="14" xfId="6" applyFont="1" applyBorder="1" applyAlignment="1" applyProtection="1">
      <alignment horizontal="center" vertical="center" wrapText="1"/>
      <protection locked="0"/>
    </xf>
    <xf numFmtId="0" fontId="1" fillId="0" borderId="18" xfId="0" applyFont="1" applyBorder="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2" fillId="12" borderId="15" xfId="6" applyNumberFormat="1" applyFont="1" applyBorder="1" applyAlignment="1" applyProtection="1">
      <alignment horizontal="left" vertical="top" wrapText="1"/>
      <protection locked="0"/>
    </xf>
    <xf numFmtId="0" fontId="2" fillId="12" borderId="0" xfId="6" applyNumberFormat="1" applyFont="1" applyBorder="1" applyAlignment="1" applyProtection="1">
      <alignment horizontal="left" vertical="top" wrapText="1"/>
      <protection locked="0"/>
    </xf>
    <xf numFmtId="0" fontId="2" fillId="12" borderId="16" xfId="6" applyNumberFormat="1" applyFont="1" applyBorder="1" applyAlignment="1" applyProtection="1">
      <alignment horizontal="left" vertical="top" wrapText="1"/>
      <protection locked="0"/>
    </xf>
    <xf numFmtId="0" fontId="6" fillId="0" borderId="0" xfId="0" applyFont="1" applyAlignment="1">
      <alignment wrapText="1"/>
    </xf>
    <xf numFmtId="0" fontId="0" fillId="0" borderId="0" xfId="0" applyAlignment="1">
      <alignment wrapText="1"/>
    </xf>
  </cellXfs>
  <cellStyles count="46">
    <cellStyle name="20% - Accent1" xfId="26" builtinId="30" hidden="1"/>
    <cellStyle name="20% - Accent2" xfId="29" builtinId="34" hidden="1"/>
    <cellStyle name="20% - Accent3" xfId="32" builtinId="38" hidden="1"/>
    <cellStyle name="20% - Accent4" xfId="35" builtinId="42" hidden="1"/>
    <cellStyle name="20% - Accent5" xfId="38" builtinId="46" hidden="1"/>
    <cellStyle name="20% - Accent6" xfId="42" builtinId="50" hidden="1"/>
    <cellStyle name="40% - Accent1" xfId="27" builtinId="31" hidden="1"/>
    <cellStyle name="40% - Accent2" xfId="30" builtinId="35" hidden="1"/>
    <cellStyle name="40% - Accent3" xfId="33" builtinId="39" hidden="1"/>
    <cellStyle name="40% - Accent4" xfId="36" builtinId="43" hidden="1"/>
    <cellStyle name="40% - Accent5" xfId="39" builtinId="47" hidden="1"/>
    <cellStyle name="40% - Accent6" xfId="43" builtinId="51" hidden="1"/>
    <cellStyle name="60% - Accent1" xfId="28" builtinId="32" hidden="1"/>
    <cellStyle name="60% - Accent2" xfId="31" builtinId="36" hidden="1"/>
    <cellStyle name="60% - Accent3" xfId="34" builtinId="40" hidden="1"/>
    <cellStyle name="60% - Accent4" xfId="37" builtinId="44" hidden="1"/>
    <cellStyle name="60% - Accent5" xfId="40" builtinId="48" hidden="1"/>
    <cellStyle name="60% - Accent6" xfId="44" builtinId="52" hidden="1"/>
    <cellStyle name="Accent6" xfId="41" builtinId="49" hidden="1"/>
    <cellStyle name="Bad" xfId="17" builtinId="27" hidden="1"/>
    <cellStyle name="Calculation" xfId="21" builtinId="22" hidden="1"/>
    <cellStyle name="Check Cell" xfId="23" builtinId="23" hidden="1"/>
    <cellStyle name="Comma" xfId="45" builtinId="3"/>
    <cellStyle name="Currency" xfId="13" builtinId="4"/>
    <cellStyle name="FylliText_Tal" xfId="1" xr:uid="{00000000-0005-0000-0000-000016000000}"/>
    <cellStyle name="Good" xfId="16" builtinId="26" hidden="1"/>
    <cellStyle name="Heading 2" xfId="10" builtinId="17"/>
    <cellStyle name="Heading 3" xfId="11" builtinId="18"/>
    <cellStyle name="Heading 4" xfId="15" builtinId="19" hidden="1"/>
    <cellStyle name="Hyperlink" xfId="2" builtinId="8"/>
    <cellStyle name="Input" xfId="19" builtinId="20" hidden="1"/>
    <cellStyle name="K Blå" xfId="3" xr:uid="{00000000-0005-0000-0000-00001A000000}"/>
    <cellStyle name="K Grå" xfId="4" xr:uid="{00000000-0005-0000-0000-00001B000000}"/>
    <cellStyle name="K Grön" xfId="5" xr:uid="{00000000-0005-0000-0000-00001C000000}"/>
    <cellStyle name="K Gul" xfId="6" xr:uid="{00000000-0005-0000-0000-00001D000000}"/>
    <cellStyle name="K Kantlinje" xfId="7" xr:uid="{00000000-0005-0000-0000-00001E000000}"/>
    <cellStyle name="K Orange" xfId="8" xr:uid="{00000000-0005-0000-0000-00001F000000}"/>
    <cellStyle name="Linked Cell" xfId="22" builtinId="24" hidden="1"/>
    <cellStyle name="Neutral" xfId="18" builtinId="28" hidden="1"/>
    <cellStyle name="Normal" xfId="0" builtinId="0"/>
    <cellStyle name="Normal 4" xfId="9" xr:uid="{00000000-0005-0000-0000-000024000000}"/>
    <cellStyle name="Note" xfId="25" builtinId="10" hidden="1"/>
    <cellStyle name="Output" xfId="20" builtinId="21" hidden="1"/>
    <cellStyle name="Summa" xfId="12" xr:uid="{00000000-0005-0000-0000-000029000000}"/>
    <cellStyle name="Title" xfId="14" builtinId="15" hidden="1"/>
    <cellStyle name="Warning Text" xfId="24" builtinId="11" hidden="1"/>
  </cellStyles>
  <dxfs count="75">
    <dxf>
      <font>
        <color theme="0"/>
      </font>
      <fill>
        <patternFill>
          <bgColor theme="0"/>
        </patternFill>
      </fill>
      <border>
        <left/>
        <right/>
        <top/>
        <bottom/>
        <vertical/>
        <horizontal/>
      </border>
    </dxf>
    <dxf>
      <font>
        <strike val="0"/>
        <color theme="0"/>
      </font>
      <fill>
        <patternFill>
          <bgColor theme="0"/>
        </patternFill>
      </fill>
      <border>
        <left/>
        <right/>
        <top/>
        <bottom/>
      </border>
    </dxf>
    <dxf>
      <font>
        <strike val="0"/>
        <color theme="0"/>
      </font>
      <fill>
        <patternFill>
          <bgColor theme="0"/>
        </patternFill>
      </fill>
      <border>
        <left/>
        <right/>
        <top/>
        <bottom/>
      </border>
    </dxf>
    <dxf>
      <font>
        <strike val="0"/>
        <color theme="0"/>
      </font>
      <fill>
        <patternFill>
          <bgColor theme="0"/>
        </patternFill>
      </fill>
      <border>
        <left/>
        <right/>
        <top/>
        <bottom/>
      </border>
    </dxf>
    <dxf>
      <font>
        <color theme="0"/>
      </font>
      <fill>
        <patternFill>
          <bgColor theme="0"/>
        </patternFill>
      </fill>
    </dxf>
    <dxf>
      <font>
        <color theme="0"/>
      </font>
    </dxf>
    <dxf>
      <font>
        <color theme="0"/>
      </font>
      <fill>
        <patternFill>
          <bgColor theme="0"/>
        </patternFill>
      </fill>
      <border>
        <right/>
        <top/>
        <bottom/>
      </border>
    </dxf>
    <dxf>
      <font>
        <strike val="0"/>
        <color theme="0"/>
      </font>
      <fill>
        <patternFill>
          <bgColor theme="0"/>
        </patternFill>
      </fill>
      <border>
        <left style="thin">
          <color theme="0"/>
        </left>
        <right style="thin">
          <color theme="0"/>
        </right>
        <top/>
        <bottom/>
        <vertical/>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rgb="FFCCFFFF"/>
        </patternFill>
      </fill>
    </dxf>
    <dxf>
      <fill>
        <patternFill>
          <bgColor rgb="FFCCFFFF"/>
        </patternFill>
      </fill>
    </dxf>
    <dxf>
      <fill>
        <patternFill>
          <bgColor theme="0"/>
        </patternFill>
      </fill>
    </dxf>
    <dxf>
      <fill>
        <patternFill>
          <bgColor theme="0"/>
        </patternFill>
      </fill>
    </dxf>
    <dxf>
      <fill>
        <patternFill>
          <bgColor theme="0" tint="-0.34998626667073579"/>
        </patternFill>
      </fill>
    </dxf>
    <dxf>
      <fill>
        <patternFill>
          <bgColor rgb="FFFF0000"/>
        </patternFill>
      </fill>
    </dxf>
    <dxf>
      <font>
        <color theme="1"/>
      </font>
      <fill>
        <patternFill>
          <bgColor theme="0" tint="-0.34998626667073579"/>
        </patternFill>
      </fill>
      <border>
        <vertical/>
        <horizontal/>
      </border>
    </dxf>
    <dxf>
      <fill>
        <patternFill>
          <bgColor theme="0"/>
        </patternFill>
      </fill>
    </dxf>
    <dxf>
      <fill>
        <patternFill>
          <bgColor theme="0" tint="-0.34998626667073579"/>
        </patternFill>
      </fill>
    </dxf>
    <dxf>
      <fill>
        <patternFill>
          <bgColor rgb="FFFF0000"/>
        </patternFill>
      </fill>
    </dxf>
    <dxf>
      <font>
        <color theme="1"/>
      </font>
      <fill>
        <patternFill>
          <bgColor theme="0" tint="-0.34998626667073579"/>
        </patternFill>
      </fill>
      <border>
        <vertical/>
        <horizontal/>
      </border>
    </dxf>
    <dxf>
      <fill>
        <patternFill>
          <bgColor rgb="FFCCFFFF"/>
        </patternFill>
      </fill>
    </dxf>
    <dxf>
      <font>
        <color theme="0" tint="-0.34998626667073579"/>
      </font>
      <fill>
        <patternFill>
          <bgColor theme="0" tint="-0.34998626667073579"/>
        </patternFill>
      </fill>
      <border>
        <left style="thin">
          <color theme="0" tint="-0.499984740745262"/>
        </left>
      </border>
    </dxf>
    <dxf>
      <fill>
        <patternFill>
          <bgColor rgb="FFFFFFFF"/>
        </patternFill>
      </fill>
    </dxf>
    <dxf>
      <fill>
        <patternFill>
          <bgColor rgb="FFFF0000"/>
        </patternFill>
      </fill>
    </dxf>
    <dxf>
      <fill>
        <patternFill>
          <bgColor rgb="FFCCFFFF"/>
        </patternFill>
      </fill>
    </dxf>
    <dxf>
      <fill>
        <patternFill>
          <bgColor rgb="FFFFFFFF"/>
        </patternFill>
      </fill>
    </dxf>
    <dxf>
      <fill>
        <patternFill>
          <bgColor rgb="FFFF0000"/>
        </patternFill>
      </fill>
    </dxf>
    <dxf>
      <fill>
        <patternFill>
          <bgColor rgb="FFCCFFFF"/>
        </patternFill>
      </fill>
    </dxf>
    <dxf>
      <fill>
        <patternFill>
          <bgColor rgb="FFFFFFFF"/>
        </patternFill>
      </fill>
    </dxf>
    <dxf>
      <fill>
        <patternFill>
          <bgColor rgb="FFFF0000"/>
        </patternFill>
      </fill>
    </dxf>
    <dxf>
      <fill>
        <patternFill>
          <bgColor theme="0"/>
        </patternFill>
      </fill>
    </dxf>
    <dxf>
      <fill>
        <patternFill>
          <bgColor rgb="FFCCFFFF"/>
        </patternFill>
      </fill>
    </dxf>
    <dxf>
      <fill>
        <patternFill>
          <bgColor theme="0"/>
        </patternFill>
      </fill>
    </dxf>
    <dxf>
      <fill>
        <patternFill>
          <bgColor theme="0"/>
        </patternFill>
      </fill>
    </dxf>
    <dxf>
      <fill>
        <patternFill>
          <bgColor rgb="FFCCFFFF"/>
        </patternFill>
      </fill>
    </dxf>
    <dxf>
      <fill>
        <patternFill>
          <bgColor rgb="FFCCFFFF"/>
        </patternFill>
      </fill>
    </dxf>
    <dxf>
      <fill>
        <patternFill>
          <bgColor theme="0"/>
        </patternFill>
      </fill>
    </dxf>
    <dxf>
      <fill>
        <patternFill>
          <bgColor rgb="FFCCFFFF"/>
        </patternFill>
      </fill>
    </dxf>
    <dxf>
      <fill>
        <patternFill>
          <bgColor rgb="FFCCFFFF"/>
        </patternFill>
      </fill>
    </dxf>
    <dxf>
      <fill>
        <patternFill>
          <bgColor theme="0"/>
        </patternFill>
      </fill>
    </dxf>
    <dxf>
      <fill>
        <patternFill>
          <bgColor rgb="FFCCFFFF"/>
        </patternFill>
      </fill>
    </dxf>
    <dxf>
      <fill>
        <patternFill>
          <bgColor rgb="FFCCFFFF"/>
        </patternFill>
      </fill>
    </dxf>
    <dxf>
      <fill>
        <patternFill>
          <bgColor theme="0"/>
        </patternFill>
      </fill>
    </dxf>
    <dxf>
      <font>
        <color theme="0"/>
      </font>
      <fill>
        <patternFill>
          <bgColor theme="0"/>
        </patternFill>
      </fill>
      <border>
        <right/>
        <top/>
        <bottom/>
        <vertical/>
        <horizontal/>
      </border>
    </dxf>
    <dxf>
      <font>
        <color theme="0"/>
      </font>
      <fill>
        <patternFill>
          <bgColor theme="0"/>
        </patternFill>
      </fill>
      <border>
        <right/>
        <top/>
        <bottom/>
        <vertical/>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rgb="FFCCFFFF"/>
        </patternFill>
      </fill>
    </dxf>
    <dxf>
      <fill>
        <patternFill>
          <bgColor rgb="FFCCFFFF"/>
        </patternFill>
      </fill>
    </dxf>
    <dxf>
      <fill>
        <patternFill>
          <bgColor rgb="FFCCFFFF"/>
        </patternFill>
      </fill>
    </dxf>
    <dxf>
      <font>
        <color theme="0"/>
      </font>
      <fill>
        <patternFill>
          <bgColor theme="0"/>
        </patternFill>
      </fill>
      <border>
        <left/>
        <right/>
        <top/>
        <bottom/>
        <vertical/>
        <horizontal/>
      </border>
    </dxf>
    <dxf>
      <font>
        <color theme="0"/>
      </font>
      <fill>
        <patternFill>
          <bgColor theme="0"/>
        </patternFill>
      </fill>
      <border>
        <right/>
        <top/>
        <bottom/>
        <vertical/>
        <horizontal/>
      </border>
    </dxf>
    <dxf>
      <border>
        <left style="thin">
          <color theme="0" tint="-0.499984740745262"/>
        </left>
        <vertical/>
        <horizontal/>
      </border>
    </dxf>
    <dxf>
      <fill>
        <patternFill>
          <bgColor rgb="FFFFFFFF"/>
        </patternFill>
      </fill>
    </dxf>
    <dxf>
      <fill>
        <patternFill>
          <bgColor rgb="FFCCFFFF"/>
        </patternFill>
      </fill>
    </dxf>
    <dxf>
      <fill>
        <patternFill>
          <bgColor rgb="FFCCFFFF"/>
        </patternFill>
      </fill>
    </dxf>
    <dxf>
      <fill>
        <patternFill>
          <bgColor theme="0"/>
        </patternFill>
      </fill>
    </dxf>
    <dxf>
      <fill>
        <patternFill>
          <bgColor rgb="FFCCFFFF"/>
        </patternFill>
      </fill>
    </dxf>
    <dxf>
      <fill>
        <patternFill>
          <bgColor rgb="FFFF0000"/>
        </patternFill>
      </fill>
    </dxf>
    <dxf>
      <fill>
        <patternFill>
          <bgColor rgb="FFFF0000"/>
        </patternFill>
      </fill>
    </dxf>
    <dxf>
      <fill>
        <patternFill>
          <bgColor rgb="FFFFFFFF"/>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FFFF"/>
        </patternFill>
      </fill>
    </dxf>
    <dxf>
      <fill>
        <patternFill>
          <bgColor rgb="FFFFFF99"/>
        </patternFill>
      </fill>
    </dxf>
    <dxf>
      <fill>
        <patternFill>
          <bgColor rgb="FFCCFFFF"/>
        </patternFill>
      </fill>
    </dxf>
    <dxf>
      <fill>
        <patternFill>
          <bgColor rgb="FFCCFFFF"/>
        </patternFill>
      </fill>
    </dxf>
  </dxfs>
  <tableStyles count="0" defaultTableStyle="TableStyleMedium9" defaultPivotStyle="PivotStyleLight16"/>
  <colors>
    <mruColors>
      <color rgb="FF969696"/>
      <color rgb="FFFFFF99"/>
      <color rgb="FFCCFFFF"/>
      <color rgb="FFFFFF67"/>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203</xdr:row>
      <xdr:rowOff>0</xdr:rowOff>
    </xdr:from>
    <xdr:to>
      <xdr:col>4</xdr:col>
      <xdr:colOff>604157</xdr:colOff>
      <xdr:row>204</xdr:row>
      <xdr:rowOff>300265</xdr:rowOff>
    </xdr:to>
    <xdr:sp macro="LuL_Click" textlink="ButtonText">
      <xdr:nvSpPr>
        <xdr:cNvPr id="2" name="LuL">
          <a:extLst>
            <a:ext uri="{FF2B5EF4-FFF2-40B4-BE49-F238E27FC236}">
              <a16:creationId xmlns:a16="http://schemas.microsoft.com/office/drawing/2014/main" id="{503AE746-DBA3-4C32-8DE3-81D5BA9BA878}"/>
            </a:ext>
          </a:extLst>
        </xdr:cNvPr>
        <xdr:cNvSpPr/>
      </xdr:nvSpPr>
      <xdr:spPr>
        <a:xfrm>
          <a:off x="272143" y="42345429"/>
          <a:ext cx="2645228" cy="640443"/>
        </a:xfrm>
        <a:prstGeom prst="rect">
          <a:avLst/>
        </a:prstGeom>
        <a:solidFill>
          <a:schemeClr val="bg1">
            <a:lumMod val="95000"/>
          </a:schemeClr>
        </a:solidFill>
        <a:effectLst>
          <a:outerShdw dist="25400" dir="2699998" rotWithShape="0">
            <a:schemeClr val="tx1">
              <a:lumMod val="50000"/>
              <a:lumOff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232CC1CC-E64B-4B00-8774-E393C55008F3}" type="TxLink">
            <a:rPr lang="en-US" sz="1000" b="0" i="0" u="none" strike="noStrike">
              <a:solidFill>
                <a:srgbClr val="000000"/>
              </a:solidFill>
              <a:latin typeface="Arial"/>
              <a:cs typeface="Arial"/>
            </a:rPr>
            <a:pPr algn="ctr"/>
            <a:t>Avroppsblanketten är nu upplåst, klicka här för att låsa avropsblanketten.</a:t>
          </a:fld>
          <a:endParaRPr lang="en-GB" sz="1100">
            <a:solidFill>
              <a:srgbClr val="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anWilson/AppData/Local/Microsoft/Windows/INetCache/Content.Outlook/TMFIUGWG/Avropsblankett%20Brandskydd-%201,0%20-%20Kopi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Försättssida"/>
      <sheetName val="2 Specifikation"/>
      <sheetName val="3 Avtalstecknande"/>
      <sheetName val="Admin"/>
    </sheetNames>
    <sheetDataSet>
      <sheetData sheetId="0"/>
      <sheetData sheetId="1">
        <row r="38">
          <cell r="B38" t="str">
            <v>01.</v>
          </cell>
        </row>
      </sheetData>
      <sheetData sheetId="2"/>
      <sheetData sheetId="3">
        <row r="26">
          <cell r="F26" t="str">
            <v>Välj produkt/tjänst</v>
          </cell>
          <cell r="G26" t="str">
            <v>Välj produkt/tjänst</v>
          </cell>
          <cell r="R26" t="str">
            <v>Produkter inkl. installation</v>
          </cell>
          <cell r="T26" t="str">
            <v>Tjänster</v>
          </cell>
        </row>
        <row r="27">
          <cell r="G27" t="str">
            <v>01. Brandredskap</v>
          </cell>
          <cell r="L27" t="str">
            <v>Region Övre Norrland – Norrbotten, Västerbotten</v>
          </cell>
          <cell r="R27" t="str">
            <v>Brandredskap</v>
          </cell>
          <cell r="T27" t="str">
            <v>Service – årligt underhåll och översyn</v>
          </cell>
        </row>
        <row r="28">
          <cell r="G28" t="str">
            <v>02. Brandredskap</v>
          </cell>
          <cell r="L28" t="str">
            <v>Region Nedre Norrland – Jämtland, Västernorrland, Gävleborg, Dalarna</v>
          </cell>
          <cell r="R28" t="str">
            <v>Brandposter</v>
          </cell>
          <cell r="T28" t="str">
            <v>Service – utbyte, omladdning, verkstadsgenomgång, provtryckning</v>
          </cell>
        </row>
        <row r="29">
          <cell r="G29" t="str">
            <v>03. Skyltar</v>
          </cell>
          <cell r="L29" t="str">
            <v>Region Öst – Stockholm, Uppsala, Västmanland, Örebro, Södermanland, Östergötland, Gotland</v>
          </cell>
          <cell r="R29" t="str">
            <v>Skyltar</v>
          </cell>
          <cell r="T29" t="str">
            <v>Brandskyddskontroll enligt SBA</v>
          </cell>
        </row>
        <row r="30">
          <cell r="G30" t="str">
            <v>04. Utrymningsprodukter</v>
          </cell>
          <cell r="L30" t="str">
            <v>Region Väst – Värmland, Västra Götaland, Halland</v>
          </cell>
          <cell r="R30" t="str">
            <v>Utrymningsprodukter</v>
          </cell>
          <cell r="T30" t="str">
            <v>Utbildning – installerad utrustning</v>
          </cell>
        </row>
        <row r="31">
          <cell r="G31" t="str">
            <v>05. Nödbelysning</v>
          </cell>
          <cell r="L31" t="str">
            <v>Region Syd – Skåne, Blekinge, Kronoberg, Kalmar, Jönköping</v>
          </cell>
          <cell r="R31" t="str">
            <v>Nödbelysning</v>
          </cell>
          <cell r="T31" t="str">
            <v>Utbildning – grundläggande brandskydd, utrymning</v>
          </cell>
        </row>
        <row r="32">
          <cell r="G32" t="str">
            <v>06. Skyddsutrustning</v>
          </cell>
          <cell r="L32" t="str">
            <v>Rikstäckande – när avropet omfattar två eller flera regioner</v>
          </cell>
          <cell r="R32" t="str">
            <v>Skyddsutrustning</v>
          </cell>
          <cell r="T32" t="str">
            <v>Utbildning – förstahjälpen, D-HLR</v>
          </cell>
        </row>
        <row r="33">
          <cell r="G33" t="str">
            <v>07. Produkter inkl. installation</v>
          </cell>
          <cell r="R33" t="str">
            <v>Fasta släcksystem</v>
          </cell>
          <cell r="T33" t="str">
            <v>Webbaserad distansutbildning</v>
          </cell>
        </row>
        <row r="34">
          <cell r="G34" t="str">
            <v>10. Produkter inkl. installation</v>
          </cell>
          <cell r="R34" t="str">
            <v>Elektroniskt ledningssystem för SBA</v>
          </cell>
          <cell r="T34" t="str">
            <v>Rådgivning i brandskydd</v>
          </cell>
        </row>
        <row r="35">
          <cell r="G35" t="e">
            <v>#REF!</v>
          </cell>
          <cell r="T35" t="str">
            <v>Brandskyddsdokumentation</v>
          </cell>
        </row>
        <row r="36">
          <cell r="G36" t="e">
            <v>#REF!</v>
          </cell>
        </row>
        <row r="37">
          <cell r="G37" t="str">
            <v>11. Service – årligt underhåll och översyn</v>
          </cell>
        </row>
        <row r="38">
          <cell r="G38" t="str">
            <v>12. Service – utbyte, omladdning, verkstadsgenomgång, provtryckning</v>
          </cell>
        </row>
        <row r="39">
          <cell r="G39" t="str">
            <v>13. Brandskyddskontroll enligt SBA</v>
          </cell>
        </row>
        <row r="40">
          <cell r="G40" t="str">
            <v>14. Utbildning – installerad utrustning</v>
          </cell>
        </row>
        <row r="41">
          <cell r="G41" t="str">
            <v>15. Utbildning – grundläggande brandskydd, utrymning</v>
          </cell>
        </row>
        <row r="42">
          <cell r="G42" t="str">
            <v>20. Option</v>
          </cell>
        </row>
        <row r="43">
          <cell r="G43" t="str">
            <v>21. Option</v>
          </cell>
        </row>
        <row r="44">
          <cell r="G44" t="str">
            <v>22. Option</v>
          </cell>
        </row>
        <row r="45">
          <cell r="G45">
            <v>0</v>
          </cell>
        </row>
        <row r="46">
          <cell r="G46">
            <v>0</v>
          </cell>
        </row>
        <row r="47">
          <cell r="G47">
            <v>0</v>
          </cell>
        </row>
      </sheetData>
    </sheetDataSet>
  </externalBook>
</externalLink>
</file>

<file path=xl/theme/theme1.xml><?xml version="1.0" encoding="utf-8"?>
<a:theme xmlns:a="http://schemas.openxmlformats.org/drawingml/2006/main" name="Kammarkollegiet">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FFF99"/>
    </a:custClr>
    <a:custClr name="Custom Color 2">
      <a:srgbClr val="CCFFFF"/>
    </a:custClr>
    <a:custClr name="Custom Color 3">
      <a:srgbClr val="969696"/>
    </a:custClr>
    <a:custClr name="Custom Color 4">
      <a:srgbClr val="CCFFCC"/>
    </a:custClr>
    <a:custClr name="Custom Color 5">
      <a:srgbClr val="FABF8F"/>
    </a:custClr>
  </a:custClr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2:A24"/>
  <sheetViews>
    <sheetView showGridLines="0" showRowColHeaders="0" showRuler="0" zoomScaleNormal="100" zoomScalePageLayoutView="80" workbookViewId="0"/>
  </sheetViews>
  <sheetFormatPr defaultColWidth="9.140625" defaultRowHeight="12.75" x14ac:dyDescent="0.2"/>
  <cols>
    <col min="1" max="1" width="123.5703125" style="1" customWidth="1"/>
    <col min="2" max="16384" width="9.140625" style="1"/>
  </cols>
  <sheetData>
    <row r="12" spans="1:1" s="4" customFormat="1" ht="25.5" x14ac:dyDescent="0.35">
      <c r="A12" s="2" t="s">
        <v>85</v>
      </c>
    </row>
    <row r="13" spans="1:1" s="4" customFormat="1" ht="25.5" x14ac:dyDescent="0.35">
      <c r="A13" s="2" t="s">
        <v>29</v>
      </c>
    </row>
    <row r="14" spans="1:1" s="4" customFormat="1" ht="25.5" x14ac:dyDescent="0.35">
      <c r="A14" s="2" t="s">
        <v>279</v>
      </c>
    </row>
    <row r="15" spans="1:1" ht="25.5" x14ac:dyDescent="0.35">
      <c r="A15" s="2"/>
    </row>
    <row r="16" spans="1:1" ht="15" x14ac:dyDescent="0.2">
      <c r="A16" s="8" t="s">
        <v>306</v>
      </c>
    </row>
    <row r="17" spans="1:1" ht="25.5" x14ac:dyDescent="0.35">
      <c r="A17" s="2"/>
    </row>
    <row r="21" spans="1:1" ht="45" x14ac:dyDescent="0.6">
      <c r="A21" s="3" t="s">
        <v>5</v>
      </c>
    </row>
    <row r="23" spans="1:1" x14ac:dyDescent="0.2">
      <c r="A23" s="257" t="str">
        <f ca="1">MID(CELL("filename",A1),FIND("[",CELL("filename",A1))+1,FIND("]",CELL("filename",A1))-FIND("[",CELL("filename",A1))-1)</f>
        <v>Avropblankett - Resebyråtjänster 2023-01-16.xlsm</v>
      </c>
    </row>
    <row r="24" spans="1:1" x14ac:dyDescent="0.2">
      <c r="A24" s="258" t="e">
        <f ca="1">MID(A23,SEARCH("(",A23)+1,SEARCH(")",A23)-SEARCH("(",A23)-1)</f>
        <v>#VALUE!</v>
      </c>
    </row>
  </sheetData>
  <sheetProtection algorithmName="SHA-512" hashValue="Zvinh4ASKx50DeImHVYCm8AgnwUBbArChL69YlUZFStu8MQFBcWgmJPcVza57zPelIuIXdZYku/C6eufs5JH6g==" saltValue="wTQW4kn0RO2v7j6CYgj7RQ==" spinCount="100000" sheet="1" formatColumns="0" formatRows="0"/>
  <phoneticPr fontId="0" type="noConversion"/>
  <pageMargins left="0.75" right="0.75" top="1" bottom="1" header="0.5" footer="0.5"/>
  <pageSetup paperSize="9" scale="97" orientation="portrait" r:id="rId1"/>
  <headerFooter alignWithMargins="0"/>
  <webPublishItems count="1">
    <webPublishItem id="475" divId="2. Underbilaga Avropsblankett_475" sourceType="sheet" destinationFile="C:\Documents and Settings\TEMP\Skrivbord\Web\Start.mht"/>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autoPageBreaks="0"/>
  </sheetPr>
  <dimension ref="A2:AT216"/>
  <sheetViews>
    <sheetView showGridLines="0" zoomScaleNormal="100" zoomScaleSheetLayoutView="40" workbookViewId="0"/>
  </sheetViews>
  <sheetFormatPr defaultColWidth="9.140625" defaultRowHeight="12.75" x14ac:dyDescent="0.2"/>
  <cols>
    <col min="1" max="1" width="4.140625" style="216" customWidth="1"/>
    <col min="2" max="4" width="10.28515625" style="36" customWidth="1"/>
    <col min="5" max="5" width="12.5703125" style="36" customWidth="1"/>
    <col min="6" max="8" width="10.28515625" style="36" customWidth="1"/>
    <col min="9" max="9" width="11.7109375" style="36" customWidth="1"/>
    <col min="10" max="10" width="10.28515625" style="36" customWidth="1"/>
    <col min="11" max="11" width="12.5703125" style="36" customWidth="1"/>
    <col min="12" max="12" width="10.28515625" style="36" customWidth="1"/>
    <col min="13" max="13" width="13.140625" style="36" customWidth="1"/>
    <col min="14" max="14" width="13.85546875" style="36" customWidth="1"/>
    <col min="15" max="15" width="3.28515625" style="36" customWidth="1"/>
    <col min="16" max="18" width="19.140625" style="36" customWidth="1"/>
    <col min="19" max="19" width="10.28515625" style="36" customWidth="1"/>
    <col min="20" max="20" width="12.7109375" style="36" customWidth="1"/>
    <col min="21" max="21" width="15.5703125" style="36" customWidth="1"/>
    <col min="22" max="22" width="17" style="36" customWidth="1"/>
    <col min="23" max="23" width="16.42578125" style="36" customWidth="1"/>
    <col min="24" max="24" width="14.7109375" style="36" customWidth="1"/>
    <col min="25" max="25" width="9.5703125" style="36" hidden="1" customWidth="1"/>
    <col min="26" max="26" width="8.5703125" style="36" hidden="1" customWidth="1"/>
    <col min="27" max="28" width="9.140625" style="36" hidden="1" customWidth="1"/>
    <col min="29" max="29" width="12.5703125" style="36" hidden="1" customWidth="1"/>
    <col min="30" max="32" width="8.42578125" style="36" hidden="1" customWidth="1"/>
    <col min="33" max="34" width="9.7109375" style="36" hidden="1" customWidth="1"/>
    <col min="35" max="35" width="8.42578125" style="36" hidden="1" customWidth="1"/>
    <col min="36" max="36" width="7.7109375" style="36" hidden="1" customWidth="1"/>
    <col min="37" max="37" width="7.7109375" style="36" customWidth="1"/>
    <col min="38" max="39" width="8.7109375" style="36" customWidth="1"/>
    <col min="40" max="40" width="7.7109375" style="36" customWidth="1"/>
    <col min="41" max="43" width="9.140625" style="36" customWidth="1"/>
    <col min="44" max="44" width="10.42578125" style="36" customWidth="1"/>
    <col min="45" max="50" width="9.140625" style="36" customWidth="1"/>
    <col min="51" max="16384" width="9.140625" style="36"/>
  </cols>
  <sheetData>
    <row r="2" spans="1:46" x14ac:dyDescent="0.2">
      <c r="J2" s="54"/>
      <c r="M2" s="62"/>
      <c r="O2" s="33" t="str">
        <f>"Avrop nr: "&amp;E15</f>
        <v>Avrop nr: xxxx</v>
      </c>
      <c r="W2" s="33" t="str">
        <f>"Avrop nr: "&amp;M15</f>
        <v xml:space="preserve">Avrop nr: </v>
      </c>
      <c r="AC2" s="33" t="str">
        <f>"Avrop nr: "&amp;E15</f>
        <v>Avrop nr: xxxx</v>
      </c>
      <c r="AH2" s="65"/>
      <c r="AI2" s="65"/>
      <c r="AJ2" s="65"/>
      <c r="AK2" s="65"/>
      <c r="AL2" s="65"/>
      <c r="AM2" s="65"/>
      <c r="AN2" s="65"/>
      <c r="AO2" s="65"/>
      <c r="AP2" s="65"/>
      <c r="AQ2" s="65"/>
      <c r="AR2" s="65"/>
      <c r="AS2" s="65"/>
      <c r="AT2" s="65"/>
    </row>
    <row r="3" spans="1:46" ht="26.25" x14ac:dyDescent="0.2">
      <c r="B3" s="480" t="s">
        <v>83</v>
      </c>
      <c r="C3" s="480"/>
      <c r="D3" s="482"/>
      <c r="E3" s="482"/>
      <c r="P3" s="480" t="s">
        <v>84</v>
      </c>
      <c r="Q3" s="481"/>
      <c r="R3" s="482"/>
      <c r="T3" s="444" t="str">
        <f>IF(LarmStatus,"Minst ett av de obligatoriska kraven är inte ifyllda eller besvarde med Nej","")</f>
        <v>Minst ett av de obligatoriska kraven är inte ifyllda eller besvarde med Nej</v>
      </c>
      <c r="U3" s="444"/>
      <c r="V3" s="444"/>
      <c r="W3" s="444"/>
      <c r="X3" s="37"/>
      <c r="Y3" s="37"/>
      <c r="Z3" s="37"/>
      <c r="AB3" s="37"/>
      <c r="AD3" s="44"/>
      <c r="AH3" s="37" t="b">
        <f>OR(AH4:AH851)</f>
        <v>1</v>
      </c>
    </row>
    <row r="4" spans="1:46" ht="32.25" customHeight="1" x14ac:dyDescent="0.2">
      <c r="B4" s="483" t="s">
        <v>129</v>
      </c>
      <c r="C4" s="484"/>
      <c r="D4" s="484"/>
      <c r="E4" s="484"/>
      <c r="F4" s="484"/>
      <c r="G4" s="484"/>
      <c r="H4" s="484"/>
      <c r="I4" s="485"/>
      <c r="J4" s="43"/>
      <c r="P4" s="489" t="s">
        <v>130</v>
      </c>
      <c r="Q4" s="490"/>
      <c r="R4" s="490"/>
      <c r="S4" s="490"/>
      <c r="T4" s="490"/>
      <c r="U4" s="490"/>
      <c r="V4" s="490"/>
      <c r="W4" s="491"/>
      <c r="Z4" s="38"/>
    </row>
    <row r="5" spans="1:46" ht="63" customHeight="1" x14ac:dyDescent="0.2">
      <c r="B5" s="486"/>
      <c r="C5" s="487"/>
      <c r="D5" s="487"/>
      <c r="E5" s="487"/>
      <c r="F5" s="487"/>
      <c r="G5" s="487"/>
      <c r="H5" s="487"/>
      <c r="I5" s="488"/>
      <c r="J5" s="43"/>
      <c r="P5" s="492"/>
      <c r="Q5" s="493"/>
      <c r="R5" s="493"/>
      <c r="S5" s="493"/>
      <c r="T5" s="493"/>
      <c r="U5" s="493"/>
      <c r="V5" s="493"/>
      <c r="W5" s="494"/>
      <c r="AB5" s="1"/>
      <c r="AC5" s="41"/>
      <c r="AD5" s="41"/>
      <c r="AE5" s="41"/>
      <c r="AF5" s="41"/>
    </row>
    <row r="6" spans="1:46" ht="26.25" customHeight="1" x14ac:dyDescent="0.2">
      <c r="B6" s="495" t="s">
        <v>189</v>
      </c>
      <c r="C6" s="495"/>
      <c r="D6" s="495"/>
      <c r="E6" s="495"/>
      <c r="F6" s="495"/>
      <c r="G6" s="495"/>
      <c r="H6" s="495"/>
      <c r="I6" s="495"/>
      <c r="J6" s="43"/>
      <c r="P6" s="37"/>
      <c r="Q6" s="10"/>
      <c r="R6" s="10"/>
      <c r="S6" s="10"/>
      <c r="T6" s="10"/>
      <c r="U6" s="10"/>
      <c r="V6" s="10"/>
      <c r="W6" s="10"/>
      <c r="AB6" s="1"/>
      <c r="AC6" s="41"/>
      <c r="AD6" s="41"/>
      <c r="AE6" s="41"/>
      <c r="AF6" s="41"/>
    </row>
    <row r="7" spans="1:46" ht="18" customHeight="1" x14ac:dyDescent="0.2">
      <c r="B7" s="496" t="s">
        <v>81</v>
      </c>
      <c r="C7" s="496"/>
      <c r="D7" s="496"/>
      <c r="E7" s="496"/>
      <c r="F7" s="496"/>
      <c r="G7" s="496"/>
      <c r="H7" s="496"/>
      <c r="I7" s="496"/>
      <c r="J7" s="43"/>
      <c r="P7" s="39" t="s">
        <v>31</v>
      </c>
      <c r="Q7" s="10"/>
      <c r="R7" s="10"/>
      <c r="S7" s="10"/>
      <c r="T7" s="10"/>
      <c r="U7" s="10"/>
      <c r="V7" s="10"/>
      <c r="W7" s="10"/>
      <c r="AB7" s="1"/>
      <c r="AC7" s="41"/>
      <c r="AD7" s="41"/>
      <c r="AE7" s="41"/>
      <c r="AF7" s="41"/>
    </row>
    <row r="8" spans="1:46" ht="27.75" customHeight="1" x14ac:dyDescent="0.2">
      <c r="B8" s="477" t="s">
        <v>6</v>
      </c>
      <c r="C8" s="478"/>
      <c r="D8" s="478"/>
      <c r="E8" s="478"/>
      <c r="F8" s="478"/>
      <c r="G8" s="478"/>
      <c r="H8" s="477" t="s">
        <v>33</v>
      </c>
      <c r="I8" s="479"/>
      <c r="J8" s="40"/>
      <c r="P8" s="468" t="s">
        <v>32</v>
      </c>
      <c r="Q8" s="468"/>
      <c r="R8" s="468"/>
      <c r="S8" s="468"/>
      <c r="T8" s="468"/>
      <c r="U8" s="468"/>
      <c r="V8" s="468" t="s">
        <v>33</v>
      </c>
      <c r="W8" s="468"/>
      <c r="AB8" s="1"/>
      <c r="AC8" s="41"/>
      <c r="AD8" s="41"/>
      <c r="AE8" s="41"/>
      <c r="AF8" s="41"/>
    </row>
    <row r="9" spans="1:46" ht="19.5" customHeight="1" x14ac:dyDescent="0.2">
      <c r="B9" s="502"/>
      <c r="C9" s="503"/>
      <c r="D9" s="503"/>
      <c r="E9" s="503"/>
      <c r="F9" s="503"/>
      <c r="G9" s="503"/>
      <c r="H9" s="502"/>
      <c r="I9" s="504"/>
      <c r="J9" s="71"/>
      <c r="P9" s="512"/>
      <c r="Q9" s="512"/>
      <c r="R9" s="512"/>
      <c r="S9" s="512"/>
      <c r="T9" s="512"/>
      <c r="U9" s="512"/>
      <c r="V9" s="470"/>
      <c r="W9" s="470"/>
      <c r="AB9" s="1"/>
      <c r="AC9" s="41"/>
      <c r="AD9" s="41"/>
      <c r="AE9" s="41"/>
      <c r="AF9" s="41"/>
    </row>
    <row r="10" spans="1:46" s="41" customFormat="1" ht="27.75" customHeight="1" x14ac:dyDescent="0.2">
      <c r="A10" s="217"/>
      <c r="B10" s="469" t="s">
        <v>7</v>
      </c>
      <c r="C10" s="469"/>
      <c r="D10" s="469"/>
      <c r="E10" s="469" t="s">
        <v>4</v>
      </c>
      <c r="F10" s="469"/>
      <c r="G10" s="469"/>
      <c r="H10" s="469" t="s">
        <v>61</v>
      </c>
      <c r="I10" s="469"/>
      <c r="P10" s="468" t="s">
        <v>1</v>
      </c>
      <c r="Q10" s="468"/>
      <c r="R10" s="468"/>
      <c r="S10" s="468"/>
      <c r="T10" s="468" t="s">
        <v>111</v>
      </c>
      <c r="U10" s="468"/>
      <c r="V10" s="468"/>
      <c r="W10" s="468"/>
      <c r="AB10" s="1"/>
    </row>
    <row r="11" spans="1:46" ht="19.5" customHeight="1" x14ac:dyDescent="0.2">
      <c r="B11" s="471"/>
      <c r="C11" s="471"/>
      <c r="D11" s="471"/>
      <c r="E11" s="471"/>
      <c r="F11" s="471"/>
      <c r="G11" s="471"/>
      <c r="H11" s="471"/>
      <c r="I11" s="471"/>
      <c r="P11" s="470"/>
      <c r="Q11" s="470"/>
      <c r="R11" s="470"/>
      <c r="S11" s="470"/>
      <c r="T11" s="470"/>
      <c r="U11" s="470"/>
      <c r="V11" s="470"/>
      <c r="W11" s="470"/>
      <c r="AB11" s="1"/>
      <c r="AC11" s="41"/>
      <c r="AD11" s="41"/>
      <c r="AE11" s="41"/>
      <c r="AF11" s="41"/>
    </row>
    <row r="12" spans="1:46" ht="27.75" customHeight="1" x14ac:dyDescent="0.2">
      <c r="B12" s="469" t="s">
        <v>60</v>
      </c>
      <c r="C12" s="469"/>
      <c r="D12" s="469"/>
      <c r="E12" s="469" t="s">
        <v>63</v>
      </c>
      <c r="F12" s="469"/>
      <c r="G12" s="469"/>
      <c r="H12" s="469" t="s">
        <v>62</v>
      </c>
      <c r="I12" s="469"/>
      <c r="P12" s="468" t="s">
        <v>7</v>
      </c>
      <c r="Q12" s="468"/>
      <c r="R12" s="468"/>
      <c r="S12" s="468"/>
      <c r="T12" s="468" t="s">
        <v>4</v>
      </c>
      <c r="U12" s="468"/>
      <c r="V12" s="468" t="s">
        <v>61</v>
      </c>
      <c r="W12" s="468"/>
      <c r="AB12" s="1"/>
      <c r="AC12" s="41"/>
      <c r="AD12" s="41"/>
      <c r="AE12" s="41"/>
      <c r="AF12" s="41"/>
    </row>
    <row r="13" spans="1:46" ht="19.5" customHeight="1" x14ac:dyDescent="0.2">
      <c r="B13" s="471"/>
      <c r="C13" s="471"/>
      <c r="D13" s="471"/>
      <c r="E13" s="471"/>
      <c r="F13" s="471"/>
      <c r="G13" s="471"/>
      <c r="H13" s="471"/>
      <c r="I13" s="471"/>
      <c r="P13" s="470"/>
      <c r="Q13" s="470"/>
      <c r="R13" s="470"/>
      <c r="S13" s="470"/>
      <c r="T13" s="470"/>
      <c r="U13" s="470"/>
      <c r="V13" s="470"/>
      <c r="W13" s="470"/>
      <c r="AB13" s="1"/>
      <c r="AC13" s="41"/>
      <c r="AD13" s="41"/>
      <c r="AE13" s="41"/>
      <c r="AF13" s="41"/>
    </row>
    <row r="14" spans="1:46" ht="27.75" customHeight="1" x14ac:dyDescent="0.2">
      <c r="B14" s="469" t="s">
        <v>1</v>
      </c>
      <c r="C14" s="469"/>
      <c r="D14" s="469"/>
      <c r="E14" s="469" t="s">
        <v>156</v>
      </c>
      <c r="F14" s="469"/>
      <c r="G14" s="469"/>
      <c r="H14" s="469" t="s">
        <v>30</v>
      </c>
      <c r="I14" s="469"/>
      <c r="P14" s="468" t="s">
        <v>2</v>
      </c>
      <c r="Q14" s="468"/>
      <c r="R14" s="468"/>
      <c r="S14" s="468" t="s">
        <v>34</v>
      </c>
      <c r="T14" s="468"/>
      <c r="U14" s="468"/>
      <c r="V14" s="468" t="s">
        <v>35</v>
      </c>
      <c r="W14" s="468"/>
      <c r="AB14" s="1"/>
      <c r="AC14" s="41"/>
      <c r="AD14" s="41"/>
      <c r="AE14" s="41"/>
      <c r="AF14" s="41"/>
    </row>
    <row r="15" spans="1:46" ht="19.5" customHeight="1" x14ac:dyDescent="0.2">
      <c r="B15" s="471"/>
      <c r="C15" s="471"/>
      <c r="D15" s="471"/>
      <c r="E15" s="471" t="s">
        <v>116</v>
      </c>
      <c r="F15" s="471"/>
      <c r="G15" s="471"/>
      <c r="H15" s="471"/>
      <c r="I15" s="471"/>
      <c r="P15" s="470"/>
      <c r="Q15" s="470"/>
      <c r="R15" s="470"/>
      <c r="S15" s="473" t="s">
        <v>306</v>
      </c>
      <c r="T15" s="473"/>
      <c r="U15" s="473"/>
      <c r="V15" s="474"/>
      <c r="W15" s="474"/>
      <c r="AB15" s="1"/>
      <c r="AC15" s="41"/>
      <c r="AD15" s="41"/>
      <c r="AE15" s="41"/>
      <c r="AF15" s="41"/>
    </row>
    <row r="16" spans="1:46" ht="27.75" customHeight="1" x14ac:dyDescent="0.2">
      <c r="B16" s="477" t="s">
        <v>2</v>
      </c>
      <c r="C16" s="478"/>
      <c r="D16" s="479"/>
      <c r="E16" s="477" t="s">
        <v>292</v>
      </c>
      <c r="F16" s="478"/>
      <c r="G16" s="478"/>
      <c r="H16" s="478"/>
      <c r="I16" s="479"/>
      <c r="P16" s="523" t="s">
        <v>36</v>
      </c>
      <c r="Q16" s="524"/>
      <c r="R16" s="525"/>
      <c r="S16" s="523" t="s">
        <v>307</v>
      </c>
      <c r="T16" s="524"/>
      <c r="U16" s="524"/>
      <c r="V16" s="524"/>
      <c r="W16" s="525"/>
      <c r="AB16" s="1"/>
      <c r="AC16" s="41"/>
      <c r="AD16" s="41"/>
      <c r="AE16" s="41"/>
      <c r="AF16" s="41"/>
    </row>
    <row r="17" spans="2:34" ht="19.5" customHeight="1" x14ac:dyDescent="0.2">
      <c r="B17" s="502"/>
      <c r="C17" s="503"/>
      <c r="D17" s="504"/>
      <c r="E17" s="502" t="s">
        <v>0</v>
      </c>
      <c r="F17" s="503"/>
      <c r="G17" s="503"/>
      <c r="H17" s="503"/>
      <c r="I17" s="504"/>
      <c r="P17" s="508"/>
      <c r="Q17" s="509"/>
      <c r="R17" s="510"/>
      <c r="S17" s="505"/>
      <c r="T17" s="506"/>
      <c r="U17" s="506"/>
      <c r="V17" s="506"/>
      <c r="W17" s="507"/>
      <c r="AB17" s="1"/>
      <c r="AC17" s="41"/>
      <c r="AD17" s="41"/>
      <c r="AE17" s="41"/>
      <c r="AF17" s="41"/>
      <c r="AH17" s="72" t="b">
        <f>IF(AND(P17=0,P17&lt;&gt;"Ja"),TRUE,FALSE)</f>
        <v>1</v>
      </c>
    </row>
    <row r="18" spans="2:34" ht="12.75" customHeight="1" x14ac:dyDescent="0.2">
      <c r="AB18" s="1"/>
      <c r="AC18" s="41"/>
      <c r="AD18" s="41"/>
      <c r="AE18" s="41"/>
      <c r="AF18" s="41"/>
    </row>
    <row r="19" spans="2:34" ht="12.75" customHeight="1" x14ac:dyDescent="0.2">
      <c r="B19" s="37" t="s">
        <v>309</v>
      </c>
      <c r="P19" s="37" t="s">
        <v>310</v>
      </c>
      <c r="AB19" s="1"/>
      <c r="AC19" s="41"/>
      <c r="AD19" s="41"/>
      <c r="AE19" s="41"/>
      <c r="AF19" s="41"/>
    </row>
    <row r="20" spans="2:34" ht="15.4" customHeight="1" x14ac:dyDescent="0.2">
      <c r="B20" s="515" t="s">
        <v>311</v>
      </c>
      <c r="C20" s="516"/>
      <c r="D20" s="516"/>
      <c r="E20" s="516"/>
      <c r="F20" s="516"/>
      <c r="G20" s="516"/>
      <c r="H20" s="516"/>
      <c r="I20" s="517"/>
      <c r="P20" s="515" t="s">
        <v>312</v>
      </c>
      <c r="Q20" s="516"/>
      <c r="R20" s="516"/>
      <c r="S20" s="516"/>
      <c r="T20" s="516"/>
      <c r="U20" s="516"/>
      <c r="V20" s="516"/>
      <c r="W20" s="517"/>
      <c r="AB20" s="1"/>
      <c r="AC20" s="41"/>
      <c r="AD20" s="41"/>
      <c r="AE20" s="41"/>
      <c r="AF20" s="41"/>
    </row>
    <row r="21" spans="2:34" ht="12.95" customHeight="1" x14ac:dyDescent="0.2">
      <c r="B21" s="518"/>
      <c r="C21" s="314"/>
      <c r="D21" s="314"/>
      <c r="E21" s="314"/>
      <c r="F21" s="314"/>
      <c r="G21" s="314"/>
      <c r="H21" s="314"/>
      <c r="I21" s="519"/>
      <c r="P21" s="518"/>
      <c r="Q21" s="314"/>
      <c r="R21" s="314"/>
      <c r="S21" s="314"/>
      <c r="T21" s="314"/>
      <c r="U21" s="314"/>
      <c r="V21" s="314"/>
      <c r="W21" s="519"/>
      <c r="AB21" s="1"/>
      <c r="AC21" s="41"/>
      <c r="AD21" s="41"/>
      <c r="AE21" s="41"/>
      <c r="AF21" s="41"/>
    </row>
    <row r="22" spans="2:34" ht="12.95" customHeight="1" x14ac:dyDescent="0.2">
      <c r="B22" s="518"/>
      <c r="C22" s="314"/>
      <c r="D22" s="314"/>
      <c r="E22" s="314"/>
      <c r="F22" s="314"/>
      <c r="G22" s="314"/>
      <c r="H22" s="314"/>
      <c r="I22" s="519"/>
      <c r="P22" s="518"/>
      <c r="Q22" s="314"/>
      <c r="R22" s="314"/>
      <c r="S22" s="314"/>
      <c r="T22" s="314"/>
      <c r="U22" s="314"/>
      <c r="V22" s="314"/>
      <c r="W22" s="519"/>
      <c r="AB22" s="1"/>
      <c r="AC22" s="41"/>
      <c r="AD22" s="41"/>
      <c r="AE22" s="41"/>
      <c r="AF22" s="41"/>
    </row>
    <row r="23" spans="2:34" ht="38.1" customHeight="1" x14ac:dyDescent="0.2">
      <c r="B23" s="518"/>
      <c r="C23" s="314"/>
      <c r="D23" s="314"/>
      <c r="E23" s="314"/>
      <c r="F23" s="314"/>
      <c r="G23" s="314"/>
      <c r="H23" s="314"/>
      <c r="I23" s="519"/>
      <c r="P23" s="518"/>
      <c r="Q23" s="314"/>
      <c r="R23" s="314"/>
      <c r="S23" s="314"/>
      <c r="T23" s="314"/>
      <c r="U23" s="314"/>
      <c r="V23" s="314"/>
      <c r="W23" s="519"/>
      <c r="AB23" s="1"/>
      <c r="AC23" s="41"/>
      <c r="AD23" s="41"/>
      <c r="AE23" s="41"/>
      <c r="AF23" s="41"/>
    </row>
    <row r="24" spans="2:34" ht="32.450000000000003" customHeight="1" x14ac:dyDescent="0.2">
      <c r="B24" s="518"/>
      <c r="C24" s="314"/>
      <c r="D24" s="314"/>
      <c r="E24" s="314"/>
      <c r="F24" s="314"/>
      <c r="G24" s="314"/>
      <c r="H24" s="314"/>
      <c r="I24" s="519"/>
      <c r="P24" s="520"/>
      <c r="Q24" s="521"/>
      <c r="R24" s="521"/>
      <c r="S24" s="521"/>
      <c r="T24" s="521"/>
      <c r="U24" s="521"/>
      <c r="V24" s="521"/>
      <c r="W24" s="522"/>
      <c r="AB24" s="1"/>
      <c r="AC24" s="41"/>
      <c r="AD24" s="41"/>
      <c r="AE24" s="41"/>
      <c r="AF24" s="41"/>
    </row>
    <row r="25" spans="2:34" ht="12.95" customHeight="1" x14ac:dyDescent="0.2">
      <c r="B25" s="520"/>
      <c r="C25" s="521"/>
      <c r="D25" s="521"/>
      <c r="E25" s="521"/>
      <c r="F25" s="521"/>
      <c r="G25" s="521"/>
      <c r="H25" s="521"/>
      <c r="I25" s="522"/>
      <c r="AB25" s="1"/>
      <c r="AC25" s="41"/>
      <c r="AD25" s="41"/>
      <c r="AE25" s="41"/>
      <c r="AF25" s="41"/>
    </row>
    <row r="26" spans="2:34" ht="12.75" customHeight="1" x14ac:dyDescent="0.2">
      <c r="AB26" s="1"/>
      <c r="AC26" s="41"/>
      <c r="AD26" s="41"/>
      <c r="AE26" s="41"/>
      <c r="AF26" s="41"/>
    </row>
    <row r="27" spans="2:34" ht="15.75" customHeight="1" x14ac:dyDescent="0.2">
      <c r="B27" s="37" t="s">
        <v>117</v>
      </c>
      <c r="P27" s="37" t="s">
        <v>293</v>
      </c>
      <c r="AB27" s="1"/>
      <c r="AC27" s="41"/>
      <c r="AD27" s="41"/>
      <c r="AE27" s="41"/>
      <c r="AF27" s="41"/>
    </row>
    <row r="28" spans="2:34" ht="115.5" customHeight="1" x14ac:dyDescent="0.2">
      <c r="B28" s="475"/>
      <c r="C28" s="476"/>
      <c r="D28" s="476"/>
      <c r="E28" s="476"/>
      <c r="F28" s="476"/>
      <c r="G28" s="476"/>
      <c r="H28" s="476"/>
      <c r="I28" s="476"/>
      <c r="P28" s="526"/>
      <c r="Q28" s="527"/>
      <c r="R28" s="527"/>
      <c r="S28" s="527"/>
      <c r="T28" s="527"/>
      <c r="U28" s="527"/>
      <c r="V28" s="527"/>
      <c r="W28" s="528"/>
      <c r="AB28" s="1"/>
      <c r="AC28" s="41"/>
      <c r="AD28" s="41"/>
      <c r="AE28" s="41"/>
      <c r="AF28" s="41"/>
    </row>
    <row r="30" spans="2:34" ht="17.25" customHeight="1" x14ac:dyDescent="0.2">
      <c r="B30" s="73"/>
      <c r="C30" s="51" t="s">
        <v>53</v>
      </c>
      <c r="D30" s="51"/>
      <c r="E30" s="51"/>
      <c r="F30" s="51"/>
      <c r="G30" s="51"/>
      <c r="H30" s="51"/>
    </row>
    <row r="31" spans="2:34" ht="27.75" customHeight="1" x14ac:dyDescent="0.2">
      <c r="B31" s="472" t="s">
        <v>54</v>
      </c>
      <c r="C31" s="472"/>
      <c r="D31" s="472" t="s">
        <v>118</v>
      </c>
      <c r="E31" s="472"/>
      <c r="G31" s="530" t="s">
        <v>112</v>
      </c>
      <c r="H31" s="530"/>
      <c r="I31" s="530"/>
    </row>
    <row r="32" spans="2:34" ht="19.5" customHeight="1" x14ac:dyDescent="0.2">
      <c r="B32" s="513"/>
      <c r="C32" s="514"/>
      <c r="D32" s="511"/>
      <c r="E32" s="511"/>
      <c r="G32" s="475"/>
      <c r="H32" s="475"/>
      <c r="I32" s="475"/>
    </row>
    <row r="33" spans="2:37" ht="12.75" customHeight="1" x14ac:dyDescent="0.2"/>
    <row r="34" spans="2:37" ht="27.75" customHeight="1" x14ac:dyDescent="0.2">
      <c r="B34" s="472" t="s">
        <v>55</v>
      </c>
      <c r="C34" s="472"/>
      <c r="D34" s="472" t="s">
        <v>56</v>
      </c>
      <c r="E34" s="472"/>
    </row>
    <row r="35" spans="2:37" ht="19.5" customHeight="1" x14ac:dyDescent="0.2">
      <c r="B35" s="513"/>
      <c r="C35" s="514"/>
      <c r="D35" s="499"/>
      <c r="E35" s="499"/>
      <c r="P35" s="74"/>
      <c r="Q35" s="74"/>
      <c r="R35" s="74"/>
    </row>
    <row r="36" spans="2:37" ht="12.75" customHeight="1" x14ac:dyDescent="0.2">
      <c r="F36" s="54"/>
    </row>
    <row r="37" spans="2:37" ht="27.75" customHeight="1" x14ac:dyDescent="0.2">
      <c r="B37" s="472" t="s">
        <v>119</v>
      </c>
      <c r="C37" s="472"/>
      <c r="D37" s="472" t="s">
        <v>120</v>
      </c>
      <c r="E37" s="472"/>
      <c r="G37" s="500" t="s">
        <v>121</v>
      </c>
      <c r="H37" s="501"/>
    </row>
    <row r="38" spans="2:37" ht="19.5" customHeight="1" x14ac:dyDescent="0.2">
      <c r="B38" s="497"/>
      <c r="C38" s="498"/>
      <c r="D38" s="497"/>
      <c r="E38" s="498"/>
      <c r="G38" s="531"/>
      <c r="H38" s="532"/>
      <c r="P38" s="74"/>
      <c r="Q38" s="74"/>
      <c r="R38" s="74"/>
    </row>
    <row r="39" spans="2:37" ht="12.75" hidden="1" customHeight="1" x14ac:dyDescent="0.2"/>
    <row r="40" spans="2:37" ht="27.75" hidden="1" customHeight="1" x14ac:dyDescent="0.2">
      <c r="B40" s="451" t="s">
        <v>197</v>
      </c>
      <c r="C40" s="452"/>
      <c r="D40" s="452"/>
      <c r="E40" s="452"/>
      <c r="F40" s="452"/>
      <c r="G40" s="452"/>
      <c r="H40" s="452"/>
      <c r="I40" s="453"/>
    </row>
    <row r="41" spans="2:37" ht="25.5" hidden="1" customHeight="1" x14ac:dyDescent="0.2">
      <c r="B41" s="462" t="s">
        <v>163</v>
      </c>
      <c r="C41" s="463"/>
      <c r="D41" s="463"/>
      <c r="E41" s="463"/>
      <c r="F41" s="463"/>
      <c r="G41" s="463"/>
      <c r="H41" s="463"/>
      <c r="I41" s="464"/>
      <c r="L41" s="41"/>
      <c r="P41" s="128"/>
      <c r="Q41" s="128"/>
      <c r="R41" s="74"/>
    </row>
    <row r="42" spans="2:37" ht="12.75" customHeight="1" x14ac:dyDescent="0.2">
      <c r="B42" s="75"/>
      <c r="C42" s="75"/>
      <c r="D42" s="76"/>
      <c r="E42" s="76"/>
      <c r="F42" s="76"/>
      <c r="L42" s="41"/>
      <c r="M42" s="331"/>
      <c r="N42" s="331"/>
    </row>
    <row r="43" spans="2:37" ht="21" customHeight="1" x14ac:dyDescent="0.2">
      <c r="B43" s="338" t="s">
        <v>207</v>
      </c>
      <c r="C43" s="338"/>
      <c r="D43" s="338"/>
      <c r="E43" s="338"/>
      <c r="F43" s="338"/>
      <c r="L43" s="41"/>
      <c r="M43" s="331"/>
      <c r="N43" s="331"/>
      <c r="P43" s="529" t="s">
        <v>57</v>
      </c>
      <c r="Q43" s="529"/>
      <c r="X43" s="77"/>
      <c r="Y43" s="42"/>
      <c r="Z43" s="42"/>
      <c r="AA43" s="42"/>
    </row>
    <row r="44" spans="2:37" ht="12.75" customHeight="1" x14ac:dyDescent="0.2">
      <c r="B44" s="402"/>
      <c r="C44" s="402"/>
      <c r="D44" s="402"/>
      <c r="E44" s="402"/>
      <c r="F44" s="402"/>
      <c r="G44" s="44"/>
      <c r="P44" s="402"/>
      <c r="Q44" s="402"/>
      <c r="R44" s="402"/>
      <c r="S44" s="402"/>
      <c r="T44" s="402"/>
    </row>
    <row r="45" spans="2:37" ht="75.75" customHeight="1" x14ac:dyDescent="0.2">
      <c r="B45" s="243" t="s">
        <v>206</v>
      </c>
      <c r="C45" s="461" t="s">
        <v>280</v>
      </c>
      <c r="D45" s="461"/>
      <c r="E45" s="461"/>
      <c r="F45" s="451" t="s">
        <v>352</v>
      </c>
      <c r="G45" s="465"/>
      <c r="H45" s="465"/>
      <c r="I45" s="465"/>
      <c r="J45" s="465"/>
      <c r="K45" s="465"/>
      <c r="L45" s="466"/>
      <c r="M45" s="233" t="s">
        <v>231</v>
      </c>
      <c r="N45" s="243" t="s">
        <v>232</v>
      </c>
      <c r="P45" s="342" t="s">
        <v>313</v>
      </c>
      <c r="Q45" s="343"/>
      <c r="R45" s="343"/>
      <c r="S45" s="344"/>
      <c r="T45" s="233" t="s">
        <v>233</v>
      </c>
      <c r="U45" s="234" t="s">
        <v>235</v>
      </c>
      <c r="V45" s="233" t="s">
        <v>234</v>
      </c>
      <c r="W45" s="227" t="s">
        <v>236</v>
      </c>
      <c r="X45" s="342" t="s">
        <v>122</v>
      </c>
      <c r="Y45" s="302"/>
      <c r="AK45" s="178"/>
    </row>
    <row r="46" spans="2:37" ht="27" customHeight="1" x14ac:dyDescent="0.2">
      <c r="B46" s="262">
        <v>1</v>
      </c>
      <c r="C46" s="435" t="s">
        <v>223</v>
      </c>
      <c r="D46" s="436"/>
      <c r="E46" s="437"/>
      <c r="F46" s="441"/>
      <c r="G46" s="442"/>
      <c r="H46" s="442"/>
      <c r="I46" s="442"/>
      <c r="J46" s="442"/>
      <c r="K46" s="442"/>
      <c r="L46" s="443"/>
      <c r="M46" s="236"/>
      <c r="N46" s="236"/>
      <c r="P46" s="438"/>
      <c r="Q46" s="439"/>
      <c r="R46" s="439"/>
      <c r="S46" s="440"/>
      <c r="T46" s="251"/>
      <c r="U46" s="250">
        <f>M46*T46</f>
        <v>0</v>
      </c>
      <c r="V46" s="251"/>
      <c r="W46" s="250">
        <f>N46*V46</f>
        <v>0</v>
      </c>
      <c r="X46" s="557">
        <f>U46+W46</f>
        <v>0</v>
      </c>
      <c r="Y46" s="558"/>
      <c r="AC46" s="36" t="b">
        <v>0</v>
      </c>
      <c r="AK46" s="178"/>
    </row>
    <row r="47" spans="2:37" ht="27" customHeight="1" x14ac:dyDescent="0.2">
      <c r="B47" s="262">
        <v>2</v>
      </c>
      <c r="C47" s="435" t="s">
        <v>294</v>
      </c>
      <c r="D47" s="436"/>
      <c r="E47" s="437"/>
      <c r="F47" s="441"/>
      <c r="G47" s="442"/>
      <c r="H47" s="442"/>
      <c r="I47" s="442"/>
      <c r="J47" s="442"/>
      <c r="K47" s="442"/>
      <c r="L47" s="443"/>
      <c r="M47" s="236"/>
      <c r="N47" s="236"/>
      <c r="P47" s="438"/>
      <c r="Q47" s="439"/>
      <c r="R47" s="439"/>
      <c r="S47" s="440"/>
      <c r="T47" s="251"/>
      <c r="U47" s="250">
        <f t="shared" ref="U47:U48" si="0">M47*T47</f>
        <v>0</v>
      </c>
      <c r="V47" s="251"/>
      <c r="W47" s="250">
        <f t="shared" ref="W47:W48" si="1">N47*V47</f>
        <v>0</v>
      </c>
      <c r="X47" s="555">
        <f t="shared" ref="X47:X48" si="2">U47+W47</f>
        <v>0</v>
      </c>
      <c r="Y47" s="556"/>
      <c r="AK47" s="178"/>
    </row>
    <row r="48" spans="2:37" ht="27" customHeight="1" x14ac:dyDescent="0.2">
      <c r="B48" s="262">
        <v>3</v>
      </c>
      <c r="C48" s="435" t="s">
        <v>295</v>
      </c>
      <c r="D48" s="436"/>
      <c r="E48" s="437"/>
      <c r="F48" s="441"/>
      <c r="G48" s="442"/>
      <c r="H48" s="442"/>
      <c r="I48" s="442"/>
      <c r="J48" s="442"/>
      <c r="K48" s="442"/>
      <c r="L48" s="443"/>
      <c r="M48" s="236"/>
      <c r="N48" s="236"/>
      <c r="P48" s="438"/>
      <c r="Q48" s="439"/>
      <c r="R48" s="439"/>
      <c r="S48" s="440"/>
      <c r="T48" s="251"/>
      <c r="U48" s="250">
        <f t="shared" si="0"/>
        <v>0</v>
      </c>
      <c r="V48" s="251"/>
      <c r="W48" s="250">
        <f t="shared" si="1"/>
        <v>0</v>
      </c>
      <c r="X48" s="555">
        <f t="shared" si="2"/>
        <v>0</v>
      </c>
      <c r="Y48" s="556"/>
      <c r="AK48" s="178"/>
    </row>
    <row r="49" spans="2:37" ht="27" customHeight="1" x14ac:dyDescent="0.2">
      <c r="B49" s="262">
        <v>4</v>
      </c>
      <c r="C49" s="435" t="s">
        <v>296</v>
      </c>
      <c r="D49" s="436"/>
      <c r="E49" s="437"/>
      <c r="F49" s="441"/>
      <c r="G49" s="442"/>
      <c r="H49" s="442"/>
      <c r="I49" s="442"/>
      <c r="J49" s="442"/>
      <c r="K49" s="442"/>
      <c r="L49" s="443"/>
      <c r="M49" s="236"/>
      <c r="N49" s="236"/>
      <c r="P49" s="438"/>
      <c r="Q49" s="439"/>
      <c r="R49" s="439"/>
      <c r="S49" s="440"/>
      <c r="T49" s="251"/>
      <c r="U49" s="250">
        <f t="shared" ref="U49:U60" si="3">M49*T49</f>
        <v>0</v>
      </c>
      <c r="V49" s="251"/>
      <c r="W49" s="250">
        <f t="shared" ref="W49:W60" si="4">N49*V49</f>
        <v>0</v>
      </c>
      <c r="X49" s="555">
        <f t="shared" ref="X49:X60" si="5">U49+W49</f>
        <v>0</v>
      </c>
      <c r="Y49" s="556"/>
      <c r="AK49" s="178"/>
    </row>
    <row r="50" spans="2:37" ht="27" customHeight="1" x14ac:dyDescent="0.2">
      <c r="B50" s="262">
        <v>5</v>
      </c>
      <c r="C50" s="435" t="s">
        <v>225</v>
      </c>
      <c r="D50" s="436"/>
      <c r="E50" s="437"/>
      <c r="F50" s="441"/>
      <c r="G50" s="442"/>
      <c r="H50" s="442"/>
      <c r="I50" s="442"/>
      <c r="J50" s="442"/>
      <c r="K50" s="442"/>
      <c r="L50" s="443"/>
      <c r="M50" s="236"/>
      <c r="N50" s="232"/>
      <c r="P50" s="438"/>
      <c r="Q50" s="439"/>
      <c r="R50" s="439"/>
      <c r="S50" s="440"/>
      <c r="T50" s="251"/>
      <c r="U50" s="250">
        <f t="shared" si="3"/>
        <v>0</v>
      </c>
      <c r="V50" s="252"/>
      <c r="W50" s="246"/>
      <c r="X50" s="557">
        <f t="shared" si="5"/>
        <v>0</v>
      </c>
      <c r="Y50" s="558"/>
      <c r="AK50" s="178"/>
    </row>
    <row r="51" spans="2:37" ht="27" customHeight="1" x14ac:dyDescent="0.2">
      <c r="B51" s="262">
        <v>6</v>
      </c>
      <c r="C51" s="435" t="s">
        <v>226</v>
      </c>
      <c r="D51" s="436"/>
      <c r="E51" s="437"/>
      <c r="F51" s="441"/>
      <c r="G51" s="442"/>
      <c r="H51" s="442"/>
      <c r="I51" s="442"/>
      <c r="J51" s="442"/>
      <c r="K51" s="442"/>
      <c r="L51" s="443"/>
      <c r="M51" s="236"/>
      <c r="N51" s="232"/>
      <c r="P51" s="438"/>
      <c r="Q51" s="439"/>
      <c r="R51" s="439"/>
      <c r="S51" s="440"/>
      <c r="T51" s="251"/>
      <c r="U51" s="250">
        <f t="shared" si="3"/>
        <v>0</v>
      </c>
      <c r="V51" s="252"/>
      <c r="W51" s="246"/>
      <c r="X51" s="557">
        <f t="shared" si="5"/>
        <v>0</v>
      </c>
      <c r="Y51" s="558"/>
      <c r="AK51" s="178"/>
    </row>
    <row r="52" spans="2:37" ht="27" customHeight="1" x14ac:dyDescent="0.2">
      <c r="B52" s="262">
        <v>7</v>
      </c>
      <c r="C52" s="435" t="s">
        <v>227</v>
      </c>
      <c r="D52" s="436"/>
      <c r="E52" s="437"/>
      <c r="F52" s="441"/>
      <c r="G52" s="442"/>
      <c r="H52" s="442"/>
      <c r="I52" s="442"/>
      <c r="J52" s="442"/>
      <c r="K52" s="442"/>
      <c r="L52" s="443"/>
      <c r="M52" s="236"/>
      <c r="N52" s="236"/>
      <c r="P52" s="438"/>
      <c r="Q52" s="439"/>
      <c r="R52" s="439"/>
      <c r="S52" s="440"/>
      <c r="T52" s="251"/>
      <c r="U52" s="250">
        <f t="shared" si="3"/>
        <v>0</v>
      </c>
      <c r="V52" s="251"/>
      <c r="W52" s="250">
        <f>N52*V52</f>
        <v>0</v>
      </c>
      <c r="X52" s="557">
        <f t="shared" si="5"/>
        <v>0</v>
      </c>
      <c r="Y52" s="558"/>
      <c r="AK52" s="178"/>
    </row>
    <row r="53" spans="2:37" ht="27" customHeight="1" x14ac:dyDescent="0.2">
      <c r="B53" s="262">
        <v>8</v>
      </c>
      <c r="C53" s="435" t="s">
        <v>228</v>
      </c>
      <c r="D53" s="436"/>
      <c r="E53" s="437"/>
      <c r="F53" s="441"/>
      <c r="G53" s="442"/>
      <c r="H53" s="442"/>
      <c r="I53" s="442"/>
      <c r="J53" s="442"/>
      <c r="K53" s="442"/>
      <c r="L53" s="443"/>
      <c r="M53" s="236"/>
      <c r="N53" s="236"/>
      <c r="P53" s="438"/>
      <c r="Q53" s="439"/>
      <c r="R53" s="439"/>
      <c r="S53" s="440"/>
      <c r="T53" s="251"/>
      <c r="U53" s="250">
        <f t="shared" si="3"/>
        <v>0</v>
      </c>
      <c r="V53" s="251"/>
      <c r="W53" s="250">
        <f t="shared" si="4"/>
        <v>0</v>
      </c>
      <c r="X53" s="557">
        <f t="shared" si="5"/>
        <v>0</v>
      </c>
      <c r="Y53" s="558"/>
      <c r="AK53" s="178"/>
    </row>
    <row r="54" spans="2:37" ht="27" customHeight="1" x14ac:dyDescent="0.2">
      <c r="B54" s="262">
        <v>9</v>
      </c>
      <c r="C54" s="435" t="s">
        <v>229</v>
      </c>
      <c r="D54" s="436"/>
      <c r="E54" s="437"/>
      <c r="F54" s="441"/>
      <c r="G54" s="442"/>
      <c r="H54" s="442"/>
      <c r="I54" s="442"/>
      <c r="J54" s="442"/>
      <c r="K54" s="442"/>
      <c r="L54" s="443"/>
      <c r="M54" s="236"/>
      <c r="N54" s="232"/>
      <c r="P54" s="438"/>
      <c r="Q54" s="439"/>
      <c r="R54" s="439"/>
      <c r="S54" s="440"/>
      <c r="T54" s="251"/>
      <c r="U54" s="250">
        <f t="shared" si="3"/>
        <v>0</v>
      </c>
      <c r="V54" s="252"/>
      <c r="W54" s="246"/>
      <c r="X54" s="557">
        <f t="shared" si="5"/>
        <v>0</v>
      </c>
      <c r="Y54" s="558"/>
      <c r="AK54" s="178"/>
    </row>
    <row r="55" spans="2:37" ht="27" customHeight="1" x14ac:dyDescent="0.2">
      <c r="B55" s="262">
        <v>10</v>
      </c>
      <c r="C55" s="435" t="s">
        <v>230</v>
      </c>
      <c r="D55" s="436"/>
      <c r="E55" s="437"/>
      <c r="F55" s="441"/>
      <c r="G55" s="442"/>
      <c r="H55" s="442"/>
      <c r="I55" s="442"/>
      <c r="J55" s="442"/>
      <c r="K55" s="442"/>
      <c r="L55" s="443"/>
      <c r="M55" s="236"/>
      <c r="N55" s="232"/>
      <c r="P55" s="438"/>
      <c r="Q55" s="439"/>
      <c r="R55" s="439"/>
      <c r="S55" s="440"/>
      <c r="T55" s="251"/>
      <c r="U55" s="250">
        <f t="shared" si="3"/>
        <v>0</v>
      </c>
      <c r="V55" s="252"/>
      <c r="W55" s="246"/>
      <c r="X55" s="557">
        <f t="shared" si="5"/>
        <v>0</v>
      </c>
      <c r="Y55" s="558"/>
      <c r="AK55" s="178"/>
    </row>
    <row r="56" spans="2:37" ht="27" customHeight="1" x14ac:dyDescent="0.2">
      <c r="B56" s="262">
        <v>11</v>
      </c>
      <c r="C56" s="435" t="s">
        <v>297</v>
      </c>
      <c r="D56" s="436"/>
      <c r="E56" s="437"/>
      <c r="F56" s="441"/>
      <c r="G56" s="442"/>
      <c r="H56" s="442"/>
      <c r="I56" s="442"/>
      <c r="J56" s="442"/>
      <c r="K56" s="442"/>
      <c r="L56" s="443"/>
      <c r="M56" s="236"/>
      <c r="N56" s="236"/>
      <c r="P56" s="438"/>
      <c r="Q56" s="439"/>
      <c r="R56" s="439"/>
      <c r="S56" s="440"/>
      <c r="T56" s="251"/>
      <c r="U56" s="250">
        <f t="shared" si="3"/>
        <v>0</v>
      </c>
      <c r="V56" s="251"/>
      <c r="W56" s="250">
        <f t="shared" si="4"/>
        <v>0</v>
      </c>
      <c r="X56" s="557">
        <f>U56+W56</f>
        <v>0</v>
      </c>
      <c r="Y56" s="558"/>
      <c r="AK56" s="178"/>
    </row>
    <row r="57" spans="2:37" ht="27" customHeight="1" x14ac:dyDescent="0.2">
      <c r="B57" s="262">
        <v>12</v>
      </c>
      <c r="C57" s="435" t="s">
        <v>298</v>
      </c>
      <c r="D57" s="436"/>
      <c r="E57" s="437"/>
      <c r="F57" s="441"/>
      <c r="G57" s="442"/>
      <c r="H57" s="442"/>
      <c r="I57" s="442"/>
      <c r="J57" s="442"/>
      <c r="K57" s="442"/>
      <c r="L57" s="443"/>
      <c r="M57" s="236"/>
      <c r="N57" s="236"/>
      <c r="P57" s="438"/>
      <c r="Q57" s="439"/>
      <c r="R57" s="439"/>
      <c r="S57" s="440"/>
      <c r="T57" s="251"/>
      <c r="U57" s="250">
        <f t="shared" ref="U57" si="6">M57*T57</f>
        <v>0</v>
      </c>
      <c r="V57" s="251"/>
      <c r="W57" s="250">
        <f t="shared" ref="W57" si="7">N57*V57</f>
        <v>0</v>
      </c>
      <c r="X57" s="557">
        <f>U57+W57</f>
        <v>0</v>
      </c>
      <c r="Y57" s="558"/>
      <c r="AK57" s="178"/>
    </row>
    <row r="58" spans="2:37" ht="27" customHeight="1" x14ac:dyDescent="0.2">
      <c r="B58" s="262">
        <v>13</v>
      </c>
      <c r="C58" s="435" t="s">
        <v>353</v>
      </c>
      <c r="D58" s="436"/>
      <c r="E58" s="437"/>
      <c r="F58" s="441"/>
      <c r="G58" s="442"/>
      <c r="H58" s="442"/>
      <c r="I58" s="442"/>
      <c r="J58" s="442"/>
      <c r="K58" s="442"/>
      <c r="L58" s="443"/>
      <c r="M58" s="236"/>
      <c r="N58" s="236"/>
      <c r="P58" s="438"/>
      <c r="Q58" s="439"/>
      <c r="R58" s="439"/>
      <c r="S58" s="440"/>
      <c r="T58" s="251"/>
      <c r="U58" s="250">
        <f t="shared" ref="U58" si="8">M58*T58</f>
        <v>0</v>
      </c>
      <c r="V58" s="251"/>
      <c r="W58" s="250">
        <f t="shared" ref="W58" si="9">N58*V58</f>
        <v>0</v>
      </c>
      <c r="X58" s="557">
        <f t="shared" ref="X58" si="10">U58+W58</f>
        <v>0</v>
      </c>
      <c r="Y58" s="558"/>
      <c r="AK58" s="178"/>
    </row>
    <row r="59" spans="2:37" ht="27" customHeight="1" x14ac:dyDescent="0.2">
      <c r="B59" s="262">
        <v>14</v>
      </c>
      <c r="C59" s="435" t="s">
        <v>354</v>
      </c>
      <c r="D59" s="436"/>
      <c r="E59" s="437"/>
      <c r="F59" s="441"/>
      <c r="G59" s="442"/>
      <c r="H59" s="442"/>
      <c r="I59" s="442"/>
      <c r="J59" s="442"/>
      <c r="K59" s="442"/>
      <c r="L59" s="443"/>
      <c r="M59" s="236"/>
      <c r="N59" s="236"/>
      <c r="P59" s="438"/>
      <c r="Q59" s="439"/>
      <c r="R59" s="439"/>
      <c r="S59" s="440"/>
      <c r="T59" s="251"/>
      <c r="U59" s="250">
        <f t="shared" ref="U59" si="11">M59*T59</f>
        <v>0</v>
      </c>
      <c r="V59" s="251"/>
      <c r="W59" s="250">
        <f t="shared" ref="W59" si="12">N59*V59</f>
        <v>0</v>
      </c>
      <c r="X59" s="557">
        <f t="shared" ref="X59" si="13">U59+W59</f>
        <v>0</v>
      </c>
      <c r="Y59" s="558"/>
      <c r="AK59" s="178"/>
    </row>
    <row r="60" spans="2:37" ht="27" customHeight="1" x14ac:dyDescent="0.2">
      <c r="B60" s="262">
        <v>15</v>
      </c>
      <c r="C60" s="435" t="s">
        <v>213</v>
      </c>
      <c r="D60" s="436"/>
      <c r="E60" s="437"/>
      <c r="F60" s="441"/>
      <c r="G60" s="442"/>
      <c r="H60" s="442"/>
      <c r="I60" s="442"/>
      <c r="J60" s="442"/>
      <c r="K60" s="442"/>
      <c r="L60" s="443"/>
      <c r="M60" s="236"/>
      <c r="N60" s="236"/>
      <c r="P60" s="438"/>
      <c r="Q60" s="439"/>
      <c r="R60" s="439"/>
      <c r="S60" s="440"/>
      <c r="T60" s="251"/>
      <c r="U60" s="250">
        <f t="shared" si="3"/>
        <v>0</v>
      </c>
      <c r="V60" s="251"/>
      <c r="W60" s="250">
        <f t="shared" si="4"/>
        <v>0</v>
      </c>
      <c r="X60" s="557">
        <f t="shared" si="5"/>
        <v>0</v>
      </c>
      <c r="Y60" s="558"/>
      <c r="AK60" s="178"/>
    </row>
    <row r="61" spans="2:37" ht="27" customHeight="1" x14ac:dyDescent="0.2">
      <c r="B61" s="262">
        <v>16</v>
      </c>
      <c r="C61" s="435" t="s">
        <v>214</v>
      </c>
      <c r="D61" s="436"/>
      <c r="E61" s="437"/>
      <c r="F61" s="441"/>
      <c r="G61" s="442"/>
      <c r="H61" s="442"/>
      <c r="I61" s="442"/>
      <c r="J61" s="442"/>
      <c r="K61" s="442"/>
      <c r="L61" s="443"/>
      <c r="M61" s="236"/>
      <c r="N61" s="236"/>
      <c r="P61" s="438"/>
      <c r="Q61" s="439"/>
      <c r="R61" s="439"/>
      <c r="S61" s="440"/>
      <c r="T61" s="251"/>
      <c r="U61" s="250">
        <f t="shared" ref="U61:U68" si="14">M61*T61</f>
        <v>0</v>
      </c>
      <c r="V61" s="251"/>
      <c r="W61" s="250">
        <f t="shared" ref="W61:W68" si="15">N61*V61</f>
        <v>0</v>
      </c>
      <c r="X61" s="557">
        <f t="shared" ref="X61:X68" si="16">U61+W61</f>
        <v>0</v>
      </c>
      <c r="Y61" s="558"/>
      <c r="AK61" s="178"/>
    </row>
    <row r="62" spans="2:37" ht="27" customHeight="1" x14ac:dyDescent="0.2">
      <c r="B62" s="262">
        <v>17</v>
      </c>
      <c r="C62" s="435" t="s">
        <v>215</v>
      </c>
      <c r="D62" s="436"/>
      <c r="E62" s="437"/>
      <c r="F62" s="441"/>
      <c r="G62" s="442"/>
      <c r="H62" s="442"/>
      <c r="I62" s="442"/>
      <c r="J62" s="442"/>
      <c r="K62" s="442"/>
      <c r="L62" s="443"/>
      <c r="M62" s="236"/>
      <c r="N62" s="232"/>
      <c r="P62" s="438"/>
      <c r="Q62" s="439"/>
      <c r="R62" s="439"/>
      <c r="S62" s="440"/>
      <c r="T62" s="251"/>
      <c r="U62" s="250">
        <f t="shared" si="14"/>
        <v>0</v>
      </c>
      <c r="V62" s="252"/>
      <c r="W62" s="246"/>
      <c r="X62" s="557">
        <f t="shared" si="16"/>
        <v>0</v>
      </c>
      <c r="Y62" s="558"/>
      <c r="AK62" s="178"/>
    </row>
    <row r="63" spans="2:37" ht="27" customHeight="1" x14ac:dyDescent="0.2">
      <c r="B63" s="262">
        <v>18</v>
      </c>
      <c r="C63" s="435" t="s">
        <v>216</v>
      </c>
      <c r="D63" s="436"/>
      <c r="E63" s="437"/>
      <c r="F63" s="441"/>
      <c r="G63" s="442"/>
      <c r="H63" s="442"/>
      <c r="I63" s="442"/>
      <c r="J63" s="442"/>
      <c r="K63" s="442"/>
      <c r="L63" s="443"/>
      <c r="M63" s="236"/>
      <c r="N63" s="232"/>
      <c r="P63" s="438"/>
      <c r="Q63" s="439"/>
      <c r="R63" s="439"/>
      <c r="S63" s="440"/>
      <c r="T63" s="251"/>
      <c r="U63" s="250">
        <f t="shared" si="14"/>
        <v>0</v>
      </c>
      <c r="V63" s="252"/>
      <c r="W63" s="246"/>
      <c r="X63" s="557">
        <f t="shared" si="16"/>
        <v>0</v>
      </c>
      <c r="Y63" s="558"/>
      <c r="AK63" s="178"/>
    </row>
    <row r="64" spans="2:37" ht="27" customHeight="1" x14ac:dyDescent="0.2">
      <c r="B64" s="262">
        <v>19</v>
      </c>
      <c r="C64" s="435" t="s">
        <v>217</v>
      </c>
      <c r="D64" s="436"/>
      <c r="E64" s="437"/>
      <c r="F64" s="441"/>
      <c r="G64" s="442"/>
      <c r="H64" s="442"/>
      <c r="I64" s="442"/>
      <c r="J64" s="442"/>
      <c r="K64" s="442"/>
      <c r="L64" s="443"/>
      <c r="M64" s="236"/>
      <c r="N64" s="232"/>
      <c r="P64" s="438"/>
      <c r="Q64" s="439"/>
      <c r="R64" s="439"/>
      <c r="S64" s="440"/>
      <c r="T64" s="251"/>
      <c r="U64" s="250">
        <f t="shared" si="14"/>
        <v>0</v>
      </c>
      <c r="V64" s="252"/>
      <c r="W64" s="246"/>
      <c r="X64" s="557">
        <f t="shared" si="16"/>
        <v>0</v>
      </c>
      <c r="Y64" s="558"/>
      <c r="AK64" s="178"/>
    </row>
    <row r="65" spans="1:37" ht="27" customHeight="1" x14ac:dyDescent="0.2">
      <c r="B65" s="262">
        <v>20</v>
      </c>
      <c r="C65" s="435" t="s">
        <v>218</v>
      </c>
      <c r="D65" s="436"/>
      <c r="E65" s="437"/>
      <c r="F65" s="441"/>
      <c r="G65" s="442"/>
      <c r="H65" s="442"/>
      <c r="I65" s="442"/>
      <c r="J65" s="442"/>
      <c r="K65" s="442"/>
      <c r="L65" s="443"/>
      <c r="M65" s="236"/>
      <c r="N65" s="232"/>
      <c r="P65" s="438"/>
      <c r="Q65" s="439"/>
      <c r="R65" s="439"/>
      <c r="S65" s="440"/>
      <c r="T65" s="251"/>
      <c r="U65" s="250">
        <f t="shared" si="14"/>
        <v>0</v>
      </c>
      <c r="V65" s="252"/>
      <c r="W65" s="246"/>
      <c r="X65" s="557">
        <f t="shared" si="16"/>
        <v>0</v>
      </c>
      <c r="Y65" s="558"/>
      <c r="AK65" s="178"/>
    </row>
    <row r="66" spans="1:37" ht="27" customHeight="1" x14ac:dyDescent="0.2">
      <c r="B66" s="262">
        <v>21</v>
      </c>
      <c r="C66" s="435" t="s">
        <v>219</v>
      </c>
      <c r="D66" s="436"/>
      <c r="E66" s="437"/>
      <c r="F66" s="441"/>
      <c r="G66" s="442"/>
      <c r="H66" s="442"/>
      <c r="I66" s="442"/>
      <c r="J66" s="442"/>
      <c r="K66" s="442"/>
      <c r="L66" s="443"/>
      <c r="M66" s="236"/>
      <c r="N66" s="232"/>
      <c r="P66" s="438"/>
      <c r="Q66" s="439"/>
      <c r="R66" s="439"/>
      <c r="S66" s="440"/>
      <c r="T66" s="251"/>
      <c r="U66" s="250">
        <f t="shared" si="14"/>
        <v>0</v>
      </c>
      <c r="V66" s="251"/>
      <c r="W66" s="250">
        <f t="shared" si="15"/>
        <v>0</v>
      </c>
      <c r="X66" s="557">
        <f t="shared" si="16"/>
        <v>0</v>
      </c>
      <c r="Y66" s="558"/>
      <c r="AK66" s="178"/>
    </row>
    <row r="67" spans="1:37" ht="27" customHeight="1" x14ac:dyDescent="0.2">
      <c r="B67" s="262">
        <v>22</v>
      </c>
      <c r="C67" s="435" t="s">
        <v>220</v>
      </c>
      <c r="D67" s="436"/>
      <c r="E67" s="437"/>
      <c r="F67" s="441"/>
      <c r="G67" s="442"/>
      <c r="H67" s="442"/>
      <c r="I67" s="442"/>
      <c r="J67" s="442"/>
      <c r="K67" s="442"/>
      <c r="L67" s="443"/>
      <c r="M67" s="236"/>
      <c r="N67" s="232"/>
      <c r="P67" s="438"/>
      <c r="Q67" s="439"/>
      <c r="R67" s="439"/>
      <c r="S67" s="440"/>
      <c r="T67" s="251"/>
      <c r="U67" s="250">
        <f t="shared" si="14"/>
        <v>0</v>
      </c>
      <c r="V67" s="252"/>
      <c r="W67" s="246"/>
      <c r="X67" s="557">
        <f t="shared" si="16"/>
        <v>0</v>
      </c>
      <c r="Y67" s="558"/>
      <c r="AK67" s="178"/>
    </row>
    <row r="68" spans="1:37" ht="27" customHeight="1" x14ac:dyDescent="0.2">
      <c r="B68" s="262">
        <v>23</v>
      </c>
      <c r="C68" s="435" t="s">
        <v>221</v>
      </c>
      <c r="D68" s="436"/>
      <c r="E68" s="437"/>
      <c r="F68" s="441"/>
      <c r="G68" s="442"/>
      <c r="H68" s="442"/>
      <c r="I68" s="442"/>
      <c r="J68" s="442"/>
      <c r="K68" s="442"/>
      <c r="L68" s="443"/>
      <c r="M68" s="236"/>
      <c r="N68" s="236"/>
      <c r="P68" s="438"/>
      <c r="Q68" s="439"/>
      <c r="R68" s="439"/>
      <c r="S68" s="440"/>
      <c r="T68" s="251"/>
      <c r="U68" s="249">
        <f t="shared" si="14"/>
        <v>0</v>
      </c>
      <c r="V68" s="253"/>
      <c r="W68" s="249">
        <f t="shared" si="15"/>
        <v>0</v>
      </c>
      <c r="X68" s="298">
        <f t="shared" si="16"/>
        <v>0</v>
      </c>
      <c r="Y68" s="563"/>
      <c r="AK68" s="178"/>
    </row>
    <row r="69" spans="1:37" ht="7.5" customHeight="1" x14ac:dyDescent="0.2">
      <c r="C69" s="1"/>
      <c r="H69" s="33"/>
      <c r="P69" s="74"/>
      <c r="Q69" s="74"/>
      <c r="R69" s="74"/>
      <c r="Y69" s="225"/>
      <c r="Z69" s="42"/>
      <c r="AA69" s="42"/>
    </row>
    <row r="70" spans="1:37" ht="27" customHeight="1" x14ac:dyDescent="0.2">
      <c r="C70" s="1"/>
      <c r="P70" s="74"/>
      <c r="Q70" s="74"/>
      <c r="R70" s="74"/>
      <c r="W70" s="78" t="s">
        <v>123</v>
      </c>
      <c r="X70" s="559">
        <f>SUM(X46:X68)</f>
        <v>0</v>
      </c>
      <c r="Y70" s="561"/>
      <c r="Z70" s="42"/>
      <c r="AA70" s="42"/>
      <c r="AK70" s="178"/>
    </row>
    <row r="71" spans="1:37" ht="21" customHeight="1" x14ac:dyDescent="0.25">
      <c r="B71" s="263" t="s">
        <v>300</v>
      </c>
      <c r="C71" s="264"/>
      <c r="D71" s="265"/>
      <c r="E71" s="265"/>
      <c r="F71" s="265"/>
      <c r="G71" s="265"/>
      <c r="H71" s="266"/>
      <c r="I71" s="265"/>
      <c r="J71" s="265"/>
      <c r="K71" s="265"/>
      <c r="L71" s="265"/>
      <c r="M71" s="265"/>
      <c r="N71" s="267"/>
      <c r="P71" s="74"/>
      <c r="Q71" s="74"/>
      <c r="R71" s="74"/>
      <c r="X71" s="247"/>
      <c r="Y71" s="248"/>
      <c r="Z71" s="42"/>
      <c r="AA71" s="42"/>
    </row>
    <row r="72" spans="1:37" ht="24" customHeight="1" x14ac:dyDescent="0.2">
      <c r="B72" s="268" t="s">
        <v>299</v>
      </c>
      <c r="C72" s="269"/>
      <c r="D72" s="270"/>
      <c r="E72" s="270"/>
      <c r="F72" s="270"/>
      <c r="G72" s="270"/>
      <c r="H72" s="271"/>
      <c r="I72" s="270"/>
      <c r="J72" s="270"/>
      <c r="K72" s="270"/>
      <c r="L72" s="270"/>
      <c r="M72" s="270"/>
      <c r="N72" s="272"/>
      <c r="P72" s="74"/>
      <c r="Q72" s="74"/>
      <c r="R72" s="74"/>
      <c r="X72" s="247"/>
      <c r="Y72" s="248"/>
      <c r="Z72" s="42"/>
      <c r="AA72" s="42"/>
    </row>
    <row r="73" spans="1:37" ht="12.75" customHeight="1" x14ac:dyDescent="0.2">
      <c r="C73" s="1"/>
      <c r="H73" s="33"/>
      <c r="P73" s="74"/>
      <c r="Q73" s="74"/>
      <c r="R73" s="74"/>
      <c r="X73" s="247"/>
      <c r="Y73" s="248"/>
      <c r="Z73" s="42"/>
      <c r="AA73" s="42"/>
    </row>
    <row r="74" spans="1:37" customFormat="1" ht="12.75" customHeight="1" x14ac:dyDescent="0.2">
      <c r="A74" s="277"/>
      <c r="B74" s="278" t="s">
        <v>314</v>
      </c>
      <c r="K74" s="1"/>
      <c r="L74" s="1"/>
      <c r="M74" s="279"/>
      <c r="N74" s="279" t="s">
        <v>315</v>
      </c>
      <c r="V74" s="562" t="s">
        <v>316</v>
      </c>
      <c r="W74" s="562"/>
      <c r="X74" s="280" t="s">
        <v>317</v>
      </c>
      <c r="Y74" s="281"/>
    </row>
    <row r="75" spans="1:37" ht="30" customHeight="1" x14ac:dyDescent="0.2">
      <c r="B75" s="262">
        <v>24</v>
      </c>
      <c r="C75" s="243" t="s">
        <v>318</v>
      </c>
      <c r="D75" s="303" t="s">
        <v>319</v>
      </c>
      <c r="E75" s="301"/>
      <c r="F75" s="301"/>
      <c r="G75" s="301"/>
      <c r="H75" s="301"/>
      <c r="I75" s="301"/>
      <c r="J75" s="301"/>
      <c r="K75" s="301"/>
      <c r="L75" s="301"/>
      <c r="M75" s="302"/>
      <c r="N75" s="282"/>
      <c r="P75" s="243" t="s">
        <v>320</v>
      </c>
      <c r="Q75" s="295"/>
      <c r="R75" s="295"/>
      <c r="S75" s="295"/>
      <c r="T75" s="295"/>
      <c r="U75" s="295"/>
      <c r="V75" s="296"/>
      <c r="W75" s="297"/>
      <c r="X75" s="298">
        <f>V75*N75</f>
        <v>0</v>
      </c>
      <c r="Y75" s="299"/>
      <c r="AK75" s="178"/>
    </row>
    <row r="76" spans="1:37" ht="30" customHeight="1" x14ac:dyDescent="0.2">
      <c r="B76" s="262">
        <v>25</v>
      </c>
      <c r="C76" s="243" t="s">
        <v>321</v>
      </c>
      <c r="D76" s="303" t="s">
        <v>322</v>
      </c>
      <c r="E76" s="301"/>
      <c r="F76" s="301"/>
      <c r="G76" s="301"/>
      <c r="H76" s="301"/>
      <c r="I76" s="301"/>
      <c r="J76" s="301"/>
      <c r="K76" s="301"/>
      <c r="L76" s="301"/>
      <c r="M76" s="302"/>
      <c r="N76" s="282"/>
      <c r="P76" s="243" t="s">
        <v>323</v>
      </c>
      <c r="Q76" s="295"/>
      <c r="R76" s="295"/>
      <c r="S76" s="295"/>
      <c r="T76" s="295"/>
      <c r="U76" s="295"/>
      <c r="V76" s="296"/>
      <c r="W76" s="297"/>
      <c r="X76" s="298">
        <f t="shared" ref="X76:X83" si="17">V76*N76</f>
        <v>0</v>
      </c>
      <c r="Y76" s="299"/>
      <c r="AK76" s="178"/>
    </row>
    <row r="77" spans="1:37" ht="30" customHeight="1" x14ac:dyDescent="0.2">
      <c r="B77" s="262">
        <v>26</v>
      </c>
      <c r="C77" s="243" t="s">
        <v>324</v>
      </c>
      <c r="D77" s="303" t="s">
        <v>325</v>
      </c>
      <c r="E77" s="301"/>
      <c r="F77" s="301"/>
      <c r="G77" s="301"/>
      <c r="H77" s="301"/>
      <c r="I77" s="301"/>
      <c r="J77" s="301"/>
      <c r="K77" s="301"/>
      <c r="L77" s="301"/>
      <c r="M77" s="302"/>
      <c r="N77" s="282"/>
      <c r="P77" s="243" t="s">
        <v>326</v>
      </c>
      <c r="Q77" s="295"/>
      <c r="R77" s="295"/>
      <c r="S77" s="295"/>
      <c r="T77" s="295"/>
      <c r="U77" s="295"/>
      <c r="V77" s="296"/>
      <c r="W77" s="297"/>
      <c r="X77" s="298">
        <f t="shared" si="17"/>
        <v>0</v>
      </c>
      <c r="Y77" s="299"/>
      <c r="AK77" s="178"/>
    </row>
    <row r="78" spans="1:37" ht="30" customHeight="1" x14ac:dyDescent="0.2">
      <c r="B78" s="262">
        <v>27</v>
      </c>
      <c r="C78" s="243" t="s">
        <v>327</v>
      </c>
      <c r="D78" s="303" t="s">
        <v>328</v>
      </c>
      <c r="E78" s="301"/>
      <c r="F78" s="301"/>
      <c r="G78" s="301"/>
      <c r="H78" s="301"/>
      <c r="I78" s="301"/>
      <c r="J78" s="301"/>
      <c r="K78" s="301"/>
      <c r="L78" s="301"/>
      <c r="M78" s="302"/>
      <c r="N78" s="282"/>
      <c r="P78" s="243" t="s">
        <v>329</v>
      </c>
      <c r="Q78" s="295"/>
      <c r="R78" s="295"/>
      <c r="S78" s="295"/>
      <c r="T78" s="295"/>
      <c r="U78" s="295"/>
      <c r="V78" s="296"/>
      <c r="W78" s="297"/>
      <c r="X78" s="298">
        <f t="shared" si="17"/>
        <v>0</v>
      </c>
      <c r="Y78" s="299"/>
      <c r="AK78" s="178"/>
    </row>
    <row r="79" spans="1:37" ht="30" customHeight="1" x14ac:dyDescent="0.2">
      <c r="B79" s="262">
        <v>28</v>
      </c>
      <c r="C79" s="243" t="s">
        <v>330</v>
      </c>
      <c r="D79" s="300" t="s">
        <v>344</v>
      </c>
      <c r="E79" s="301"/>
      <c r="F79" s="301"/>
      <c r="G79" s="301"/>
      <c r="H79" s="301"/>
      <c r="I79" s="301"/>
      <c r="J79" s="301"/>
      <c r="K79" s="301"/>
      <c r="L79" s="301"/>
      <c r="M79" s="302"/>
      <c r="N79" s="282"/>
      <c r="P79" s="243" t="s">
        <v>331</v>
      </c>
      <c r="Q79" s="295"/>
      <c r="R79" s="295"/>
      <c r="S79" s="295"/>
      <c r="T79" s="295"/>
      <c r="U79" s="295"/>
      <c r="V79" s="296"/>
      <c r="W79" s="297"/>
      <c r="X79" s="298">
        <f t="shared" si="17"/>
        <v>0</v>
      </c>
      <c r="Y79" s="299"/>
      <c r="AK79" s="178"/>
    </row>
    <row r="80" spans="1:37" ht="30" customHeight="1" x14ac:dyDescent="0.2">
      <c r="B80" s="262">
        <v>29</v>
      </c>
      <c r="C80" s="243" t="s">
        <v>332</v>
      </c>
      <c r="D80" s="300" t="s">
        <v>347</v>
      </c>
      <c r="E80" s="301"/>
      <c r="F80" s="301"/>
      <c r="G80" s="301"/>
      <c r="H80" s="301"/>
      <c r="I80" s="301"/>
      <c r="J80" s="301"/>
      <c r="K80" s="301"/>
      <c r="L80" s="301"/>
      <c r="M80" s="302"/>
      <c r="N80" s="282"/>
      <c r="P80" s="243" t="s">
        <v>333</v>
      </c>
      <c r="Q80" s="295"/>
      <c r="R80" s="295"/>
      <c r="S80" s="295"/>
      <c r="T80" s="295"/>
      <c r="U80" s="295"/>
      <c r="V80" s="296"/>
      <c r="W80" s="297"/>
      <c r="X80" s="298">
        <f t="shared" si="17"/>
        <v>0</v>
      </c>
      <c r="Y80" s="299"/>
      <c r="AK80" s="178"/>
    </row>
    <row r="81" spans="1:44" ht="30" customHeight="1" x14ac:dyDescent="0.2">
      <c r="B81" s="262">
        <v>30</v>
      </c>
      <c r="C81" s="243" t="s">
        <v>334</v>
      </c>
      <c r="D81" s="300" t="s">
        <v>345</v>
      </c>
      <c r="E81" s="301"/>
      <c r="F81" s="301"/>
      <c r="G81" s="301"/>
      <c r="H81" s="301"/>
      <c r="I81" s="301"/>
      <c r="J81" s="301"/>
      <c r="K81" s="301"/>
      <c r="L81" s="301"/>
      <c r="M81" s="302"/>
      <c r="N81" s="282"/>
      <c r="P81" s="243" t="s">
        <v>331</v>
      </c>
      <c r="Q81" s="295"/>
      <c r="R81" s="295"/>
      <c r="S81" s="295"/>
      <c r="T81" s="295"/>
      <c r="U81" s="295"/>
      <c r="V81" s="296"/>
      <c r="W81" s="297"/>
      <c r="X81" s="298">
        <f t="shared" si="17"/>
        <v>0</v>
      </c>
      <c r="Y81" s="299"/>
      <c r="AK81" s="178"/>
    </row>
    <row r="82" spans="1:44" ht="30" customHeight="1" x14ac:dyDescent="0.2">
      <c r="B82" s="262">
        <v>31</v>
      </c>
      <c r="C82" s="243" t="s">
        <v>335</v>
      </c>
      <c r="D82" s="300" t="s">
        <v>346</v>
      </c>
      <c r="E82" s="301"/>
      <c r="F82" s="301"/>
      <c r="G82" s="301"/>
      <c r="H82" s="301"/>
      <c r="I82" s="301"/>
      <c r="J82" s="301"/>
      <c r="K82" s="301"/>
      <c r="L82" s="301"/>
      <c r="M82" s="302"/>
      <c r="N82" s="282"/>
      <c r="P82" s="243" t="s">
        <v>336</v>
      </c>
      <c r="Q82" s="295"/>
      <c r="R82" s="295"/>
      <c r="S82" s="295"/>
      <c r="T82" s="295"/>
      <c r="U82" s="295"/>
      <c r="V82" s="296"/>
      <c r="W82" s="297"/>
      <c r="X82" s="298">
        <f t="shared" si="17"/>
        <v>0</v>
      </c>
      <c r="Y82" s="299"/>
      <c r="AK82" s="178"/>
    </row>
    <row r="83" spans="1:44" ht="30" customHeight="1" x14ac:dyDescent="0.2">
      <c r="B83" s="262">
        <v>32</v>
      </c>
      <c r="C83" s="243" t="s">
        <v>337</v>
      </c>
      <c r="D83" s="303" t="s">
        <v>245</v>
      </c>
      <c r="E83" s="301"/>
      <c r="F83" s="301"/>
      <c r="G83" s="301"/>
      <c r="H83" s="301"/>
      <c r="I83" s="301"/>
      <c r="J83" s="301"/>
      <c r="K83" s="301"/>
      <c r="L83" s="301"/>
      <c r="M83" s="302"/>
      <c r="N83" s="282"/>
      <c r="P83" s="243" t="s">
        <v>336</v>
      </c>
      <c r="Q83" s="295"/>
      <c r="R83" s="295"/>
      <c r="S83" s="295"/>
      <c r="T83" s="295"/>
      <c r="U83" s="295"/>
      <c r="V83" s="296"/>
      <c r="W83" s="297"/>
      <c r="X83" s="298">
        <f t="shared" si="17"/>
        <v>0</v>
      </c>
      <c r="Y83" s="299"/>
      <c r="AK83" s="178"/>
    </row>
    <row r="84" spans="1:44" ht="31.5" customHeight="1" x14ac:dyDescent="0.2">
      <c r="B84" s="216"/>
      <c r="C84" s="275"/>
      <c r="D84" s="283"/>
      <c r="E84" s="283"/>
      <c r="F84" s="283"/>
      <c r="G84" s="283"/>
      <c r="H84" s="283"/>
      <c r="I84" s="283"/>
      <c r="J84" s="283"/>
      <c r="K84" s="283"/>
      <c r="L84" s="283"/>
      <c r="M84" s="284" t="s">
        <v>315</v>
      </c>
      <c r="N84" s="285" t="s">
        <v>338</v>
      </c>
    </row>
    <row r="85" spans="1:44" ht="64.5" customHeight="1" x14ac:dyDescent="0.2">
      <c r="B85" s="262">
        <v>33</v>
      </c>
      <c r="C85" s="286" t="s">
        <v>339</v>
      </c>
      <c r="D85" s="292"/>
      <c r="E85" s="293"/>
      <c r="F85" s="293"/>
      <c r="G85" s="293"/>
      <c r="H85" s="293"/>
      <c r="I85" s="293"/>
      <c r="J85" s="293"/>
      <c r="K85" s="293"/>
      <c r="L85" s="294"/>
      <c r="M85" s="287"/>
      <c r="N85" s="287" t="s">
        <v>340</v>
      </c>
      <c r="P85" s="243" t="s">
        <v>341</v>
      </c>
      <c r="Q85" s="295"/>
      <c r="R85" s="295"/>
      <c r="S85" s="295"/>
      <c r="T85" s="295"/>
      <c r="U85" s="295"/>
      <c r="V85" s="296"/>
      <c r="W85" s="297"/>
      <c r="X85" s="298">
        <f>V85*M85</f>
        <v>0</v>
      </c>
      <c r="Y85" s="299"/>
      <c r="AK85" s="178"/>
    </row>
    <row r="86" spans="1:44" ht="64.5" customHeight="1" x14ac:dyDescent="0.2">
      <c r="B86" s="262">
        <v>34</v>
      </c>
      <c r="C86" s="286" t="s">
        <v>342</v>
      </c>
      <c r="D86" s="292"/>
      <c r="E86" s="293"/>
      <c r="F86" s="293"/>
      <c r="G86" s="293"/>
      <c r="H86" s="293"/>
      <c r="I86" s="293"/>
      <c r="J86" s="293"/>
      <c r="K86" s="293"/>
      <c r="L86" s="294"/>
      <c r="M86" s="287"/>
      <c r="N86" s="287" t="s">
        <v>340</v>
      </c>
      <c r="P86" s="243" t="s">
        <v>341</v>
      </c>
      <c r="Q86" s="295"/>
      <c r="R86" s="295"/>
      <c r="S86" s="295"/>
      <c r="T86" s="295"/>
      <c r="U86" s="295"/>
      <c r="V86" s="296"/>
      <c r="W86" s="297"/>
      <c r="X86" s="298">
        <f>V86*M86</f>
        <v>0</v>
      </c>
      <c r="Y86" s="299"/>
      <c r="AK86" s="178"/>
    </row>
    <row r="87" spans="1:44" ht="15" customHeight="1" x14ac:dyDescent="0.2">
      <c r="B87" s="216"/>
      <c r="C87" s="216"/>
      <c r="D87" s="216"/>
      <c r="E87" s="216"/>
      <c r="F87" s="216"/>
      <c r="G87" s="216"/>
      <c r="H87" s="216"/>
      <c r="I87" s="216"/>
      <c r="J87" s="216"/>
      <c r="K87" s="216"/>
      <c r="L87" s="216"/>
      <c r="M87" s="216"/>
      <c r="N87" s="216"/>
      <c r="O87" s="216"/>
      <c r="P87" s="216"/>
      <c r="Q87" s="216"/>
      <c r="R87" s="216"/>
      <c r="S87" s="216"/>
      <c r="T87" s="216"/>
      <c r="U87" s="216"/>
      <c r="V87" s="216"/>
      <c r="W87" s="216"/>
      <c r="X87" s="288"/>
      <c r="Y87" s="216"/>
      <c r="Z87" s="216"/>
      <c r="AA87" s="216"/>
      <c r="AB87" s="216"/>
      <c r="AC87" s="216"/>
      <c r="AD87" s="216"/>
      <c r="AE87" s="216"/>
      <c r="AF87" s="216"/>
      <c r="AG87" s="216"/>
      <c r="AH87" s="216"/>
      <c r="AI87" s="216"/>
      <c r="AJ87" s="216"/>
    </row>
    <row r="88" spans="1:44" ht="27" customHeight="1" x14ac:dyDescent="0.2">
      <c r="W88" s="78" t="s">
        <v>343</v>
      </c>
      <c r="X88" s="559">
        <f>SUM(X75:Y86)</f>
        <v>0</v>
      </c>
      <c r="Y88" s="561"/>
      <c r="AK88" s="290"/>
    </row>
    <row r="89" spans="1:44" ht="15" customHeight="1" x14ac:dyDescent="0.2">
      <c r="B89" s="216"/>
      <c r="C89" s="216"/>
      <c r="D89" s="216"/>
      <c r="E89" s="216"/>
      <c r="F89" s="216"/>
      <c r="G89" s="216"/>
      <c r="H89" s="216"/>
      <c r="I89" s="216"/>
      <c r="J89" s="216"/>
      <c r="K89" s="216"/>
      <c r="L89" s="216"/>
      <c r="M89" s="216"/>
      <c r="N89" s="216"/>
      <c r="O89" s="216"/>
      <c r="P89" s="216"/>
      <c r="Q89" s="216"/>
      <c r="R89" s="216"/>
      <c r="S89" s="216"/>
      <c r="T89" s="216"/>
      <c r="U89" s="216"/>
      <c r="V89" s="216"/>
      <c r="W89" s="216"/>
      <c r="X89" s="289"/>
      <c r="Y89" s="216"/>
      <c r="Z89" s="216"/>
      <c r="AA89" s="216"/>
      <c r="AB89" s="216"/>
      <c r="AC89" s="216"/>
      <c r="AD89" s="216"/>
      <c r="AE89" s="216"/>
      <c r="AF89" s="216"/>
      <c r="AG89" s="216"/>
      <c r="AH89" s="216"/>
      <c r="AI89" s="216"/>
      <c r="AJ89" s="216"/>
    </row>
    <row r="90" spans="1:44" ht="27" customHeight="1" x14ac:dyDescent="0.2">
      <c r="A90" s="214"/>
      <c r="B90" s="338"/>
      <c r="C90" s="338"/>
      <c r="D90" s="338"/>
      <c r="E90" s="338"/>
      <c r="F90" s="338"/>
      <c r="J90" s="42"/>
      <c r="P90" s="42"/>
      <c r="Q90" s="42"/>
      <c r="R90" s="42"/>
      <c r="S90" s="42"/>
      <c r="T90" s="42"/>
      <c r="U90" s="42"/>
      <c r="V90" s="42"/>
      <c r="W90" s="78" t="s">
        <v>124</v>
      </c>
      <c r="X90" s="559">
        <f>X70+X88</f>
        <v>0</v>
      </c>
      <c r="Y90" s="560"/>
      <c r="Z90" s="42"/>
      <c r="AA90" s="42"/>
      <c r="AK90" s="178"/>
    </row>
    <row r="91" spans="1:44" ht="34.5" customHeight="1" x14ac:dyDescent="0.2">
      <c r="B91" s="59" t="s">
        <v>202</v>
      </c>
      <c r="F91" s="54"/>
      <c r="K91" s="59"/>
      <c r="N91" s="54"/>
      <c r="V91" s="276" t="s">
        <v>196</v>
      </c>
      <c r="AF91" s="65"/>
      <c r="AG91" s="65"/>
      <c r="AH91" s="65"/>
      <c r="AI91" s="65"/>
      <c r="AJ91" s="65"/>
      <c r="AK91" s="65"/>
      <c r="AL91" s="65"/>
      <c r="AM91" s="65"/>
      <c r="AN91" s="65"/>
      <c r="AO91" s="65"/>
      <c r="AP91" s="65"/>
      <c r="AQ91" s="65"/>
      <c r="AR91" s="65"/>
    </row>
    <row r="92" spans="1:44" ht="6.75" customHeight="1" x14ac:dyDescent="0.2">
      <c r="B92" s="59"/>
      <c r="K92" s="59"/>
      <c r="N92" s="54"/>
      <c r="AF92" s="65"/>
      <c r="AG92" s="65"/>
      <c r="AH92" s="65"/>
      <c r="AI92" s="65"/>
      <c r="AJ92" s="65"/>
      <c r="AK92" s="65"/>
      <c r="AL92" s="65"/>
      <c r="AM92" s="65"/>
      <c r="AN92" s="65"/>
      <c r="AO92" s="65"/>
      <c r="AP92" s="65"/>
      <c r="AQ92" s="65"/>
      <c r="AR92" s="65"/>
    </row>
    <row r="93" spans="1:44" ht="42" customHeight="1" x14ac:dyDescent="0.2">
      <c r="B93" s="547" t="s">
        <v>134</v>
      </c>
      <c r="C93" s="548"/>
      <c r="D93" s="548"/>
      <c r="E93" s="548"/>
      <c r="F93" s="548"/>
      <c r="G93" s="548"/>
      <c r="H93" s="548"/>
      <c r="I93" s="548"/>
      <c r="J93" s="549"/>
      <c r="K93" s="91"/>
      <c r="L93" s="412" t="s">
        <v>198</v>
      </c>
      <c r="M93" s="413"/>
      <c r="N93" s="414"/>
      <c r="O93" s="91"/>
      <c r="P93" s="91"/>
      <c r="Q93" s="91"/>
      <c r="R93" s="91"/>
      <c r="AF93" s="65"/>
      <c r="AG93" s="65"/>
      <c r="AH93" s="65"/>
      <c r="AI93" s="65"/>
      <c r="AJ93" s="65"/>
      <c r="AK93" s="65"/>
      <c r="AL93" s="65"/>
      <c r="AM93" s="65"/>
      <c r="AN93" s="65"/>
      <c r="AO93" s="65"/>
      <c r="AP93" s="65"/>
      <c r="AQ93" s="65"/>
      <c r="AR93" s="65"/>
    </row>
    <row r="94" spans="1:44" ht="12.75" customHeight="1" x14ac:dyDescent="0.2">
      <c r="A94" s="214"/>
      <c r="B94" s="402"/>
      <c r="C94" s="314"/>
      <c r="D94" s="314"/>
      <c r="E94" s="43"/>
      <c r="F94" s="43"/>
      <c r="G94" s="43"/>
      <c r="H94" s="43"/>
      <c r="I94" s="43"/>
      <c r="J94" s="42"/>
      <c r="L94" s="415"/>
      <c r="M94" s="416"/>
      <c r="N94" s="417"/>
      <c r="P94" s="42"/>
      <c r="Q94" s="42"/>
      <c r="R94" s="42"/>
      <c r="S94" s="42"/>
      <c r="T94" s="42"/>
      <c r="U94" s="42"/>
      <c r="V94" s="42"/>
      <c r="W94" s="42"/>
      <c r="X94" s="78"/>
      <c r="Y94" s="79"/>
      <c r="Z94" s="42"/>
      <c r="AA94" s="42"/>
    </row>
    <row r="95" spans="1:44" ht="17.25" customHeight="1" x14ac:dyDescent="0.2">
      <c r="A95" s="214"/>
      <c r="B95" s="402" t="s">
        <v>125</v>
      </c>
      <c r="C95" s="402"/>
      <c r="D95" s="402"/>
      <c r="E95" s="402"/>
      <c r="F95" s="402"/>
      <c r="G95" s="402"/>
      <c r="H95" s="402"/>
      <c r="I95" s="402"/>
      <c r="J95" s="42"/>
      <c r="L95" s="415"/>
      <c r="M95" s="416"/>
      <c r="N95" s="417"/>
      <c r="P95" s="42"/>
      <c r="Q95" s="42"/>
      <c r="R95" s="42"/>
      <c r="S95" s="42"/>
      <c r="T95" s="42"/>
      <c r="U95" s="42"/>
      <c r="V95" s="42"/>
      <c r="W95" s="42"/>
      <c r="X95" s="78"/>
      <c r="Y95" s="79"/>
      <c r="Z95" s="42"/>
      <c r="AA95" s="42"/>
    </row>
    <row r="96" spans="1:44" ht="24.75" customHeight="1" x14ac:dyDescent="0.2">
      <c r="A96" s="218"/>
      <c r="B96" s="315" t="s">
        <v>170</v>
      </c>
      <c r="C96" s="316"/>
      <c r="D96" s="316"/>
      <c r="E96" s="316"/>
      <c r="F96" s="316"/>
      <c r="G96" s="316"/>
      <c r="H96" s="316"/>
      <c r="I96" s="316"/>
      <c r="J96" s="317"/>
      <c r="K96" s="220"/>
      <c r="L96" s="415"/>
      <c r="M96" s="416"/>
      <c r="N96" s="417"/>
      <c r="P96" s="42"/>
      <c r="Q96" s="42"/>
      <c r="R96" s="42"/>
      <c r="S96" s="42"/>
      <c r="T96" s="42"/>
      <c r="U96" s="42"/>
      <c r="V96" s="42"/>
      <c r="W96" s="42"/>
      <c r="X96" s="78"/>
      <c r="Y96" s="79"/>
      <c r="Z96" s="42"/>
      <c r="AA96" s="42"/>
    </row>
    <row r="97" spans="1:34" ht="17.25" customHeight="1" x14ac:dyDescent="0.2">
      <c r="A97" s="214">
        <v>1</v>
      </c>
      <c r="B97" s="43"/>
      <c r="C97" s="43"/>
      <c r="D97" s="43"/>
      <c r="E97" s="43"/>
      <c r="F97" s="14"/>
      <c r="G97" s="43"/>
      <c r="H97" s="43"/>
      <c r="I97" s="43"/>
      <c r="J97" s="42"/>
      <c r="L97" s="418"/>
      <c r="M97" s="419"/>
      <c r="N97" s="420"/>
      <c r="P97" s="42"/>
      <c r="Q97" s="42"/>
      <c r="R97" s="42"/>
      <c r="S97" s="42"/>
      <c r="T97" s="42"/>
      <c r="U97" s="42"/>
      <c r="V97" s="42"/>
      <c r="W97" s="42"/>
      <c r="X97" s="78"/>
      <c r="Y97" s="79"/>
      <c r="Z97" s="42"/>
      <c r="AA97" s="42"/>
    </row>
    <row r="98" spans="1:34" ht="17.25" customHeight="1" x14ac:dyDescent="0.2">
      <c r="A98" s="214">
        <v>1</v>
      </c>
      <c r="B98" s="338" t="s">
        <v>135</v>
      </c>
      <c r="C98" s="553"/>
      <c r="D98" s="553"/>
      <c r="E98" s="544"/>
      <c r="F98" s="544"/>
      <c r="G98" s="544"/>
      <c r="H98" s="544"/>
      <c r="I98" s="544"/>
      <c r="J98" s="42"/>
      <c r="K98" s="54"/>
      <c r="P98" s="42"/>
      <c r="Q98" s="42"/>
      <c r="R98" s="42"/>
      <c r="S98" s="42"/>
      <c r="T98" s="42"/>
      <c r="U98" s="42"/>
      <c r="V98" s="42"/>
      <c r="W98" s="42"/>
      <c r="X98" s="78"/>
      <c r="Y98" s="79"/>
      <c r="Z98" s="42"/>
      <c r="AA98" s="42"/>
    </row>
    <row r="99" spans="1:34" ht="8.25" customHeight="1" x14ac:dyDescent="0.2">
      <c r="A99" s="214">
        <v>1</v>
      </c>
      <c r="J99" s="42"/>
      <c r="P99" s="42"/>
      <c r="Q99" s="42"/>
      <c r="R99" s="42"/>
      <c r="S99" s="42"/>
      <c r="T99" s="42"/>
      <c r="U99" s="42"/>
      <c r="V99" s="42"/>
      <c r="W99" s="42"/>
      <c r="X99" s="78"/>
      <c r="Y99" s="79"/>
      <c r="Z99" s="42"/>
      <c r="AA99" s="42"/>
    </row>
    <row r="100" spans="1:34" ht="42" customHeight="1" x14ac:dyDescent="0.2">
      <c r="A100" s="214">
        <v>1</v>
      </c>
      <c r="B100" s="409" t="s">
        <v>138</v>
      </c>
      <c r="C100" s="410"/>
      <c r="D100" s="410"/>
      <c r="E100" s="410"/>
      <c r="F100" s="410"/>
      <c r="G100" s="410"/>
      <c r="H100" s="410"/>
      <c r="I100" s="410"/>
      <c r="J100" s="411"/>
      <c r="L100" s="421" t="s">
        <v>199</v>
      </c>
      <c r="M100" s="422"/>
      <c r="N100" s="423"/>
      <c r="P100" s="42"/>
      <c r="Q100" s="42"/>
      <c r="R100" s="42"/>
      <c r="S100" s="42"/>
      <c r="T100" s="42"/>
      <c r="U100" s="42"/>
      <c r="V100" s="42"/>
      <c r="W100" s="42"/>
      <c r="X100" s="78"/>
      <c r="Y100" s="79"/>
      <c r="Z100" s="42"/>
      <c r="AA100" s="42"/>
    </row>
    <row r="101" spans="1:34" ht="13.5" customHeight="1" x14ac:dyDescent="0.2">
      <c r="A101" s="214">
        <v>1</v>
      </c>
      <c r="J101" s="42"/>
      <c r="L101" s="424"/>
      <c r="M101" s="425"/>
      <c r="N101" s="426"/>
      <c r="P101" s="42"/>
      <c r="Q101" s="42"/>
      <c r="R101" s="42"/>
      <c r="S101" s="42"/>
      <c r="T101" s="42"/>
      <c r="U101" s="42"/>
      <c r="V101" s="42"/>
      <c r="W101" s="42"/>
      <c r="X101" s="78"/>
      <c r="Y101" s="79"/>
      <c r="Z101" s="42"/>
      <c r="AA101" s="42"/>
    </row>
    <row r="102" spans="1:34" ht="17.25" customHeight="1" x14ac:dyDescent="0.2">
      <c r="A102" s="214">
        <v>1</v>
      </c>
      <c r="B102" s="402" t="s">
        <v>136</v>
      </c>
      <c r="C102" s="402"/>
      <c r="D102" s="402"/>
      <c r="F102" s="44"/>
      <c r="G102" s="44"/>
      <c r="H102" s="44"/>
      <c r="I102" s="44"/>
      <c r="J102" s="42"/>
      <c r="L102" s="424"/>
      <c r="M102" s="425"/>
      <c r="N102" s="426"/>
      <c r="P102" s="42"/>
      <c r="Q102" s="42"/>
      <c r="R102" s="42"/>
      <c r="S102" s="42"/>
      <c r="T102" s="42"/>
      <c r="U102" s="42"/>
      <c r="V102" s="42"/>
      <c r="W102" s="42"/>
      <c r="X102" s="78"/>
      <c r="Y102" s="79"/>
      <c r="Z102" s="42"/>
      <c r="AA102" s="42"/>
    </row>
    <row r="103" spans="1:34" ht="25.5" customHeight="1" x14ac:dyDescent="0.2">
      <c r="A103" s="214">
        <v>1</v>
      </c>
      <c r="B103" s="315" t="s">
        <v>171</v>
      </c>
      <c r="C103" s="316"/>
      <c r="D103" s="316"/>
      <c r="E103" s="316"/>
      <c r="F103" s="316"/>
      <c r="G103" s="316"/>
      <c r="H103" s="316"/>
      <c r="I103" s="316"/>
      <c r="J103" s="317"/>
      <c r="L103" s="427"/>
      <c r="M103" s="428"/>
      <c r="N103" s="429"/>
      <c r="O103" s="124"/>
      <c r="P103" s="124"/>
      <c r="Q103" s="42"/>
      <c r="R103" s="42"/>
      <c r="S103" s="42"/>
      <c r="T103" s="42"/>
      <c r="U103" s="42"/>
      <c r="V103" s="42"/>
      <c r="W103" s="42"/>
      <c r="X103" s="78"/>
      <c r="Y103" s="79"/>
      <c r="Z103" s="42"/>
      <c r="AA103" s="42"/>
    </row>
    <row r="104" spans="1:34" ht="17.25" customHeight="1" x14ac:dyDescent="0.2">
      <c r="A104" s="214"/>
      <c r="B104" s="221"/>
      <c r="C104" s="221"/>
      <c r="D104" s="221"/>
      <c r="E104" s="221"/>
      <c r="F104" s="222"/>
      <c r="G104" s="221"/>
      <c r="H104" s="221"/>
      <c r="I104" s="221"/>
      <c r="J104" s="223"/>
      <c r="K104" s="545"/>
      <c r="L104" s="467"/>
      <c r="M104" s="331"/>
      <c r="N104" s="331"/>
      <c r="P104" s="42"/>
      <c r="Q104" s="42"/>
      <c r="R104" s="42"/>
      <c r="S104" s="42"/>
      <c r="T104" s="42"/>
      <c r="U104" s="42"/>
      <c r="V104" s="42"/>
      <c r="W104" s="42"/>
      <c r="X104" s="78"/>
      <c r="Y104" s="79"/>
      <c r="Z104" s="42"/>
      <c r="AA104" s="42"/>
    </row>
    <row r="105" spans="1:34" ht="20.25" customHeight="1" x14ac:dyDescent="0.2">
      <c r="A105" s="214"/>
      <c r="B105" s="338" t="s">
        <v>203</v>
      </c>
      <c r="C105" s="338"/>
      <c r="D105" s="338"/>
      <c r="E105" s="338"/>
      <c r="F105" s="338"/>
      <c r="G105" s="54"/>
      <c r="J105" s="42"/>
      <c r="K105" s="545"/>
      <c r="L105" s="331"/>
      <c r="M105" s="331"/>
      <c r="N105" s="331"/>
      <c r="P105" s="59" t="s">
        <v>37</v>
      </c>
      <c r="X105" s="78"/>
      <c r="Y105" s="79"/>
      <c r="Z105" s="42"/>
      <c r="AA105" s="42"/>
    </row>
    <row r="106" spans="1:34" ht="30.75" customHeight="1" x14ac:dyDescent="0.2">
      <c r="A106" s="214"/>
      <c r="B106" s="554"/>
      <c r="C106" s="554"/>
      <c r="D106" s="14"/>
      <c r="E106" s="14"/>
      <c r="F106" s="14"/>
      <c r="G106" s="14"/>
      <c r="H106" s="14"/>
      <c r="I106" s="14"/>
      <c r="J106" s="42"/>
      <c r="K106" s="546"/>
      <c r="L106" s="224"/>
      <c r="M106" s="117"/>
      <c r="N106" s="224"/>
      <c r="P106" s="37"/>
      <c r="X106" s="78"/>
      <c r="Y106" s="79"/>
      <c r="Z106" s="42"/>
      <c r="AA106" s="42"/>
    </row>
    <row r="107" spans="1:34" ht="68.25" customHeight="1" x14ac:dyDescent="0.2">
      <c r="A107" s="214"/>
      <c r="B107" s="407" t="s">
        <v>308</v>
      </c>
      <c r="C107" s="408"/>
      <c r="D107" s="550" t="s">
        <v>281</v>
      </c>
      <c r="E107" s="551"/>
      <c r="F107" s="551"/>
      <c r="G107" s="551"/>
      <c r="H107" s="551"/>
      <c r="I107" s="551"/>
      <c r="J107" s="552"/>
      <c r="K107" s="244" t="str">
        <f>IF(ISNUMBER(SEARCH("1",B96)),"Endast ska-krav","Välj typ av krav
(ska/bör)")</f>
        <v>Välj typ av krav
(ska/bör)</v>
      </c>
      <c r="L107" s="245" t="str">
        <f>IF(TillDelVal=1,"","Ange poäng-värde
(vid bör-krav)")</f>
        <v/>
      </c>
      <c r="M107" s="430" t="str">
        <f>IF(TillDelVal=1,"",IF(UtvarderingsVal="Ut3","","Ange prisavdrag 
(vid bör-krav)"))</f>
        <v/>
      </c>
      <c r="N107" s="431"/>
      <c r="P107" s="85" t="s">
        <v>276</v>
      </c>
      <c r="Q107" s="432" t="s">
        <v>86</v>
      </c>
      <c r="R107" s="433"/>
      <c r="S107" s="433"/>
      <c r="T107" s="433"/>
      <c r="U107" s="433"/>
      <c r="V107" s="433"/>
      <c r="W107" s="433"/>
      <c r="X107" s="434"/>
      <c r="Y107" s="122"/>
      <c r="Z107" s="121"/>
      <c r="AA107" s="123"/>
      <c r="AB107" s="123"/>
    </row>
    <row r="108" spans="1:34" ht="34.5" customHeight="1" x14ac:dyDescent="0.2">
      <c r="A108" s="214"/>
      <c r="B108" s="309" t="s">
        <v>133</v>
      </c>
      <c r="C108" s="310"/>
      <c r="D108" s="311"/>
      <c r="E108" s="312"/>
      <c r="F108" s="312"/>
      <c r="G108" s="312"/>
      <c r="H108" s="312"/>
      <c r="I108" s="312"/>
      <c r="J108" s="313"/>
      <c r="K108" s="237" t="s">
        <v>275</v>
      </c>
      <c r="L108" s="238"/>
      <c r="M108" s="304"/>
      <c r="N108" s="305"/>
      <c r="O108" s="84"/>
      <c r="P108" s="226"/>
      <c r="Q108" s="306"/>
      <c r="R108" s="307"/>
      <c r="S108" s="307"/>
      <c r="T108" s="307"/>
      <c r="U108" s="307"/>
      <c r="V108" s="307"/>
      <c r="W108" s="307"/>
      <c r="X108" s="308"/>
      <c r="Y108" s="84"/>
      <c r="Z108" s="84"/>
      <c r="AA108" s="84" t="b">
        <f>IF(AND(K108="Bör-krav",L108&lt;=0),TRUE,FALSE)</f>
        <v>0</v>
      </c>
      <c r="AB108" s="84" t="b">
        <f>IF(K108="Ska-krav",TRUE,FALSE)</f>
        <v>0</v>
      </c>
      <c r="AH108" s="72" t="b">
        <f>IF(AND(K108="Ska-krav",P108&lt;&gt;"Ja"),TRUE,FALSE)</f>
        <v>0</v>
      </c>
    </row>
    <row r="109" spans="1:34" ht="32.25" customHeight="1" x14ac:dyDescent="0.2">
      <c r="A109" s="214"/>
      <c r="B109" s="309" t="s">
        <v>133</v>
      </c>
      <c r="C109" s="310"/>
      <c r="D109" s="311"/>
      <c r="E109" s="312"/>
      <c r="F109" s="312"/>
      <c r="G109" s="312"/>
      <c r="H109" s="312"/>
      <c r="I109" s="312"/>
      <c r="J109" s="313"/>
      <c r="K109" s="237" t="s">
        <v>275</v>
      </c>
      <c r="L109" s="238"/>
      <c r="M109" s="304"/>
      <c r="N109" s="305"/>
      <c r="O109" s="84"/>
      <c r="P109" s="226"/>
      <c r="Q109" s="306"/>
      <c r="R109" s="307"/>
      <c r="S109" s="307"/>
      <c r="T109" s="307"/>
      <c r="U109" s="307"/>
      <c r="V109" s="307"/>
      <c r="W109" s="307"/>
      <c r="X109" s="308"/>
      <c r="Y109" s="84"/>
      <c r="Z109" s="84"/>
      <c r="AA109" s="84" t="b">
        <f>IF(AND(K109="Bör-krav",M109&lt;=0),TRUE,FALSE)</f>
        <v>0</v>
      </c>
      <c r="AB109" s="84" t="b">
        <f>IF(K109="Ska-krav",TRUE,FALSE)</f>
        <v>0</v>
      </c>
      <c r="AH109" s="72" t="b">
        <f t="shared" ref="AH109:AH127" si="18">IF(AND(K109="Ska-krav",P109&lt;&gt;"Ja"),TRUE,FALSE)</f>
        <v>0</v>
      </c>
    </row>
    <row r="110" spans="1:34" ht="32.25" customHeight="1" x14ac:dyDescent="0.2">
      <c r="A110" s="214"/>
      <c r="B110" s="309" t="s">
        <v>133</v>
      </c>
      <c r="C110" s="310"/>
      <c r="D110" s="311"/>
      <c r="E110" s="312"/>
      <c r="F110" s="312"/>
      <c r="G110" s="312"/>
      <c r="H110" s="312"/>
      <c r="I110" s="312"/>
      <c r="J110" s="313"/>
      <c r="K110" s="237" t="s">
        <v>275</v>
      </c>
      <c r="L110" s="238"/>
      <c r="M110" s="304"/>
      <c r="N110" s="305"/>
      <c r="O110" s="84"/>
      <c r="P110" s="226"/>
      <c r="Q110" s="306"/>
      <c r="R110" s="307"/>
      <c r="S110" s="307"/>
      <c r="T110" s="307"/>
      <c r="U110" s="307"/>
      <c r="V110" s="307"/>
      <c r="W110" s="307"/>
      <c r="X110" s="308"/>
      <c r="Y110" s="84"/>
      <c r="Z110" s="84"/>
      <c r="AA110" s="84" t="b">
        <f t="shared" ref="AA110:AA127" si="19">IF(AND(K110="Bör-krav",M110&lt;=0),TRUE,FALSE)</f>
        <v>0</v>
      </c>
      <c r="AB110" s="84" t="b">
        <f t="shared" ref="AB110:AB127" si="20">IF(K110="Ska-krav",TRUE,FALSE)</f>
        <v>0</v>
      </c>
      <c r="AH110" s="72" t="b">
        <f t="shared" si="18"/>
        <v>0</v>
      </c>
    </row>
    <row r="111" spans="1:34" ht="32.25" customHeight="1" x14ac:dyDescent="0.2">
      <c r="A111" s="214"/>
      <c r="B111" s="309" t="s">
        <v>133</v>
      </c>
      <c r="C111" s="310"/>
      <c r="D111" s="311"/>
      <c r="E111" s="312"/>
      <c r="F111" s="312"/>
      <c r="G111" s="312"/>
      <c r="H111" s="312"/>
      <c r="I111" s="312"/>
      <c r="J111" s="313"/>
      <c r="K111" s="237" t="s">
        <v>275</v>
      </c>
      <c r="L111" s="238"/>
      <c r="M111" s="304"/>
      <c r="N111" s="305"/>
      <c r="O111" s="84"/>
      <c r="P111" s="226"/>
      <c r="Q111" s="306"/>
      <c r="R111" s="307"/>
      <c r="S111" s="307"/>
      <c r="T111" s="307"/>
      <c r="U111" s="307"/>
      <c r="V111" s="307"/>
      <c r="W111" s="307"/>
      <c r="X111" s="308"/>
      <c r="Y111" s="84"/>
      <c r="Z111" s="84"/>
      <c r="AA111" s="84" t="b">
        <f t="shared" si="19"/>
        <v>0</v>
      </c>
      <c r="AB111" s="84" t="b">
        <f t="shared" si="20"/>
        <v>0</v>
      </c>
      <c r="AH111" s="72" t="b">
        <f t="shared" si="18"/>
        <v>0</v>
      </c>
    </row>
    <row r="112" spans="1:34" ht="32.25" customHeight="1" x14ac:dyDescent="0.2">
      <c r="A112" s="214"/>
      <c r="B112" s="309" t="s">
        <v>133</v>
      </c>
      <c r="C112" s="310"/>
      <c r="D112" s="311"/>
      <c r="E112" s="312"/>
      <c r="F112" s="312"/>
      <c r="G112" s="312"/>
      <c r="H112" s="312"/>
      <c r="I112" s="312"/>
      <c r="J112" s="313"/>
      <c r="K112" s="237" t="s">
        <v>275</v>
      </c>
      <c r="L112" s="238"/>
      <c r="M112" s="304"/>
      <c r="N112" s="305"/>
      <c r="O112" s="84"/>
      <c r="P112" s="226"/>
      <c r="Q112" s="306"/>
      <c r="R112" s="307"/>
      <c r="S112" s="307"/>
      <c r="T112" s="307"/>
      <c r="U112" s="307"/>
      <c r="V112" s="307"/>
      <c r="W112" s="307"/>
      <c r="X112" s="308"/>
      <c r="Y112" s="84"/>
      <c r="Z112" s="84"/>
      <c r="AA112" s="84" t="b">
        <f t="shared" si="19"/>
        <v>0</v>
      </c>
      <c r="AB112" s="84" t="b">
        <f t="shared" si="20"/>
        <v>0</v>
      </c>
      <c r="AH112" s="72" t="b">
        <f t="shared" si="18"/>
        <v>0</v>
      </c>
    </row>
    <row r="113" spans="1:34" ht="32.25" customHeight="1" x14ac:dyDescent="0.2">
      <c r="A113" s="214"/>
      <c r="B113" s="309" t="s">
        <v>133</v>
      </c>
      <c r="C113" s="310"/>
      <c r="D113" s="311"/>
      <c r="E113" s="312"/>
      <c r="F113" s="312"/>
      <c r="G113" s="312"/>
      <c r="H113" s="312"/>
      <c r="I113" s="312"/>
      <c r="J113" s="313"/>
      <c r="K113" s="237" t="s">
        <v>275</v>
      </c>
      <c r="L113" s="238"/>
      <c r="M113" s="304"/>
      <c r="N113" s="305"/>
      <c r="O113" s="84"/>
      <c r="P113" s="226"/>
      <c r="Q113" s="306"/>
      <c r="R113" s="307"/>
      <c r="S113" s="307"/>
      <c r="T113" s="307"/>
      <c r="U113" s="307"/>
      <c r="V113" s="307"/>
      <c r="W113" s="307"/>
      <c r="X113" s="308"/>
      <c r="Y113" s="84"/>
      <c r="Z113" s="84"/>
      <c r="AA113" s="84" t="b">
        <f t="shared" si="19"/>
        <v>0</v>
      </c>
      <c r="AB113" s="84" t="b">
        <f t="shared" si="20"/>
        <v>0</v>
      </c>
      <c r="AH113" s="72" t="b">
        <f>IF(AND(K113="Ska-krav",P113&lt;&gt;"Ja"),TRUE,FALSE)</f>
        <v>0</v>
      </c>
    </row>
    <row r="114" spans="1:34" ht="32.25" customHeight="1" x14ac:dyDescent="0.2">
      <c r="A114" s="214"/>
      <c r="B114" s="309" t="s">
        <v>133</v>
      </c>
      <c r="C114" s="310"/>
      <c r="D114" s="311"/>
      <c r="E114" s="312"/>
      <c r="F114" s="312"/>
      <c r="G114" s="312"/>
      <c r="H114" s="312"/>
      <c r="I114" s="312"/>
      <c r="J114" s="313"/>
      <c r="K114" s="237" t="s">
        <v>275</v>
      </c>
      <c r="L114" s="238"/>
      <c r="M114" s="304"/>
      <c r="N114" s="305"/>
      <c r="O114" s="84"/>
      <c r="P114" s="226"/>
      <c r="Q114" s="306"/>
      <c r="R114" s="307"/>
      <c r="S114" s="307"/>
      <c r="T114" s="307"/>
      <c r="U114" s="307"/>
      <c r="V114" s="307"/>
      <c r="W114" s="307"/>
      <c r="X114" s="308"/>
      <c r="Y114" s="84"/>
      <c r="Z114" s="84"/>
      <c r="AA114" s="84" t="b">
        <f t="shared" si="19"/>
        <v>0</v>
      </c>
      <c r="AB114" s="84" t="b">
        <f t="shared" si="20"/>
        <v>0</v>
      </c>
      <c r="AH114" s="72" t="b">
        <f>IF(AND(K114="Ska-krav",P114&lt;&gt;"Ja"),TRUE,FALSE)</f>
        <v>0</v>
      </c>
    </row>
    <row r="115" spans="1:34" ht="32.25" customHeight="1" x14ac:dyDescent="0.2">
      <c r="A115" s="214"/>
      <c r="B115" s="309" t="s">
        <v>133</v>
      </c>
      <c r="C115" s="310"/>
      <c r="D115" s="311"/>
      <c r="E115" s="312"/>
      <c r="F115" s="312"/>
      <c r="G115" s="312"/>
      <c r="H115" s="312"/>
      <c r="I115" s="312"/>
      <c r="J115" s="313"/>
      <c r="K115" s="237" t="s">
        <v>275</v>
      </c>
      <c r="L115" s="238"/>
      <c r="M115" s="304"/>
      <c r="N115" s="305"/>
      <c r="O115" s="84"/>
      <c r="P115" s="226"/>
      <c r="Q115" s="306"/>
      <c r="R115" s="307"/>
      <c r="S115" s="307"/>
      <c r="T115" s="307"/>
      <c r="U115" s="307"/>
      <c r="V115" s="307"/>
      <c r="W115" s="307"/>
      <c r="X115" s="308"/>
      <c r="Y115" s="84"/>
      <c r="Z115" s="84"/>
      <c r="AA115" s="84" t="b">
        <f t="shared" si="19"/>
        <v>0</v>
      </c>
      <c r="AB115" s="84" t="b">
        <f t="shared" si="20"/>
        <v>0</v>
      </c>
      <c r="AH115" s="72" t="b">
        <f t="shared" si="18"/>
        <v>0</v>
      </c>
    </row>
    <row r="116" spans="1:34" ht="32.25" customHeight="1" x14ac:dyDescent="0.2">
      <c r="A116" s="214"/>
      <c r="B116" s="309" t="s">
        <v>133</v>
      </c>
      <c r="C116" s="310"/>
      <c r="D116" s="311"/>
      <c r="E116" s="312"/>
      <c r="F116" s="312"/>
      <c r="G116" s="312"/>
      <c r="H116" s="312"/>
      <c r="I116" s="312"/>
      <c r="J116" s="313"/>
      <c r="K116" s="237" t="s">
        <v>275</v>
      </c>
      <c r="L116" s="238"/>
      <c r="M116" s="304"/>
      <c r="N116" s="305"/>
      <c r="O116" s="84"/>
      <c r="P116" s="226"/>
      <c r="Q116" s="306"/>
      <c r="R116" s="307"/>
      <c r="S116" s="307"/>
      <c r="T116" s="307"/>
      <c r="U116" s="307"/>
      <c r="V116" s="307"/>
      <c r="W116" s="307"/>
      <c r="X116" s="308"/>
      <c r="Y116" s="84"/>
      <c r="Z116" s="84"/>
      <c r="AA116" s="84" t="b">
        <f t="shared" si="19"/>
        <v>0</v>
      </c>
      <c r="AB116" s="84" t="b">
        <f t="shared" si="20"/>
        <v>0</v>
      </c>
      <c r="AH116" s="72" t="b">
        <f t="shared" si="18"/>
        <v>0</v>
      </c>
    </row>
    <row r="117" spans="1:34" ht="32.25" customHeight="1" x14ac:dyDescent="0.2">
      <c r="A117" s="214"/>
      <c r="B117" s="309" t="s">
        <v>133</v>
      </c>
      <c r="C117" s="310"/>
      <c r="D117" s="311"/>
      <c r="E117" s="312"/>
      <c r="F117" s="312"/>
      <c r="G117" s="312"/>
      <c r="H117" s="312"/>
      <c r="I117" s="312"/>
      <c r="J117" s="313"/>
      <c r="K117" s="237" t="s">
        <v>275</v>
      </c>
      <c r="L117" s="238"/>
      <c r="M117" s="304"/>
      <c r="N117" s="305"/>
      <c r="O117" s="84"/>
      <c r="P117" s="226"/>
      <c r="Q117" s="306"/>
      <c r="R117" s="307"/>
      <c r="S117" s="307"/>
      <c r="T117" s="307"/>
      <c r="U117" s="307"/>
      <c r="V117" s="307"/>
      <c r="W117" s="307"/>
      <c r="X117" s="308"/>
      <c r="Y117" s="84"/>
      <c r="Z117" s="84"/>
      <c r="AA117" s="84" t="b">
        <f t="shared" ref="AA117:AA120" si="21">IF(AND(K117="Bör-krav",M117&lt;=0),TRUE,FALSE)</f>
        <v>0</v>
      </c>
      <c r="AB117" s="84" t="b">
        <f t="shared" ref="AB117:AB120" si="22">IF(K117="Ska-krav",TRUE,FALSE)</f>
        <v>0</v>
      </c>
      <c r="AH117" s="72" t="b">
        <f>IF(AND(K117="Ska-krav",P117&lt;&gt;"Ja"),TRUE,FALSE)</f>
        <v>0</v>
      </c>
    </row>
    <row r="118" spans="1:34" ht="32.25" customHeight="1" x14ac:dyDescent="0.2">
      <c r="A118" s="214"/>
      <c r="B118" s="309" t="s">
        <v>133</v>
      </c>
      <c r="C118" s="310"/>
      <c r="D118" s="311"/>
      <c r="E118" s="312"/>
      <c r="F118" s="312"/>
      <c r="G118" s="312"/>
      <c r="H118" s="312"/>
      <c r="I118" s="312"/>
      <c r="J118" s="313"/>
      <c r="K118" s="237" t="s">
        <v>275</v>
      </c>
      <c r="L118" s="238"/>
      <c r="M118" s="304"/>
      <c r="N118" s="305"/>
      <c r="O118" s="84"/>
      <c r="P118" s="226"/>
      <c r="Q118" s="306"/>
      <c r="R118" s="307"/>
      <c r="S118" s="307"/>
      <c r="T118" s="307"/>
      <c r="U118" s="307"/>
      <c r="V118" s="307"/>
      <c r="W118" s="307"/>
      <c r="X118" s="308"/>
      <c r="Y118" s="84"/>
      <c r="Z118" s="84"/>
      <c r="AA118" s="84" t="b">
        <f t="shared" si="21"/>
        <v>0</v>
      </c>
      <c r="AB118" s="84" t="b">
        <f t="shared" si="22"/>
        <v>0</v>
      </c>
      <c r="AH118" s="72" t="b">
        <f>IF(AND(K118="Ska-krav",P118&lt;&gt;"Ja"),TRUE,FALSE)</f>
        <v>0</v>
      </c>
    </row>
    <row r="119" spans="1:34" ht="32.25" customHeight="1" x14ac:dyDescent="0.2">
      <c r="A119" s="214"/>
      <c r="B119" s="309" t="s">
        <v>133</v>
      </c>
      <c r="C119" s="310"/>
      <c r="D119" s="311"/>
      <c r="E119" s="312"/>
      <c r="F119" s="312"/>
      <c r="G119" s="312"/>
      <c r="H119" s="312"/>
      <c r="I119" s="312"/>
      <c r="J119" s="313"/>
      <c r="K119" s="237" t="s">
        <v>275</v>
      </c>
      <c r="L119" s="238"/>
      <c r="M119" s="304"/>
      <c r="N119" s="305"/>
      <c r="O119" s="84"/>
      <c r="P119" s="226"/>
      <c r="Q119" s="306"/>
      <c r="R119" s="307"/>
      <c r="S119" s="307"/>
      <c r="T119" s="307"/>
      <c r="U119" s="307"/>
      <c r="V119" s="307"/>
      <c r="W119" s="307"/>
      <c r="X119" s="308"/>
      <c r="Y119" s="84"/>
      <c r="Z119" s="84"/>
      <c r="AA119" s="84" t="b">
        <f t="shared" si="21"/>
        <v>0</v>
      </c>
      <c r="AB119" s="84" t="b">
        <f t="shared" si="22"/>
        <v>0</v>
      </c>
      <c r="AH119" s="72" t="b">
        <f t="shared" ref="AH119:AH120" si="23">IF(AND(K119="Ska-krav",P119&lt;&gt;"Ja"),TRUE,FALSE)</f>
        <v>0</v>
      </c>
    </row>
    <row r="120" spans="1:34" ht="32.25" customHeight="1" x14ac:dyDescent="0.2">
      <c r="A120" s="214"/>
      <c r="B120" s="309" t="s">
        <v>133</v>
      </c>
      <c r="C120" s="310"/>
      <c r="D120" s="311"/>
      <c r="E120" s="312"/>
      <c r="F120" s="312"/>
      <c r="G120" s="312"/>
      <c r="H120" s="312"/>
      <c r="I120" s="312"/>
      <c r="J120" s="313"/>
      <c r="K120" s="237" t="s">
        <v>275</v>
      </c>
      <c r="L120" s="238"/>
      <c r="M120" s="304"/>
      <c r="N120" s="305"/>
      <c r="O120" s="84"/>
      <c r="P120" s="226"/>
      <c r="Q120" s="306"/>
      <c r="R120" s="307"/>
      <c r="S120" s="307"/>
      <c r="T120" s="307"/>
      <c r="U120" s="307"/>
      <c r="V120" s="307"/>
      <c r="W120" s="307"/>
      <c r="X120" s="308"/>
      <c r="Y120" s="84"/>
      <c r="Z120" s="84"/>
      <c r="AA120" s="84" t="b">
        <f t="shared" si="21"/>
        <v>0</v>
      </c>
      <c r="AB120" s="84" t="b">
        <f t="shared" si="22"/>
        <v>0</v>
      </c>
      <c r="AH120" s="72" t="b">
        <f t="shared" si="23"/>
        <v>0</v>
      </c>
    </row>
    <row r="121" spans="1:34" ht="32.25" customHeight="1" x14ac:dyDescent="0.2">
      <c r="A121" s="214"/>
      <c r="B121" s="309" t="s">
        <v>133</v>
      </c>
      <c r="C121" s="310"/>
      <c r="D121" s="311"/>
      <c r="E121" s="312"/>
      <c r="F121" s="312"/>
      <c r="G121" s="312"/>
      <c r="H121" s="312"/>
      <c r="I121" s="312"/>
      <c r="J121" s="313"/>
      <c r="K121" s="237" t="s">
        <v>275</v>
      </c>
      <c r="L121" s="238"/>
      <c r="M121" s="304"/>
      <c r="N121" s="305"/>
      <c r="O121" s="84"/>
      <c r="P121" s="226"/>
      <c r="Q121" s="306"/>
      <c r="R121" s="307"/>
      <c r="S121" s="307"/>
      <c r="T121" s="307"/>
      <c r="U121" s="307"/>
      <c r="V121" s="307"/>
      <c r="W121" s="307"/>
      <c r="X121" s="308"/>
      <c r="Y121" s="84"/>
      <c r="Z121" s="84"/>
      <c r="AA121" s="84" t="b">
        <f t="shared" ref="AA121:AA126" si="24">IF(AND(K121="Bör-krav",M121&lt;=0),TRUE,FALSE)</f>
        <v>0</v>
      </c>
      <c r="AB121" s="84" t="b">
        <f t="shared" ref="AB121:AB126" si="25">IF(K121="Ska-krav",TRUE,FALSE)</f>
        <v>0</v>
      </c>
      <c r="AH121" s="72" t="b">
        <f>IF(AND(K121="Ska-krav",P121&lt;&gt;"Ja"),TRUE,FALSE)</f>
        <v>0</v>
      </c>
    </row>
    <row r="122" spans="1:34" ht="32.25" customHeight="1" x14ac:dyDescent="0.2">
      <c r="A122" s="214"/>
      <c r="B122" s="309" t="s">
        <v>133</v>
      </c>
      <c r="C122" s="310"/>
      <c r="D122" s="311"/>
      <c r="E122" s="312"/>
      <c r="F122" s="312"/>
      <c r="G122" s="312"/>
      <c r="H122" s="312"/>
      <c r="I122" s="312"/>
      <c r="J122" s="313"/>
      <c r="K122" s="237" t="s">
        <v>275</v>
      </c>
      <c r="L122" s="238"/>
      <c r="M122" s="304"/>
      <c r="N122" s="305"/>
      <c r="O122" s="84"/>
      <c r="P122" s="226"/>
      <c r="Q122" s="306"/>
      <c r="R122" s="307"/>
      <c r="S122" s="307"/>
      <c r="T122" s="307"/>
      <c r="U122" s="307"/>
      <c r="V122" s="307"/>
      <c r="W122" s="307"/>
      <c r="X122" s="308"/>
      <c r="Y122" s="84"/>
      <c r="Z122" s="84"/>
      <c r="AA122" s="84" t="b">
        <f t="shared" si="24"/>
        <v>0</v>
      </c>
      <c r="AB122" s="84" t="b">
        <f t="shared" si="25"/>
        <v>0</v>
      </c>
      <c r="AH122" s="72" t="b">
        <f>IF(AND(K122="Ska-krav",P122&lt;&gt;"Ja"),TRUE,FALSE)</f>
        <v>0</v>
      </c>
    </row>
    <row r="123" spans="1:34" ht="32.25" customHeight="1" x14ac:dyDescent="0.2">
      <c r="A123" s="214"/>
      <c r="B123" s="309" t="s">
        <v>133</v>
      </c>
      <c r="C123" s="310"/>
      <c r="D123" s="311"/>
      <c r="E123" s="312"/>
      <c r="F123" s="312"/>
      <c r="G123" s="312"/>
      <c r="H123" s="312"/>
      <c r="I123" s="312"/>
      <c r="J123" s="313"/>
      <c r="K123" s="237" t="s">
        <v>275</v>
      </c>
      <c r="L123" s="238"/>
      <c r="M123" s="304"/>
      <c r="N123" s="305"/>
      <c r="O123" s="84"/>
      <c r="P123" s="226"/>
      <c r="Q123" s="306"/>
      <c r="R123" s="307"/>
      <c r="S123" s="307"/>
      <c r="T123" s="307"/>
      <c r="U123" s="307"/>
      <c r="V123" s="307"/>
      <c r="W123" s="307"/>
      <c r="X123" s="308"/>
      <c r="Y123" s="84"/>
      <c r="Z123" s="84"/>
      <c r="AA123" s="84" t="b">
        <f t="shared" si="24"/>
        <v>0</v>
      </c>
      <c r="AB123" s="84" t="b">
        <f t="shared" si="25"/>
        <v>0</v>
      </c>
      <c r="AH123" s="72" t="b">
        <f t="shared" ref="AH123:AH126" si="26">IF(AND(K123="Ska-krav",P123&lt;&gt;"Ja"),TRUE,FALSE)</f>
        <v>0</v>
      </c>
    </row>
    <row r="124" spans="1:34" ht="32.25" customHeight="1" x14ac:dyDescent="0.2">
      <c r="A124" s="214"/>
      <c r="B124" s="309" t="s">
        <v>133</v>
      </c>
      <c r="C124" s="310"/>
      <c r="D124" s="311"/>
      <c r="E124" s="312"/>
      <c r="F124" s="312"/>
      <c r="G124" s="312"/>
      <c r="H124" s="312"/>
      <c r="I124" s="312"/>
      <c r="J124" s="313"/>
      <c r="K124" s="237" t="s">
        <v>275</v>
      </c>
      <c r="L124" s="238"/>
      <c r="M124" s="304"/>
      <c r="N124" s="305"/>
      <c r="O124" s="84"/>
      <c r="P124" s="226"/>
      <c r="Q124" s="306"/>
      <c r="R124" s="307"/>
      <c r="S124" s="307"/>
      <c r="T124" s="307"/>
      <c r="U124" s="307"/>
      <c r="V124" s="307"/>
      <c r="W124" s="307"/>
      <c r="X124" s="308"/>
      <c r="Y124" s="84"/>
      <c r="Z124" s="84"/>
      <c r="AA124" s="84" t="b">
        <f t="shared" ref="AA124:AA125" si="27">IF(AND(K124="Bör-krav",M124&lt;=0),TRUE,FALSE)</f>
        <v>0</v>
      </c>
      <c r="AB124" s="84" t="b">
        <f t="shared" ref="AB124:AB125" si="28">IF(K124="Ska-krav",TRUE,FALSE)</f>
        <v>0</v>
      </c>
      <c r="AH124" s="72" t="b">
        <f>IF(AND(K124="Ska-krav",P124&lt;&gt;"Ja"),TRUE,FALSE)</f>
        <v>0</v>
      </c>
    </row>
    <row r="125" spans="1:34" ht="32.25" customHeight="1" x14ac:dyDescent="0.2">
      <c r="A125" s="214"/>
      <c r="B125" s="309" t="s">
        <v>133</v>
      </c>
      <c r="C125" s="310"/>
      <c r="D125" s="311"/>
      <c r="E125" s="312"/>
      <c r="F125" s="312"/>
      <c r="G125" s="312"/>
      <c r="H125" s="312"/>
      <c r="I125" s="312"/>
      <c r="J125" s="313"/>
      <c r="K125" s="237" t="s">
        <v>275</v>
      </c>
      <c r="L125" s="238"/>
      <c r="M125" s="304"/>
      <c r="N125" s="305"/>
      <c r="O125" s="84"/>
      <c r="P125" s="226"/>
      <c r="Q125" s="306"/>
      <c r="R125" s="307"/>
      <c r="S125" s="307"/>
      <c r="T125" s="307"/>
      <c r="U125" s="307"/>
      <c r="V125" s="307"/>
      <c r="W125" s="307"/>
      <c r="X125" s="308"/>
      <c r="Y125" s="84"/>
      <c r="Z125" s="84"/>
      <c r="AA125" s="84" t="b">
        <f t="shared" si="27"/>
        <v>0</v>
      </c>
      <c r="AB125" s="84" t="b">
        <f t="shared" si="28"/>
        <v>0</v>
      </c>
      <c r="AH125" s="72" t="b">
        <f t="shared" ref="AH125" si="29">IF(AND(K125="Ska-krav",P125&lt;&gt;"Ja"),TRUE,FALSE)</f>
        <v>0</v>
      </c>
    </row>
    <row r="126" spans="1:34" ht="32.25" customHeight="1" x14ac:dyDescent="0.2">
      <c r="A126" s="214"/>
      <c r="B126" s="309" t="s">
        <v>133</v>
      </c>
      <c r="C126" s="310"/>
      <c r="D126" s="311"/>
      <c r="E126" s="312"/>
      <c r="F126" s="312"/>
      <c r="G126" s="312"/>
      <c r="H126" s="312"/>
      <c r="I126" s="312"/>
      <c r="J126" s="313"/>
      <c r="K126" s="237" t="s">
        <v>275</v>
      </c>
      <c r="L126" s="238"/>
      <c r="M126" s="304"/>
      <c r="N126" s="305"/>
      <c r="O126" s="84"/>
      <c r="P126" s="226"/>
      <c r="Q126" s="306"/>
      <c r="R126" s="307"/>
      <c r="S126" s="307"/>
      <c r="T126" s="307"/>
      <c r="U126" s="307"/>
      <c r="V126" s="307"/>
      <c r="W126" s="307"/>
      <c r="X126" s="308"/>
      <c r="Y126" s="84"/>
      <c r="Z126" s="84"/>
      <c r="AA126" s="84" t="b">
        <f t="shared" si="24"/>
        <v>0</v>
      </c>
      <c r="AB126" s="84" t="b">
        <f t="shared" si="25"/>
        <v>0</v>
      </c>
      <c r="AH126" s="72" t="b">
        <f t="shared" si="26"/>
        <v>0</v>
      </c>
    </row>
    <row r="127" spans="1:34" ht="32.25" customHeight="1" x14ac:dyDescent="0.2">
      <c r="A127" s="214"/>
      <c r="B127" s="309" t="s">
        <v>133</v>
      </c>
      <c r="C127" s="310"/>
      <c r="D127" s="311"/>
      <c r="E127" s="312"/>
      <c r="F127" s="312"/>
      <c r="G127" s="312"/>
      <c r="H127" s="312"/>
      <c r="I127" s="312"/>
      <c r="J127" s="313"/>
      <c r="K127" s="237" t="s">
        <v>275</v>
      </c>
      <c r="L127" s="238"/>
      <c r="M127" s="304"/>
      <c r="N127" s="305"/>
      <c r="O127" s="213"/>
      <c r="P127" s="226"/>
      <c r="Q127" s="306"/>
      <c r="R127" s="307"/>
      <c r="S127" s="307"/>
      <c r="T127" s="307"/>
      <c r="U127" s="307"/>
      <c r="V127" s="307"/>
      <c r="W127" s="307"/>
      <c r="X127" s="308"/>
      <c r="Y127" s="84"/>
      <c r="Z127" s="84"/>
      <c r="AA127" s="84" t="b">
        <f t="shared" si="19"/>
        <v>0</v>
      </c>
      <c r="AB127" s="84" t="b">
        <f t="shared" si="20"/>
        <v>0</v>
      </c>
      <c r="AH127" s="72" t="b">
        <f t="shared" si="18"/>
        <v>0</v>
      </c>
    </row>
    <row r="128" spans="1:34" ht="6.75" customHeight="1" x14ac:dyDescent="0.2">
      <c r="A128" s="216">
        <v>1</v>
      </c>
    </row>
    <row r="129" spans="1:46" ht="54.75" hidden="1" customHeight="1" x14ac:dyDescent="0.2">
      <c r="A129" s="214"/>
      <c r="B129" s="54"/>
      <c r="D129" s="42"/>
      <c r="E129" s="42"/>
      <c r="F129" s="42"/>
      <c r="G129" s="42"/>
      <c r="H129" s="42"/>
      <c r="I129" s="42"/>
      <c r="J129" s="42"/>
      <c r="L129" s="131" t="s">
        <v>146</v>
      </c>
      <c r="M129" s="372" t="str">
        <f>IF(UtvarderingsVal="Ut3","","Max prisavdrag för uppfyllda bör-krav")</f>
        <v>Max prisavdrag för uppfyllda bör-krav</v>
      </c>
      <c r="N129" s="373"/>
      <c r="P129" s="42"/>
      <c r="Q129" s="42"/>
      <c r="R129" s="42"/>
      <c r="S129" s="42"/>
      <c r="T129" s="42"/>
      <c r="U129" s="42"/>
      <c r="V129" s="42"/>
      <c r="W129" s="78"/>
      <c r="X129" s="79"/>
      <c r="Y129" s="42"/>
      <c r="Z129" s="42"/>
    </row>
    <row r="130" spans="1:46" ht="27" hidden="1" customHeight="1" x14ac:dyDescent="0.2">
      <c r="A130" s="214"/>
      <c r="B130" s="387"/>
      <c r="C130" s="371"/>
      <c r="F130" s="42"/>
      <c r="G130" s="86"/>
      <c r="H130" s="42"/>
      <c r="I130" s="42"/>
      <c r="J130" s="42"/>
      <c r="K130" s="130"/>
      <c r="L130" s="261">
        <f>SUM(L108:L127)</f>
        <v>0</v>
      </c>
      <c r="M130" s="396">
        <f>SUM(M108:M127)</f>
        <v>0</v>
      </c>
      <c r="N130" s="397"/>
      <c r="P130" s="171" t="s">
        <v>145</v>
      </c>
      <c r="Q130" s="242">
        <f>SUMIF(P108:P127,"Ja",L108:L127)</f>
        <v>0</v>
      </c>
      <c r="R130" s="370"/>
      <c r="S130" s="371"/>
      <c r="T130" s="43"/>
      <c r="U130" s="42"/>
      <c r="V130" s="402" t="str">
        <f>IF(UtvarderingsVal="Ut3","Totalt erhållet prisavdrag/prispåslag:","Totalt erhållet prisavdrag:")</f>
        <v>Totalt erhållet prisavdrag:</v>
      </c>
      <c r="W130" s="403"/>
      <c r="X130" s="241">
        <f>SUMIF(P108:P127,"Ja",M108:M127)</f>
        <v>0</v>
      </c>
      <c r="Y130" s="79"/>
      <c r="Z130" s="84"/>
      <c r="AA130" s="84" t="str">
        <f>IF(OR(AA106:AA127),"Nej","Ja")</f>
        <v>Ja</v>
      </c>
      <c r="AB130" s="84" t="str">
        <f>IF(OR(AB106:AB127),"Nej","Ja")</f>
        <v>Ja</v>
      </c>
      <c r="AC130" s="84" t="e">
        <f>IF(OR(AC106:AC127),"Ja","Nej")</f>
        <v>#VALUE!</v>
      </c>
    </row>
    <row r="131" spans="1:46" hidden="1" x14ac:dyDescent="0.2">
      <c r="A131" s="214"/>
      <c r="B131" s="42"/>
      <c r="C131" s="42"/>
      <c r="D131" s="42"/>
      <c r="E131" s="42"/>
      <c r="F131" s="42"/>
      <c r="G131" s="42"/>
      <c r="H131" s="42"/>
      <c r="I131" s="42"/>
      <c r="J131" s="42"/>
      <c r="M131" s="401"/>
      <c r="N131" s="401"/>
      <c r="P131" s="42"/>
      <c r="Q131" s="42"/>
      <c r="R131" s="42"/>
      <c r="S131" s="42"/>
      <c r="T131" s="42"/>
      <c r="U131" s="42"/>
      <c r="V131" s="42"/>
      <c r="W131" s="42"/>
      <c r="X131" s="78"/>
      <c r="Y131" s="79"/>
      <c r="Z131" s="42"/>
      <c r="AA131" s="42"/>
    </row>
    <row r="132" spans="1:46" ht="21" hidden="1" customHeight="1" x14ac:dyDescent="0.2">
      <c r="C132" s="104"/>
      <c r="D132" s="104"/>
      <c r="E132" s="103"/>
      <c r="F132" s="103"/>
      <c r="G132" s="103"/>
      <c r="H132" s="103"/>
      <c r="I132" s="105"/>
      <c r="J132" s="11"/>
      <c r="P132" s="59"/>
      <c r="R132" s="11"/>
      <c r="S132" s="11"/>
      <c r="T132" s="54"/>
      <c r="U132" s="11"/>
      <c r="V132" s="62"/>
      <c r="W132" s="60"/>
      <c r="X132" s="42"/>
      <c r="Y132" s="42"/>
      <c r="Z132" s="42"/>
      <c r="AA132" s="42"/>
      <c r="AB132" s="42"/>
      <c r="AH132" s="65"/>
      <c r="AI132" s="65"/>
      <c r="AJ132" s="65"/>
      <c r="AK132" s="65"/>
      <c r="AL132" s="65"/>
      <c r="AM132" s="65"/>
      <c r="AN132" s="65"/>
      <c r="AO132" s="65"/>
      <c r="AP132" s="65"/>
      <c r="AQ132" s="65"/>
      <c r="AR132" s="65"/>
      <c r="AS132" s="65"/>
      <c r="AT132" s="65"/>
    </row>
    <row r="133" spans="1:46" ht="7.5" hidden="1" customHeight="1" x14ac:dyDescent="0.2">
      <c r="B133" s="104"/>
      <c r="C133" s="104"/>
      <c r="D133" s="104"/>
      <c r="E133" s="64"/>
      <c r="F133" s="64"/>
      <c r="G133" s="64"/>
      <c r="H133" s="64"/>
      <c r="J133" s="11"/>
      <c r="P133" s="59"/>
      <c r="R133" s="11"/>
      <c r="S133" s="11"/>
      <c r="T133" s="54"/>
      <c r="U133" s="11"/>
      <c r="V133" s="62"/>
      <c r="W133" s="60"/>
      <c r="X133" s="42"/>
      <c r="Y133" s="42"/>
      <c r="Z133" s="42"/>
      <c r="AA133" s="42"/>
      <c r="AB133" s="42"/>
      <c r="AH133" s="65"/>
      <c r="AI133" s="65"/>
      <c r="AJ133" s="65"/>
      <c r="AK133" s="65"/>
      <c r="AL133" s="65"/>
      <c r="AM133" s="65"/>
      <c r="AN133" s="65"/>
      <c r="AO133" s="65"/>
      <c r="AP133" s="65"/>
      <c r="AQ133" s="65"/>
      <c r="AR133" s="65"/>
      <c r="AS133" s="65"/>
      <c r="AT133" s="65"/>
    </row>
    <row r="134" spans="1:46" ht="23.25" hidden="1" customHeight="1" x14ac:dyDescent="0.2">
      <c r="A134" s="216" t="s">
        <v>182</v>
      </c>
      <c r="B134" s="180" t="s">
        <v>150</v>
      </c>
      <c r="C134" s="181"/>
      <c r="D134" s="182"/>
      <c r="E134" s="173"/>
      <c r="F134" s="183"/>
      <c r="G134" s="183"/>
      <c r="H134" s="183"/>
      <c r="I134" s="173"/>
      <c r="J134" s="175"/>
      <c r="K134" s="173"/>
      <c r="L134" s="174"/>
      <c r="M134" s="173"/>
      <c r="N134" s="184"/>
      <c r="P134" s="369" t="s">
        <v>148</v>
      </c>
      <c r="Q134" s="329"/>
      <c r="R134" s="367" t="s">
        <v>126</v>
      </c>
      <c r="S134" s="362" t="s">
        <v>288</v>
      </c>
      <c r="T134" s="363"/>
      <c r="U134" s="363"/>
      <c r="V134" s="363"/>
      <c r="W134" s="363"/>
      <c r="X134" s="329"/>
      <c r="Y134" s="106"/>
      <c r="Z134" s="42"/>
      <c r="AA134" s="42"/>
      <c r="AB134" s="42"/>
      <c r="AH134" s="65"/>
      <c r="AI134" s="65"/>
      <c r="AJ134" s="65"/>
      <c r="AK134" s="65"/>
      <c r="AL134" s="65"/>
      <c r="AM134" s="65"/>
      <c r="AN134" s="65"/>
      <c r="AO134" s="65"/>
      <c r="AP134" s="65"/>
      <c r="AQ134" s="65"/>
      <c r="AR134" s="65"/>
      <c r="AS134" s="65"/>
      <c r="AT134" s="65"/>
    </row>
    <row r="135" spans="1:46" ht="27" hidden="1" customHeight="1" x14ac:dyDescent="0.2">
      <c r="A135" s="216" t="s">
        <v>182</v>
      </c>
      <c r="B135" s="185" t="s">
        <v>154</v>
      </c>
      <c r="J135" s="11"/>
      <c r="N135" s="186"/>
      <c r="P135" s="364"/>
      <c r="Q135" s="366"/>
      <c r="R135" s="368"/>
      <c r="S135" s="364"/>
      <c r="T135" s="365"/>
      <c r="U135" s="365"/>
      <c r="V135" s="365"/>
      <c r="W135" s="365"/>
      <c r="X135" s="366"/>
      <c r="Y135" s="106"/>
      <c r="Z135" s="42"/>
      <c r="AA135" s="42"/>
      <c r="AB135" s="42"/>
      <c r="AH135" s="65"/>
      <c r="AI135" s="65"/>
      <c r="AJ135" s="65"/>
      <c r="AK135" s="65"/>
      <c r="AL135" s="65"/>
      <c r="AM135" s="65"/>
      <c r="AN135" s="65"/>
      <c r="AO135" s="65"/>
      <c r="AP135" s="65"/>
      <c r="AQ135" s="65"/>
      <c r="AR135" s="65"/>
      <c r="AS135" s="65"/>
      <c r="AT135" s="65"/>
    </row>
    <row r="136" spans="1:46" ht="27.75" hidden="1" customHeight="1" x14ac:dyDescent="0.25">
      <c r="A136" s="216" t="s">
        <v>182</v>
      </c>
      <c r="B136" s="210" t="s">
        <v>87</v>
      </c>
      <c r="J136" s="11"/>
      <c r="N136" s="186"/>
      <c r="P136" s="364"/>
      <c r="Q136" s="366"/>
      <c r="R136" s="368"/>
      <c r="S136" s="364"/>
      <c r="T136" s="365"/>
      <c r="U136" s="365"/>
      <c r="V136" s="365"/>
      <c r="W136" s="365"/>
      <c r="X136" s="366"/>
      <c r="Y136" s="106"/>
      <c r="Z136" s="42"/>
      <c r="AA136" s="42"/>
      <c r="AB136" s="42"/>
      <c r="AH136" s="65"/>
      <c r="AI136" s="65"/>
      <c r="AJ136" s="65"/>
      <c r="AK136" s="65"/>
      <c r="AL136" s="65"/>
      <c r="AM136" s="65"/>
      <c r="AN136" s="65"/>
      <c r="AO136" s="65"/>
      <c r="AP136" s="65"/>
      <c r="AQ136" s="65"/>
      <c r="AR136" s="65"/>
      <c r="AS136" s="65"/>
      <c r="AT136" s="65"/>
    </row>
    <row r="137" spans="1:46" ht="20.25" hidden="1" customHeight="1" x14ac:dyDescent="0.2">
      <c r="A137" s="216" t="s">
        <v>182</v>
      </c>
      <c r="B137" s="185" t="s">
        <v>153</v>
      </c>
      <c r="J137" s="197" t="s">
        <v>113</v>
      </c>
      <c r="N137" s="187"/>
      <c r="P137" s="211"/>
      <c r="Q137" s="388" t="s">
        <v>115</v>
      </c>
      <c r="R137" s="345" t="s">
        <v>114</v>
      </c>
      <c r="S137" s="347" t="s">
        <v>289</v>
      </c>
      <c r="T137" s="348"/>
      <c r="U137" s="347" t="s">
        <v>290</v>
      </c>
      <c r="V137" s="348"/>
      <c r="W137" s="358" t="s">
        <v>180</v>
      </c>
      <c r="X137" s="359"/>
      <c r="Y137" s="41"/>
      <c r="Z137" s="41"/>
      <c r="AD137" s="14"/>
      <c r="AE137" s="94"/>
      <c r="AH137" s="65"/>
      <c r="AI137" s="65"/>
      <c r="AJ137" s="65"/>
      <c r="AK137" s="65"/>
      <c r="AL137" s="65"/>
      <c r="AM137" s="65"/>
      <c r="AN137" s="65"/>
      <c r="AO137" s="65"/>
      <c r="AP137" s="65"/>
      <c r="AQ137" s="65"/>
      <c r="AR137" s="65"/>
      <c r="AS137" s="65"/>
      <c r="AT137" s="65"/>
    </row>
    <row r="138" spans="1:46" ht="21.75" hidden="1" customHeight="1" x14ac:dyDescent="0.2">
      <c r="A138" s="216" t="s">
        <v>182</v>
      </c>
      <c r="B138" s="198" t="s">
        <v>127</v>
      </c>
      <c r="C138" s="199"/>
      <c r="D138" s="200"/>
      <c r="E138" s="201"/>
      <c r="F138" s="202"/>
      <c r="G138" s="202"/>
      <c r="H138" s="203"/>
      <c r="I138" s="204" t="s">
        <v>179</v>
      </c>
      <c r="J138" s="239">
        <v>1</v>
      </c>
      <c r="L138" s="406"/>
      <c r="M138" s="406"/>
      <c r="N138" s="187"/>
      <c r="P138" s="212" t="s">
        <v>147</v>
      </c>
      <c r="Q138" s="389"/>
      <c r="R138" s="346"/>
      <c r="S138" s="349"/>
      <c r="T138" s="350"/>
      <c r="U138" s="349"/>
      <c r="V138" s="350"/>
      <c r="W138" s="360"/>
      <c r="X138" s="361"/>
      <c r="Y138" s="41"/>
      <c r="Z138" s="41"/>
      <c r="AD138" s="14"/>
      <c r="AE138" s="42"/>
      <c r="AH138" s="65"/>
      <c r="AI138" s="65"/>
      <c r="AJ138" s="65"/>
      <c r="AK138" s="65"/>
      <c r="AL138" s="65"/>
      <c r="AM138" s="65"/>
      <c r="AN138" s="65"/>
      <c r="AO138" s="65"/>
      <c r="AP138" s="65"/>
      <c r="AQ138" s="65"/>
      <c r="AR138" s="65"/>
      <c r="AS138" s="65"/>
      <c r="AT138" s="65"/>
    </row>
    <row r="139" spans="1:46" ht="21.75" hidden="1" customHeight="1" x14ac:dyDescent="0.2">
      <c r="A139" s="216" t="s">
        <v>182</v>
      </c>
      <c r="B139" s="198" t="s">
        <v>131</v>
      </c>
      <c r="C139" s="201"/>
      <c r="D139" s="205"/>
      <c r="E139" s="201"/>
      <c r="F139" s="202"/>
      <c r="G139" s="202"/>
      <c r="H139" s="203"/>
      <c r="I139" s="204" t="s">
        <v>208</v>
      </c>
      <c r="J139" s="239"/>
      <c r="L139" s="318"/>
      <c r="M139" s="318"/>
      <c r="N139" s="187"/>
      <c r="P139" s="194">
        <f>X90</f>
        <v>0</v>
      </c>
      <c r="Q139" s="195">
        <f>J138</f>
        <v>1</v>
      </c>
      <c r="R139" s="240"/>
      <c r="S139" s="351">
        <f>IFERROR(R139/P139*100,0)</f>
        <v>0</v>
      </c>
      <c r="T139" s="352"/>
      <c r="U139" s="404">
        <f>IFERROR(S139*Q139,"")</f>
        <v>0</v>
      </c>
      <c r="V139" s="405"/>
      <c r="W139" s="390" t="str">
        <f>IFERROR(SUM(U139+U141),"")</f>
        <v/>
      </c>
      <c r="X139" s="391"/>
      <c r="Y139" s="41"/>
      <c r="Z139" s="41"/>
      <c r="AD139" s="14"/>
      <c r="AE139" s="61"/>
      <c r="AH139" s="65"/>
      <c r="AI139" s="65"/>
      <c r="AJ139" s="65"/>
      <c r="AK139" s="65"/>
      <c r="AL139" s="65"/>
      <c r="AM139" s="65"/>
      <c r="AN139" s="65"/>
      <c r="AO139" s="65"/>
      <c r="AP139" s="65"/>
      <c r="AQ139" s="65"/>
      <c r="AR139" s="65"/>
      <c r="AS139" s="65"/>
      <c r="AT139" s="65"/>
    </row>
    <row r="140" spans="1:46" ht="29.45" hidden="1" customHeight="1" x14ac:dyDescent="0.2">
      <c r="A140" s="216" t="s">
        <v>182</v>
      </c>
      <c r="B140" s="398" t="s">
        <v>51</v>
      </c>
      <c r="C140" s="399"/>
      <c r="D140" s="400"/>
      <c r="E140" s="201"/>
      <c r="F140" s="206"/>
      <c r="G140" s="206"/>
      <c r="H140" s="207"/>
      <c r="I140" s="208" t="s">
        <v>52</v>
      </c>
      <c r="J140" s="209">
        <f>J139+J138</f>
        <v>1</v>
      </c>
      <c r="L140" s="109"/>
      <c r="M140" s="109"/>
      <c r="N140" s="188"/>
      <c r="P140" s="132" t="s">
        <v>128</v>
      </c>
      <c r="Q140" s="259"/>
      <c r="R140" s="133"/>
      <c r="S140" s="353"/>
      <c r="T140" s="354"/>
      <c r="U140" s="459"/>
      <c r="V140" s="460"/>
      <c r="W140" s="392"/>
      <c r="X140" s="393"/>
      <c r="Y140" s="41"/>
      <c r="Z140" s="41"/>
      <c r="AD140" s="14"/>
      <c r="AE140" s="42"/>
      <c r="AH140" s="65"/>
      <c r="AI140" s="65"/>
      <c r="AJ140" s="65"/>
      <c r="AK140" s="65"/>
      <c r="AL140" s="65"/>
      <c r="AM140" s="65"/>
      <c r="AN140" s="65"/>
      <c r="AO140" s="65"/>
      <c r="AP140" s="65"/>
      <c r="AQ140" s="65"/>
      <c r="AR140" s="65"/>
      <c r="AS140" s="65"/>
      <c r="AT140" s="65"/>
    </row>
    <row r="141" spans="1:46" ht="27.75" hidden="1" customHeight="1" x14ac:dyDescent="0.2">
      <c r="A141" s="216" t="s">
        <v>182</v>
      </c>
      <c r="B141" s="189"/>
      <c r="C141" s="190"/>
      <c r="D141" s="190"/>
      <c r="E141" s="190"/>
      <c r="F141" s="190"/>
      <c r="G141" s="190"/>
      <c r="H141" s="190"/>
      <c r="I141" s="190"/>
      <c r="J141" s="191"/>
      <c r="K141" s="192"/>
      <c r="L141" s="192"/>
      <c r="M141" s="192"/>
      <c r="N141" s="193"/>
      <c r="P141" s="260">
        <f>Q130</f>
        <v>0</v>
      </c>
      <c r="Q141" s="195">
        <f>J139</f>
        <v>0</v>
      </c>
      <c r="R141" s="196"/>
      <c r="S141" s="355"/>
      <c r="T141" s="356"/>
      <c r="U141" s="404" t="str">
        <f>IFERROR(((P141/L130)*100)*Q141,"")</f>
        <v/>
      </c>
      <c r="V141" s="405"/>
      <c r="W141" s="394"/>
      <c r="X141" s="395"/>
      <c r="Y141" s="41"/>
      <c r="Z141" s="41"/>
      <c r="AD141" s="14"/>
      <c r="AE141" s="61"/>
      <c r="AH141" s="65"/>
      <c r="AI141" s="65"/>
      <c r="AJ141" s="65"/>
      <c r="AK141" s="65"/>
      <c r="AL141" s="65"/>
      <c r="AM141" s="65"/>
      <c r="AN141" s="65"/>
      <c r="AO141" s="65"/>
      <c r="AP141" s="65"/>
      <c r="AQ141" s="65"/>
      <c r="AR141" s="65"/>
      <c r="AS141" s="65"/>
      <c r="AT141" s="65"/>
    </row>
    <row r="142" spans="1:46" ht="8.25" hidden="1" customHeight="1" x14ac:dyDescent="0.2">
      <c r="A142" s="216" t="s">
        <v>182</v>
      </c>
      <c r="J142" s="11"/>
      <c r="L142" s="95"/>
      <c r="M142" s="95"/>
      <c r="N142" s="95"/>
      <c r="P142" s="70"/>
      <c r="R142" s="70"/>
      <c r="S142" s="314"/>
      <c r="T142" s="314"/>
      <c r="U142" s="314"/>
      <c r="V142" s="314"/>
      <c r="W142" s="41"/>
      <c r="Y142" s="41"/>
      <c r="Z142" s="41"/>
      <c r="AD142" s="14"/>
      <c r="AE142" s="42"/>
      <c r="AH142" s="65"/>
      <c r="AI142" s="65"/>
      <c r="AJ142" s="65"/>
      <c r="AK142" s="65"/>
      <c r="AL142" s="65"/>
      <c r="AM142" s="65"/>
      <c r="AN142" s="65"/>
      <c r="AO142" s="65"/>
      <c r="AP142" s="65"/>
      <c r="AQ142" s="65"/>
      <c r="AR142" s="65"/>
      <c r="AS142" s="65"/>
      <c r="AT142" s="65"/>
    </row>
    <row r="143" spans="1:46" ht="8.25" hidden="1" customHeight="1" x14ac:dyDescent="0.2">
      <c r="A143" s="216" t="s">
        <v>182</v>
      </c>
      <c r="J143" s="11"/>
      <c r="L143" s="95"/>
      <c r="M143" s="95"/>
      <c r="N143" s="95"/>
      <c r="P143" s="70"/>
      <c r="R143" s="70"/>
      <c r="S143" s="14"/>
      <c r="T143" s="14"/>
      <c r="U143" s="14"/>
      <c r="V143" s="14"/>
      <c r="W143" s="41"/>
      <c r="Y143" s="41"/>
      <c r="Z143" s="41"/>
      <c r="AD143" s="14"/>
      <c r="AE143" s="42"/>
      <c r="AH143" s="65"/>
      <c r="AI143" s="65"/>
      <c r="AJ143" s="65"/>
      <c r="AK143" s="65"/>
      <c r="AL143" s="65"/>
      <c r="AM143" s="65"/>
      <c r="AN143" s="65"/>
      <c r="AO143" s="65"/>
      <c r="AP143" s="65"/>
      <c r="AQ143" s="65"/>
      <c r="AR143" s="65"/>
      <c r="AS143" s="65"/>
      <c r="AT143" s="65"/>
    </row>
    <row r="144" spans="1:46" ht="7.5" hidden="1" customHeight="1" x14ac:dyDescent="0.25">
      <c r="B144" s="89"/>
      <c r="C144" s="89"/>
      <c r="D144" s="89"/>
      <c r="E144" s="89"/>
      <c r="F144" s="89"/>
      <c r="G144" s="89"/>
      <c r="H144" s="89"/>
      <c r="I144" s="89"/>
      <c r="S144" s="42"/>
      <c r="T144" s="42"/>
      <c r="U144" s="42"/>
      <c r="V144" s="93"/>
      <c r="W144" s="93"/>
      <c r="X144" s="93"/>
      <c r="Y144" s="93"/>
      <c r="Z144" s="60"/>
    </row>
    <row r="145" spans="1:46" ht="29.25" hidden="1" customHeight="1" x14ac:dyDescent="0.2">
      <c r="A145" s="216" t="s">
        <v>183</v>
      </c>
      <c r="B145" s="172" t="s">
        <v>149</v>
      </c>
      <c r="C145" s="173"/>
      <c r="D145" s="173"/>
      <c r="E145" s="173"/>
      <c r="F145" s="173"/>
      <c r="G145" s="173"/>
      <c r="H145" s="173"/>
      <c r="I145" s="173"/>
      <c r="J145" s="173"/>
      <c r="K145" s="174"/>
      <c r="L145" s="173"/>
      <c r="M145" s="173"/>
      <c r="N145" s="184"/>
      <c r="P145" s="328" t="s">
        <v>152</v>
      </c>
      <c r="Q145" s="329"/>
      <c r="R145" s="328" t="s">
        <v>151</v>
      </c>
      <c r="S145" s="329"/>
    </row>
    <row r="146" spans="1:46" customFormat="1" ht="21.75" hidden="1" customHeight="1" x14ac:dyDescent="0.2">
      <c r="A146" s="216" t="s">
        <v>183</v>
      </c>
      <c r="B146" s="330" t="s">
        <v>209</v>
      </c>
      <c r="C146" s="331"/>
      <c r="D146" s="331"/>
      <c r="E146" s="331"/>
      <c r="F146" s="331"/>
      <c r="G146" s="331"/>
      <c r="H146" s="331"/>
      <c r="I146" s="331"/>
      <c r="J146" s="331"/>
      <c r="K146" s="331"/>
      <c r="L146" s="331"/>
      <c r="M146" s="331"/>
      <c r="N146" s="332"/>
      <c r="P146" s="235">
        <f>X130</f>
        <v>0</v>
      </c>
      <c r="Q146" s="97"/>
      <c r="R146" s="235">
        <f>X90-P146</f>
        <v>0</v>
      </c>
      <c r="S146" s="97"/>
    </row>
    <row r="147" spans="1:46" hidden="1" x14ac:dyDescent="0.2">
      <c r="A147" s="216" t="s">
        <v>183</v>
      </c>
      <c r="B147" s="333"/>
      <c r="C147" s="331"/>
      <c r="D147" s="331"/>
      <c r="E147" s="331"/>
      <c r="F147" s="331"/>
      <c r="G147" s="331"/>
      <c r="H147" s="331"/>
      <c r="I147" s="331"/>
      <c r="J147" s="331"/>
      <c r="K147" s="331"/>
      <c r="L147" s="331"/>
      <c r="M147" s="331"/>
      <c r="N147" s="332"/>
      <c r="P147" s="99"/>
      <c r="Q147" s="98"/>
      <c r="R147" s="376" t="s">
        <v>196</v>
      </c>
      <c r="S147" s="366"/>
      <c r="T147" s="42"/>
      <c r="U147" s="42"/>
      <c r="X147" s="42"/>
      <c r="Y147" s="42"/>
      <c r="Z147" s="42"/>
      <c r="AA147" s="42"/>
      <c r="AB147" s="42"/>
      <c r="AC147" s="42"/>
      <c r="AD147" s="42"/>
      <c r="AE147" s="42"/>
      <c r="AF147" s="42"/>
      <c r="AG147" s="42"/>
    </row>
    <row r="148" spans="1:46" hidden="1" x14ac:dyDescent="0.2">
      <c r="A148" s="216" t="s">
        <v>183</v>
      </c>
      <c r="B148" s="334"/>
      <c r="C148" s="335"/>
      <c r="D148" s="335"/>
      <c r="E148" s="335"/>
      <c r="F148" s="335"/>
      <c r="G148" s="335"/>
      <c r="H148" s="335"/>
      <c r="I148" s="335"/>
      <c r="J148" s="335"/>
      <c r="K148" s="335"/>
      <c r="L148" s="335"/>
      <c r="M148" s="335"/>
      <c r="N148" s="336"/>
      <c r="P148" s="100"/>
      <c r="Q148" s="101"/>
      <c r="R148" s="377"/>
      <c r="S148" s="378"/>
      <c r="T148" s="42"/>
      <c r="U148" s="42"/>
      <c r="V148" s="63"/>
      <c r="Z148" s="387"/>
      <c r="AA148" s="387"/>
      <c r="AB148" s="387"/>
      <c r="AC148" s="42"/>
      <c r="AE148" s="42"/>
      <c r="AF148" s="42"/>
      <c r="AG148" s="42"/>
    </row>
    <row r="149" spans="1:46" ht="9" hidden="1" customHeight="1" x14ac:dyDescent="0.2">
      <c r="A149" s="216" t="s">
        <v>183</v>
      </c>
      <c r="J149" s="11"/>
      <c r="L149" s="95"/>
      <c r="M149" s="95"/>
      <c r="N149" s="95"/>
      <c r="P149" s="70"/>
      <c r="R149" s="70"/>
      <c r="S149" s="14"/>
      <c r="T149" s="14"/>
      <c r="U149" s="14"/>
      <c r="V149" s="14"/>
      <c r="W149" s="41"/>
      <c r="Y149" s="41"/>
      <c r="Z149" s="41"/>
      <c r="AD149" s="14"/>
      <c r="AE149" s="42"/>
      <c r="AH149" s="65"/>
      <c r="AI149" s="65"/>
      <c r="AJ149" s="65"/>
      <c r="AK149" s="65"/>
      <c r="AL149" s="65"/>
      <c r="AM149" s="65"/>
      <c r="AN149" s="65"/>
      <c r="AO149" s="65"/>
      <c r="AP149" s="65"/>
      <c r="AQ149" s="65"/>
      <c r="AR149" s="65"/>
      <c r="AS149" s="65"/>
      <c r="AT149" s="65"/>
    </row>
    <row r="150" spans="1:46" ht="9" hidden="1" customHeight="1" x14ac:dyDescent="0.2">
      <c r="J150" s="11"/>
      <c r="L150" s="95"/>
      <c r="M150" s="95"/>
      <c r="N150" s="95"/>
      <c r="P150" s="70"/>
      <c r="R150" s="70"/>
      <c r="S150" s="14"/>
      <c r="T150" s="14"/>
      <c r="U150" s="14"/>
      <c r="V150" s="14"/>
      <c r="W150" s="41"/>
      <c r="Y150" s="41"/>
      <c r="Z150" s="41"/>
      <c r="AD150" s="14"/>
      <c r="AE150" s="42"/>
      <c r="AH150" s="65"/>
      <c r="AI150" s="65"/>
      <c r="AJ150" s="65"/>
      <c r="AK150" s="65"/>
      <c r="AL150" s="65"/>
      <c r="AM150" s="65"/>
      <c r="AN150" s="65"/>
      <c r="AO150" s="65"/>
      <c r="AP150" s="65"/>
      <c r="AQ150" s="65"/>
      <c r="AR150" s="65"/>
      <c r="AS150" s="65"/>
      <c r="AT150" s="65"/>
    </row>
    <row r="151" spans="1:46" ht="23.25" hidden="1" customHeight="1" collapsed="1" x14ac:dyDescent="0.2">
      <c r="A151" s="216" t="s">
        <v>184</v>
      </c>
      <c r="B151" s="172" t="s">
        <v>205</v>
      </c>
      <c r="C151" s="173"/>
      <c r="D151" s="173"/>
      <c r="E151" s="173"/>
      <c r="F151" s="174"/>
      <c r="G151" s="173"/>
      <c r="H151" s="173"/>
      <c r="I151" s="173"/>
      <c r="J151" s="175"/>
      <c r="K151" s="173"/>
      <c r="L151" s="176"/>
      <c r="M151" s="176"/>
      <c r="N151" s="177"/>
      <c r="P151" s="70"/>
      <c r="R151" s="70"/>
      <c r="S151" s="14"/>
      <c r="T151" s="14"/>
      <c r="U151" s="14"/>
      <c r="V151" s="14"/>
      <c r="W151" s="41"/>
      <c r="Y151" s="41"/>
      <c r="Z151" s="41"/>
      <c r="AD151" s="14"/>
      <c r="AE151" s="42"/>
      <c r="AH151" s="65"/>
      <c r="AI151" s="65"/>
      <c r="AJ151" s="65"/>
      <c r="AK151" s="65"/>
      <c r="AL151" s="65"/>
      <c r="AM151" s="65"/>
      <c r="AN151" s="65"/>
      <c r="AO151" s="65"/>
      <c r="AP151" s="65"/>
      <c r="AQ151" s="65"/>
      <c r="AR151" s="65"/>
      <c r="AS151" s="65"/>
      <c r="AT151" s="65"/>
    </row>
    <row r="152" spans="1:46" ht="9.75" hidden="1" customHeight="1" x14ac:dyDescent="0.2">
      <c r="A152" s="216" t="s">
        <v>184</v>
      </c>
      <c r="B152" s="178"/>
      <c r="J152" s="11"/>
      <c r="L152" s="95"/>
      <c r="M152" s="95"/>
      <c r="N152" s="179"/>
      <c r="P152" s="70"/>
      <c r="R152" s="70"/>
      <c r="S152" s="14"/>
      <c r="T152" s="14"/>
      <c r="U152" s="14"/>
      <c r="V152" s="14"/>
      <c r="W152" s="41"/>
      <c r="Y152" s="41"/>
      <c r="Z152" s="41"/>
      <c r="AD152" s="14"/>
      <c r="AE152" s="42"/>
      <c r="AH152" s="65"/>
      <c r="AI152" s="65"/>
      <c r="AJ152" s="65"/>
      <c r="AK152" s="65"/>
      <c r="AL152" s="65"/>
      <c r="AM152" s="65"/>
      <c r="AN152" s="65"/>
      <c r="AO152" s="65"/>
      <c r="AP152" s="65"/>
      <c r="AQ152" s="65"/>
      <c r="AR152" s="65"/>
      <c r="AS152" s="65"/>
      <c r="AT152" s="65"/>
    </row>
    <row r="153" spans="1:46" ht="20.25" hidden="1" customHeight="1" x14ac:dyDescent="0.2">
      <c r="A153" s="216" t="s">
        <v>184</v>
      </c>
      <c r="B153" s="334" t="s">
        <v>155</v>
      </c>
      <c r="C153" s="335"/>
      <c r="D153" s="335"/>
      <c r="E153" s="335"/>
      <c r="F153" s="335"/>
      <c r="G153" s="335"/>
      <c r="H153" s="335"/>
      <c r="I153" s="335"/>
      <c r="J153" s="335"/>
      <c r="K153" s="335"/>
      <c r="L153" s="335"/>
      <c r="M153" s="335"/>
      <c r="N153" s="336"/>
      <c r="P153" s="82"/>
      <c r="Q153" s="83"/>
      <c r="R153" s="81"/>
      <c r="S153" s="337"/>
      <c r="T153" s="337"/>
      <c r="U153" s="337"/>
      <c r="V153" s="337"/>
      <c r="W153" s="41"/>
      <c r="AD153" s="14"/>
      <c r="AE153" s="61"/>
      <c r="AH153" s="65"/>
      <c r="AI153" s="65"/>
      <c r="AJ153" s="65"/>
      <c r="AK153" s="65"/>
      <c r="AL153" s="65"/>
      <c r="AM153" s="65"/>
      <c r="AN153" s="65"/>
      <c r="AO153" s="65"/>
      <c r="AP153" s="65"/>
      <c r="AQ153" s="65"/>
      <c r="AR153" s="65"/>
      <c r="AS153" s="65"/>
      <c r="AT153" s="65"/>
    </row>
    <row r="154" spans="1:46" ht="19.5" hidden="1" customHeight="1" x14ac:dyDescent="0.2">
      <c r="A154" s="216" t="s">
        <v>184</v>
      </c>
      <c r="B154" s="379"/>
      <c r="C154" s="380"/>
      <c r="D154" s="380"/>
      <c r="E154" s="380"/>
      <c r="F154" s="380"/>
      <c r="G154" s="380"/>
      <c r="H154" s="380"/>
      <c r="I154" s="380"/>
      <c r="J154" s="380"/>
      <c r="K154" s="380"/>
      <c r="L154" s="380"/>
      <c r="M154" s="380"/>
      <c r="N154" s="381"/>
      <c r="P154" s="70"/>
      <c r="U154" s="331"/>
      <c r="V154" s="331"/>
      <c r="W154" s="41"/>
      <c r="AD154" s="14"/>
      <c r="AH154" s="65"/>
      <c r="AI154" s="65"/>
      <c r="AJ154" s="65"/>
      <c r="AK154" s="65"/>
      <c r="AL154" s="65"/>
      <c r="AM154" s="65"/>
      <c r="AN154" s="65"/>
      <c r="AO154" s="65"/>
      <c r="AP154" s="65"/>
      <c r="AQ154" s="65"/>
      <c r="AR154" s="65"/>
      <c r="AS154" s="65"/>
      <c r="AT154" s="65"/>
    </row>
    <row r="155" spans="1:46" ht="18" hidden="1" customHeight="1" x14ac:dyDescent="0.2">
      <c r="A155" s="216" t="s">
        <v>184</v>
      </c>
      <c r="B155" s="382"/>
      <c r="C155" s="380"/>
      <c r="D155" s="380"/>
      <c r="E155" s="380"/>
      <c r="F155" s="380"/>
      <c r="G155" s="380"/>
      <c r="H155" s="380"/>
      <c r="I155" s="380"/>
      <c r="J155" s="380"/>
      <c r="K155" s="380"/>
      <c r="L155" s="380"/>
      <c r="M155" s="380"/>
      <c r="N155" s="381"/>
      <c r="P155" s="82"/>
      <c r="Q155" s="83"/>
      <c r="R155" s="81"/>
      <c r="S155" s="337"/>
      <c r="T155" s="337"/>
      <c r="U155" s="337"/>
      <c r="V155" s="337"/>
      <c r="W155" s="14"/>
      <c r="AD155" s="14"/>
      <c r="AE155" s="64"/>
      <c r="AH155" s="65"/>
      <c r="AI155" s="65"/>
      <c r="AJ155" s="65"/>
      <c r="AK155" s="65"/>
      <c r="AL155" s="65"/>
      <c r="AM155" s="65"/>
      <c r="AN155" s="65"/>
      <c r="AO155" s="65"/>
      <c r="AP155" s="65"/>
      <c r="AQ155" s="65"/>
      <c r="AR155" s="65"/>
      <c r="AS155" s="65"/>
      <c r="AT155" s="65"/>
    </row>
    <row r="156" spans="1:46" ht="19.5" hidden="1" customHeight="1" x14ac:dyDescent="0.2">
      <c r="A156" s="216" t="s">
        <v>184</v>
      </c>
      <c r="B156" s="382"/>
      <c r="C156" s="380"/>
      <c r="D156" s="380"/>
      <c r="E156" s="380"/>
      <c r="F156" s="380"/>
      <c r="G156" s="380"/>
      <c r="H156" s="380"/>
      <c r="I156" s="380"/>
      <c r="J156" s="380"/>
      <c r="K156" s="380"/>
      <c r="L156" s="380"/>
      <c r="M156" s="380"/>
      <c r="N156" s="381"/>
      <c r="P156" s="70"/>
      <c r="R156" s="70"/>
      <c r="S156" s="314"/>
      <c r="T156" s="314"/>
      <c r="U156" s="314"/>
      <c r="V156" s="314"/>
      <c r="W156" s="64"/>
      <c r="AD156" s="64"/>
      <c r="AE156" s="64"/>
      <c r="AH156" s="65"/>
      <c r="AI156" s="65"/>
      <c r="AJ156" s="65"/>
      <c r="AK156" s="65"/>
      <c r="AL156" s="65"/>
      <c r="AM156" s="65"/>
      <c r="AN156" s="65"/>
      <c r="AO156" s="65"/>
      <c r="AP156" s="65"/>
      <c r="AQ156" s="65"/>
      <c r="AR156" s="65"/>
      <c r="AS156" s="65"/>
      <c r="AT156" s="65"/>
    </row>
    <row r="157" spans="1:46" ht="12.75" hidden="1" customHeight="1" x14ac:dyDescent="0.2">
      <c r="A157" s="216" t="s">
        <v>184</v>
      </c>
      <c r="B157" s="382"/>
      <c r="C157" s="380"/>
      <c r="D157" s="380"/>
      <c r="E157" s="380"/>
      <c r="F157" s="380"/>
      <c r="G157" s="380"/>
      <c r="H157" s="380"/>
      <c r="I157" s="380"/>
      <c r="J157" s="380"/>
      <c r="K157" s="380"/>
      <c r="L157" s="380"/>
      <c r="M157" s="380"/>
      <c r="N157" s="381"/>
      <c r="P157" s="82"/>
      <c r="Q157" s="83"/>
      <c r="R157" s="458"/>
      <c r="S157" s="458"/>
      <c r="T157" s="458"/>
      <c r="AH157" s="65"/>
      <c r="AI157" s="65"/>
      <c r="AJ157" s="65"/>
      <c r="AK157" s="65"/>
      <c r="AL157" s="65"/>
      <c r="AM157" s="65"/>
      <c r="AN157" s="65"/>
      <c r="AO157" s="65"/>
      <c r="AP157" s="65"/>
      <c r="AQ157" s="65"/>
      <c r="AR157" s="65"/>
      <c r="AS157" s="65"/>
      <c r="AT157" s="65"/>
    </row>
    <row r="158" spans="1:46" ht="15.75" hidden="1" customHeight="1" x14ac:dyDescent="0.2">
      <c r="A158" s="216" t="s">
        <v>184</v>
      </c>
      <c r="B158" s="382"/>
      <c r="C158" s="380"/>
      <c r="D158" s="380"/>
      <c r="E158" s="380"/>
      <c r="F158" s="380"/>
      <c r="G158" s="380"/>
      <c r="H158" s="380"/>
      <c r="I158" s="380"/>
      <c r="J158" s="380"/>
      <c r="K158" s="380"/>
      <c r="L158" s="380"/>
      <c r="M158" s="380"/>
      <c r="N158" s="381"/>
      <c r="P158" s="70"/>
      <c r="R158" s="458"/>
      <c r="S158" s="458"/>
      <c r="T158" s="458"/>
      <c r="AH158" s="65"/>
      <c r="AI158" s="65"/>
      <c r="AJ158" s="65"/>
      <c r="AK158" s="65"/>
      <c r="AL158" s="65"/>
      <c r="AM158" s="65"/>
      <c r="AN158" s="65"/>
      <c r="AO158" s="65"/>
      <c r="AP158" s="65"/>
      <c r="AQ158" s="65"/>
      <c r="AR158" s="65"/>
      <c r="AS158" s="65"/>
      <c r="AT158" s="65"/>
    </row>
    <row r="159" spans="1:46" ht="18" hidden="1" customHeight="1" x14ac:dyDescent="0.2">
      <c r="A159" s="216" t="s">
        <v>184</v>
      </c>
      <c r="B159" s="382"/>
      <c r="C159" s="380"/>
      <c r="D159" s="380"/>
      <c r="E159" s="380"/>
      <c r="F159" s="380"/>
      <c r="G159" s="380"/>
      <c r="H159" s="380"/>
      <c r="I159" s="380"/>
      <c r="J159" s="380"/>
      <c r="K159" s="380"/>
      <c r="L159" s="380"/>
      <c r="M159" s="380"/>
      <c r="N159" s="381"/>
      <c r="P159" s="82"/>
      <c r="Q159" s="83"/>
      <c r="R159" s="81"/>
      <c r="S159" s="337"/>
      <c r="T159" s="337"/>
      <c r="U159" s="337"/>
      <c r="V159" s="337"/>
      <c r="AH159" s="65"/>
      <c r="AI159" s="65"/>
      <c r="AJ159" s="65"/>
      <c r="AK159" s="65"/>
      <c r="AL159" s="65"/>
      <c r="AM159" s="65"/>
      <c r="AN159" s="65"/>
      <c r="AO159" s="65"/>
      <c r="AP159" s="65"/>
      <c r="AQ159" s="65"/>
      <c r="AR159" s="65"/>
      <c r="AS159" s="65"/>
      <c r="AT159" s="65"/>
    </row>
    <row r="160" spans="1:46" hidden="1" x14ac:dyDescent="0.2">
      <c r="A160" s="216" t="s">
        <v>184</v>
      </c>
      <c r="B160" s="383"/>
      <c r="C160" s="384"/>
      <c r="D160" s="384"/>
      <c r="E160" s="384"/>
      <c r="F160" s="384"/>
      <c r="G160" s="384"/>
      <c r="H160" s="384"/>
      <c r="I160" s="384"/>
      <c r="J160" s="384"/>
      <c r="K160" s="384"/>
      <c r="L160" s="384"/>
      <c r="M160" s="384"/>
      <c r="N160" s="385"/>
      <c r="P160" s="80"/>
      <c r="R160" s="14"/>
      <c r="U160" s="331"/>
      <c r="V160" s="331"/>
      <c r="W160" s="11"/>
      <c r="AD160" s="11"/>
      <c r="AH160" s="65"/>
      <c r="AI160" s="65"/>
      <c r="AJ160" s="65"/>
      <c r="AK160" s="65"/>
      <c r="AL160" s="65"/>
      <c r="AM160" s="65"/>
      <c r="AN160" s="65"/>
      <c r="AO160" s="65"/>
      <c r="AP160" s="65"/>
      <c r="AQ160" s="65"/>
      <c r="AR160" s="65"/>
      <c r="AS160" s="65"/>
      <c r="AT160" s="65"/>
    </row>
    <row r="161" spans="2:46" x14ac:dyDescent="0.2">
      <c r="B161" s="102"/>
      <c r="C161" s="102"/>
      <c r="D161" s="102"/>
      <c r="E161" s="102"/>
      <c r="F161" s="102"/>
      <c r="G161" s="102"/>
      <c r="H161" s="102"/>
      <c r="I161" s="102"/>
      <c r="J161" s="11"/>
      <c r="L161" s="96"/>
      <c r="M161" s="96"/>
      <c r="N161" s="96"/>
      <c r="P161" s="80"/>
      <c r="R161" s="14"/>
      <c r="U161" s="41"/>
      <c r="V161" s="41"/>
      <c r="W161" s="11"/>
      <c r="AD161" s="11"/>
      <c r="AH161" s="65"/>
      <c r="AI161" s="65"/>
      <c r="AJ161" s="65"/>
      <c r="AK161" s="65"/>
      <c r="AL161" s="65"/>
      <c r="AM161" s="65"/>
      <c r="AN161" s="65"/>
      <c r="AO161" s="65"/>
      <c r="AP161" s="65"/>
      <c r="AQ161" s="65"/>
      <c r="AR161" s="65"/>
      <c r="AS161" s="65"/>
      <c r="AT161" s="65"/>
    </row>
    <row r="162" spans="2:46" x14ac:dyDescent="0.2">
      <c r="B162" s="102"/>
      <c r="C162" s="102"/>
      <c r="D162" s="102"/>
      <c r="E162" s="102"/>
      <c r="F162" s="102"/>
      <c r="G162" s="102"/>
      <c r="H162" s="102"/>
      <c r="I162" s="102"/>
      <c r="J162" s="11"/>
      <c r="L162" s="96"/>
      <c r="M162" s="96"/>
      <c r="N162" s="96"/>
      <c r="P162" s="80"/>
      <c r="R162" s="14"/>
      <c r="U162" s="41"/>
      <c r="V162" s="41"/>
      <c r="W162" s="11"/>
      <c r="AD162" s="11"/>
      <c r="AH162" s="65"/>
      <c r="AI162" s="65"/>
      <c r="AJ162" s="65"/>
      <c r="AK162" s="65"/>
      <c r="AL162" s="65"/>
      <c r="AM162" s="65"/>
      <c r="AN162" s="65"/>
      <c r="AO162" s="65"/>
      <c r="AP162" s="65"/>
      <c r="AQ162" s="65"/>
      <c r="AR162" s="65"/>
      <c r="AS162" s="65"/>
      <c r="AT162" s="65"/>
    </row>
    <row r="163" spans="2:46" ht="21" customHeight="1" x14ac:dyDescent="0.2">
      <c r="B163" s="338" t="s">
        <v>200</v>
      </c>
      <c r="C163" s="338"/>
      <c r="D163" s="338"/>
      <c r="E163" s="338"/>
      <c r="F163" s="338"/>
      <c r="H163" s="87"/>
      <c r="I163" s="87"/>
      <c r="J163" s="87"/>
      <c r="S163" s="42"/>
      <c r="T163" s="42"/>
      <c r="U163" s="42"/>
      <c r="W163" s="42"/>
    </row>
    <row r="164" spans="2:46" ht="19.5" customHeight="1" x14ac:dyDescent="0.2">
      <c r="B164" s="37" t="s">
        <v>277</v>
      </c>
      <c r="H164" s="87"/>
      <c r="I164" s="87"/>
      <c r="J164" s="87"/>
      <c r="P164" s="37"/>
      <c r="U164" s="42"/>
      <c r="V164" s="42"/>
      <c r="W164" s="42"/>
    </row>
    <row r="165" spans="2:46" ht="19.5" customHeight="1" x14ac:dyDescent="0.2">
      <c r="B165" s="342" t="s">
        <v>278</v>
      </c>
      <c r="C165" s="343"/>
      <c r="D165" s="343"/>
      <c r="E165" s="343"/>
      <c r="F165" s="343"/>
      <c r="G165" s="343"/>
      <c r="H165" s="343"/>
      <c r="I165" s="344"/>
      <c r="J165" s="87"/>
      <c r="P165" s="386"/>
      <c r="Q165" s="386"/>
      <c r="R165" s="386"/>
      <c r="S165" s="386"/>
      <c r="T165" s="219"/>
      <c r="U165" s="42"/>
    </row>
    <row r="166" spans="2:46" ht="19.5" customHeight="1" x14ac:dyDescent="0.2">
      <c r="B166" s="339"/>
      <c r="C166" s="340"/>
      <c r="D166" s="340"/>
      <c r="E166" s="340"/>
      <c r="F166" s="340"/>
      <c r="G166" s="340"/>
      <c r="H166" s="340"/>
      <c r="I166" s="341"/>
      <c r="J166" s="87"/>
      <c r="U166" s="42"/>
      <c r="AG166" s="42"/>
      <c r="AH166" s="42"/>
    </row>
    <row r="167" spans="2:46" ht="19.5" customHeight="1" x14ac:dyDescent="0.2">
      <c r="B167" s="339"/>
      <c r="C167" s="340"/>
      <c r="D167" s="340"/>
      <c r="E167" s="340"/>
      <c r="F167" s="340"/>
      <c r="G167" s="340"/>
      <c r="H167" s="340"/>
      <c r="I167" s="341"/>
      <c r="U167" s="42"/>
      <c r="X167" s="357"/>
      <c r="Y167" s="357"/>
      <c r="Z167" s="357"/>
      <c r="AA167" s="357"/>
      <c r="AB167" s="357"/>
      <c r="AG167" s="42"/>
      <c r="AH167" s="42"/>
    </row>
    <row r="168" spans="2:46" ht="19.5" customHeight="1" x14ac:dyDescent="0.2">
      <c r="B168" s="537"/>
      <c r="C168" s="537"/>
      <c r="D168" s="537"/>
      <c r="E168" s="537"/>
      <c r="F168" s="537"/>
      <c r="G168" s="537"/>
      <c r="H168" s="537"/>
      <c r="I168" s="537"/>
      <c r="U168" s="42"/>
      <c r="X168" s="357"/>
      <c r="Y168" s="357"/>
      <c r="Z168" s="357"/>
      <c r="AA168" s="357"/>
      <c r="AB168" s="357"/>
      <c r="AG168" s="42"/>
      <c r="AH168" s="42"/>
    </row>
    <row r="169" spans="2:46" ht="19.5" customHeight="1" x14ac:dyDescent="0.2">
      <c r="J169" s="11"/>
      <c r="P169" s="11"/>
      <c r="Q169" s="11"/>
      <c r="R169" s="11"/>
      <c r="S169" s="11"/>
      <c r="T169" s="11"/>
      <c r="U169" s="42"/>
      <c r="X169" s="357"/>
      <c r="Y169" s="357"/>
      <c r="Z169" s="357"/>
      <c r="AA169" s="357"/>
      <c r="AB169" s="357"/>
      <c r="AG169" s="42"/>
      <c r="AH169" s="42"/>
    </row>
    <row r="170" spans="2:46" ht="26.65" customHeight="1" x14ac:dyDescent="0.2">
      <c r="B170" s="58" t="s">
        <v>65</v>
      </c>
      <c r="P170" s="37"/>
      <c r="U170" s="42"/>
      <c r="X170" s="357"/>
      <c r="Y170" s="357"/>
      <c r="Z170" s="357"/>
      <c r="AA170" s="357"/>
      <c r="AB170" s="357"/>
      <c r="AG170" s="42"/>
      <c r="AH170" s="42"/>
    </row>
    <row r="171" spans="2:46" ht="19.5" customHeight="1" x14ac:dyDescent="0.2">
      <c r="B171" s="536" t="s">
        <v>64</v>
      </c>
      <c r="C171" s="536"/>
      <c r="D171" s="536"/>
      <c r="E171" s="536"/>
      <c r="F171" s="536"/>
      <c r="G171" s="536"/>
      <c r="H171" s="536"/>
      <c r="I171" s="536"/>
      <c r="P171" s="374"/>
      <c r="Q171" s="374"/>
      <c r="R171" s="374"/>
      <c r="S171" s="374"/>
      <c r="T171" s="219"/>
      <c r="U171" s="42"/>
      <c r="X171" s="357"/>
      <c r="Y171" s="357"/>
      <c r="Z171" s="357"/>
      <c r="AA171" s="357"/>
      <c r="AB171" s="357"/>
    </row>
    <row r="172" spans="2:46" ht="19.5" customHeight="1" x14ac:dyDescent="0.2">
      <c r="B172" s="537"/>
      <c r="C172" s="537"/>
      <c r="D172" s="537"/>
      <c r="E172" s="537"/>
      <c r="F172" s="537"/>
      <c r="G172" s="537"/>
      <c r="H172" s="537"/>
      <c r="I172" s="537"/>
      <c r="U172" s="42"/>
      <c r="X172" s="357"/>
      <c r="Y172" s="357"/>
      <c r="Z172" s="357"/>
      <c r="AA172" s="357"/>
      <c r="AB172" s="357"/>
      <c r="AG172" s="42"/>
      <c r="AH172" s="42"/>
    </row>
    <row r="173" spans="2:46" ht="19.5" customHeight="1" x14ac:dyDescent="0.2">
      <c r="B173" s="537"/>
      <c r="C173" s="537"/>
      <c r="D173" s="537"/>
      <c r="E173" s="537"/>
      <c r="F173" s="537"/>
      <c r="G173" s="537"/>
      <c r="H173" s="537"/>
      <c r="I173" s="537"/>
      <c r="U173" s="42"/>
      <c r="X173" s="357"/>
      <c r="Y173" s="357"/>
      <c r="Z173" s="357"/>
      <c r="AA173" s="357"/>
      <c r="AB173" s="357"/>
      <c r="AG173" s="42"/>
      <c r="AH173" s="42"/>
    </row>
    <row r="174" spans="2:46" ht="19.5" customHeight="1" x14ac:dyDescent="0.2">
      <c r="B174" s="537"/>
      <c r="C174" s="537"/>
      <c r="D174" s="537"/>
      <c r="E174" s="537"/>
      <c r="F174" s="537"/>
      <c r="G174" s="537"/>
      <c r="H174" s="537"/>
      <c r="I174" s="537"/>
      <c r="U174" s="42"/>
      <c r="X174" s="357"/>
      <c r="Y174" s="357"/>
      <c r="Z174" s="357"/>
      <c r="AA174" s="357"/>
      <c r="AB174" s="357"/>
      <c r="AG174" s="42"/>
      <c r="AH174" s="42"/>
    </row>
    <row r="175" spans="2:46" ht="17.25" customHeight="1" x14ac:dyDescent="0.2">
      <c r="B175" s="52"/>
      <c r="C175" s="52"/>
      <c r="D175" s="52"/>
      <c r="E175" s="52"/>
      <c r="F175" s="52"/>
      <c r="H175" s="46"/>
      <c r="I175" s="46"/>
      <c r="J175" s="46"/>
      <c r="P175" s="45"/>
      <c r="S175" s="42"/>
      <c r="T175" s="42"/>
      <c r="U175" s="42"/>
      <c r="X175" s="357"/>
      <c r="Y175" s="357"/>
      <c r="Z175" s="357"/>
      <c r="AA175" s="357"/>
      <c r="AB175" s="357"/>
      <c r="AG175" s="42"/>
      <c r="AH175" s="42"/>
    </row>
    <row r="176" spans="2:46" ht="17.25" customHeight="1" x14ac:dyDescent="0.2">
      <c r="B176" s="40" t="s">
        <v>38</v>
      </c>
      <c r="C176" s="40"/>
      <c r="D176" s="40"/>
      <c r="E176" s="40"/>
      <c r="F176" s="40"/>
      <c r="P176" s="45"/>
      <c r="S176" s="42"/>
      <c r="T176" s="42"/>
      <c r="U176" s="42"/>
      <c r="X176" s="357"/>
      <c r="Y176" s="357"/>
      <c r="Z176" s="357"/>
      <c r="AA176" s="357"/>
      <c r="AB176" s="357"/>
      <c r="AG176" s="42"/>
      <c r="AH176" s="42"/>
    </row>
    <row r="177" spans="2:34" ht="33" customHeight="1" x14ac:dyDescent="0.2">
      <c r="B177" s="342" t="s">
        <v>39</v>
      </c>
      <c r="C177" s="301"/>
      <c r="D177" s="301"/>
      <c r="E177" s="301"/>
      <c r="F177" s="301"/>
      <c r="G177" s="301"/>
      <c r="H177" s="301"/>
      <c r="I177" s="301"/>
      <c r="J177" s="110"/>
      <c r="K177" s="102"/>
      <c r="L177" s="102"/>
      <c r="M177" s="102"/>
      <c r="N177" s="102"/>
      <c r="O177" s="42"/>
      <c r="P177" s="42"/>
      <c r="Q177" s="42"/>
      <c r="R177" s="42"/>
      <c r="S177" s="42"/>
      <c r="T177" s="42"/>
      <c r="U177" s="42"/>
      <c r="X177" s="357"/>
      <c r="Y177" s="357"/>
      <c r="Z177" s="357"/>
      <c r="AA177" s="357"/>
      <c r="AB177" s="357"/>
      <c r="AG177" s="42"/>
      <c r="AH177" s="42"/>
    </row>
    <row r="178" spans="2:34" ht="17.25" customHeight="1" x14ac:dyDescent="0.2">
      <c r="B178" s="538"/>
      <c r="C178" s="539"/>
      <c r="D178" s="539"/>
      <c r="E178" s="539"/>
      <c r="F178" s="539"/>
      <c r="G178" s="539"/>
      <c r="H178" s="539"/>
      <c r="I178" s="539"/>
      <c r="J178" s="111"/>
      <c r="K178" s="112"/>
      <c r="L178" s="112"/>
      <c r="M178" s="112"/>
      <c r="N178" s="112"/>
      <c r="O178" s="42"/>
      <c r="P178" s="42"/>
      <c r="Q178" s="42"/>
      <c r="R178" s="42"/>
      <c r="S178" s="42"/>
      <c r="T178" s="42"/>
      <c r="U178" s="42"/>
      <c r="X178" s="357"/>
      <c r="Y178" s="357"/>
      <c r="Z178" s="357"/>
      <c r="AA178" s="357"/>
      <c r="AB178" s="357"/>
      <c r="AG178" s="42"/>
      <c r="AH178" s="42"/>
    </row>
    <row r="179" spans="2:34" ht="12.75" customHeight="1" x14ac:dyDescent="0.2">
      <c r="B179" s="540"/>
      <c r="C179" s="541"/>
      <c r="D179" s="541"/>
      <c r="E179" s="541"/>
      <c r="F179" s="541"/>
      <c r="G179" s="541"/>
      <c r="H179" s="541"/>
      <c r="I179" s="541"/>
      <c r="J179" s="111"/>
      <c r="K179" s="112"/>
      <c r="L179" s="112"/>
      <c r="M179" s="112"/>
      <c r="N179" s="112"/>
      <c r="X179" s="357"/>
      <c r="Y179" s="357"/>
      <c r="Z179" s="357"/>
      <c r="AA179" s="357"/>
      <c r="AB179" s="357"/>
    </row>
    <row r="180" spans="2:34" ht="12.75" customHeight="1" x14ac:dyDescent="0.2">
      <c r="B180" s="540"/>
      <c r="C180" s="541"/>
      <c r="D180" s="541"/>
      <c r="E180" s="541"/>
      <c r="F180" s="541"/>
      <c r="G180" s="541"/>
      <c r="H180" s="541"/>
      <c r="I180" s="541"/>
      <c r="J180" s="111"/>
      <c r="K180" s="112"/>
      <c r="L180" s="112"/>
      <c r="M180" s="112"/>
      <c r="N180" s="112"/>
      <c r="X180" s="357"/>
      <c r="Y180" s="357"/>
      <c r="Z180" s="357"/>
      <c r="AA180" s="357"/>
      <c r="AB180" s="357"/>
    </row>
    <row r="181" spans="2:34" ht="12.75" customHeight="1" x14ac:dyDescent="0.2">
      <c r="B181" s="540"/>
      <c r="C181" s="541"/>
      <c r="D181" s="541"/>
      <c r="E181" s="541"/>
      <c r="F181" s="541"/>
      <c r="G181" s="541"/>
      <c r="H181" s="541"/>
      <c r="I181" s="541"/>
      <c r="J181" s="111"/>
      <c r="K181" s="112"/>
      <c r="L181" s="112"/>
      <c r="M181" s="112"/>
      <c r="N181" s="112"/>
      <c r="X181" s="357"/>
      <c r="Y181" s="357"/>
      <c r="Z181" s="357"/>
      <c r="AA181" s="357"/>
      <c r="AB181" s="357"/>
    </row>
    <row r="182" spans="2:34" ht="12.75" customHeight="1" x14ac:dyDescent="0.2">
      <c r="B182" s="540"/>
      <c r="C182" s="541"/>
      <c r="D182" s="541"/>
      <c r="E182" s="541"/>
      <c r="F182" s="541"/>
      <c r="G182" s="541"/>
      <c r="H182" s="541"/>
      <c r="I182" s="541"/>
      <c r="J182" s="111"/>
      <c r="K182" s="112"/>
      <c r="L182" s="112"/>
      <c r="M182" s="112"/>
      <c r="N182" s="112"/>
      <c r="X182" s="357"/>
      <c r="Y182" s="357"/>
      <c r="Z182" s="357"/>
      <c r="AA182" s="357"/>
      <c r="AB182" s="357"/>
    </row>
    <row r="183" spans="2:34" ht="12.75" customHeight="1" x14ac:dyDescent="0.2">
      <c r="B183" s="540"/>
      <c r="C183" s="541"/>
      <c r="D183" s="541"/>
      <c r="E183" s="541"/>
      <c r="F183" s="541"/>
      <c r="G183" s="541"/>
      <c r="H183" s="541"/>
      <c r="I183" s="541"/>
      <c r="J183" s="111"/>
      <c r="K183" s="112"/>
      <c r="L183" s="112"/>
      <c r="M183" s="112"/>
      <c r="N183" s="112"/>
      <c r="X183" s="357"/>
      <c r="Y183" s="357"/>
      <c r="Z183" s="357"/>
      <c r="AA183" s="357"/>
      <c r="AB183" s="357"/>
    </row>
    <row r="184" spans="2:34" ht="12.75" customHeight="1" x14ac:dyDescent="0.2">
      <c r="B184" s="540"/>
      <c r="C184" s="541"/>
      <c r="D184" s="541"/>
      <c r="E184" s="541"/>
      <c r="F184" s="541"/>
      <c r="G184" s="541"/>
      <c r="H184" s="541"/>
      <c r="I184" s="541"/>
      <c r="J184" s="107"/>
      <c r="K184" s="108"/>
      <c r="L184" s="108"/>
      <c r="M184" s="108"/>
      <c r="N184" s="108"/>
      <c r="X184" s="357"/>
      <c r="Y184" s="357"/>
      <c r="Z184" s="357"/>
      <c r="AA184" s="357"/>
      <c r="AB184" s="357"/>
    </row>
    <row r="185" spans="2:34" ht="12.75" customHeight="1" x14ac:dyDescent="0.2">
      <c r="B185" s="540"/>
      <c r="C185" s="541"/>
      <c r="D185" s="541"/>
      <c r="E185" s="541"/>
      <c r="F185" s="541"/>
      <c r="G185" s="541"/>
      <c r="H185" s="541"/>
      <c r="I185" s="541"/>
      <c r="J185" s="107"/>
      <c r="K185" s="108"/>
      <c r="L185" s="108"/>
      <c r="M185" s="108"/>
      <c r="N185" s="108"/>
      <c r="X185" s="357"/>
      <c r="Y185" s="357"/>
      <c r="Z185" s="357"/>
      <c r="AA185" s="357"/>
      <c r="AB185" s="357"/>
    </row>
    <row r="186" spans="2:34" ht="12.75" customHeight="1" x14ac:dyDescent="0.2">
      <c r="B186" s="540"/>
      <c r="C186" s="541"/>
      <c r="D186" s="541"/>
      <c r="E186" s="541"/>
      <c r="F186" s="541"/>
      <c r="G186" s="541"/>
      <c r="H186" s="541"/>
      <c r="I186" s="541"/>
      <c r="J186" s="107"/>
      <c r="K186" s="108"/>
      <c r="L186" s="108"/>
      <c r="M186" s="108"/>
      <c r="N186" s="108"/>
      <c r="X186" s="357"/>
      <c r="Y186" s="357"/>
      <c r="Z186" s="357"/>
      <c r="AA186" s="357"/>
      <c r="AB186" s="357"/>
    </row>
    <row r="187" spans="2:34" ht="15" customHeight="1" x14ac:dyDescent="0.2">
      <c r="B187" s="542"/>
      <c r="C187" s="543"/>
      <c r="D187" s="543"/>
      <c r="E187" s="543"/>
      <c r="F187" s="543"/>
      <c r="G187" s="543"/>
      <c r="H187" s="543"/>
      <c r="I187" s="543"/>
      <c r="J187" s="107"/>
      <c r="K187" s="108"/>
      <c r="L187" s="108"/>
      <c r="M187" s="108"/>
      <c r="N187" s="108"/>
      <c r="X187" s="357"/>
      <c r="Y187" s="357"/>
      <c r="Z187" s="357"/>
      <c r="AA187" s="357"/>
      <c r="AB187" s="357"/>
    </row>
    <row r="188" spans="2:34" x14ac:dyDescent="0.2">
      <c r="P188" s="54"/>
      <c r="X188" s="357"/>
      <c r="Y188" s="357"/>
      <c r="Z188" s="357"/>
      <c r="AA188" s="357"/>
      <c r="AB188" s="357"/>
    </row>
    <row r="189" spans="2:34" ht="15" customHeight="1" x14ac:dyDescent="0.2">
      <c r="B189" s="37" t="s">
        <v>201</v>
      </c>
      <c r="M189" s="37"/>
      <c r="P189" s="37" t="s">
        <v>157</v>
      </c>
      <c r="X189" s="357"/>
      <c r="Y189" s="357"/>
      <c r="Z189" s="357"/>
      <c r="AA189" s="357"/>
      <c r="AB189" s="357"/>
    </row>
    <row r="190" spans="2:34" ht="19.5" customHeight="1" x14ac:dyDescent="0.2">
      <c r="B190" s="536" t="s">
        <v>159</v>
      </c>
      <c r="C190" s="536"/>
      <c r="D190" s="536"/>
      <c r="E190" s="536"/>
      <c r="F190" s="536"/>
      <c r="G190" s="536"/>
      <c r="H190" s="536"/>
      <c r="I190" s="536"/>
      <c r="P190" s="342" t="s">
        <v>158</v>
      </c>
      <c r="Q190" s="343"/>
      <c r="R190" s="343"/>
      <c r="S190" s="343"/>
      <c r="T190" s="343"/>
      <c r="U190" s="343"/>
      <c r="V190" s="343"/>
      <c r="W190" s="375"/>
      <c r="X190" s="357"/>
      <c r="Y190" s="357"/>
      <c r="Z190" s="357"/>
      <c r="AA190" s="357"/>
      <c r="AB190" s="357"/>
    </row>
    <row r="191" spans="2:34" ht="19.5" customHeight="1" x14ac:dyDescent="0.2">
      <c r="B191" s="537"/>
      <c r="C191" s="537"/>
      <c r="D191" s="537"/>
      <c r="E191" s="537"/>
      <c r="F191" s="537"/>
      <c r="G191" s="537"/>
      <c r="H191" s="537"/>
      <c r="I191" s="537"/>
      <c r="O191" s="62"/>
      <c r="P191" s="325"/>
      <c r="Q191" s="326"/>
      <c r="R191" s="326"/>
      <c r="S191" s="326"/>
      <c r="T191" s="326"/>
      <c r="U191" s="326"/>
      <c r="V191" s="326"/>
      <c r="W191" s="327"/>
      <c r="X191" s="357"/>
      <c r="Y191" s="357"/>
      <c r="Z191" s="357"/>
      <c r="AA191" s="357"/>
      <c r="AB191" s="357"/>
    </row>
    <row r="192" spans="2:34" ht="19.5" customHeight="1" x14ac:dyDescent="0.2">
      <c r="B192" s="537"/>
      <c r="C192" s="537"/>
      <c r="D192" s="537"/>
      <c r="E192" s="537"/>
      <c r="F192" s="537"/>
      <c r="G192" s="537"/>
      <c r="H192" s="537"/>
      <c r="I192" s="537"/>
      <c r="P192" s="325"/>
      <c r="Q192" s="326"/>
      <c r="R192" s="326"/>
      <c r="S192" s="326"/>
      <c r="T192" s="326"/>
      <c r="U192" s="326"/>
      <c r="V192" s="326"/>
      <c r="W192" s="327"/>
      <c r="X192" s="357"/>
      <c r="Y192" s="357"/>
      <c r="Z192" s="357"/>
      <c r="AA192" s="357"/>
      <c r="AB192" s="357"/>
    </row>
    <row r="193" spans="2:46" ht="19.5" customHeight="1" x14ac:dyDescent="0.2">
      <c r="B193" s="339"/>
      <c r="C193" s="340"/>
      <c r="D193" s="340"/>
      <c r="E193" s="340"/>
      <c r="F193" s="340"/>
      <c r="G193" s="340"/>
      <c r="H193" s="340"/>
      <c r="I193" s="341"/>
      <c r="P193" s="325"/>
      <c r="Q193" s="326"/>
      <c r="R193" s="326"/>
      <c r="S193" s="326"/>
      <c r="T193" s="326"/>
      <c r="U193" s="326"/>
      <c r="V193" s="326"/>
      <c r="W193" s="327"/>
      <c r="X193" s="357"/>
      <c r="Y193" s="357"/>
      <c r="Z193" s="357"/>
      <c r="AA193" s="357"/>
      <c r="AB193" s="357"/>
    </row>
    <row r="194" spans="2:46" ht="19.5" customHeight="1" x14ac:dyDescent="0.2">
      <c r="B194" s="37"/>
      <c r="P194" s="47"/>
      <c r="Q194" s="47"/>
      <c r="R194" s="47"/>
      <c r="S194" s="47"/>
      <c r="T194" s="47"/>
      <c r="U194" s="47"/>
      <c r="X194" s="357"/>
      <c r="Y194" s="357"/>
      <c r="Z194" s="357"/>
      <c r="AA194" s="357"/>
      <c r="AB194" s="357"/>
    </row>
    <row r="195" spans="2:46" ht="19.5" customHeight="1" x14ac:dyDescent="0.2">
      <c r="B195" s="37"/>
      <c r="H195" s="37"/>
      <c r="R195" s="43"/>
      <c r="U195" s="90"/>
      <c r="X195" s="357"/>
      <c r="Y195" s="357"/>
      <c r="Z195" s="357"/>
      <c r="AA195" s="357"/>
      <c r="AB195" s="357"/>
    </row>
    <row r="196" spans="2:46" ht="19.5" customHeight="1" x14ac:dyDescent="0.2">
      <c r="B196" s="37"/>
      <c r="H196" s="37"/>
      <c r="P196" s="319" t="s">
        <v>185</v>
      </c>
      <c r="Q196" s="320"/>
      <c r="R196" s="320"/>
      <c r="S196" s="320"/>
      <c r="T196" s="320"/>
      <c r="U196" s="320"/>
      <c r="V196" s="320"/>
      <c r="W196" s="321"/>
      <c r="X196" s="88"/>
      <c r="Y196" s="88"/>
      <c r="Z196" s="88"/>
      <c r="AA196" s="88"/>
      <c r="AB196" s="88"/>
    </row>
    <row r="197" spans="2:46" ht="21" customHeight="1" x14ac:dyDescent="0.2">
      <c r="M197" s="54"/>
      <c r="P197" s="322"/>
      <c r="Q197" s="323"/>
      <c r="R197" s="323"/>
      <c r="S197" s="323"/>
      <c r="T197" s="323"/>
      <c r="U197" s="323"/>
      <c r="V197" s="323"/>
      <c r="W197" s="324"/>
      <c r="X197" s="37"/>
      <c r="Y197" s="37"/>
      <c r="Z197" s="37"/>
      <c r="AA197" s="37"/>
      <c r="AB197" s="37"/>
      <c r="AC197" s="37"/>
      <c r="AD197" s="37"/>
      <c r="AE197" s="37"/>
      <c r="AF197" s="37"/>
      <c r="AG197" s="37"/>
      <c r="AH197" s="66"/>
      <c r="AI197" s="66"/>
      <c r="AJ197" s="66"/>
      <c r="AK197" s="66"/>
      <c r="AL197" s="66"/>
      <c r="AM197" s="66"/>
      <c r="AN197" s="66"/>
      <c r="AO197" s="66"/>
      <c r="AP197" s="66"/>
      <c r="AQ197" s="66"/>
      <c r="AR197" s="66"/>
      <c r="AS197" s="66"/>
      <c r="AT197" s="65"/>
    </row>
    <row r="198" spans="2:46" ht="51" customHeight="1" x14ac:dyDescent="0.2">
      <c r="B198" s="533" t="s">
        <v>132</v>
      </c>
      <c r="C198" s="534"/>
      <c r="D198" s="534"/>
      <c r="E198" s="534"/>
      <c r="F198" s="534"/>
      <c r="G198" s="534"/>
      <c r="H198" s="534"/>
      <c r="I198" s="535"/>
      <c r="P198" s="457" t="str">
        <f>"Leverantören intygar att avropssvaret är giltigt minst den tid som avropande organisation angett ovan. "&amp;CHAR(10)&amp;"("&amp;TEXT(D35,"ÅÅÅÅ-MM-DD")&amp;")"</f>
        <v>Leverantören intygar att avropssvaret är giltigt minst den tid som avropande organisation angett ovan. 
(1900-01-00)</v>
      </c>
      <c r="Q198" s="457"/>
      <c r="R198" s="457"/>
      <c r="S198" s="457"/>
      <c r="T198" s="457"/>
      <c r="U198" s="457"/>
      <c r="V198" s="457"/>
      <c r="W198" s="457"/>
      <c r="X198" s="37"/>
      <c r="Y198" s="37"/>
      <c r="Z198" s="37"/>
      <c r="AA198" s="37"/>
      <c r="AB198" s="37"/>
      <c r="AC198" s="37"/>
      <c r="AD198" s="37"/>
      <c r="AE198" s="37"/>
      <c r="AF198" s="37"/>
      <c r="AG198" s="37"/>
      <c r="AH198" s="66"/>
      <c r="AI198" s="66"/>
      <c r="AJ198" s="66"/>
      <c r="AK198" s="66"/>
      <c r="AL198" s="66"/>
      <c r="AM198" s="66"/>
      <c r="AN198" s="66"/>
      <c r="AO198" s="66"/>
      <c r="AP198" s="66"/>
      <c r="AQ198" s="66"/>
      <c r="AR198" s="66"/>
      <c r="AS198" s="66"/>
      <c r="AT198" s="65"/>
    </row>
    <row r="199" spans="2:46" ht="21" customHeight="1" x14ac:dyDescent="0.2">
      <c r="B199" s="92" t="s">
        <v>82</v>
      </c>
      <c r="P199" s="451" t="s">
        <v>41</v>
      </c>
      <c r="Q199" s="452"/>
      <c r="R199" s="452"/>
      <c r="S199" s="452"/>
      <c r="T199" s="452"/>
      <c r="U199" s="452"/>
      <c r="V199" s="452"/>
      <c r="W199" s="453"/>
      <c r="X199" s="37"/>
      <c r="Y199" s="37"/>
      <c r="Z199" s="37"/>
      <c r="AA199" s="37"/>
      <c r="AB199" s="37"/>
      <c r="AC199" s="37"/>
      <c r="AD199" s="37"/>
      <c r="AE199" s="37"/>
      <c r="AF199" s="37"/>
      <c r="AG199" s="37"/>
      <c r="AH199" s="66"/>
      <c r="AI199" s="66"/>
      <c r="AJ199" s="66"/>
      <c r="AK199" s="66"/>
      <c r="AL199" s="66"/>
      <c r="AM199" s="66"/>
      <c r="AN199" s="66"/>
      <c r="AO199" s="66"/>
      <c r="AP199" s="66"/>
      <c r="AQ199" s="66"/>
      <c r="AR199" s="66"/>
      <c r="AS199" s="66"/>
      <c r="AT199" s="65"/>
    </row>
    <row r="200" spans="2:46" ht="21.75" customHeight="1" x14ac:dyDescent="0.2">
      <c r="B200" s="314" t="s">
        <v>285</v>
      </c>
      <c r="C200" s="314"/>
      <c r="D200" s="314"/>
      <c r="E200" s="314"/>
      <c r="F200" s="314"/>
      <c r="G200" s="314"/>
      <c r="H200" s="314"/>
      <c r="I200" s="314"/>
      <c r="J200" s="14"/>
      <c r="K200" s="14"/>
      <c r="L200" s="14"/>
      <c r="M200" s="14"/>
      <c r="P200" s="325"/>
      <c r="Q200" s="326"/>
      <c r="R200" s="326"/>
      <c r="S200" s="326"/>
      <c r="T200" s="326"/>
      <c r="U200" s="326"/>
      <c r="V200" s="326"/>
      <c r="W200" s="327"/>
      <c r="X200" s="48"/>
      <c r="Y200" s="48"/>
      <c r="Z200" s="48"/>
      <c r="AA200" s="48"/>
      <c r="AB200" s="48"/>
      <c r="AC200" s="48"/>
      <c r="AD200" s="48"/>
      <c r="AE200" s="48"/>
      <c r="AF200" s="48"/>
      <c r="AG200" s="48"/>
      <c r="AH200" s="65" t="b">
        <f>IF(P200=0,TRUE,FALSE)</f>
        <v>1</v>
      </c>
      <c r="AI200" s="67"/>
      <c r="AJ200" s="68"/>
      <c r="AK200" s="65"/>
      <c r="AL200" s="65"/>
      <c r="AM200" s="65"/>
      <c r="AN200" s="65"/>
      <c r="AO200" s="65"/>
      <c r="AP200" s="65"/>
      <c r="AQ200" s="65"/>
      <c r="AR200" s="65"/>
      <c r="AS200" s="65"/>
      <c r="AT200" s="65"/>
    </row>
    <row r="201" spans="2:46" ht="7.5" customHeight="1" x14ac:dyDescent="0.2">
      <c r="B201" s="314"/>
      <c r="C201" s="314"/>
      <c r="D201" s="314"/>
      <c r="E201" s="314"/>
      <c r="F201" s="314"/>
      <c r="G201" s="314"/>
      <c r="H201" s="314"/>
      <c r="I201" s="314"/>
      <c r="J201" s="14"/>
      <c r="K201" s="14"/>
      <c r="L201" s="14"/>
      <c r="M201" s="14"/>
      <c r="P201" s="49"/>
      <c r="Q201" s="49"/>
      <c r="R201" s="49"/>
      <c r="S201" s="49"/>
      <c r="T201" s="49"/>
      <c r="X201" s="50"/>
      <c r="Y201" s="50"/>
      <c r="Z201" s="50"/>
      <c r="AA201" s="50"/>
      <c r="AB201" s="50"/>
      <c r="AC201" s="50"/>
      <c r="AD201" s="50"/>
      <c r="AE201" s="50"/>
      <c r="AF201" s="50"/>
      <c r="AG201" s="50"/>
      <c r="AH201" s="69"/>
      <c r="AI201" s="69"/>
      <c r="AJ201" s="68"/>
      <c r="AK201" s="65"/>
      <c r="AL201" s="65"/>
      <c r="AM201" s="65"/>
      <c r="AN201" s="65"/>
      <c r="AO201" s="65"/>
      <c r="AP201" s="65"/>
      <c r="AQ201" s="65"/>
      <c r="AR201" s="65"/>
      <c r="AS201" s="65"/>
      <c r="AT201" s="65"/>
    </row>
    <row r="202" spans="2:46" ht="18" customHeight="1" x14ac:dyDescent="0.2">
      <c r="B202" s="314"/>
      <c r="C202" s="314"/>
      <c r="D202" s="314"/>
      <c r="E202" s="314"/>
      <c r="F202" s="314"/>
      <c r="G202" s="314"/>
      <c r="H202" s="314"/>
      <c r="I202" s="314"/>
      <c r="J202" s="14"/>
      <c r="K202" s="14"/>
      <c r="L202" s="14"/>
      <c r="M202" s="14"/>
      <c r="P202" s="454" t="s">
        <v>42</v>
      </c>
      <c r="Q202" s="455"/>
      <c r="R202" s="455"/>
      <c r="S202" s="455"/>
      <c r="T202" s="455"/>
      <c r="U202" s="455"/>
      <c r="V202" s="455"/>
      <c r="W202" s="456"/>
      <c r="X202" s="49"/>
      <c r="Y202" s="49"/>
      <c r="Z202" s="49"/>
      <c r="AA202" s="49"/>
      <c r="AB202" s="49"/>
      <c r="AC202" s="49"/>
      <c r="AD202" s="49"/>
      <c r="AE202" s="49"/>
      <c r="AF202" s="49"/>
      <c r="AG202" s="49"/>
      <c r="AH202" s="68"/>
      <c r="AI202" s="68"/>
      <c r="AJ202" s="68"/>
      <c r="AK202" s="65"/>
      <c r="AL202" s="65"/>
      <c r="AM202" s="65"/>
      <c r="AN202" s="65"/>
      <c r="AO202" s="65"/>
      <c r="AP202" s="65"/>
      <c r="AQ202" s="65"/>
      <c r="AR202" s="65"/>
      <c r="AS202" s="65"/>
      <c r="AT202" s="65"/>
    </row>
    <row r="203" spans="2:46" ht="14.25" customHeight="1" x14ac:dyDescent="0.2">
      <c r="B203" s="55"/>
      <c r="C203" s="55"/>
      <c r="D203" s="55"/>
      <c r="P203" s="445"/>
      <c r="Q203" s="446"/>
      <c r="R203" s="446"/>
      <c r="S203" s="446"/>
      <c r="T203" s="446"/>
      <c r="U203" s="446"/>
      <c r="V203" s="446"/>
      <c r="W203" s="447"/>
      <c r="X203" s="48"/>
      <c r="Y203" s="48"/>
      <c r="Z203" s="48"/>
      <c r="AA203" s="48"/>
      <c r="AB203" s="48"/>
      <c r="AC203" s="48"/>
      <c r="AD203" s="48"/>
      <c r="AE203" s="48"/>
      <c r="AF203" s="48"/>
      <c r="AG203" s="48"/>
      <c r="AH203" s="67"/>
      <c r="AI203" s="67"/>
      <c r="AJ203" s="68"/>
      <c r="AK203" s="65"/>
      <c r="AL203" s="65"/>
      <c r="AM203" s="65"/>
      <c r="AN203" s="65"/>
      <c r="AO203" s="65"/>
      <c r="AP203" s="65"/>
      <c r="AQ203" s="65"/>
      <c r="AR203" s="65"/>
      <c r="AS203" s="65"/>
      <c r="AT203" s="65"/>
    </row>
    <row r="204" spans="2:46" ht="26.25" customHeight="1" x14ac:dyDescent="0.2">
      <c r="B204" s="55"/>
      <c r="C204" s="55"/>
      <c r="D204" s="55"/>
      <c r="F204" s="54"/>
      <c r="P204" s="448"/>
      <c r="Q204" s="449"/>
      <c r="R204" s="449"/>
      <c r="S204" s="449"/>
      <c r="T204" s="449"/>
      <c r="U204" s="449"/>
      <c r="V204" s="449"/>
      <c r="W204" s="450"/>
      <c r="X204" s="50"/>
      <c r="Y204" s="50"/>
      <c r="Z204" s="50"/>
      <c r="AA204" s="50"/>
      <c r="AB204" s="50"/>
      <c r="AC204" s="50"/>
      <c r="AD204" s="50"/>
      <c r="AE204" s="50"/>
      <c r="AF204" s="50"/>
      <c r="AG204" s="50"/>
      <c r="AH204" s="65" t="b">
        <f>IF(P203=0,TRUE,FALSE)</f>
        <v>1</v>
      </c>
      <c r="AI204" s="69"/>
      <c r="AJ204" s="68"/>
      <c r="AK204" s="65"/>
      <c r="AL204" s="65"/>
      <c r="AM204" s="65"/>
      <c r="AN204" s="65"/>
      <c r="AO204" s="65"/>
      <c r="AP204" s="65"/>
      <c r="AQ204" s="65"/>
      <c r="AR204" s="65"/>
      <c r="AS204" s="65"/>
      <c r="AT204" s="65"/>
    </row>
    <row r="205" spans="2:46" ht="42.75" customHeight="1" x14ac:dyDescent="0.2">
      <c r="F205" s="54"/>
      <c r="R205" s="50"/>
      <c r="X205" s="50"/>
      <c r="Y205" s="50"/>
      <c r="Z205" s="50"/>
      <c r="AA205" s="50"/>
      <c r="AB205" s="50"/>
      <c r="AC205" s="50"/>
      <c r="AD205" s="50"/>
      <c r="AE205" s="50"/>
      <c r="AF205" s="50"/>
      <c r="AG205" s="50"/>
      <c r="AH205" s="69"/>
      <c r="AI205" s="69"/>
      <c r="AJ205" s="68"/>
      <c r="AK205" s="65"/>
      <c r="AL205" s="65"/>
      <c r="AM205" s="65"/>
      <c r="AN205" s="65"/>
      <c r="AO205" s="65"/>
      <c r="AP205" s="65"/>
      <c r="AQ205" s="65"/>
      <c r="AR205" s="65"/>
      <c r="AS205" s="65"/>
      <c r="AT205" s="65"/>
    </row>
    <row r="206" spans="2:46" ht="42.75" customHeight="1" x14ac:dyDescent="0.2">
      <c r="T206" s="444" t="str">
        <f>IF(LarmStatus,"Minst ett av de obligatoriska kraven är inte ifyllda eller besvarde med Nej","")</f>
        <v>Minst ett av de obligatoriska kraven är inte ifyllda eller besvarde med Nej</v>
      </c>
      <c r="U206" s="444"/>
      <c r="V206" s="444"/>
      <c r="W206" s="444"/>
      <c r="X206" s="54"/>
      <c r="AH206" s="65"/>
      <c r="AI206" s="65"/>
      <c r="AJ206" s="65"/>
      <c r="AK206" s="65"/>
      <c r="AL206" s="65"/>
      <c r="AM206" s="65"/>
      <c r="AN206" s="65"/>
      <c r="AO206" s="65"/>
      <c r="AP206" s="65"/>
      <c r="AQ206" s="65"/>
      <c r="AR206" s="65"/>
      <c r="AS206" s="65"/>
      <c r="AT206" s="65"/>
    </row>
    <row r="207" spans="2:46" ht="7.5" customHeight="1" x14ac:dyDescent="0.2">
      <c r="AH207" s="65"/>
      <c r="AI207" s="65"/>
      <c r="AJ207" s="65"/>
      <c r="AK207" s="65"/>
      <c r="AL207" s="65"/>
      <c r="AM207" s="65"/>
      <c r="AN207" s="65"/>
      <c r="AO207" s="65"/>
      <c r="AP207" s="65"/>
      <c r="AQ207" s="65"/>
      <c r="AR207" s="65"/>
      <c r="AS207" s="65"/>
      <c r="AT207" s="65"/>
    </row>
    <row r="208" spans="2:46" ht="7.5" customHeight="1" x14ac:dyDescent="0.2">
      <c r="AH208" s="65"/>
      <c r="AI208" s="65"/>
      <c r="AJ208" s="65"/>
      <c r="AK208" s="65"/>
      <c r="AL208" s="65"/>
      <c r="AM208" s="65"/>
      <c r="AN208" s="65"/>
      <c r="AO208" s="65"/>
      <c r="AP208" s="65"/>
      <c r="AQ208" s="65"/>
      <c r="AR208" s="65"/>
      <c r="AS208" s="65"/>
      <c r="AT208" s="65"/>
    </row>
    <row r="209" spans="34:46" ht="20.25" customHeight="1" x14ac:dyDescent="0.2">
      <c r="AH209" s="65"/>
      <c r="AI209" s="65"/>
      <c r="AJ209" s="65"/>
      <c r="AK209" s="65"/>
      <c r="AL209" s="65"/>
      <c r="AM209" s="65"/>
      <c r="AN209" s="65"/>
      <c r="AO209" s="65"/>
      <c r="AP209" s="65"/>
      <c r="AQ209" s="65"/>
      <c r="AR209" s="65"/>
      <c r="AS209" s="65"/>
      <c r="AT209" s="65"/>
    </row>
    <row r="210" spans="34:46" ht="17.25" customHeight="1" x14ac:dyDescent="0.2">
      <c r="AH210" s="65"/>
      <c r="AI210" s="65"/>
      <c r="AJ210" s="65"/>
      <c r="AK210" s="65"/>
      <c r="AL210" s="65"/>
      <c r="AM210" s="65"/>
      <c r="AN210" s="65"/>
      <c r="AO210" s="65"/>
      <c r="AP210" s="65"/>
      <c r="AQ210" s="65"/>
      <c r="AR210" s="65"/>
      <c r="AS210" s="65"/>
      <c r="AT210" s="65"/>
    </row>
    <row r="211" spans="34:46" ht="17.25" customHeight="1" x14ac:dyDescent="0.2">
      <c r="AH211" s="65"/>
      <c r="AI211" s="65"/>
      <c r="AJ211" s="65"/>
      <c r="AK211" s="65"/>
      <c r="AL211" s="65"/>
      <c r="AM211" s="65"/>
      <c r="AN211" s="65"/>
      <c r="AO211" s="65"/>
      <c r="AP211" s="65"/>
      <c r="AQ211" s="65"/>
      <c r="AR211" s="65"/>
      <c r="AS211" s="65"/>
      <c r="AT211" s="65"/>
    </row>
    <row r="212" spans="34:46" ht="17.25" customHeight="1" x14ac:dyDescent="0.2">
      <c r="AH212" s="65"/>
      <c r="AI212" s="65"/>
      <c r="AJ212" s="65"/>
      <c r="AK212" s="65"/>
      <c r="AL212" s="65"/>
      <c r="AM212" s="65"/>
      <c r="AN212" s="65"/>
      <c r="AO212" s="65"/>
      <c r="AP212" s="65"/>
      <c r="AQ212" s="65"/>
      <c r="AR212" s="65"/>
      <c r="AS212" s="65"/>
      <c r="AT212" s="65"/>
    </row>
    <row r="213" spans="34:46" ht="17.25" customHeight="1" x14ac:dyDescent="0.2">
      <c r="AH213" s="65"/>
      <c r="AI213" s="65"/>
      <c r="AJ213" s="65"/>
      <c r="AK213" s="65"/>
      <c r="AL213" s="65"/>
      <c r="AM213" s="65"/>
      <c r="AN213" s="65"/>
      <c r="AO213" s="65"/>
      <c r="AP213" s="65"/>
      <c r="AQ213" s="65"/>
      <c r="AR213" s="65"/>
      <c r="AS213" s="65"/>
      <c r="AT213" s="65"/>
    </row>
    <row r="214" spans="34:46" ht="17.25" customHeight="1" x14ac:dyDescent="0.2">
      <c r="AH214" s="65"/>
      <c r="AI214" s="65"/>
      <c r="AJ214" s="65"/>
      <c r="AK214" s="65"/>
      <c r="AL214" s="65"/>
      <c r="AM214" s="65"/>
      <c r="AN214" s="65"/>
      <c r="AO214" s="65"/>
      <c r="AP214" s="65"/>
      <c r="AQ214" s="65"/>
      <c r="AR214" s="65"/>
      <c r="AS214" s="65"/>
      <c r="AT214" s="65"/>
    </row>
    <row r="215" spans="34:46" ht="17.25" customHeight="1" x14ac:dyDescent="0.2">
      <c r="AH215" s="65"/>
      <c r="AI215" s="65"/>
      <c r="AJ215" s="65"/>
      <c r="AK215" s="65"/>
      <c r="AL215" s="65"/>
      <c r="AM215" s="65"/>
      <c r="AN215" s="65"/>
      <c r="AO215" s="65"/>
      <c r="AP215" s="65"/>
      <c r="AQ215" s="65"/>
      <c r="AR215" s="65"/>
      <c r="AS215" s="65"/>
      <c r="AT215" s="65"/>
    </row>
    <row r="216" spans="34:46" ht="17.25" customHeight="1" x14ac:dyDescent="0.2">
      <c r="AH216" s="65"/>
      <c r="AI216" s="65"/>
      <c r="AJ216" s="65"/>
      <c r="AK216" s="65"/>
      <c r="AL216" s="65"/>
      <c r="AM216" s="65"/>
      <c r="AN216" s="65"/>
      <c r="AO216" s="65"/>
      <c r="AP216" s="65"/>
      <c r="AQ216" s="65"/>
      <c r="AR216" s="65"/>
      <c r="AS216" s="65"/>
      <c r="AT216" s="65"/>
    </row>
  </sheetData>
  <sheetProtection algorithmName="SHA-512" hashValue="OzmkBAZN4W+a2XlnAKTh9vu06ToxN/e8lFQB/kyHHxD1wb8B8Rs3eh5LFo7gxWStnGSmeohcJk4V8vDCPasadQ==" saltValue="qn2b9Odb2FqXpNrgS6TGbw==" spinCount="100000" sheet="1" formatColumns="0" formatRows="0"/>
  <dataConsolidate link="1"/>
  <mergeCells count="403">
    <mergeCell ref="P58:S58"/>
    <mergeCell ref="X59:Y59"/>
    <mergeCell ref="P66:S66"/>
    <mergeCell ref="P67:S67"/>
    <mergeCell ref="X78:Y78"/>
    <mergeCell ref="X90:Y90"/>
    <mergeCell ref="X70:Y70"/>
    <mergeCell ref="X66:Y66"/>
    <mergeCell ref="X61:Y61"/>
    <mergeCell ref="X62:Y62"/>
    <mergeCell ref="X63:Y63"/>
    <mergeCell ref="V74:W74"/>
    <mergeCell ref="X88:Y88"/>
    <mergeCell ref="X64:Y64"/>
    <mergeCell ref="X67:Y67"/>
    <mergeCell ref="X68:Y68"/>
    <mergeCell ref="X65:Y65"/>
    <mergeCell ref="P63:S63"/>
    <mergeCell ref="P64:S64"/>
    <mergeCell ref="P65:S65"/>
    <mergeCell ref="F61:L61"/>
    <mergeCell ref="F58:L58"/>
    <mergeCell ref="F60:L60"/>
    <mergeCell ref="C60:E60"/>
    <mergeCell ref="C61:E61"/>
    <mergeCell ref="X46:Y46"/>
    <mergeCell ref="P47:S47"/>
    <mergeCell ref="X47:Y47"/>
    <mergeCell ref="P48:S48"/>
    <mergeCell ref="X48:Y48"/>
    <mergeCell ref="X60:Y60"/>
    <mergeCell ref="X58:Y58"/>
    <mergeCell ref="P60:S60"/>
    <mergeCell ref="P61:S61"/>
    <mergeCell ref="P46:S46"/>
    <mergeCell ref="P49:S49"/>
    <mergeCell ref="P50:S50"/>
    <mergeCell ref="P51:S51"/>
    <mergeCell ref="P52:S52"/>
    <mergeCell ref="P53:S53"/>
    <mergeCell ref="P54:S54"/>
    <mergeCell ref="P55:S55"/>
    <mergeCell ref="P56:S56"/>
    <mergeCell ref="X57:Y57"/>
    <mergeCell ref="C64:E64"/>
    <mergeCell ref="X49:Y49"/>
    <mergeCell ref="X50:Y50"/>
    <mergeCell ref="X51:Y51"/>
    <mergeCell ref="X52:Y52"/>
    <mergeCell ref="X53:Y53"/>
    <mergeCell ref="X54:Y54"/>
    <mergeCell ref="X55:Y55"/>
    <mergeCell ref="X56:Y56"/>
    <mergeCell ref="P62:S62"/>
    <mergeCell ref="C55:E55"/>
    <mergeCell ref="F55:L55"/>
    <mergeCell ref="F56:L56"/>
    <mergeCell ref="C53:E53"/>
    <mergeCell ref="C56:E56"/>
    <mergeCell ref="C54:E54"/>
    <mergeCell ref="C51:E51"/>
    <mergeCell ref="F51:L51"/>
    <mergeCell ref="F54:L54"/>
    <mergeCell ref="F52:L52"/>
    <mergeCell ref="F53:L53"/>
    <mergeCell ref="C52:E52"/>
    <mergeCell ref="C63:E63"/>
    <mergeCell ref="C62:E62"/>
    <mergeCell ref="E98:I98"/>
    <mergeCell ref="K104:K106"/>
    <mergeCell ref="D110:J110"/>
    <mergeCell ref="D111:J111"/>
    <mergeCell ref="D112:J112"/>
    <mergeCell ref="D113:J113"/>
    <mergeCell ref="B93:J93"/>
    <mergeCell ref="B90:F90"/>
    <mergeCell ref="B112:C112"/>
    <mergeCell ref="B108:C108"/>
    <mergeCell ref="D107:J107"/>
    <mergeCell ref="D108:J108"/>
    <mergeCell ref="D109:J109"/>
    <mergeCell ref="B98:D98"/>
    <mergeCell ref="B94:D94"/>
    <mergeCell ref="B95:I95"/>
    <mergeCell ref="B106:C106"/>
    <mergeCell ref="B198:I198"/>
    <mergeCell ref="B115:C115"/>
    <mergeCell ref="B130:C130"/>
    <mergeCell ref="B116:C116"/>
    <mergeCell ref="B171:I171"/>
    <mergeCell ref="B193:I193"/>
    <mergeCell ref="B167:I167"/>
    <mergeCell ref="B168:I168"/>
    <mergeCell ref="B191:I191"/>
    <mergeCell ref="B192:I192"/>
    <mergeCell ref="B127:C127"/>
    <mergeCell ref="B172:I172"/>
    <mergeCell ref="B178:I187"/>
    <mergeCell ref="B190:I190"/>
    <mergeCell ref="B173:I173"/>
    <mergeCell ref="B174:I174"/>
    <mergeCell ref="D115:J115"/>
    <mergeCell ref="D116:J116"/>
    <mergeCell ref="D127:J127"/>
    <mergeCell ref="B117:C117"/>
    <mergeCell ref="B121:C121"/>
    <mergeCell ref="D121:J121"/>
    <mergeCell ref="B126:C126"/>
    <mergeCell ref="D126:J126"/>
    <mergeCell ref="M112:N112"/>
    <mergeCell ref="Q111:X111"/>
    <mergeCell ref="Q112:X112"/>
    <mergeCell ref="H12:I12"/>
    <mergeCell ref="B17:D17"/>
    <mergeCell ref="B13:D13"/>
    <mergeCell ref="B14:D14"/>
    <mergeCell ref="X45:Y45"/>
    <mergeCell ref="E16:I16"/>
    <mergeCell ref="S16:W16"/>
    <mergeCell ref="B35:C35"/>
    <mergeCell ref="P28:W28"/>
    <mergeCell ref="G32:I32"/>
    <mergeCell ref="B38:C38"/>
    <mergeCell ref="B37:C37"/>
    <mergeCell ref="P43:Q43"/>
    <mergeCell ref="M42:N43"/>
    <mergeCell ref="G31:I31"/>
    <mergeCell ref="G38:H38"/>
    <mergeCell ref="P15:R15"/>
    <mergeCell ref="F62:L62"/>
    <mergeCell ref="F63:L63"/>
    <mergeCell ref="F64:L64"/>
    <mergeCell ref="F65:L65"/>
    <mergeCell ref="V9:W9"/>
    <mergeCell ref="B10:D10"/>
    <mergeCell ref="E10:G10"/>
    <mergeCell ref="E17:I17"/>
    <mergeCell ref="S17:W17"/>
    <mergeCell ref="P17:R17"/>
    <mergeCell ref="D32:E32"/>
    <mergeCell ref="T13:U13"/>
    <mergeCell ref="P11:S11"/>
    <mergeCell ref="T11:W11"/>
    <mergeCell ref="H10:I10"/>
    <mergeCell ref="P10:S10"/>
    <mergeCell ref="T10:W10"/>
    <mergeCell ref="P9:U9"/>
    <mergeCell ref="P12:S12"/>
    <mergeCell ref="B32:C32"/>
    <mergeCell ref="B11:D11"/>
    <mergeCell ref="B20:I25"/>
    <mergeCell ref="P16:R16"/>
    <mergeCell ref="H11:I11"/>
    <mergeCell ref="P20:W24"/>
    <mergeCell ref="B9:G9"/>
    <mergeCell ref="H9:I9"/>
    <mergeCell ref="T12:U12"/>
    <mergeCell ref="B34:C34"/>
    <mergeCell ref="B44:F44"/>
    <mergeCell ref="D38:E38"/>
    <mergeCell ref="D35:E35"/>
    <mergeCell ref="D34:E34"/>
    <mergeCell ref="D37:E37"/>
    <mergeCell ref="B31:C31"/>
    <mergeCell ref="E11:G11"/>
    <mergeCell ref="B3:E3"/>
    <mergeCell ref="G37:H37"/>
    <mergeCell ref="P3:R3"/>
    <mergeCell ref="T3:W3"/>
    <mergeCell ref="B4:I5"/>
    <mergeCell ref="P4:W5"/>
    <mergeCell ref="B8:G8"/>
    <mergeCell ref="H8:I8"/>
    <mergeCell ref="P8:U8"/>
    <mergeCell ref="V8:W8"/>
    <mergeCell ref="B6:I6"/>
    <mergeCell ref="B7:I7"/>
    <mergeCell ref="V12:W12"/>
    <mergeCell ref="H14:I14"/>
    <mergeCell ref="P14:R14"/>
    <mergeCell ref="S14:U14"/>
    <mergeCell ref="P13:S13"/>
    <mergeCell ref="H15:I15"/>
    <mergeCell ref="E15:G15"/>
    <mergeCell ref="D31:E31"/>
    <mergeCell ref="B12:D12"/>
    <mergeCell ref="S15:U15"/>
    <mergeCell ref="E14:G14"/>
    <mergeCell ref="H13:I13"/>
    <mergeCell ref="E12:G12"/>
    <mergeCell ref="V13:W13"/>
    <mergeCell ref="V14:W14"/>
    <mergeCell ref="V15:W15"/>
    <mergeCell ref="B28:I28"/>
    <mergeCell ref="B16:D16"/>
    <mergeCell ref="B15:D15"/>
    <mergeCell ref="E13:G13"/>
    <mergeCell ref="T206:W206"/>
    <mergeCell ref="P203:W204"/>
    <mergeCell ref="P200:W200"/>
    <mergeCell ref="P199:W199"/>
    <mergeCell ref="P202:W202"/>
    <mergeCell ref="P198:W198"/>
    <mergeCell ref="B40:I40"/>
    <mergeCell ref="U142:V142"/>
    <mergeCell ref="S153:T153"/>
    <mergeCell ref="U160:V160"/>
    <mergeCell ref="R157:T158"/>
    <mergeCell ref="U154:V154"/>
    <mergeCell ref="U140:V140"/>
    <mergeCell ref="S159:T159"/>
    <mergeCell ref="U141:V141"/>
    <mergeCell ref="P44:T44"/>
    <mergeCell ref="C58:E58"/>
    <mergeCell ref="C45:E45"/>
    <mergeCell ref="C46:E46"/>
    <mergeCell ref="B43:F43"/>
    <mergeCell ref="B41:I41"/>
    <mergeCell ref="F45:L45"/>
    <mergeCell ref="L104:N105"/>
    <mergeCell ref="B105:F105"/>
    <mergeCell ref="C65:E65"/>
    <mergeCell ref="C66:E66"/>
    <mergeCell ref="P68:S68"/>
    <mergeCell ref="F66:L66"/>
    <mergeCell ref="F67:L67"/>
    <mergeCell ref="F68:L68"/>
    <mergeCell ref="C67:E67"/>
    <mergeCell ref="C68:E68"/>
    <mergeCell ref="P45:S45"/>
    <mergeCell ref="C49:E49"/>
    <mergeCell ref="C50:E50"/>
    <mergeCell ref="F46:L46"/>
    <mergeCell ref="F49:L49"/>
    <mergeCell ref="F50:L50"/>
    <mergeCell ref="P57:S57"/>
    <mergeCell ref="C59:E59"/>
    <mergeCell ref="F59:L59"/>
    <mergeCell ref="P59:S59"/>
    <mergeCell ref="C47:E47"/>
    <mergeCell ref="F47:L47"/>
    <mergeCell ref="C48:E48"/>
    <mergeCell ref="F48:L48"/>
    <mergeCell ref="C57:E57"/>
    <mergeCell ref="F57:L57"/>
    <mergeCell ref="L138:M138"/>
    <mergeCell ref="U137:V138"/>
    <mergeCell ref="B107:C107"/>
    <mergeCell ref="B100:J100"/>
    <mergeCell ref="L93:N97"/>
    <mergeCell ref="L100:N103"/>
    <mergeCell ref="B102:D102"/>
    <mergeCell ref="B109:C109"/>
    <mergeCell ref="B110:C110"/>
    <mergeCell ref="B111:C111"/>
    <mergeCell ref="M108:N108"/>
    <mergeCell ref="M109:N109"/>
    <mergeCell ref="M111:N111"/>
    <mergeCell ref="M107:N107"/>
    <mergeCell ref="Q108:X108"/>
    <mergeCell ref="Q107:X107"/>
    <mergeCell ref="D114:J114"/>
    <mergeCell ref="M119:N119"/>
    <mergeCell ref="Q119:X119"/>
    <mergeCell ref="B120:C120"/>
    <mergeCell ref="D120:J120"/>
    <mergeCell ref="M120:N120"/>
    <mergeCell ref="Q120:X120"/>
    <mergeCell ref="M121:N121"/>
    <mergeCell ref="B140:D140"/>
    <mergeCell ref="M131:N131"/>
    <mergeCell ref="B114:C114"/>
    <mergeCell ref="B113:C113"/>
    <mergeCell ref="M113:N113"/>
    <mergeCell ref="Q114:X114"/>
    <mergeCell ref="V130:W130"/>
    <mergeCell ref="Q115:X115"/>
    <mergeCell ref="M127:N127"/>
    <mergeCell ref="Q127:X127"/>
    <mergeCell ref="M114:N114"/>
    <mergeCell ref="M115:N115"/>
    <mergeCell ref="Q113:X113"/>
    <mergeCell ref="Q116:X116"/>
    <mergeCell ref="U139:V139"/>
    <mergeCell ref="D117:J117"/>
    <mergeCell ref="M117:N117"/>
    <mergeCell ref="Q117:X117"/>
    <mergeCell ref="B118:C118"/>
    <mergeCell ref="D118:J118"/>
    <mergeCell ref="M118:N118"/>
    <mergeCell ref="Q118:X118"/>
    <mergeCell ref="B119:C119"/>
    <mergeCell ref="D119:J119"/>
    <mergeCell ref="X167:AB195"/>
    <mergeCell ref="W137:X138"/>
    <mergeCell ref="S134:X136"/>
    <mergeCell ref="R134:R136"/>
    <mergeCell ref="P134:Q136"/>
    <mergeCell ref="R130:S130"/>
    <mergeCell ref="M129:N129"/>
    <mergeCell ref="P171:S171"/>
    <mergeCell ref="P190:W190"/>
    <mergeCell ref="P191:W191"/>
    <mergeCell ref="P192:W192"/>
    <mergeCell ref="U156:V156"/>
    <mergeCell ref="R147:S148"/>
    <mergeCell ref="S142:T142"/>
    <mergeCell ref="U159:V159"/>
    <mergeCell ref="B154:N160"/>
    <mergeCell ref="P165:S165"/>
    <mergeCell ref="S155:T155"/>
    <mergeCell ref="U155:V155"/>
    <mergeCell ref="Z148:AB148"/>
    <mergeCell ref="B177:I177"/>
    <mergeCell ref="Q137:Q138"/>
    <mergeCell ref="W139:X141"/>
    <mergeCell ref="M130:N130"/>
    <mergeCell ref="B200:I202"/>
    <mergeCell ref="B96:J96"/>
    <mergeCell ref="B103:J103"/>
    <mergeCell ref="L139:M139"/>
    <mergeCell ref="Q109:X109"/>
    <mergeCell ref="M110:N110"/>
    <mergeCell ref="Q110:X110"/>
    <mergeCell ref="P196:W197"/>
    <mergeCell ref="P193:W193"/>
    <mergeCell ref="P145:Q145"/>
    <mergeCell ref="R145:S145"/>
    <mergeCell ref="B146:N148"/>
    <mergeCell ref="B153:N153"/>
    <mergeCell ref="S156:T156"/>
    <mergeCell ref="U153:V153"/>
    <mergeCell ref="B163:F163"/>
    <mergeCell ref="B166:I166"/>
    <mergeCell ref="B165:I165"/>
    <mergeCell ref="R137:R138"/>
    <mergeCell ref="S137:T138"/>
    <mergeCell ref="S139:T139"/>
    <mergeCell ref="S140:T140"/>
    <mergeCell ref="S141:T141"/>
    <mergeCell ref="M116:N116"/>
    <mergeCell ref="Q121:X121"/>
    <mergeCell ref="B122:C122"/>
    <mergeCell ref="D122:J122"/>
    <mergeCell ref="M122:N122"/>
    <mergeCell ref="Q122:X122"/>
    <mergeCell ref="B123:C123"/>
    <mergeCell ref="D123:J123"/>
    <mergeCell ref="M123:N123"/>
    <mergeCell ref="Q123:X123"/>
    <mergeCell ref="M126:N126"/>
    <mergeCell ref="Q126:X126"/>
    <mergeCell ref="B124:C124"/>
    <mergeCell ref="D124:J124"/>
    <mergeCell ref="M124:N124"/>
    <mergeCell ref="Q124:X124"/>
    <mergeCell ref="B125:C125"/>
    <mergeCell ref="D125:J125"/>
    <mergeCell ref="M125:N125"/>
    <mergeCell ref="Q125:X125"/>
    <mergeCell ref="D75:M75"/>
    <mergeCell ref="Q75:U75"/>
    <mergeCell ref="V75:W75"/>
    <mergeCell ref="X75:Y75"/>
    <mergeCell ref="D76:M76"/>
    <mergeCell ref="Q76:U76"/>
    <mergeCell ref="V76:W76"/>
    <mergeCell ref="X76:Y76"/>
    <mergeCell ref="D77:M77"/>
    <mergeCell ref="Q77:U77"/>
    <mergeCell ref="V77:W77"/>
    <mergeCell ref="X77:Y77"/>
    <mergeCell ref="D79:M79"/>
    <mergeCell ref="Q79:U79"/>
    <mergeCell ref="V79:W79"/>
    <mergeCell ref="X79:Y79"/>
    <mergeCell ref="D80:M80"/>
    <mergeCell ref="Q80:U80"/>
    <mergeCell ref="V80:W80"/>
    <mergeCell ref="X80:Y80"/>
    <mergeCell ref="D78:M78"/>
    <mergeCell ref="Q78:U78"/>
    <mergeCell ref="V78:W78"/>
    <mergeCell ref="D85:L85"/>
    <mergeCell ref="Q85:U85"/>
    <mergeCell ref="V85:W85"/>
    <mergeCell ref="X85:Y85"/>
    <mergeCell ref="D86:L86"/>
    <mergeCell ref="Q86:U86"/>
    <mergeCell ref="V86:W86"/>
    <mergeCell ref="X86:Y86"/>
    <mergeCell ref="D81:M81"/>
    <mergeCell ref="Q81:U81"/>
    <mergeCell ref="V81:W81"/>
    <mergeCell ref="X81:Y81"/>
    <mergeCell ref="D82:M82"/>
    <mergeCell ref="Q82:U82"/>
    <mergeCell ref="V82:W82"/>
    <mergeCell ref="X82:Y82"/>
    <mergeCell ref="D83:M83"/>
    <mergeCell ref="Q83:U83"/>
    <mergeCell ref="V83:W83"/>
    <mergeCell ref="X83:Y83"/>
  </mergeCells>
  <phoneticPr fontId="0" type="noConversion"/>
  <conditionalFormatting sqref="P200:W200 P203:W204">
    <cfRule type="expression" dxfId="74" priority="448" stopIfTrue="1">
      <formula>#REF!="Ja"</formula>
    </cfRule>
  </conditionalFormatting>
  <conditionalFormatting sqref="S17:W17">
    <cfRule type="expression" dxfId="73" priority="446" stopIfTrue="1">
      <formula>$P$17="Nej"</formula>
    </cfRule>
  </conditionalFormatting>
  <conditionalFormatting sqref="B42:F42">
    <cfRule type="expression" dxfId="72" priority="447" stopIfTrue="1">
      <formula>#REF!="Leveransavtal"</formula>
    </cfRule>
  </conditionalFormatting>
  <conditionalFormatting sqref="V148 P146 Z144 P147:Q148">
    <cfRule type="expression" dxfId="71" priority="444" stopIfTrue="1">
      <formula>#REF!=TRUE</formula>
    </cfRule>
  </conditionalFormatting>
  <conditionalFormatting sqref="B38:C38">
    <cfRule type="expression" dxfId="70" priority="443" stopIfTrue="1">
      <formula>#REF!="Leveransavtal"</formula>
    </cfRule>
  </conditionalFormatting>
  <conditionalFormatting sqref="D38:E38">
    <cfRule type="expression" dxfId="69" priority="426" stopIfTrue="1">
      <formula>#REF!="Leveransavtal"</formula>
    </cfRule>
  </conditionalFormatting>
  <conditionalFormatting sqref="J140">
    <cfRule type="cellIs" dxfId="68" priority="356" stopIfTrue="1" operator="greaterThan">
      <formula>1</formula>
    </cfRule>
    <cfRule type="cellIs" dxfId="67" priority="425" stopIfTrue="1" operator="lessThan">
      <formula>1</formula>
    </cfRule>
  </conditionalFormatting>
  <conditionalFormatting sqref="P108:P116 P127">
    <cfRule type="expression" dxfId="66" priority="1787" stopIfTrue="1">
      <formula>IF(AND(K108="Ska-krav",P108="Nej"),TRUE,FALSE)</formula>
    </cfRule>
    <cfRule type="expression" dxfId="65" priority="1788" stopIfTrue="1">
      <formula>IF(OR(K108="",K108="Inget krav"),TRUE,FALSE)</formula>
    </cfRule>
  </conditionalFormatting>
  <conditionalFormatting sqref="T165">
    <cfRule type="cellIs" dxfId="64" priority="354" stopIfTrue="1" operator="equal">
      <formula>"Nej"</formula>
    </cfRule>
  </conditionalFormatting>
  <conditionalFormatting sqref="T171">
    <cfRule type="cellIs" dxfId="63" priority="349" stopIfTrue="1" operator="equal">
      <formula>"Nej"</formula>
    </cfRule>
  </conditionalFormatting>
  <conditionalFormatting sqref="T165 T171">
    <cfRule type="expression" dxfId="62" priority="355" stopIfTrue="1">
      <formula>AG165</formula>
    </cfRule>
  </conditionalFormatting>
  <conditionalFormatting sqref="F60:F68 C60:C68 B46:C46 F46 M46:N46 M49:N56 F49:F56 C49:C56 B48 B50 B52 B54 B56 B58 B60 B62 B64 B66 B68 M60:N68">
    <cfRule type="expression" dxfId="61" priority="330">
      <formula>$C46=ValVarTja</formula>
    </cfRule>
  </conditionalFormatting>
  <conditionalFormatting sqref="V46 P46 V52:V53 V66 V68 V60:V61 T60:T68 T46 V56 P50:P56 T49:T56 V49">
    <cfRule type="expression" dxfId="60" priority="328">
      <formula>$C46&lt;&gt;ValVarTja</formula>
    </cfRule>
  </conditionalFormatting>
  <conditionalFormatting sqref="P108:X116 P127:X127">
    <cfRule type="expression" dxfId="59" priority="320">
      <formula>$B108&lt;&gt;ValVarTja</formula>
    </cfRule>
  </conditionalFormatting>
  <conditionalFormatting sqref="R146">
    <cfRule type="expression" dxfId="58" priority="303" stopIfTrue="1">
      <formula>#REF!=TRUE</formula>
    </cfRule>
  </conditionalFormatting>
  <conditionalFormatting sqref="M130:N130">
    <cfRule type="expression" dxfId="57" priority="299">
      <formula>$C$103="Ut2"</formula>
    </cfRule>
  </conditionalFormatting>
  <conditionalFormatting sqref="M129:N130 T130">
    <cfRule type="expression" dxfId="56" priority="301">
      <formula>$C$103="Ut1"</formula>
    </cfRule>
  </conditionalFormatting>
  <conditionalFormatting sqref="L129:L130 P130:Q130">
    <cfRule type="expression" dxfId="55" priority="300">
      <formula>$C$103="Ut2"</formula>
    </cfRule>
  </conditionalFormatting>
  <conditionalFormatting sqref="P191:W193">
    <cfRule type="expression" dxfId="54" priority="138" stopIfTrue="1">
      <formula>#REF!="Ja"</formula>
    </cfRule>
  </conditionalFormatting>
  <conditionalFormatting sqref="P49">
    <cfRule type="expression" dxfId="53" priority="119">
      <formula>$C49&lt;&gt;ValVarTja</formula>
    </cfRule>
  </conditionalFormatting>
  <conditionalFormatting sqref="P60:P68">
    <cfRule type="expression" dxfId="52" priority="118">
      <formula>$C60&lt;&gt;ValVarTja</formula>
    </cfRule>
  </conditionalFormatting>
  <conditionalFormatting sqref="V54:W55">
    <cfRule type="expression" dxfId="51" priority="109">
      <formula>$C54=ValVarTja</formula>
    </cfRule>
  </conditionalFormatting>
  <conditionalFormatting sqref="V50:W51">
    <cfRule type="expression" dxfId="50" priority="108">
      <formula>$C50=ValVarTja</formula>
    </cfRule>
  </conditionalFormatting>
  <conditionalFormatting sqref="V62:W65">
    <cfRule type="expression" dxfId="49" priority="107">
      <formula>$C62=ValVarTja</formula>
    </cfRule>
  </conditionalFormatting>
  <conditionalFormatting sqref="V67:W67">
    <cfRule type="expression" dxfId="48" priority="106">
      <formula>$C67=ValVarTja</formula>
    </cfRule>
  </conditionalFormatting>
  <conditionalFormatting sqref="X130">
    <cfRule type="expression" dxfId="47" priority="104">
      <formula>$C$103="Ut1"</formula>
    </cfRule>
  </conditionalFormatting>
  <conditionalFormatting sqref="V130:W130">
    <cfRule type="expression" dxfId="46" priority="102">
      <formula>$C$103="Ut1"</formula>
    </cfRule>
  </conditionalFormatting>
  <conditionalFormatting sqref="M58:N58 F58 C58">
    <cfRule type="expression" dxfId="45" priority="94">
      <formula>$C58=ValVarTja</formula>
    </cfRule>
  </conditionalFormatting>
  <conditionalFormatting sqref="V58 T58">
    <cfRule type="expression" dxfId="44" priority="93">
      <formula>$C58&lt;&gt;ValVarTja</formula>
    </cfRule>
  </conditionalFormatting>
  <conditionalFormatting sqref="P58">
    <cfRule type="expression" dxfId="43" priority="92">
      <formula>$C58&lt;&gt;ValVarTja</formula>
    </cfRule>
  </conditionalFormatting>
  <conditionalFormatting sqref="M47:N47 F47 C47">
    <cfRule type="expression" dxfId="42" priority="91">
      <formula>$C47=ValVarTja</formula>
    </cfRule>
  </conditionalFormatting>
  <conditionalFormatting sqref="T47 V47">
    <cfRule type="expression" dxfId="41" priority="90">
      <formula>$C47&lt;&gt;ValVarTja</formula>
    </cfRule>
  </conditionalFormatting>
  <conditionalFormatting sqref="P47">
    <cfRule type="expression" dxfId="40" priority="89">
      <formula>$C47&lt;&gt;ValVarTja</formula>
    </cfRule>
  </conditionalFormatting>
  <conditionalFormatting sqref="M48:N48 F48 C48">
    <cfRule type="expression" dxfId="39" priority="88">
      <formula>$C48=ValVarTja</formula>
    </cfRule>
  </conditionalFormatting>
  <conditionalFormatting sqref="T48 V48">
    <cfRule type="expression" dxfId="38" priority="87">
      <formula>$C48&lt;&gt;ValVarTja</formula>
    </cfRule>
  </conditionalFormatting>
  <conditionalFormatting sqref="P48">
    <cfRule type="expression" dxfId="37" priority="86">
      <formula>$C48&lt;&gt;ValVarTja</formula>
    </cfRule>
  </conditionalFormatting>
  <conditionalFormatting sqref="B47 B49 B51 B53 B55">
    <cfRule type="expression" dxfId="36" priority="85">
      <formula>$C47=ValVarTja</formula>
    </cfRule>
  </conditionalFormatting>
  <conditionalFormatting sqref="M57:N57 F57 B57:C57">
    <cfRule type="expression" dxfId="35" priority="82">
      <formula>$C57=ValVarTja</formula>
    </cfRule>
  </conditionalFormatting>
  <conditionalFormatting sqref="V57 P57 T57">
    <cfRule type="expression" dxfId="34" priority="81">
      <formula>$C57&lt;&gt;ValVarTja</formula>
    </cfRule>
  </conditionalFormatting>
  <conditionalFormatting sqref="N72">
    <cfRule type="expression" dxfId="33" priority="80">
      <formula>$D72=ValOpt</formula>
    </cfRule>
  </conditionalFormatting>
  <conditionalFormatting sqref="P117:P120">
    <cfRule type="expression" dxfId="32" priority="75" stopIfTrue="1">
      <formula>IF(AND(K117="Ska-krav",P117="Nej"),TRUE,FALSE)</formula>
    </cfRule>
    <cfRule type="expression" dxfId="31" priority="76" stopIfTrue="1">
      <formula>IF(OR(K117="",K117="Inget krav"),TRUE,FALSE)</formula>
    </cfRule>
  </conditionalFormatting>
  <conditionalFormatting sqref="P117:X120">
    <cfRule type="expression" dxfId="30" priority="73">
      <formula>$B117&lt;&gt;ValVarTja</formula>
    </cfRule>
  </conditionalFormatting>
  <conditionalFormatting sqref="P121:P123 P126">
    <cfRule type="expression" dxfId="29" priority="64" stopIfTrue="1">
      <formula>IF(AND(K121="Ska-krav",P121="Nej"),TRUE,FALSE)</formula>
    </cfRule>
    <cfRule type="expression" dxfId="28" priority="65" stopIfTrue="1">
      <formula>IF(OR(K121="",K121="Inget krav"),TRUE,FALSE)</formula>
    </cfRule>
  </conditionalFormatting>
  <conditionalFormatting sqref="P121:X123 P126:X126">
    <cfRule type="expression" dxfId="27" priority="62">
      <formula>$B121&lt;&gt;ValVarTja</formula>
    </cfRule>
  </conditionalFormatting>
  <conditionalFormatting sqref="P124:P125">
    <cfRule type="expression" dxfId="26" priority="53" stopIfTrue="1">
      <formula>IF(AND(K124="Ska-krav",P124="Nej"),TRUE,FALSE)</formula>
    </cfRule>
    <cfRule type="expression" dxfId="25" priority="54" stopIfTrue="1">
      <formula>IF(OR(K124="",K124="Inget krav"),TRUE,FALSE)</formula>
    </cfRule>
  </conditionalFormatting>
  <conditionalFormatting sqref="K108:K127">
    <cfRule type="expression" dxfId="24" priority="50">
      <formula>ISNUMBER(SEARCH("1",$B$96))=TRUE</formula>
    </cfRule>
  </conditionalFormatting>
  <conditionalFormatting sqref="P124:X125">
    <cfRule type="expression" dxfId="23" priority="51">
      <formula>$B124&lt;&gt;ValVarTja</formula>
    </cfRule>
  </conditionalFormatting>
  <conditionalFormatting sqref="L108:L127">
    <cfRule type="expression" dxfId="22" priority="52" stopIfTrue="1">
      <formula>OR(UtvarderingsVal="UtFalskt",UtvarderingsVal="Ut2")</formula>
    </cfRule>
    <cfRule type="expression" dxfId="21" priority="55" stopIfTrue="1">
      <formula>IF(K108&lt;&gt;"Bör-krav",IF(L108&gt;0,TRUE,FALSE),FALSE)</formula>
    </cfRule>
    <cfRule type="expression" dxfId="20" priority="56">
      <formula>IF(K108&lt;&gt;"Bör-krav",TRUE,FALSE)</formula>
    </cfRule>
  </conditionalFormatting>
  <conditionalFormatting sqref="D108:N127">
    <cfRule type="expression" dxfId="19" priority="57">
      <formula>$B108=ValVarKrav</formula>
    </cfRule>
  </conditionalFormatting>
  <conditionalFormatting sqref="M108:N127">
    <cfRule type="expression" dxfId="18" priority="47" stopIfTrue="1">
      <formula>OR(UtvarderingsVal="UtFalskt",UtvarderingsVal="Ut1")</formula>
    </cfRule>
    <cfRule type="expression" dxfId="17" priority="48" stopIfTrue="1">
      <formula>IF(K108&lt;&gt;"Bör-krav",IF(M108&gt;0,TRUE,FALSE),FALSE)</formula>
    </cfRule>
    <cfRule type="expression" dxfId="16" priority="49">
      <formula>IF(K108&lt;&gt;"Bör-krav",TRUE,FALSE)</formula>
    </cfRule>
  </conditionalFormatting>
  <conditionalFormatting sqref="B59 B61 B63 B65 B67">
    <cfRule type="expression" dxfId="15" priority="8">
      <formula>$C59=ValVarTja</formula>
    </cfRule>
  </conditionalFormatting>
  <conditionalFormatting sqref="M59:N59 F59 C59">
    <cfRule type="expression" dxfId="14" priority="7">
      <formula>$C59=ValVarTja</formula>
    </cfRule>
  </conditionalFormatting>
  <conditionalFormatting sqref="V59 T59">
    <cfRule type="expression" dxfId="13" priority="6">
      <formula>$C59&lt;&gt;ValVarTja</formula>
    </cfRule>
  </conditionalFormatting>
  <conditionalFormatting sqref="P59">
    <cfRule type="expression" dxfId="12" priority="5">
      <formula>$C59&lt;&gt;ValVarTja</formula>
    </cfRule>
  </conditionalFormatting>
  <conditionalFormatting sqref="B75 B77 B79 B81 B83">
    <cfRule type="expression" dxfId="11" priority="4">
      <formula>$C75=ValVarTja</formula>
    </cfRule>
  </conditionalFormatting>
  <conditionalFormatting sqref="B76 B78 B80 B82">
    <cfRule type="expression" dxfId="10" priority="3">
      <formula>$C76=ValVarTja</formula>
    </cfRule>
  </conditionalFormatting>
  <conditionalFormatting sqref="B86">
    <cfRule type="expression" dxfId="9" priority="2">
      <formula>$C86=ValVarTja</formula>
    </cfRule>
  </conditionalFormatting>
  <conditionalFormatting sqref="B85">
    <cfRule type="expression" dxfId="8" priority="1">
      <formula>$C85=ValVarTja</formula>
    </cfRule>
  </conditionalFormatting>
  <dataValidations disablePrompts="1" xWindow="179" yWindow="422" count="19">
    <dataValidation type="list" allowBlank="1" showInputMessage="1" showErrorMessage="1" sqref="T165 P17 Q195 T171 P108:P128" xr:uid="{00000000-0002-0000-0100-000000000000}">
      <formula1>"Ja,Nej"</formula1>
    </dataValidation>
    <dataValidation type="date" errorStyle="information" allowBlank="1" showInputMessage="1" showErrorMessage="1" errorTitle="Fel" error="Ange datum i datumformatet ÅÅÅÅ-MM-DD" promptTitle="Datum" prompt="Datum i datumformatet ÅÅÅÅ-MM-DD" sqref="D35:E35" xr:uid="{00000000-0002-0000-0100-000001000000}">
      <formula1>40817</formula1>
      <formula2>43585</formula2>
    </dataValidation>
    <dataValidation type="date" errorStyle="information" allowBlank="1" showInputMessage="1" showErrorMessage="1" errorTitle="Fel" error="Fel datumformat._x000a_Ange datum i datumformatet ÅÅÅÅ-MM-DD Alternativt texten &quot;Ej tillämpligt&quot;_x000a_" promptTitle="Datum" prompt="Datum i datumformatet ÅÅÅÅ-MM-DD_x000a_" sqref="B35:C35" xr:uid="{00000000-0002-0000-0100-000002000000}">
      <formula1>40817</formula1>
      <formula2>43585</formula2>
    </dataValidation>
    <dataValidation allowBlank="1" showErrorMessage="1" sqref="B38:E38" xr:uid="{00000000-0002-0000-0100-000003000000}"/>
    <dataValidation type="decimal" allowBlank="1" showInputMessage="1" showErrorMessage="1" error="Talet måste vara mellan 0 och 100" sqref="D42:E42" xr:uid="{00000000-0002-0000-0100-000004000000}">
      <formula1>0</formula1>
      <formula2>100</formula2>
    </dataValidation>
    <dataValidation type="list" allowBlank="1" showInputMessage="1" showErrorMessage="1" sqref="F42" xr:uid="{00000000-0002-0000-0100-000005000000}">
      <formula1>"Mån,År"</formula1>
    </dataValidation>
    <dataValidation type="date" errorStyle="information" allowBlank="1" showInputMessage="1" showErrorMessage="1" errorTitle="Fel" error="Ange datum i datumformatet ÅÅÅÅ-MM-DD och får inte vara tidigare än 2012-01-01 eller senare än 2016-01-01_x000a_Alternativt texten &quot;Ej tillämpligt&quot;_x000a_" promptTitle="Datum" prompt="Datum i datumformatet ÅÅÅÅ-MM-DD alternativt texten &quot;Ej tillämpligt&quot;_x000a_" sqref="B42:C42" xr:uid="{00000000-0002-0000-0100-000006000000}">
      <formula1>40544</formula1>
      <formula2>72686</formula2>
    </dataValidation>
    <dataValidation type="date" errorStyle="information" allowBlank="1" showInputMessage="1" showErrorMessage="1" errorTitle="Fel" error="Ogiltigt datum._x000a_Datum anges i datumformatet ÅÅÅÅ-MM-DD och får inte vara senare än datumet &quot;Sista dag för avropssvar&quot;" promptTitle="Datum" prompt="Datum i datumformatet ÅÅÅÅ-MM-DD" sqref="D32" xr:uid="{00000000-0002-0000-0100-000007000000}">
      <formula1>40817</formula1>
      <formula2>D35</formula2>
    </dataValidation>
    <dataValidation type="date" errorStyle="information" allowBlank="1" showInputMessage="1" showErrorMessage="1" errorTitle="Fel" error="Ogiltigt datum._x000a_Datum anges i datumformatet ÅÅÅÅ-MM-DD och får inte vara senare än datumet &quot;Sista dag för avropssvar&quot;" promptTitle="Datum" prompt="Datum i datumformatet ÅÅÅÅ-MM-DD" sqref="B32" xr:uid="{00000000-0002-0000-0100-000008000000}">
      <formula1>40909</formula1>
      <formula2>B35</formula2>
    </dataValidation>
    <dataValidation type="date" errorStyle="information" allowBlank="1" showInputMessage="1" showErrorMessage="1" errorTitle="Fel" error="Fel datumformat._x000a_Ange datum i datumformatet ÅÅÅÅ-MM-DD Alternativt texten &quot;Ej tillämpligt&quot;_x000a_" promptTitle="Datum" prompt="Datum i datumformatet ÅÅÅÅ-MM-DD_x000a_Som tumregel vid komplexa avrop kan det anses rimligt med minst 14 arbetsdagars svarstid och vid mindre komplexa avrop är motsvarande svarstid sju arbetsdagar." sqref="B39" xr:uid="{00000000-0002-0000-0100-000009000000}">
      <formula1>40817</formula1>
      <formula2>42308</formula2>
    </dataValidation>
    <dataValidation type="date" errorStyle="information" allowBlank="1" showInputMessage="1" showErrorMessage="1" errorTitle="Fel" error="Ange datum i datumformatet ÅÅÅÅ-MM-DD" promptTitle="Datum" prompt="Datum i datumformatet ÅÅÅÅ-MM-DD" sqref="D39" xr:uid="{00000000-0002-0000-0100-00000A000000}">
      <formula1>40817</formula1>
      <formula2>42308</formula2>
    </dataValidation>
    <dataValidation type="list" allowBlank="1" showInputMessage="1" showErrorMessage="1" sqref="K108:K128" xr:uid="{00000000-0002-0000-0100-00000B000000}">
      <formula1>"Välj typ av krav,Bör-krav,Ska-krav"</formula1>
    </dataValidation>
    <dataValidation type="list" allowBlank="1" showInputMessage="1" showErrorMessage="1" sqref="B128:C128" xr:uid="{00000000-0002-0000-0100-00000C000000}">
      <formula1>ResVarTja</formula1>
    </dataValidation>
    <dataValidation type="list" allowBlank="1" showInputMessage="1" showErrorMessage="1" sqref="B96:J96" xr:uid="{00000000-0002-0000-0100-00000D000000}">
      <formula1>TblGrundTilldeln</formula1>
    </dataValidation>
    <dataValidation type="list" allowBlank="1" showInputMessage="1" showErrorMessage="1" sqref="B103:J103" xr:uid="{00000000-0002-0000-0100-00000E000000}">
      <formula1>TblUtVrd</formula1>
    </dataValidation>
    <dataValidation type="list" allowBlank="1" showInputMessage="1" showErrorMessage="1" error="Antal kan endast vara 0 eller 1" sqref="N72" xr:uid="{00000000-0002-0000-0100-00000F000000}">
      <formula1>"Ja,Nej"</formula1>
    </dataValidation>
    <dataValidation type="list" allowBlank="1" showInputMessage="1" showErrorMessage="1" sqref="B108:C127" xr:uid="{00000000-0002-0000-0100-000010000000}">
      <formula1>Tbl_krav</formula1>
    </dataValidation>
    <dataValidation type="list" allowBlank="1" showInputMessage="1" showErrorMessage="1" sqref="N85:N86" xr:uid="{00000000-0002-0000-0100-000011000000}">
      <formula1>"välj enhet….,styck,timmar"</formula1>
    </dataValidation>
    <dataValidation type="list" allowBlank="1" showInputMessage="1" showErrorMessage="1" error="Antal kan endast vara 0 eller 1" sqref="N75:N76 N80" xr:uid="{00000000-0002-0000-0100-000012000000}">
      <formula1>"0,1"</formula1>
    </dataValidation>
  </dataValidations>
  <pageMargins left="0.31496062992125984" right="0.31496062992125984" top="0.39370078740157483" bottom="0.39370078740157483" header="0.51181102362204722" footer="0.19685039370078741"/>
  <pageSetup paperSize="9" scale="65" fitToWidth="0" fitToHeight="0" pageOrder="overThenDown" orientation="landscape" r:id="rId1"/>
  <headerFooter alignWithMargins="0">
    <oddFooter>&amp;R&amp;P (&amp;N)</oddFooter>
  </headerFooter>
  <rowBreaks count="4" manualBreakCount="4">
    <brk id="42" min="1" max="28" man="1"/>
    <brk id="103" min="1" max="28" man="1"/>
    <brk id="162" min="1" max="28" man="1"/>
    <brk id="205" min="1" max="28" man="1"/>
  </rowBreaks>
  <colBreaks count="1" manualBreakCount="1">
    <brk id="15"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865" id="{00000000-000E-0000-0100-00000B000000}">
            <xm:f>ISNUMBER(SEARCH("2",Admin!$D$53))=TRUE</xm:f>
            <x14:dxf>
              <font>
                <strike val="0"/>
                <color theme="0"/>
              </font>
              <fill>
                <patternFill>
                  <bgColor theme="0"/>
                </patternFill>
              </fill>
              <border>
                <left style="thin">
                  <color theme="0"/>
                </left>
                <right style="thin">
                  <color theme="0"/>
                </right>
                <top/>
                <bottom/>
                <vertical/>
                <horizontal/>
              </border>
            </x14:dxf>
          </x14:cfRule>
          <xm:sqref>P130:Q130</xm:sqref>
        </x14:conditionalFormatting>
        <x14:conditionalFormatting xmlns:xm="http://schemas.microsoft.com/office/excel/2006/main">
          <x14:cfRule type="expression" priority="1866" id="{00000000-000E-0000-0100-00000A000000}">
            <xm:f>ISNUMBER(SEARCH("1",Admin!$D$53))=TRUE</xm:f>
            <x14:dxf>
              <font>
                <color theme="0"/>
              </font>
              <fill>
                <patternFill>
                  <bgColor theme="0"/>
                </patternFill>
              </fill>
              <border>
                <right/>
                <top/>
                <bottom/>
              </border>
            </x14:dxf>
          </x14:cfRule>
          <xm:sqref>M130:N130</xm:sqref>
        </x14:conditionalFormatting>
        <x14:conditionalFormatting xmlns:xm="http://schemas.microsoft.com/office/excel/2006/main">
          <x14:cfRule type="expression" priority="1867" id="{00000000-000E-0000-0100-000009000000}">
            <xm:f>ISNUMBER(SEARCH("1",Admin!$D$53))=TRUE</xm:f>
            <x14:dxf>
              <font>
                <color theme="0"/>
              </font>
            </x14:dxf>
          </x14:cfRule>
          <xm:sqref>M129:N129</xm:sqref>
        </x14:conditionalFormatting>
        <x14:conditionalFormatting xmlns:xm="http://schemas.microsoft.com/office/excel/2006/main">
          <x14:cfRule type="expression" priority="1869" id="{00000000-000E-0000-0100-000007000000}">
            <xm:f>ISNUMBER(SEARCH("Ut2",Admin!$D$53))=TRUE</xm:f>
            <x14:dxf>
              <font>
                <color theme="0"/>
              </font>
              <fill>
                <patternFill>
                  <bgColor theme="0"/>
                </patternFill>
              </fill>
            </x14:dxf>
          </x14:cfRule>
          <xm:sqref>L129</xm:sqref>
        </x14:conditionalFormatting>
        <x14:conditionalFormatting xmlns:xm="http://schemas.microsoft.com/office/excel/2006/main">
          <x14:cfRule type="expression" priority="1870" id="{00000000-000E-0000-0100-000006000000}">
            <xm:f>ISNUMBER(SEARCH("1",Admin!$D$53))=TRUE</xm:f>
            <x14:dxf>
              <font>
                <strike val="0"/>
                <color theme="0"/>
              </font>
              <fill>
                <patternFill>
                  <bgColor theme="0"/>
                </patternFill>
              </fill>
              <border>
                <left/>
                <right/>
                <top/>
                <bottom/>
              </border>
            </x14:dxf>
          </x14:cfRule>
          <xm:sqref>T130</xm:sqref>
        </x14:conditionalFormatting>
        <x14:conditionalFormatting xmlns:xm="http://schemas.microsoft.com/office/excel/2006/main">
          <x14:cfRule type="expression" priority="105" id="{614E477E-3C9E-4563-95EE-B86C68ACD3D9}">
            <xm:f>ISNUMBER(SEARCH("1",Admin!$D$53))=TRUE</xm:f>
            <x14:dxf>
              <font>
                <strike val="0"/>
                <color theme="0"/>
              </font>
              <fill>
                <patternFill>
                  <bgColor theme="0"/>
                </patternFill>
              </fill>
              <border>
                <left/>
                <right/>
                <top/>
                <bottom/>
              </border>
            </x14:dxf>
          </x14:cfRule>
          <xm:sqref>X130</xm:sqref>
        </x14:conditionalFormatting>
        <x14:conditionalFormatting xmlns:xm="http://schemas.microsoft.com/office/excel/2006/main">
          <x14:cfRule type="expression" priority="103" id="{BBC97A51-DF71-42AB-836B-5690EF2C5C52}">
            <xm:f>ISNUMBER(SEARCH("1",Admin!$D$53))=TRUE</xm:f>
            <x14:dxf>
              <font>
                <strike val="0"/>
                <color theme="0"/>
              </font>
              <fill>
                <patternFill>
                  <bgColor theme="0"/>
                </patternFill>
              </fill>
              <border>
                <left/>
                <right/>
                <top/>
                <bottom/>
              </border>
            </x14:dxf>
          </x14:cfRule>
          <xm:sqref>V130:W130</xm:sqref>
        </x14:conditionalFormatting>
      </x14:conditionalFormattings>
    </ext>
    <ext xmlns:x14="http://schemas.microsoft.com/office/spreadsheetml/2009/9/main" uri="{CCE6A557-97BC-4b89-ADB6-D9C93CAAB3DF}">
      <x14:dataValidations xmlns:xm="http://schemas.microsoft.com/office/excel/2006/main" disablePrompts="1" xWindow="179" yWindow="422" count="2">
        <x14:dataValidation type="list" allowBlank="1" showInputMessage="1" showErrorMessage="1" xr:uid="{00000000-0002-0000-0100-000013000000}">
          <x14:formula1>
            <xm:f>Admin!$C$4:$C$10</xm:f>
          </x14:formula1>
          <xm:sqref>B41:I41</xm:sqref>
        </x14:dataValidation>
        <x14:dataValidation type="list" allowBlank="1" showInputMessage="1" showErrorMessage="1" xr:uid="{00000000-0002-0000-0100-000014000000}">
          <x14:formula1>
            <xm:f>Admin!$L$3:$L$9</xm:f>
          </x14:formula1>
          <xm:sqref>D128:E128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pageSetUpPr autoPageBreaks="0"/>
  </sheetPr>
  <dimension ref="A1:M42"/>
  <sheetViews>
    <sheetView showGridLines="0" tabSelected="1" showRuler="0" zoomScaleNormal="100" zoomScalePageLayoutView="90" workbookViewId="0"/>
  </sheetViews>
  <sheetFormatPr defaultColWidth="9.140625" defaultRowHeight="12.75" x14ac:dyDescent="0.2"/>
  <cols>
    <col min="1" max="1" width="2.5703125" style="1" customWidth="1"/>
    <col min="2" max="2" width="50.28515625" style="1" customWidth="1"/>
    <col min="3" max="3" width="3.140625" style="1" customWidth="1"/>
    <col min="4" max="4" width="50.28515625" style="1" customWidth="1"/>
    <col min="5" max="5" width="9.140625" style="1"/>
    <col min="6" max="6" width="13.140625" style="1" customWidth="1"/>
    <col min="7" max="16384" width="9.140625" style="1"/>
  </cols>
  <sheetData>
    <row r="1" spans="2:13" ht="17.25" customHeight="1" x14ac:dyDescent="0.2">
      <c r="D1" s="33" t="str">
        <f>"Avrop nr: "&amp;'2 Specifikation'!E15</f>
        <v>Avrop nr: xxxx</v>
      </c>
      <c r="F1" s="34"/>
    </row>
    <row r="2" spans="2:13" ht="17.25" customHeight="1" x14ac:dyDescent="0.2"/>
    <row r="3" spans="2:13" ht="17.25" customHeight="1" x14ac:dyDescent="0.25">
      <c r="B3" s="56"/>
    </row>
    <row r="5" spans="2:13" ht="25.5" customHeight="1" x14ac:dyDescent="0.25">
      <c r="B5" s="35" t="s">
        <v>50</v>
      </c>
      <c r="C5" s="35"/>
      <c r="D5" s="35"/>
      <c r="J5" s="26"/>
      <c r="K5" s="26"/>
      <c r="L5" s="26"/>
      <c r="M5" s="26"/>
    </row>
    <row r="6" spans="2:13" ht="48.75" customHeight="1" x14ac:dyDescent="0.25">
      <c r="B6" s="573" t="str">
        <f>"Detta kontrakt reglerar avrop från ramavtalsområde "&amp;'1 Försättssida'!A14&amp;", "&amp;'1 Försättssida'!A16</f>
        <v>Detta kontrakt reglerar avrop från ramavtalsområde Resebyråtjänster, 23.3-07347-2019</v>
      </c>
      <c r="C6" s="574"/>
      <c r="D6" s="574"/>
      <c r="F6" s="34"/>
      <c r="J6" s="26"/>
      <c r="K6" s="26"/>
      <c r="L6" s="26"/>
      <c r="M6" s="26"/>
    </row>
    <row r="7" spans="2:13" ht="25.5" customHeight="1" x14ac:dyDescent="0.25">
      <c r="B7" s="24" t="s">
        <v>49</v>
      </c>
      <c r="C7" s="24"/>
      <c r="D7" s="24"/>
      <c r="J7" s="26"/>
      <c r="K7" s="26"/>
      <c r="L7" s="26"/>
      <c r="M7" s="26"/>
    </row>
    <row r="8" spans="2:13" ht="45.75" customHeight="1" x14ac:dyDescent="0.25">
      <c r="B8" s="314" t="s">
        <v>48</v>
      </c>
      <c r="C8" s="314"/>
      <c r="D8" s="314"/>
      <c r="G8" s="33"/>
      <c r="J8" s="26"/>
      <c r="K8" s="26"/>
      <c r="L8" s="26"/>
      <c r="M8" s="26"/>
    </row>
    <row r="9" spans="2:13" ht="18" x14ac:dyDescent="0.25">
      <c r="B9" s="14" t="s">
        <v>194</v>
      </c>
      <c r="C9" s="14"/>
      <c r="D9" s="14"/>
      <c r="G9" s="33"/>
      <c r="J9" s="26"/>
      <c r="K9" s="26"/>
      <c r="L9" s="26"/>
      <c r="M9" s="26"/>
    </row>
    <row r="10" spans="2:13" ht="18" x14ac:dyDescent="0.25">
      <c r="B10" s="314" t="s">
        <v>190</v>
      </c>
      <c r="C10" s="314"/>
      <c r="D10" s="314"/>
      <c r="J10" s="26"/>
      <c r="K10" s="26"/>
      <c r="L10" s="26"/>
      <c r="M10" s="26"/>
    </row>
    <row r="11" spans="2:13" ht="18" x14ac:dyDescent="0.25">
      <c r="B11" s="14" t="s">
        <v>191</v>
      </c>
      <c r="C11" s="14"/>
      <c r="D11" s="14"/>
      <c r="J11" s="26"/>
      <c r="K11" s="26"/>
      <c r="L11" s="26"/>
      <c r="M11" s="26"/>
    </row>
    <row r="12" spans="2:13" ht="18" x14ac:dyDescent="0.25">
      <c r="B12" s="314" t="s">
        <v>192</v>
      </c>
      <c r="C12" s="314"/>
      <c r="D12" s="314"/>
      <c r="G12" s="32"/>
      <c r="J12" s="26"/>
      <c r="K12" s="26"/>
      <c r="L12" s="26"/>
      <c r="M12" s="26"/>
    </row>
    <row r="13" spans="2:13" ht="18" x14ac:dyDescent="0.25">
      <c r="B13" s="14" t="s">
        <v>195</v>
      </c>
      <c r="C13" s="14"/>
      <c r="D13" s="14"/>
      <c r="G13" s="32"/>
      <c r="J13" s="26"/>
      <c r="K13" s="26"/>
      <c r="L13" s="26"/>
      <c r="M13" s="26"/>
    </row>
    <row r="14" spans="2:13" ht="18" x14ac:dyDescent="0.25">
      <c r="B14" s="14" t="s">
        <v>193</v>
      </c>
      <c r="C14" s="14"/>
      <c r="D14" s="14"/>
      <c r="G14" s="32"/>
      <c r="J14" s="26"/>
      <c r="K14" s="26"/>
      <c r="L14" s="26"/>
      <c r="M14" s="26"/>
    </row>
    <row r="15" spans="2:13" ht="18" customHeight="1" x14ac:dyDescent="0.25">
      <c r="B15" s="314"/>
      <c r="C15" s="314"/>
      <c r="D15" s="314"/>
      <c r="J15" s="26"/>
      <c r="K15" s="26"/>
      <c r="L15" s="26"/>
      <c r="M15" s="26"/>
    </row>
    <row r="16" spans="2:13" ht="41.25" customHeight="1" x14ac:dyDescent="0.25">
      <c r="B16" s="314" t="s">
        <v>47</v>
      </c>
      <c r="C16" s="314"/>
      <c r="D16" s="314"/>
      <c r="J16" s="26"/>
      <c r="K16" s="26"/>
      <c r="L16" s="26"/>
      <c r="M16" s="26"/>
    </row>
    <row r="17" spans="1:13" ht="10.5" customHeight="1" x14ac:dyDescent="0.3">
      <c r="B17" s="31"/>
      <c r="C17" s="28"/>
      <c r="D17" s="28"/>
      <c r="J17" s="26"/>
      <c r="K17" s="26"/>
      <c r="L17" s="26"/>
      <c r="M17" s="26"/>
    </row>
    <row r="18" spans="1:13" ht="21.75" x14ac:dyDescent="0.2">
      <c r="B18" s="567" t="s">
        <v>291</v>
      </c>
      <c r="C18" s="568"/>
      <c r="D18" s="569"/>
      <c r="H18" s="30"/>
    </row>
    <row r="19" spans="1:13" ht="41.25" customHeight="1" x14ac:dyDescent="0.2">
      <c r="B19" s="570"/>
      <c r="C19" s="571"/>
      <c r="D19" s="572"/>
      <c r="H19" s="27"/>
    </row>
    <row r="20" spans="1:13" ht="41.25" customHeight="1" x14ac:dyDescent="0.2">
      <c r="B20" s="502"/>
      <c r="C20" s="503"/>
      <c r="D20" s="504"/>
      <c r="H20" s="27"/>
    </row>
    <row r="21" spans="1:13" ht="25.5" customHeight="1" x14ac:dyDescent="0.3">
      <c r="B21" s="29"/>
      <c r="C21" s="28"/>
      <c r="D21" s="28"/>
      <c r="H21" s="27"/>
      <c r="J21" s="26"/>
      <c r="K21" s="26"/>
      <c r="L21" s="26"/>
      <c r="M21" s="26"/>
    </row>
    <row r="22" spans="1:13" s="25" customFormat="1" ht="24" customHeight="1" x14ac:dyDescent="0.2">
      <c r="B22" s="24" t="s">
        <v>40</v>
      </c>
      <c r="C22" s="24"/>
      <c r="D22" s="24"/>
    </row>
    <row r="23" spans="1:13" ht="67.5" customHeight="1" x14ac:dyDescent="0.2">
      <c r="B23" s="314" t="s">
        <v>204</v>
      </c>
      <c r="C23" s="314"/>
      <c r="D23" s="314"/>
    </row>
    <row r="24" spans="1:13" ht="26.25" customHeight="1" x14ac:dyDescent="0.2">
      <c r="B24" s="14"/>
      <c r="C24" s="14"/>
      <c r="D24" s="14"/>
    </row>
    <row r="25" spans="1:13" s="13" customFormat="1" ht="18" customHeight="1" x14ac:dyDescent="0.2">
      <c r="A25" s="1"/>
      <c r="B25" s="12" t="s">
        <v>46</v>
      </c>
      <c r="C25"/>
      <c r="D25" s="12" t="s">
        <v>45</v>
      </c>
      <c r="E25" s="24"/>
    </row>
    <row r="26" spans="1:13" s="13" customFormat="1" ht="23.25" customHeight="1" x14ac:dyDescent="0.2">
      <c r="A26" s="1"/>
      <c r="B26" s="113">
        <f>'2 Specifikation'!B9</f>
        <v>0</v>
      </c>
      <c r="C26"/>
      <c r="D26" s="115">
        <f>'2 Specifikation'!P9</f>
        <v>0</v>
      </c>
    </row>
    <row r="27" spans="1:13" s="13" customFormat="1" ht="12.75" customHeight="1" x14ac:dyDescent="0.2">
      <c r="A27" s="1"/>
      <c r="B27" s="23" t="s">
        <v>44</v>
      </c>
      <c r="C27"/>
      <c r="D27" s="23" t="s">
        <v>44</v>
      </c>
    </row>
    <row r="28" spans="1:13" s="13" customFormat="1" ht="18" customHeight="1" x14ac:dyDescent="0.2">
      <c r="A28" s="1"/>
      <c r="B28" s="114">
        <f>'2 Specifikation'!H9</f>
        <v>0</v>
      </c>
      <c r="C28"/>
      <c r="D28" s="116">
        <f>'2 Specifikation'!V9</f>
        <v>0</v>
      </c>
    </row>
    <row r="29" spans="1:13" s="13" customFormat="1" ht="44.25" customHeight="1" x14ac:dyDescent="0.2">
      <c r="A29" s="1"/>
      <c r="B29" s="22"/>
      <c r="C29"/>
      <c r="D29"/>
    </row>
    <row r="30" spans="1:13" s="13" customFormat="1" x14ac:dyDescent="0.2">
      <c r="B30" s="19" t="s">
        <v>41</v>
      </c>
      <c r="D30" s="19" t="s">
        <v>41</v>
      </c>
    </row>
    <row r="31" spans="1:13" s="13" customFormat="1" ht="28.5" customHeight="1" x14ac:dyDescent="0.2">
      <c r="B31" s="21"/>
      <c r="D31" s="20"/>
    </row>
    <row r="32" spans="1:13" ht="16.5" customHeight="1" x14ac:dyDescent="0.2">
      <c r="A32" s="13"/>
      <c r="B32" s="13"/>
      <c r="C32" s="13"/>
      <c r="D32" s="13"/>
    </row>
    <row r="33" spans="1:4" ht="25.5" x14ac:dyDescent="0.2">
      <c r="A33" s="13"/>
      <c r="B33" s="53" t="s">
        <v>58</v>
      </c>
      <c r="C33" s="13"/>
      <c r="D33" s="53" t="s">
        <v>59</v>
      </c>
    </row>
    <row r="34" spans="1:4" x14ac:dyDescent="0.2">
      <c r="A34" s="13"/>
      <c r="B34" s="18"/>
      <c r="C34" s="13"/>
      <c r="D34" s="17"/>
    </row>
    <row r="35" spans="1:4" x14ac:dyDescent="0.2">
      <c r="A35" s="13"/>
      <c r="B35" s="16"/>
      <c r="C35" s="13"/>
      <c r="D35" s="15"/>
    </row>
    <row r="36" spans="1:4" x14ac:dyDescent="0.2">
      <c r="A36" s="14"/>
      <c r="B36" s="14"/>
      <c r="C36" s="14"/>
      <c r="D36" s="13"/>
    </row>
    <row r="37" spans="1:4" ht="15.75" customHeight="1" x14ac:dyDescent="0.2">
      <c r="B37" s="12" t="s">
        <v>43</v>
      </c>
      <c r="C37" s="12"/>
      <c r="D37" s="12"/>
    </row>
    <row r="38" spans="1:4" x14ac:dyDescent="0.2">
      <c r="B38" s="564"/>
      <c r="C38" s="565"/>
      <c r="D38" s="566"/>
    </row>
    <row r="39" spans="1:4" x14ac:dyDescent="0.2">
      <c r="B39" s="564"/>
      <c r="C39" s="565"/>
      <c r="D39" s="566"/>
    </row>
    <row r="40" spans="1:4" x14ac:dyDescent="0.2">
      <c r="B40" s="564"/>
      <c r="C40" s="565"/>
      <c r="D40" s="566"/>
    </row>
    <row r="41" spans="1:4" x14ac:dyDescent="0.2">
      <c r="B41" s="564"/>
      <c r="C41" s="565"/>
      <c r="D41" s="566"/>
    </row>
    <row r="42" spans="1:4" x14ac:dyDescent="0.2">
      <c r="B42" s="564"/>
      <c r="C42" s="565"/>
      <c r="D42" s="566"/>
    </row>
  </sheetData>
  <sheetProtection algorithmName="SHA-512" hashValue="Ge4/4qzOckzCBpYs5wonRHyvnKhXfhT0UdyIbu/t0RYO7gN72eHARlCxG73YK5jsxzM+jmxe/1GdqKHbDh1x8g==" saltValue="glHQmOZCQmKScnakCg+64g==" spinCount="100000" sheet="1" formatColumns="0" formatRows="0"/>
  <mergeCells count="14">
    <mergeCell ref="B6:D6"/>
    <mergeCell ref="B39:D39"/>
    <mergeCell ref="B40:D40"/>
    <mergeCell ref="B41:D41"/>
    <mergeCell ref="B8:D8"/>
    <mergeCell ref="B10:D10"/>
    <mergeCell ref="B12:D12"/>
    <mergeCell ref="B15:D15"/>
    <mergeCell ref="B16:D16"/>
    <mergeCell ref="B42:D42"/>
    <mergeCell ref="B23:D23"/>
    <mergeCell ref="B38:D38"/>
    <mergeCell ref="B18:D18"/>
    <mergeCell ref="B19:D20"/>
  </mergeCells>
  <pageMargins left="0.74803149606299213" right="0.74803149606299213" top="0.39370078740157483" bottom="0.98425196850393704" header="0.51181102362204722" footer="0.51181102362204722"/>
  <pageSetup paperSize="9" scale="77" fitToHeight="2" orientation="portrait" r:id="rId1"/>
  <headerFooter alignWithMargins="0">
    <oddFooter>&amp;R&amp;P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C1:AP81"/>
  <sheetViews>
    <sheetView showGridLines="0" topLeftCell="A13" zoomScale="85" zoomScaleNormal="85" workbookViewId="0"/>
  </sheetViews>
  <sheetFormatPr defaultColWidth="9.140625" defaultRowHeight="12.75" x14ac:dyDescent="0.2"/>
  <cols>
    <col min="1" max="2" width="6.7109375" style="1" customWidth="1"/>
    <col min="3" max="3" width="14.28515625" style="1" bestFit="1" customWidth="1"/>
    <col min="4" max="9" width="24.42578125" style="1" bestFit="1" customWidth="1"/>
    <col min="10" max="10" width="54.28515625" style="1" bestFit="1" customWidth="1"/>
    <col min="11" max="11" width="8.28515625" style="1" customWidth="1"/>
    <col min="12" max="12" width="29.140625" style="1" customWidth="1"/>
    <col min="13" max="13" width="9" style="1" bestFit="1" customWidth="1"/>
    <col min="14" max="21" width="29.140625" style="1" customWidth="1"/>
    <col min="22" max="22" width="18.140625" style="1" customWidth="1"/>
    <col min="23" max="23" width="19.85546875" style="1" customWidth="1"/>
    <col min="24" max="24" width="18.42578125" style="1" bestFit="1" customWidth="1"/>
    <col min="25" max="25" width="12.7109375" style="1" bestFit="1" customWidth="1"/>
    <col min="26" max="26" width="42.42578125" style="1" bestFit="1" customWidth="1"/>
    <col min="27" max="27" width="24.42578125" style="1" bestFit="1" customWidth="1"/>
    <col min="28" max="28" width="12.7109375" style="1" bestFit="1" customWidth="1"/>
    <col min="29" max="29" width="27" style="1" bestFit="1" customWidth="1"/>
    <col min="30" max="32" width="9.140625" style="1"/>
    <col min="33" max="33" width="11.42578125" style="1" bestFit="1" customWidth="1"/>
    <col min="34" max="34" width="40" style="1" bestFit="1" customWidth="1"/>
    <col min="35" max="35" width="17" style="1" bestFit="1" customWidth="1"/>
    <col min="36" max="36" width="13.85546875" style="1" bestFit="1" customWidth="1"/>
    <col min="37" max="37" width="13.42578125" style="1" bestFit="1" customWidth="1"/>
    <col min="38" max="38" width="19.85546875" style="1" bestFit="1" customWidth="1"/>
    <col min="39" max="39" width="12.140625" style="1" bestFit="1" customWidth="1"/>
    <col min="40" max="40" width="17.42578125" style="1" bestFit="1" customWidth="1"/>
    <col min="41" max="41" width="17.5703125" style="1" bestFit="1" customWidth="1"/>
    <col min="42" max="42" width="27.7109375" style="1" bestFit="1" customWidth="1"/>
    <col min="43" max="44" width="9.140625" style="1"/>
    <col min="45" max="45" width="18.7109375" style="1" bestFit="1" customWidth="1"/>
    <col min="46" max="16384" width="9.140625" style="1"/>
  </cols>
  <sheetData>
    <row r="1" spans="3:42" x14ac:dyDescent="0.2">
      <c r="J1" s="58" t="s">
        <v>177</v>
      </c>
      <c r="P1" s="228" t="s">
        <v>249</v>
      </c>
      <c r="Q1" s="228" t="s">
        <v>250</v>
      </c>
      <c r="R1" s="228" t="s">
        <v>251</v>
      </c>
      <c r="S1" s="228" t="s">
        <v>252</v>
      </c>
      <c r="T1" s="228" t="s">
        <v>253</v>
      </c>
      <c r="U1" s="228" t="s">
        <v>127</v>
      </c>
    </row>
    <row r="2" spans="3:42" ht="13.5" thickBot="1" x14ac:dyDescent="0.25">
      <c r="D2" s="163" t="str">
        <f>C5</f>
        <v>Delområde 1</v>
      </c>
      <c r="E2" s="125" t="str">
        <f>C6</f>
        <v>Delområde 2</v>
      </c>
      <c r="F2" s="125" t="str">
        <f>C7</f>
        <v>Delområde 3</v>
      </c>
      <c r="G2" s="125" t="str">
        <f>C8</f>
        <v>Delområde 4</v>
      </c>
      <c r="H2" s="125" t="str">
        <f>C9</f>
        <v>Delområde 5</v>
      </c>
      <c r="I2" s="125" t="str">
        <f>C10</f>
        <v>Delområde 6</v>
      </c>
      <c r="J2" s="126" t="str">
        <f>USRDelområde</f>
        <v>Delområde 1</v>
      </c>
      <c r="L2" s="148" t="s">
        <v>160</v>
      </c>
      <c r="O2" s="58"/>
      <c r="P2" s="228" t="s">
        <v>269</v>
      </c>
      <c r="Q2" s="228" t="s">
        <v>270</v>
      </c>
      <c r="R2" s="228" t="s">
        <v>271</v>
      </c>
      <c r="S2" s="228" t="s">
        <v>272</v>
      </c>
      <c r="T2" s="228" t="s">
        <v>273</v>
      </c>
      <c r="U2" s="228" t="s">
        <v>274</v>
      </c>
    </row>
    <row r="3" spans="3:42" ht="13.5" thickBot="1" x14ac:dyDescent="0.25">
      <c r="C3" s="166" t="s">
        <v>161</v>
      </c>
      <c r="D3" s="165" t="s">
        <v>247</v>
      </c>
      <c r="E3" s="162" t="str">
        <f>$D$3</f>
        <v>Välj tjänst</v>
      </c>
      <c r="F3" s="125" t="str">
        <f>$D$3</f>
        <v>Välj tjänst</v>
      </c>
      <c r="G3" s="125" t="str">
        <f>$D$3</f>
        <v>Välj tjänst</v>
      </c>
      <c r="H3" s="125" t="str">
        <f>$D$3</f>
        <v>Välj tjänst</v>
      </c>
      <c r="I3" s="154" t="str">
        <f>$D$3</f>
        <v>Välj tjänst</v>
      </c>
      <c r="J3" s="156" t="str">
        <f>INDEX(D3:I3,MATCH(J$2,D$2:I$2,0))</f>
        <v>Välj tjänst</v>
      </c>
      <c r="L3" s="229" t="s">
        <v>133</v>
      </c>
      <c r="P3" s="144" t="s">
        <v>254</v>
      </c>
      <c r="Q3" s="144" t="s">
        <v>255</v>
      </c>
      <c r="R3" s="144" t="s">
        <v>256</v>
      </c>
      <c r="S3" s="144" t="s">
        <v>257</v>
      </c>
      <c r="T3" s="144" t="s">
        <v>258</v>
      </c>
      <c r="U3" s="144" t="s">
        <v>127</v>
      </c>
    </row>
    <row r="4" spans="3:42" x14ac:dyDescent="0.2">
      <c r="C4" s="136" t="s">
        <v>162</v>
      </c>
      <c r="D4" s="164" t="s">
        <v>222</v>
      </c>
      <c r="E4" s="57"/>
      <c r="F4" s="57"/>
      <c r="G4" s="57"/>
      <c r="H4" s="57"/>
      <c r="I4" s="153"/>
      <c r="J4" s="157" t="str">
        <f t="shared" ref="J4:J24" si="0">INDEX(D4:I4,MATCH(J$2,D$2:I$2,0))</f>
        <v xml:space="preserve">Flyg - </v>
      </c>
      <c r="L4" s="230" t="s">
        <v>249</v>
      </c>
      <c r="P4" s="144" t="s">
        <v>259</v>
      </c>
      <c r="R4" s="144" t="s">
        <v>260</v>
      </c>
      <c r="S4" s="144" t="s">
        <v>261</v>
      </c>
      <c r="T4" s="144" t="s">
        <v>262</v>
      </c>
    </row>
    <row r="5" spans="3:42" x14ac:dyDescent="0.2">
      <c r="C5" s="137" t="s">
        <v>163</v>
      </c>
      <c r="D5" s="135" t="s">
        <v>223</v>
      </c>
      <c r="E5" s="57"/>
      <c r="F5" s="57"/>
      <c r="G5" s="57"/>
      <c r="H5" s="57"/>
      <c r="I5" s="153"/>
      <c r="J5" s="157" t="str">
        <f t="shared" si="0"/>
        <v>Flyg - Inrikes</v>
      </c>
      <c r="L5" s="230" t="s">
        <v>301</v>
      </c>
      <c r="P5" s="144" t="s">
        <v>263</v>
      </c>
      <c r="R5" s="144" t="s">
        <v>264</v>
      </c>
      <c r="S5" s="144" t="s">
        <v>265</v>
      </c>
      <c r="AG5"/>
      <c r="AH5"/>
      <c r="AI5"/>
      <c r="AJ5"/>
      <c r="AK5"/>
      <c r="AL5"/>
      <c r="AM5"/>
      <c r="AN5"/>
      <c r="AO5"/>
      <c r="AP5"/>
    </row>
    <row r="6" spans="3:42" x14ac:dyDescent="0.2">
      <c r="C6" s="137" t="s">
        <v>164</v>
      </c>
      <c r="D6" s="135" t="s">
        <v>224</v>
      </c>
      <c r="E6" s="57"/>
      <c r="F6" s="57"/>
      <c r="G6" s="57"/>
      <c r="H6" s="57"/>
      <c r="I6" s="153"/>
      <c r="J6" s="157" t="str">
        <f t="shared" si="0"/>
        <v>Flyg - Utrikes</v>
      </c>
      <c r="L6" s="230" t="s">
        <v>302</v>
      </c>
      <c r="P6" s="144" t="s">
        <v>217</v>
      </c>
    </row>
    <row r="7" spans="3:42" x14ac:dyDescent="0.2">
      <c r="C7" s="137" t="s">
        <v>165</v>
      </c>
      <c r="D7" s="135" t="s">
        <v>225</v>
      </c>
      <c r="E7" s="57"/>
      <c r="F7" s="57"/>
      <c r="G7" s="57"/>
      <c r="H7" s="57"/>
      <c r="I7" s="153"/>
      <c r="J7" s="157" t="str">
        <f t="shared" si="0"/>
        <v>Flyg - Årskort/Travelpass/Dest.kort - utfärdande</v>
      </c>
      <c r="L7" s="230" t="s">
        <v>303</v>
      </c>
      <c r="P7" s="144" t="s">
        <v>266</v>
      </c>
    </row>
    <row r="8" spans="3:42" x14ac:dyDescent="0.2">
      <c r="C8" s="137" t="s">
        <v>166</v>
      </c>
      <c r="D8" s="135" t="s">
        <v>226</v>
      </c>
      <c r="E8" s="57"/>
      <c r="F8" s="57"/>
      <c r="G8" s="57"/>
      <c r="H8" s="57"/>
      <c r="I8" s="153"/>
      <c r="J8" s="157" t="str">
        <f t="shared" si="0"/>
        <v>Flyg - Årskort/Travelpass/Dest.kort - utfärdande inkl bokning</v>
      </c>
      <c r="L8" s="230" t="s">
        <v>252</v>
      </c>
      <c r="P8" s="144" t="s">
        <v>267</v>
      </c>
    </row>
    <row r="9" spans="3:42" ht="12.75" customHeight="1" x14ac:dyDescent="0.2">
      <c r="C9" s="137" t="s">
        <v>167</v>
      </c>
      <c r="D9" s="135" t="s">
        <v>210</v>
      </c>
      <c r="E9" s="57"/>
      <c r="F9" s="57"/>
      <c r="G9" s="57"/>
      <c r="H9" s="57"/>
      <c r="I9" s="153"/>
      <c r="J9" s="157" t="str">
        <f t="shared" si="0"/>
        <v>Tåg</v>
      </c>
      <c r="L9" s="273" t="s">
        <v>253</v>
      </c>
      <c r="P9" s="144" t="s">
        <v>268</v>
      </c>
    </row>
    <row r="10" spans="3:42" ht="12.75" customHeight="1" thickBot="1" x14ac:dyDescent="0.25">
      <c r="C10" s="138" t="s">
        <v>168</v>
      </c>
      <c r="D10" s="135" t="s">
        <v>227</v>
      </c>
      <c r="E10" s="57"/>
      <c r="F10" s="57"/>
      <c r="G10" s="57"/>
      <c r="H10" s="57"/>
      <c r="I10" s="153"/>
      <c r="J10" s="157" t="str">
        <f t="shared" si="0"/>
        <v>Tåg - Inrikes</v>
      </c>
      <c r="L10" s="274" t="s">
        <v>304</v>
      </c>
    </row>
    <row r="11" spans="3:42" ht="12.75" customHeight="1" x14ac:dyDescent="0.2">
      <c r="D11" s="57" t="s">
        <v>228</v>
      </c>
      <c r="E11" s="57"/>
      <c r="F11" s="57"/>
      <c r="G11" s="57"/>
      <c r="H11" s="57"/>
      <c r="I11" s="153"/>
      <c r="J11" s="157" t="str">
        <f t="shared" si="0"/>
        <v>Tåg - Utrikes</v>
      </c>
      <c r="L11" s="230" t="s">
        <v>127</v>
      </c>
    </row>
    <row r="12" spans="3:42" ht="12.75" customHeight="1" thickBot="1" x14ac:dyDescent="0.25">
      <c r="D12" s="57" t="s">
        <v>229</v>
      </c>
      <c r="E12" s="57"/>
      <c r="F12" s="57"/>
      <c r="G12" s="57"/>
      <c r="H12" s="57"/>
      <c r="I12" s="153"/>
      <c r="J12" s="157" t="str">
        <f t="shared" si="0"/>
        <v>Tåg - Årskort/Dest.kort - utfärdande</v>
      </c>
      <c r="L12" s="231" t="s">
        <v>305</v>
      </c>
    </row>
    <row r="13" spans="3:42" ht="12.75" customHeight="1" x14ac:dyDescent="0.2">
      <c r="D13" s="57" t="s">
        <v>230</v>
      </c>
      <c r="E13" s="57"/>
      <c r="F13" s="57"/>
      <c r="G13" s="57"/>
      <c r="H13" s="57"/>
      <c r="I13" s="153"/>
      <c r="J13" s="157" t="str">
        <f t="shared" si="0"/>
        <v>Tåg - Årskort/Dest.kort - utfärdande inkl bokning</v>
      </c>
    </row>
    <row r="14" spans="3:42" ht="12.75" customHeight="1" x14ac:dyDescent="0.2">
      <c r="D14" s="57" t="s">
        <v>211</v>
      </c>
      <c r="E14" s="57"/>
      <c r="F14" s="57"/>
      <c r="G14" s="57"/>
      <c r="H14" s="57"/>
      <c r="I14" s="153"/>
      <c r="J14" s="157" t="str">
        <f t="shared" si="0"/>
        <v>Hotell bokat i GDS</v>
      </c>
    </row>
    <row r="15" spans="3:42" ht="12.75" customHeight="1" x14ac:dyDescent="0.2">
      <c r="D15" s="57" t="s">
        <v>212</v>
      </c>
      <c r="E15" s="57"/>
      <c r="F15" s="57"/>
      <c r="G15" s="57"/>
      <c r="H15" s="57"/>
      <c r="I15" s="153"/>
      <c r="J15" s="157" t="str">
        <f t="shared" si="0"/>
        <v>Hotell bokat utanför GDS</v>
      </c>
    </row>
    <row r="16" spans="3:42" ht="12.75" customHeight="1" x14ac:dyDescent="0.2">
      <c r="D16" s="57" t="s">
        <v>213</v>
      </c>
      <c r="E16" s="57"/>
      <c r="F16" s="57"/>
      <c r="G16" s="57"/>
      <c r="H16" s="57"/>
      <c r="I16" s="153"/>
      <c r="J16" s="157" t="str">
        <f t="shared" si="0"/>
        <v>Hyrbil</v>
      </c>
    </row>
    <row r="17" spans="4:15" ht="12.75" customHeight="1" x14ac:dyDescent="0.2">
      <c r="D17" s="57" t="s">
        <v>214</v>
      </c>
      <c r="E17" s="57"/>
      <c r="F17" s="57"/>
      <c r="G17" s="57"/>
      <c r="H17" s="57"/>
      <c r="I17" s="153"/>
      <c r="J17" s="157" t="str">
        <f t="shared" si="0"/>
        <v>Anslutning till/från tåg/flyg</v>
      </c>
    </row>
    <row r="18" spans="4:15" ht="12.75" customHeight="1" x14ac:dyDescent="0.2">
      <c r="D18" s="57" t="s">
        <v>215</v>
      </c>
      <c r="E18" s="57"/>
      <c r="F18" s="57"/>
      <c r="G18" s="57"/>
      <c r="H18" s="57"/>
      <c r="I18" s="153"/>
      <c r="J18" s="157" t="str">
        <f t="shared" si="0"/>
        <v>Båt</v>
      </c>
    </row>
    <row r="19" spans="4:15" ht="12.75" customHeight="1" x14ac:dyDescent="0.2">
      <c r="D19" s="57" t="s">
        <v>216</v>
      </c>
      <c r="E19" s="57"/>
      <c r="F19" s="57"/>
      <c r="G19" s="57"/>
      <c r="H19" s="57"/>
      <c r="I19" s="153"/>
      <c r="J19" s="157" t="str">
        <f t="shared" si="0"/>
        <v>Buss</v>
      </c>
      <c r="O19" s="291" t="s">
        <v>348</v>
      </c>
    </row>
    <row r="20" spans="4:15" ht="12.75" customHeight="1" x14ac:dyDescent="0.2">
      <c r="D20" s="57" t="s">
        <v>217</v>
      </c>
      <c r="E20" s="57"/>
      <c r="F20" s="57"/>
      <c r="G20" s="57"/>
      <c r="H20" s="57"/>
      <c r="I20" s="153"/>
      <c r="J20" s="157" t="str">
        <f t="shared" si="0"/>
        <v>24-timmarsservice</v>
      </c>
      <c r="O20" s="7" t="s">
        <v>349</v>
      </c>
    </row>
    <row r="21" spans="4:15" ht="12.75" customHeight="1" x14ac:dyDescent="0.2">
      <c r="D21" s="57" t="s">
        <v>218</v>
      </c>
      <c r="E21" s="57"/>
      <c r="F21" s="57"/>
      <c r="G21" s="57"/>
      <c r="H21" s="57"/>
      <c r="I21" s="153"/>
      <c r="J21" s="157" t="str">
        <f t="shared" si="0"/>
        <v>Visum</v>
      </c>
      <c r="O21" s="7" t="s">
        <v>350</v>
      </c>
    </row>
    <row r="22" spans="4:15" ht="12.75" customHeight="1" x14ac:dyDescent="0.2">
      <c r="D22" s="57" t="s">
        <v>219</v>
      </c>
      <c r="E22" s="57"/>
      <c r="F22" s="57"/>
      <c r="G22" s="57"/>
      <c r="H22" s="57"/>
      <c r="I22" s="153"/>
      <c r="J22" s="157" t="str">
        <f t="shared" si="0"/>
        <v>Ombokning</v>
      </c>
      <c r="O22" s="7" t="s">
        <v>351</v>
      </c>
    </row>
    <row r="23" spans="4:15" ht="12.75" customHeight="1" x14ac:dyDescent="0.2">
      <c r="D23" s="57" t="s">
        <v>220</v>
      </c>
      <c r="E23" s="57"/>
      <c r="F23" s="57"/>
      <c r="G23" s="57"/>
      <c r="H23" s="57"/>
      <c r="I23" s="153"/>
      <c r="J23" s="157" t="str">
        <f t="shared" si="0"/>
        <v>Omskrivning</v>
      </c>
      <c r="L23" s="58"/>
    </row>
    <row r="24" spans="4:15" ht="13.5" thickBot="1" x14ac:dyDescent="0.25">
      <c r="D24" s="57" t="s">
        <v>221</v>
      </c>
      <c r="E24" s="57"/>
      <c r="F24" s="57"/>
      <c r="G24" s="57"/>
      <c r="H24" s="57"/>
      <c r="I24" s="153"/>
      <c r="J24" s="158" t="str">
        <f t="shared" si="0"/>
        <v>Kreditering</v>
      </c>
    </row>
    <row r="25" spans="4:15" x14ac:dyDescent="0.2">
      <c r="J25" s="155"/>
    </row>
    <row r="26" spans="4:15" ht="13.5" thickBot="1" x14ac:dyDescent="0.25">
      <c r="D26" s="119" t="s">
        <v>169</v>
      </c>
      <c r="J26" s="58" t="s">
        <v>176</v>
      </c>
    </row>
    <row r="27" spans="4:15" ht="13.5" thickBot="1" x14ac:dyDescent="0.25">
      <c r="D27" s="161" t="s">
        <v>248</v>
      </c>
      <c r="E27" s="159" t="str">
        <f>$D$27</f>
        <v>Välj tilläggstjänst</v>
      </c>
      <c r="F27" s="127" t="str">
        <f>$D$27</f>
        <v>Välj tilläggstjänst</v>
      </c>
      <c r="G27" s="127" t="str">
        <f>$D$27</f>
        <v>Välj tilläggstjänst</v>
      </c>
      <c r="H27" s="127" t="str">
        <f>$D$27</f>
        <v>Välj tilläggstjänst</v>
      </c>
      <c r="I27" s="152" t="str">
        <f>$D$27</f>
        <v>Välj tilläggstjänst</v>
      </c>
      <c r="J27" s="156" t="str">
        <f>INDEX(D27:I27,MATCH(J$2,D$2:I$2,0))</f>
        <v>Välj tilläggstjänst</v>
      </c>
    </row>
    <row r="28" spans="4:15" x14ac:dyDescent="0.2">
      <c r="D28" s="160" t="s">
        <v>237</v>
      </c>
      <c r="E28" s="57"/>
      <c r="F28" s="57"/>
      <c r="G28" s="57"/>
      <c r="H28" s="57"/>
      <c r="I28" s="153"/>
      <c r="J28" s="157" t="str">
        <f>INDEX(D28:I28,MATCH(J$2,D$2:I$2,0))</f>
        <v>Implementering av självbokningssystem, fast pris</v>
      </c>
    </row>
    <row r="29" spans="4:15" x14ac:dyDescent="0.2">
      <c r="D29" s="160" t="s">
        <v>238</v>
      </c>
      <c r="E29" s="57"/>
      <c r="F29" s="57"/>
      <c r="G29" s="57"/>
      <c r="H29" s="57"/>
      <c r="I29" s="153"/>
      <c r="J29" s="157" t="str">
        <f t="shared" ref="J29:J36" si="1">INDEX(D29:I29,MATCH(J$2,D$2:I$2,0))</f>
        <v>Årlig underhåll/licenskostnad för självbokning</v>
      </c>
    </row>
    <row r="30" spans="4:15" x14ac:dyDescent="0.2">
      <c r="D30" s="160" t="s">
        <v>239</v>
      </c>
      <c r="E30" s="57"/>
      <c r="F30" s="57"/>
      <c r="G30" s="57"/>
      <c r="H30" s="57"/>
      <c r="I30" s="153"/>
      <c r="J30" s="157" t="str">
        <f t="shared" si="1"/>
        <v>Ev. hanteringskostnad för upplägg av profiler</v>
      </c>
    </row>
    <row r="31" spans="4:15" x14ac:dyDescent="0.2">
      <c r="D31" s="160" t="s">
        <v>240</v>
      </c>
      <c r="E31" s="57"/>
      <c r="F31" s="57"/>
      <c r="G31" s="57"/>
      <c r="H31" s="57"/>
      <c r="I31" s="153"/>
      <c r="J31" s="157" t="str">
        <f t="shared" si="1"/>
        <v>Statistikkostnad, per rapport/årlig avgift</v>
      </c>
    </row>
    <row r="32" spans="4:15" x14ac:dyDescent="0.2">
      <c r="D32" s="160" t="s">
        <v>241</v>
      </c>
      <c r="E32" s="57"/>
      <c r="F32" s="57"/>
      <c r="G32" s="57"/>
      <c r="H32" s="57"/>
      <c r="I32" s="153"/>
      <c r="J32" s="157" t="str">
        <f t="shared" si="1"/>
        <v>Informationsmöten</v>
      </c>
    </row>
    <row r="33" spans="3:26" x14ac:dyDescent="0.2">
      <c r="D33" s="160" t="s">
        <v>242</v>
      </c>
      <c r="E33" s="57"/>
      <c r="F33" s="57"/>
      <c r="G33" s="57"/>
      <c r="H33" s="57"/>
      <c r="I33" s="153"/>
      <c r="J33" s="157" t="str">
        <f t="shared" si="1"/>
        <v>Implementering av övriga system/projektledning</v>
      </c>
    </row>
    <row r="34" spans="3:26" x14ac:dyDescent="0.2">
      <c r="D34" s="160" t="s">
        <v>243</v>
      </c>
      <c r="E34" s="57"/>
      <c r="F34" s="57"/>
      <c r="G34" s="57"/>
      <c r="H34" s="57"/>
      <c r="I34" s="153"/>
      <c r="J34" s="157" t="str">
        <f t="shared" si="1"/>
        <v>Avstämningsmöten/kundansvarig</v>
      </c>
    </row>
    <row r="35" spans="3:26" x14ac:dyDescent="0.2">
      <c r="D35" s="160" t="s">
        <v>244</v>
      </c>
      <c r="E35" s="57"/>
      <c r="F35" s="57"/>
      <c r="G35" s="57"/>
      <c r="H35" s="57"/>
      <c r="I35" s="153"/>
      <c r="J35" s="157" t="str">
        <f t="shared" si="1"/>
        <v>Stöd inom Travel Management och/eller resesamordning</v>
      </c>
    </row>
    <row r="36" spans="3:26" x14ac:dyDescent="0.2">
      <c r="D36" s="160" t="s">
        <v>245</v>
      </c>
      <c r="E36" s="57"/>
      <c r="F36" s="57"/>
      <c r="G36" s="57"/>
      <c r="H36" s="57"/>
      <c r="I36" s="153"/>
      <c r="J36" s="157" t="str">
        <f t="shared" si="1"/>
        <v>Utbildning per timme (självbokning)</v>
      </c>
    </row>
    <row r="37" spans="3:26" ht="13.5" thickBot="1" x14ac:dyDescent="0.25">
      <c r="D37" s="57" t="s">
        <v>246</v>
      </c>
      <c r="E37" s="57"/>
      <c r="F37" s="57"/>
      <c r="G37" s="57"/>
      <c r="H37" s="57"/>
      <c r="I37" s="153"/>
      <c r="J37" s="158" t="str">
        <f>INDEX(D37:I37,MATCH(J$2,D$2:I$2,0))</f>
        <v>Övriga tilläggstjänster (specificera)</v>
      </c>
      <c r="S37" s="9"/>
    </row>
    <row r="38" spans="3:26" x14ac:dyDescent="0.2">
      <c r="S38" s="9"/>
    </row>
    <row r="39" spans="3:26" ht="13.5" thickBot="1" x14ac:dyDescent="0.25">
      <c r="H39" s="58"/>
      <c r="I39" s="58"/>
      <c r="J39" s="58" t="s">
        <v>110</v>
      </c>
      <c r="K39" s="120"/>
      <c r="L39" s="120"/>
      <c r="P39" s="58"/>
      <c r="X39" s="58"/>
      <c r="Z39" s="58"/>
    </row>
    <row r="40" spans="3:26" ht="13.5" thickBot="1" x14ac:dyDescent="0.25">
      <c r="C40" s="58"/>
      <c r="D40" s="134" t="s">
        <v>173</v>
      </c>
      <c r="H40" s="148" t="s">
        <v>172</v>
      </c>
      <c r="J40" s="149" t="s">
        <v>88</v>
      </c>
    </row>
    <row r="41" spans="3:26" x14ac:dyDescent="0.2">
      <c r="C41" s="119"/>
      <c r="D41" s="136" t="s">
        <v>170</v>
      </c>
      <c r="E41" s="119"/>
      <c r="H41" s="147" t="s">
        <v>140</v>
      </c>
      <c r="J41" s="150" t="s">
        <v>89</v>
      </c>
      <c r="K41" s="119"/>
      <c r="L41" s="119"/>
    </row>
    <row r="42" spans="3:26" ht="25.5" x14ac:dyDescent="0.2">
      <c r="C42" s="119"/>
      <c r="D42" s="139" t="s">
        <v>186</v>
      </c>
      <c r="E42" s="119"/>
      <c r="H42" s="145" t="s">
        <v>141</v>
      </c>
      <c r="J42" s="150" t="s">
        <v>90</v>
      </c>
      <c r="K42" s="119"/>
      <c r="L42" s="119"/>
    </row>
    <row r="43" spans="3:26" ht="39" thickBot="1" x14ac:dyDescent="0.25">
      <c r="C43" s="119"/>
      <c r="D43" s="140" t="s">
        <v>137</v>
      </c>
      <c r="E43" s="119"/>
      <c r="H43" s="145" t="s">
        <v>142</v>
      </c>
      <c r="J43" s="150" t="s">
        <v>91</v>
      </c>
      <c r="K43" s="119"/>
      <c r="L43" s="119"/>
    </row>
    <row r="44" spans="3:26" x14ac:dyDescent="0.2">
      <c r="C44" s="119"/>
      <c r="E44" s="119"/>
      <c r="H44" s="145" t="s">
        <v>143</v>
      </c>
      <c r="J44" s="150" t="s">
        <v>92</v>
      </c>
      <c r="K44" s="119"/>
      <c r="L44" s="119"/>
    </row>
    <row r="45" spans="3:26" ht="13.5" thickBot="1" x14ac:dyDescent="0.25">
      <c r="C45" s="119"/>
      <c r="D45" s="58" t="s">
        <v>174</v>
      </c>
      <c r="E45" s="119"/>
      <c r="H45" s="146" t="s">
        <v>144</v>
      </c>
      <c r="J45" s="150" t="s">
        <v>93</v>
      </c>
      <c r="K45" s="119"/>
      <c r="L45" s="119"/>
    </row>
    <row r="46" spans="3:26" x14ac:dyDescent="0.2">
      <c r="C46" s="119"/>
      <c r="D46" s="141" t="s">
        <v>171</v>
      </c>
      <c r="E46" s="119"/>
      <c r="J46" s="150" t="s">
        <v>94</v>
      </c>
      <c r="K46" s="119"/>
      <c r="L46" s="119"/>
    </row>
    <row r="47" spans="3:26" ht="51" x14ac:dyDescent="0.2">
      <c r="D47" s="142" t="s">
        <v>187</v>
      </c>
      <c r="J47" s="150" t="s">
        <v>95</v>
      </c>
      <c r="K47" s="119"/>
      <c r="L47" s="119"/>
    </row>
    <row r="48" spans="3:26" ht="38.25" x14ac:dyDescent="0.2">
      <c r="D48" s="142" t="s">
        <v>188</v>
      </c>
      <c r="J48" s="150" t="s">
        <v>96</v>
      </c>
      <c r="K48" s="119"/>
      <c r="L48" s="119"/>
    </row>
    <row r="49" spans="3:18" ht="26.25" thickBot="1" x14ac:dyDescent="0.25">
      <c r="D49" s="143" t="s">
        <v>139</v>
      </c>
      <c r="J49" s="150" t="s">
        <v>97</v>
      </c>
      <c r="K49" s="119"/>
      <c r="L49" s="119"/>
      <c r="P49" s="58"/>
    </row>
    <row r="50" spans="3:18" x14ac:dyDescent="0.2">
      <c r="J50" s="150" t="s">
        <v>109</v>
      </c>
      <c r="K50" s="119"/>
      <c r="L50" s="119"/>
      <c r="P50" s="36"/>
    </row>
    <row r="51" spans="3:18" x14ac:dyDescent="0.2">
      <c r="J51" s="150" t="s">
        <v>98</v>
      </c>
      <c r="K51" s="119"/>
      <c r="L51" s="119"/>
      <c r="P51" s="36"/>
    </row>
    <row r="52" spans="3:18" x14ac:dyDescent="0.2">
      <c r="J52" s="150" t="s">
        <v>99</v>
      </c>
      <c r="K52" s="119"/>
      <c r="L52" s="119"/>
      <c r="P52" s="36"/>
    </row>
    <row r="53" spans="3:18" x14ac:dyDescent="0.2">
      <c r="D53" s="215"/>
      <c r="J53" s="150" t="s">
        <v>100</v>
      </c>
      <c r="K53" s="119"/>
      <c r="L53" s="119"/>
      <c r="P53" s="36"/>
    </row>
    <row r="54" spans="3:18" x14ac:dyDescent="0.2">
      <c r="J54" s="150" t="s">
        <v>101</v>
      </c>
      <c r="K54" s="119"/>
      <c r="L54" s="119"/>
    </row>
    <row r="55" spans="3:18" x14ac:dyDescent="0.2">
      <c r="J55" s="150" t="s">
        <v>102</v>
      </c>
      <c r="K55" s="119"/>
      <c r="L55" s="119"/>
    </row>
    <row r="56" spans="3:18" x14ac:dyDescent="0.2">
      <c r="J56" s="150" t="s">
        <v>103</v>
      </c>
      <c r="K56" s="119"/>
      <c r="L56" s="119"/>
    </row>
    <row r="57" spans="3:18" x14ac:dyDescent="0.2">
      <c r="J57" s="150" t="s">
        <v>104</v>
      </c>
      <c r="K57" s="119"/>
      <c r="L57" s="119"/>
    </row>
    <row r="58" spans="3:18" x14ac:dyDescent="0.2">
      <c r="J58" s="150" t="s">
        <v>105</v>
      </c>
      <c r="K58" s="119"/>
      <c r="L58" s="119"/>
    </row>
    <row r="59" spans="3:18" ht="12.75" customHeight="1" x14ac:dyDescent="0.2">
      <c r="D59" s="129"/>
      <c r="E59" s="129"/>
      <c r="G59" s="129"/>
      <c r="H59" s="129"/>
      <c r="I59" s="129"/>
      <c r="J59" s="150" t="s">
        <v>106</v>
      </c>
      <c r="K59" s="119"/>
      <c r="L59" s="119"/>
    </row>
    <row r="60" spans="3:18" ht="12.75" customHeight="1" x14ac:dyDescent="0.2">
      <c r="D60" s="129"/>
      <c r="E60" s="129"/>
      <c r="G60" s="129"/>
      <c r="H60" s="129"/>
      <c r="I60" s="129"/>
      <c r="J60" s="150" t="s">
        <v>107</v>
      </c>
      <c r="K60" s="119"/>
      <c r="L60" s="119"/>
    </row>
    <row r="61" spans="3:18" ht="13.5" thickBot="1" x14ac:dyDescent="0.25">
      <c r="J61" s="151" t="s">
        <v>108</v>
      </c>
      <c r="K61" s="119"/>
      <c r="L61" s="119"/>
    </row>
    <row r="63" spans="3:18" x14ac:dyDescent="0.2">
      <c r="C63" s="58" t="s">
        <v>175</v>
      </c>
    </row>
    <row r="64" spans="3:18" x14ac:dyDescent="0.2">
      <c r="C64" s="125" t="s">
        <v>19</v>
      </c>
      <c r="D64" s="125" t="s">
        <v>20</v>
      </c>
      <c r="E64" s="125" t="s">
        <v>22</v>
      </c>
      <c r="F64" s="125" t="s">
        <v>3</v>
      </c>
      <c r="G64" s="125" t="s">
        <v>4</v>
      </c>
      <c r="H64" s="125" t="s">
        <v>7</v>
      </c>
      <c r="I64" s="125" t="s">
        <v>27</v>
      </c>
      <c r="J64" s="125" t="s">
        <v>28</v>
      </c>
      <c r="K64" s="125" t="s">
        <v>25</v>
      </c>
      <c r="L64" s="125" t="s">
        <v>21</v>
      </c>
      <c r="M64" s="125" t="s">
        <v>2</v>
      </c>
      <c r="N64" s="125"/>
      <c r="O64" s="125" t="s">
        <v>23</v>
      </c>
      <c r="P64" s="125" t="s">
        <v>24</v>
      </c>
      <c r="Q64" s="125" t="s">
        <v>8</v>
      </c>
      <c r="R64" s="125" t="s">
        <v>26</v>
      </c>
    </row>
    <row r="65" spans="3:18" x14ac:dyDescent="0.2">
      <c r="C65" s="7"/>
      <c r="D65" s="7"/>
      <c r="E65" s="7"/>
      <c r="F65" s="7"/>
      <c r="G65" s="7"/>
      <c r="H65" s="7"/>
      <c r="I65" s="7"/>
      <c r="J65" s="7"/>
      <c r="K65" s="7"/>
      <c r="L65" s="7"/>
      <c r="M65" s="7"/>
      <c r="N65" s="7"/>
      <c r="O65" s="7"/>
      <c r="P65" s="7"/>
      <c r="Q65" s="7"/>
      <c r="R65" s="7"/>
    </row>
    <row r="66" spans="3:18" x14ac:dyDescent="0.2">
      <c r="C66" s="7" t="str">
        <f>"Välj "&amp;C64</f>
        <v>Välj Juridiskt Namn</v>
      </c>
      <c r="D66" s="7" t="str">
        <f t="shared" ref="D66:R66" si="2">D64</f>
        <v xml:space="preserve">Förvaltningens avtalsnummer </v>
      </c>
      <c r="E66" s="7" t="str">
        <f t="shared" si="2"/>
        <v>Organisations-nummer</v>
      </c>
      <c r="F66" s="7" t="str">
        <f t="shared" si="2"/>
        <v>Adress</v>
      </c>
      <c r="G66" s="7" t="str">
        <f t="shared" si="2"/>
        <v>Postnummer</v>
      </c>
      <c r="H66" s="7" t="str">
        <f t="shared" si="2"/>
        <v>Postadress</v>
      </c>
      <c r="I66" s="7" t="str">
        <f t="shared" si="2"/>
        <v>Telefon Växel</v>
      </c>
      <c r="J66" s="7" t="str">
        <f t="shared" si="2"/>
        <v>Telefon kundtjänst</v>
      </c>
      <c r="K66" s="7" t="str">
        <f t="shared" si="2"/>
        <v>Hemsida</v>
      </c>
      <c r="L66" s="7" t="str">
        <f t="shared" si="2"/>
        <v xml:space="preserve">Kontaktperson </v>
      </c>
      <c r="M66" s="7" t="str">
        <f t="shared" si="2"/>
        <v>Telefon</v>
      </c>
      <c r="N66" s="7"/>
      <c r="O66" s="7" t="str">
        <f t="shared" si="2"/>
        <v>E-post kontaktperson</v>
      </c>
      <c r="P66" s="7" t="str">
        <f t="shared" si="2"/>
        <v>Befattning Kontaktperson</v>
      </c>
      <c r="Q66" s="7" t="str">
        <f t="shared" si="2"/>
        <v>Fax</v>
      </c>
      <c r="R66" s="7" t="str">
        <f t="shared" si="2"/>
        <v>E-post Gruppbrevlåda</v>
      </c>
    </row>
    <row r="67" spans="3:18" x14ac:dyDescent="0.2">
      <c r="C67" s="7" t="s">
        <v>66</v>
      </c>
      <c r="D67" s="7" t="s">
        <v>67</v>
      </c>
      <c r="E67" s="7" t="s">
        <v>68</v>
      </c>
      <c r="F67" s="7" t="s">
        <v>69</v>
      </c>
      <c r="G67" s="7" t="s">
        <v>70</v>
      </c>
      <c r="H67" s="7" t="s">
        <v>71</v>
      </c>
      <c r="I67" s="7" t="s">
        <v>72</v>
      </c>
      <c r="J67" s="7" t="s">
        <v>73</v>
      </c>
      <c r="K67" s="7" t="s">
        <v>74</v>
      </c>
      <c r="L67" s="7" t="s">
        <v>75</v>
      </c>
      <c r="M67" s="7" t="s">
        <v>76</v>
      </c>
      <c r="N67" s="7"/>
      <c r="O67" s="7" t="s">
        <v>77</v>
      </c>
      <c r="P67" s="7" t="s">
        <v>78</v>
      </c>
      <c r="Q67" s="7" t="s">
        <v>79</v>
      </c>
      <c r="R67" s="7" t="s">
        <v>80</v>
      </c>
    </row>
    <row r="68" spans="3:18" x14ac:dyDescent="0.2">
      <c r="C68" s="7"/>
      <c r="D68" s="7"/>
      <c r="E68" s="7"/>
      <c r="F68" s="7"/>
      <c r="G68" s="7"/>
      <c r="H68" s="7"/>
      <c r="I68" s="7"/>
      <c r="J68" s="7"/>
      <c r="K68" s="7"/>
      <c r="L68" s="7"/>
      <c r="M68" s="7"/>
      <c r="N68" s="7"/>
      <c r="O68" s="7"/>
      <c r="P68" s="7"/>
      <c r="Q68" s="7"/>
      <c r="R68" s="7"/>
    </row>
    <row r="69" spans="3:18" x14ac:dyDescent="0.2">
      <c r="C69" s="7"/>
      <c r="D69" s="7"/>
      <c r="E69" s="7"/>
      <c r="F69" s="7"/>
      <c r="G69" s="7"/>
      <c r="H69" s="7"/>
      <c r="I69" s="7"/>
      <c r="J69" s="7"/>
      <c r="K69" s="7"/>
      <c r="L69" s="7"/>
      <c r="M69" s="7"/>
      <c r="N69" s="7"/>
      <c r="O69" s="7"/>
      <c r="P69" s="7"/>
      <c r="Q69" s="7"/>
      <c r="R69" s="7"/>
    </row>
    <row r="70" spans="3:18" x14ac:dyDescent="0.2">
      <c r="C70" s="7"/>
      <c r="D70" s="7"/>
      <c r="E70" s="7"/>
      <c r="F70" s="7"/>
      <c r="G70" s="7"/>
      <c r="H70" s="7"/>
      <c r="I70" s="7"/>
      <c r="J70" s="7"/>
      <c r="K70" s="7"/>
      <c r="L70" s="7"/>
      <c r="M70" s="7"/>
      <c r="N70" s="7"/>
      <c r="O70" s="7"/>
      <c r="P70" s="7"/>
      <c r="Q70" s="7"/>
      <c r="R70" s="7"/>
    </row>
    <row r="71" spans="3:18" x14ac:dyDescent="0.2">
      <c r="C71" s="7"/>
      <c r="D71" s="7"/>
      <c r="E71" s="7"/>
      <c r="F71" s="7"/>
      <c r="G71" s="7"/>
      <c r="H71" s="7"/>
      <c r="I71" s="7"/>
      <c r="J71" s="7"/>
      <c r="K71" s="7"/>
      <c r="L71" s="7"/>
      <c r="M71" s="7"/>
      <c r="N71" s="7"/>
      <c r="O71" s="7"/>
      <c r="P71" s="7"/>
      <c r="Q71" s="7"/>
      <c r="R71" s="7"/>
    </row>
    <row r="72" spans="3:18" x14ac:dyDescent="0.2">
      <c r="C72" s="7"/>
      <c r="D72" s="7"/>
      <c r="E72" s="7"/>
      <c r="F72" s="7"/>
      <c r="G72" s="7"/>
      <c r="H72" s="7"/>
      <c r="I72" s="7"/>
      <c r="J72" s="7"/>
      <c r="K72" s="7"/>
      <c r="L72" s="7"/>
      <c r="M72" s="7"/>
      <c r="N72" s="7"/>
      <c r="O72" s="7"/>
      <c r="P72" s="7"/>
      <c r="Q72" s="7"/>
      <c r="R72" s="7"/>
    </row>
    <row r="73" spans="3:18" x14ac:dyDescent="0.2">
      <c r="C73" s="7"/>
      <c r="D73" s="7"/>
      <c r="E73" s="7"/>
      <c r="F73" s="7"/>
      <c r="G73" s="7"/>
      <c r="H73" s="7"/>
      <c r="I73" s="7"/>
      <c r="J73" s="7"/>
      <c r="K73" s="7"/>
      <c r="L73" s="7"/>
      <c r="M73" s="7"/>
      <c r="N73" s="7"/>
      <c r="O73" s="7"/>
      <c r="P73" s="7"/>
      <c r="Q73" s="7"/>
      <c r="R73" s="7"/>
    </row>
    <row r="74" spans="3:18" x14ac:dyDescent="0.2">
      <c r="C74" s="7"/>
      <c r="D74" s="7"/>
      <c r="E74" s="7"/>
      <c r="F74" s="7"/>
      <c r="G74" s="7"/>
      <c r="H74" s="7"/>
      <c r="I74" s="7"/>
      <c r="J74" s="7"/>
      <c r="K74" s="7"/>
      <c r="L74" s="7"/>
      <c r="M74" s="7"/>
      <c r="N74" s="7"/>
      <c r="O74" s="7"/>
      <c r="P74" s="7"/>
      <c r="Q74" s="7"/>
      <c r="R74" s="7"/>
    </row>
    <row r="75" spans="3:18" x14ac:dyDescent="0.2">
      <c r="C75" s="7"/>
      <c r="D75" s="7"/>
      <c r="E75" s="7"/>
      <c r="F75" s="7"/>
      <c r="G75" s="7"/>
      <c r="H75" s="7"/>
      <c r="I75" s="7"/>
      <c r="J75" s="7"/>
      <c r="K75" s="7"/>
      <c r="L75" s="7"/>
      <c r="M75" s="7"/>
      <c r="N75" s="7"/>
      <c r="O75" s="7"/>
      <c r="P75" s="7"/>
      <c r="Q75" s="7"/>
      <c r="R75" s="7"/>
    </row>
    <row r="76" spans="3:18" x14ac:dyDescent="0.2">
      <c r="C76" s="7"/>
      <c r="D76" s="7"/>
      <c r="E76" s="7"/>
      <c r="F76" s="7"/>
      <c r="G76" s="7"/>
      <c r="H76" s="7"/>
      <c r="I76" s="7"/>
      <c r="J76" s="7"/>
      <c r="K76" s="7"/>
      <c r="L76" s="7"/>
      <c r="M76" s="7"/>
      <c r="N76" s="7"/>
      <c r="O76" s="7"/>
      <c r="P76" s="7"/>
      <c r="Q76" s="7"/>
      <c r="R76" s="7"/>
    </row>
    <row r="77" spans="3:18" x14ac:dyDescent="0.2">
      <c r="C77" s="7"/>
      <c r="D77" s="7"/>
      <c r="E77" s="7"/>
      <c r="F77" s="7"/>
      <c r="G77" s="7"/>
      <c r="H77" s="7"/>
      <c r="I77" s="7"/>
      <c r="J77" s="7"/>
      <c r="K77" s="7"/>
      <c r="L77" s="7"/>
      <c r="M77" s="7"/>
      <c r="N77" s="7"/>
      <c r="O77" s="7"/>
      <c r="P77" s="7"/>
      <c r="Q77" s="7"/>
      <c r="R77" s="7"/>
    </row>
    <row r="78" spans="3:18" x14ac:dyDescent="0.2">
      <c r="C78" s="7"/>
      <c r="D78" s="7"/>
      <c r="E78" s="7"/>
      <c r="F78" s="7"/>
      <c r="G78" s="7"/>
      <c r="H78" s="7"/>
      <c r="I78" s="7"/>
      <c r="J78" s="7"/>
      <c r="K78" s="7"/>
      <c r="L78" s="7"/>
      <c r="M78" s="7"/>
      <c r="N78" s="7"/>
      <c r="O78" s="7"/>
      <c r="P78" s="7"/>
      <c r="Q78" s="7"/>
      <c r="R78" s="7"/>
    </row>
    <row r="79" spans="3:18" x14ac:dyDescent="0.2">
      <c r="C79" s="7"/>
      <c r="D79" s="7"/>
      <c r="E79" s="7"/>
      <c r="F79" s="7"/>
      <c r="G79" s="7"/>
      <c r="H79" s="7"/>
      <c r="I79" s="7"/>
      <c r="J79" s="7"/>
      <c r="K79" s="7"/>
      <c r="L79" s="7"/>
      <c r="M79" s="7"/>
      <c r="N79" s="7"/>
      <c r="O79" s="7"/>
      <c r="P79" s="7"/>
      <c r="Q79" s="7"/>
      <c r="R79" s="7"/>
    </row>
    <row r="80" spans="3:18" x14ac:dyDescent="0.2">
      <c r="C80" s="7"/>
      <c r="D80" s="7"/>
      <c r="E80" s="7"/>
      <c r="F80" s="7"/>
      <c r="G80" s="7"/>
      <c r="H80" s="7"/>
      <c r="I80" s="7"/>
      <c r="J80" s="7"/>
      <c r="K80" s="7"/>
      <c r="L80" s="7"/>
      <c r="M80" s="7"/>
      <c r="N80" s="7"/>
      <c r="O80" s="7"/>
      <c r="P80" s="7"/>
      <c r="Q80" s="7"/>
      <c r="R80" s="7"/>
    </row>
    <row r="81" spans="3:18" x14ac:dyDescent="0.2">
      <c r="C81" s="7"/>
      <c r="D81" s="7"/>
      <c r="E81" s="7"/>
      <c r="F81" s="7"/>
      <c r="G81" s="7"/>
      <c r="H81" s="7"/>
      <c r="I81" s="7"/>
      <c r="J81" s="7"/>
      <c r="K81" s="7"/>
      <c r="L81" s="7"/>
      <c r="M81" s="7"/>
      <c r="N81" s="7"/>
      <c r="O81" s="7"/>
      <c r="P81" s="7"/>
      <c r="Q81" s="7"/>
      <c r="R81" s="7"/>
    </row>
  </sheetData>
  <phoneticPr fontId="16" type="noConversion"/>
  <conditionalFormatting sqref="D47:D49">
    <cfRule type="expression" dxfId="0" priority="1">
      <formula>ISNUMBER(SEARCH("bör",$B$78))=TRUE</formula>
    </cfRule>
  </conditionalFormatting>
  <pageMargins left="0.7" right="0.7" top="0.75" bottom="0.75" header="0.3" footer="0.3"/>
  <pageSetup paperSize="9" scale="33" orientation="landscape"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2"/>
  <dimension ref="A1:F18"/>
  <sheetViews>
    <sheetView workbookViewId="0">
      <selection activeCell="C48" sqref="C48"/>
    </sheetView>
  </sheetViews>
  <sheetFormatPr defaultRowHeight="12.75" x14ac:dyDescent="0.2"/>
  <cols>
    <col min="3" max="3" width="63.28515625" bestFit="1" customWidth="1"/>
  </cols>
  <sheetData>
    <row r="1" spans="1:6" x14ac:dyDescent="0.2">
      <c r="A1" t="s">
        <v>178</v>
      </c>
      <c r="B1" s="167" t="b">
        <v>0</v>
      </c>
    </row>
    <row r="2" spans="1:6" x14ac:dyDescent="0.2">
      <c r="A2" s="33" t="s">
        <v>9</v>
      </c>
      <c r="B2" s="5" t="s">
        <v>286</v>
      </c>
      <c r="C2" s="1"/>
    </row>
    <row r="3" spans="1:6" x14ac:dyDescent="0.2">
      <c r="A3" s="33" t="s">
        <v>10</v>
      </c>
      <c r="B3" s="5" t="s">
        <v>286</v>
      </c>
      <c r="C3" s="1"/>
    </row>
    <row r="4" spans="1:6" x14ac:dyDescent="0.2">
      <c r="A4" s="33" t="s">
        <v>11</v>
      </c>
      <c r="B4" s="5" t="s">
        <v>286</v>
      </c>
      <c r="C4" s="1" t="s">
        <v>16</v>
      </c>
    </row>
    <row r="5" spans="1:6" x14ac:dyDescent="0.2">
      <c r="A5" s="33" t="s">
        <v>12</v>
      </c>
      <c r="B5" s="256" t="s">
        <v>13</v>
      </c>
      <c r="C5" s="1" t="s">
        <v>181</v>
      </c>
    </row>
    <row r="6" spans="1:6" x14ac:dyDescent="0.2">
      <c r="A6" s="33"/>
      <c r="B6" s="168"/>
      <c r="C6" s="1" t="s">
        <v>14</v>
      </c>
      <c r="F6" s="118"/>
    </row>
    <row r="7" spans="1:6" x14ac:dyDescent="0.2">
      <c r="A7" s="33"/>
      <c r="B7" s="169"/>
      <c r="C7" s="1" t="s">
        <v>15</v>
      </c>
    </row>
    <row r="8" spans="1:6" x14ac:dyDescent="0.2">
      <c r="A8" s="33"/>
      <c r="B8" s="170"/>
      <c r="C8" s="1" t="s">
        <v>17</v>
      </c>
    </row>
    <row r="9" spans="1:6" x14ac:dyDescent="0.2">
      <c r="A9" s="33"/>
      <c r="B9" s="6"/>
      <c r="C9" s="1" t="s">
        <v>18</v>
      </c>
    </row>
    <row r="10" spans="1:6" x14ac:dyDescent="0.2">
      <c r="A10" s="1"/>
      <c r="B10" s="1"/>
      <c r="C10" s="1"/>
    </row>
    <row r="11" spans="1:6" x14ac:dyDescent="0.2">
      <c r="B11" s="254">
        <v>2</v>
      </c>
      <c r="C11" s="254" t="str">
        <f>INDEX(C12:C14,B11)</f>
        <v>Avroppsblanketten är nu upplåst, klicka här för att låsa avropsblanketten.</v>
      </c>
    </row>
    <row r="12" spans="1:6" x14ac:dyDescent="0.2">
      <c r="B12" s="254"/>
      <c r="C12" s="254" t="s">
        <v>282</v>
      </c>
    </row>
    <row r="13" spans="1:6" x14ac:dyDescent="0.2">
      <c r="B13" s="254"/>
      <c r="C13" s="254" t="s">
        <v>283</v>
      </c>
    </row>
    <row r="14" spans="1:6" x14ac:dyDescent="0.2">
      <c r="B14" s="254"/>
      <c r="C14" s="254" t="s">
        <v>284</v>
      </c>
    </row>
    <row r="16" spans="1:6" x14ac:dyDescent="0.2">
      <c r="C16" s="255" t="s">
        <v>287</v>
      </c>
    </row>
    <row r="17" spans="3:3" x14ac:dyDescent="0.2">
      <c r="C17" s="255">
        <f>VALUE(IF(ISNUMBER(SEARCH("2",DpDwnTDV))=TRUE,"2","1"))</f>
        <v>1</v>
      </c>
    </row>
    <row r="18" spans="3:3" x14ac:dyDescent="0.2">
      <c r="C18" s="255" t="str">
        <f>"Ut"&amp;IF(ISNUMBER(SEARCH("1",DpDwnUtvddrop))=TRUE,"1",IF(ISNUMBER(SEARCH("2",DpDwnUtvddrop))=TRUE,"2",IF(ISNUMBER(SEARCH("3",DpDwnUtvddrop))=TRUE,"3")))</f>
        <v>UtFALSE</v>
      </c>
    </row>
  </sheetData>
  <sheetProtection formatColumns="0" formatRow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56</vt:i4>
      </vt:variant>
    </vt:vector>
  </HeadingPairs>
  <TitlesOfParts>
    <vt:vector size="61" baseType="lpstr">
      <vt:lpstr>1 Försättssida</vt:lpstr>
      <vt:lpstr>2 Specifikation</vt:lpstr>
      <vt:lpstr>3 Avtalstecknande</vt:lpstr>
      <vt:lpstr>Admin</vt:lpstr>
      <vt:lpstr>SysAdmin</vt:lpstr>
      <vt:lpstr>AntalSpec01</vt:lpstr>
      <vt:lpstr>ButtonStatus</vt:lpstr>
      <vt:lpstr>ButtonText</vt:lpstr>
      <vt:lpstr>Cell_CB_St2_Rd1</vt:lpstr>
      <vt:lpstr>Cell_CB_St2_Rd2</vt:lpstr>
      <vt:lpstr>Cell_CB_St2_Rd3</vt:lpstr>
      <vt:lpstr>Cell_CB_St2_Rd4</vt:lpstr>
      <vt:lpstr>Cell_CB_St2_Rd5</vt:lpstr>
      <vt:lpstr>Cell_CB_St2_Rd6</vt:lpstr>
      <vt:lpstr>Cell_CB_St2_Rd7</vt:lpstr>
      <vt:lpstr>Cell_CB_St2_Rd8</vt:lpstr>
      <vt:lpstr>Cell_CB_St2_Rd9</vt:lpstr>
      <vt:lpstr>DpDwnTDV</vt:lpstr>
      <vt:lpstr>DpDwnUtvddrop</vt:lpstr>
      <vt:lpstr>LarmStatus</vt:lpstr>
      <vt:lpstr>ListLevNamn</vt:lpstr>
      <vt:lpstr>ListvalRegion</vt:lpstr>
      <vt:lpstr>LockStatus</vt:lpstr>
      <vt:lpstr>MiljöNrTjänst</vt:lpstr>
      <vt:lpstr>NrTjänst</vt:lpstr>
      <vt:lpstr>pkey</vt:lpstr>
      <vt:lpstr>'2 Specifikation'!Print_Area</vt:lpstr>
      <vt:lpstr>'3 Avtalstecknande'!Print_Area</vt:lpstr>
      <vt:lpstr>'2 Specifikation'!Print_Titles</vt:lpstr>
      <vt:lpstr>'3 Avtalstecknande'!Print_Titles</vt:lpstr>
      <vt:lpstr>ResOpt</vt:lpstr>
      <vt:lpstr>ResVarTja</vt:lpstr>
      <vt:lpstr>StatusSpec01</vt:lpstr>
      <vt:lpstr>Tbl_krav</vt:lpstr>
      <vt:lpstr>TblBeräkning</vt:lpstr>
      <vt:lpstr>TblDelområde</vt:lpstr>
      <vt:lpstr>TblEnhet</vt:lpstr>
      <vt:lpstr>TblGrundTilldeln</vt:lpstr>
      <vt:lpstr>TblKravBokn</vt:lpstr>
      <vt:lpstr>TblKravInfo</vt:lpstr>
      <vt:lpstr>TblKravKomp</vt:lpstr>
      <vt:lpstr>TblKravPris</vt:lpstr>
      <vt:lpstr>TblKravServ</vt:lpstr>
      <vt:lpstr>TblKravSpec</vt:lpstr>
      <vt:lpstr>TblKravStat</vt:lpstr>
      <vt:lpstr>TblLeverantörer</vt:lpstr>
      <vt:lpstr>TblTimPers</vt:lpstr>
      <vt:lpstr>TblTjänst</vt:lpstr>
      <vt:lpstr>TblUtVrd</vt:lpstr>
      <vt:lpstr>TidsåtgNrTjänst</vt:lpstr>
      <vt:lpstr>TillDelVal</vt:lpstr>
      <vt:lpstr>UKey</vt:lpstr>
      <vt:lpstr>USRDelområde</vt:lpstr>
      <vt:lpstr>UtvarderingsVal</vt:lpstr>
      <vt:lpstr>ValKrav</vt:lpstr>
      <vt:lpstr>ValOpt</vt:lpstr>
      <vt:lpstr>ValVarKrav</vt:lpstr>
      <vt:lpstr>ValVarTja</vt:lpstr>
      <vt:lpstr>VerNr</vt:lpstr>
      <vt:lpstr>Wkey</vt:lpstr>
      <vt:lpstr>YColor</vt:lpstr>
    </vt:vector>
  </TitlesOfParts>
  <Company>VHS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Dator</dc:creator>
  <cp:lastModifiedBy>Fredrik Lindfors</cp:lastModifiedBy>
  <cp:lastPrinted>2015-03-03T09:21:41Z</cp:lastPrinted>
  <dcterms:created xsi:type="dcterms:W3CDTF">2008-11-24T11:40:31Z</dcterms:created>
  <dcterms:modified xsi:type="dcterms:W3CDTF">2023-01-16T07:50:32Z</dcterms:modified>
</cp:coreProperties>
</file>