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codeName="{AE6600E7-7A62-396C-DE95-9942FA9DD81E}"/>
  <workbookPr showInkAnnotation="0" codeName="ThisWorkbook"/>
  <mc:AlternateContent xmlns:mc="http://schemas.openxmlformats.org/markup-compatibility/2006">
    <mc:Choice Requires="x15">
      <x15ac:absPath xmlns:x15ac="http://schemas.microsoft.com/office/spreadsheetml/2010/11/ac" url="C:\Users\FredrikLindfors\Desktop\Resebyråtjänster 2023-01-16\"/>
    </mc:Choice>
  </mc:AlternateContent>
  <xr:revisionPtr revIDLastSave="0" documentId="13_ncr:1_{BB89A9E2-2093-4C9B-B9FF-67B20049322D}" xr6:coauthVersionLast="47" xr6:coauthVersionMax="47" xr10:uidLastSave="{00000000-0000-0000-0000-000000000000}"/>
  <workbookProtection workbookAlgorithmName="SHA-512" workbookHashValue="9jt9jV3ygPplQ51NVc3hj/QdaH76+9PbzFzEYBRPE3tgRcicwA5zXK1H6hCE8LfjJSI3WeCZpLTZkNg/eXYAbw==" workbookSaltValue="HQx7iC3SnA7arSCiHHGYkw==" workbookSpinCount="100000" lockStructure="1"/>
  <bookViews>
    <workbookView xWindow="-120" yWindow="-120" windowWidth="29040" windowHeight="17640" tabRatio="768" activeTab="2" xr2:uid="{00000000-000D-0000-FFFF-FFFF00000000}"/>
  </bookViews>
  <sheets>
    <sheet name="1 Försättssida" sheetId="8" r:id="rId1"/>
    <sheet name="2 Specifikation" sheetId="98" r:id="rId2"/>
    <sheet name="3 Avtalstecknande" sheetId="100" r:id="rId3"/>
    <sheet name="Admin" sheetId="86" state="hidden" r:id="rId4"/>
    <sheet name="SysAdmin" sheetId="101" state="hidden" r:id="rId5"/>
  </sheets>
  <externalReferences>
    <externalReference r:id="rId6"/>
  </externalReferences>
  <definedNames>
    <definedName name="AntalSpec01">'2 Specifikation'!$M$46</definedName>
    <definedName name="ButtonStatus">SysAdmin!$B$11</definedName>
    <definedName name="ButtonText">SysAdmin!$C$11</definedName>
    <definedName name="Cell_CB_St2_Rd1">'2 Specifikation'!$K$46</definedName>
    <definedName name="Cell_CB_St2_Rd10">'2 Specifikation'!#REF!</definedName>
    <definedName name="Cell_CB_St2_Rd11">'2 Specifikation'!#REF!</definedName>
    <definedName name="Cell_CB_St2_Rd12">'2 Specifikation'!#REF!</definedName>
    <definedName name="Cell_CB_St2_Rd13">'2 Specifikation'!#REF!</definedName>
    <definedName name="Cell_CB_St2_Rd2">'2 Specifikation'!$K$61</definedName>
    <definedName name="Cell_CB_St2_Rd3">'2 Specifikation'!$K$62</definedName>
    <definedName name="Cell_CB_St2_Rd4">'2 Specifikation'!$K$63</definedName>
    <definedName name="Cell_CB_St2_Rd5">'2 Specifikation'!$K$64</definedName>
    <definedName name="Cell_CB_St2_Rd6">'2 Specifikation'!$K$65</definedName>
    <definedName name="Cell_CB_St2_Rd7">'2 Specifikation'!$K$66</definedName>
    <definedName name="Cell_CB_St2_Rd8">'2 Specifikation'!$K$67</definedName>
    <definedName name="Cell_CB_St2_Rd9">'2 Specifikation'!$K$68</definedName>
    <definedName name="Delområde_Vara_Tjanst">OFFSET('2 Specifikation'!$C$46,0,0,COUNTA('2 Specifikation'!$C$46:$E$68),1)</definedName>
    <definedName name="DpDwnTDV">'2 Specifikation'!$B$96</definedName>
    <definedName name="DpDwnUtvddrop">'2 Specifikation'!$B$103</definedName>
    <definedName name="Input14" localSheetId="1">'2 Specifikation'!#REF!</definedName>
    <definedName name="LarmStatus">'2 Specifikation'!$AH$3</definedName>
    <definedName name="ListLevNamn">Admin!$C$65:$C$81</definedName>
    <definedName name="ListvalNrProduktTjänst">[1]Admin!$G$26:$G$47</definedName>
    <definedName name="ListvalRegion">Admin!$J$40:$J$61</definedName>
    <definedName name="ListvalTjänst">Admin!#REF!</definedName>
    <definedName name="LockStatus">SysAdmin!$B$1</definedName>
    <definedName name="MiljöNrTjänst">Admin!$I$55:$I$61</definedName>
    <definedName name="NrTjänst">Admin!$G$55:$G$61</definedName>
    <definedName name="pkey">SysAdmin!$B$3</definedName>
    <definedName name="_xlnm.Print_Area" localSheetId="1">'2 Specifikation'!$B$2:$AC$205</definedName>
    <definedName name="_xlnm.Print_Area" localSheetId="2">'3 Avtalstecknande'!$B$1:$D$42</definedName>
    <definedName name="_xlnm.Print_Titles" localSheetId="1">'2 Specifikation'!$1:$1</definedName>
    <definedName name="_xlnm.Print_Titles" localSheetId="2">'3 Avtalstecknande'!$5:$5</definedName>
    <definedName name="ResOpt">Admin!$J$27:$J$37</definedName>
    <definedName name="ResVarTja">Admin!$J$3:$J$24</definedName>
    <definedName name="StatusSpec01">'2 Specifikation'!$AC$46</definedName>
    <definedName name="Tbl_krav">Admin!$L$3:$L$12</definedName>
    <definedName name="TblBeräkning">Admin!$C$39:$M$51</definedName>
    <definedName name="TblBörKrav">Admin!#REF!</definedName>
    <definedName name="TblDelområde">Admin!$C$4:$C$10</definedName>
    <definedName name="TblEnhet">Admin!$H$41:$H$45</definedName>
    <definedName name="TblGrundTilldeln">Admin!$D$41:$D$43</definedName>
    <definedName name="TblKravBokn">Admin!$T$3:$T$4</definedName>
    <definedName name="TblKravInfo">Admin!$P$3:$P$9</definedName>
    <definedName name="TblKravKomp">Admin!$Q$3</definedName>
    <definedName name="TblKravPris">Admin!$U$3</definedName>
    <definedName name="TblKravServ">Admin!$S$3:$S$5</definedName>
    <definedName name="TblKravSpec">Admin!$O$3:$O$9</definedName>
    <definedName name="TblKravStat">Admin!$R$3:$R$5</definedName>
    <definedName name="TblLeverantörer">Admin!$C$64:$R$81</definedName>
    <definedName name="TblProdukter">[1]Admin!$R$26:$R$34</definedName>
    <definedName name="TblRegion">[1]Admin!$L$26:$L$32</definedName>
    <definedName name="TblSkaKrav">Admin!#REF!</definedName>
    <definedName name="TblTilldelningskriterier">Admin!#REF!</definedName>
    <definedName name="TblTimPers">Admin!$O$20:$O$22</definedName>
    <definedName name="TblTjänst">Admin!$J$3:$J$25</definedName>
    <definedName name="TblTjänster">[1]Admin!$T$26:$T$35</definedName>
    <definedName name="TblUtVrd">Admin!$D$46:$D$49</definedName>
    <definedName name="TidsåtgNrTjänst">Admin!$M$55:$M$59</definedName>
    <definedName name="TillDelVal">SysAdmin!$C$17</definedName>
    <definedName name="UKey">SysAdmin!$B$2</definedName>
    <definedName name="USRDelområde">'2 Specifikation'!$B$41</definedName>
    <definedName name="UtvarderingsVal">SysAdmin!$C$18</definedName>
    <definedName name="ValKrav">Admin!$L$3</definedName>
    <definedName name="ValOpt">Admin!$D$27</definedName>
    <definedName name="ValVarKrav">Admin!$L$3</definedName>
    <definedName name="ValVarTja">Admin!$D$3</definedName>
    <definedName name="VerNr">'1 Försättssida'!$A$24</definedName>
    <definedName name="Välj1">[1]Admin!$F$26</definedName>
    <definedName name="Wkey">SysAdmin!$B$4</definedName>
    <definedName name="YColor">SysAdmin!$B$5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9" i="98" l="1"/>
  <c r="U59" i="98"/>
  <c r="X59" i="98" s="1"/>
  <c r="X86" i="98" l="1"/>
  <c r="X85" i="98"/>
  <c r="X83" i="98"/>
  <c r="X82" i="98"/>
  <c r="X81" i="98"/>
  <c r="X80" i="98"/>
  <c r="X79" i="98"/>
  <c r="X78" i="98"/>
  <c r="X77" i="98"/>
  <c r="X76" i="98"/>
  <c r="X75" i="98"/>
  <c r="X88" i="98" l="1"/>
  <c r="AH125" i="98"/>
  <c r="AB125" i="98"/>
  <c r="AA125" i="98"/>
  <c r="AH124" i="98"/>
  <c r="AB124" i="98"/>
  <c r="AA124" i="98"/>
  <c r="AH126" i="98"/>
  <c r="AB126" i="98"/>
  <c r="AA126" i="98"/>
  <c r="AH123" i="98"/>
  <c r="AB123" i="98"/>
  <c r="AA123" i="98"/>
  <c r="AH122" i="98"/>
  <c r="AB122" i="98"/>
  <c r="AA122" i="98"/>
  <c r="AH121" i="98"/>
  <c r="AB121" i="98"/>
  <c r="AA121" i="98"/>
  <c r="AH120" i="98"/>
  <c r="AB120" i="98"/>
  <c r="AA120" i="98"/>
  <c r="AH119" i="98"/>
  <c r="AB119" i="98"/>
  <c r="AA119" i="98"/>
  <c r="AH118" i="98"/>
  <c r="AB118" i="98"/>
  <c r="AA118" i="98"/>
  <c r="AH117" i="98"/>
  <c r="AB117" i="98"/>
  <c r="AA117" i="98"/>
  <c r="W57" i="98" l="1"/>
  <c r="U57" i="98"/>
  <c r="W48" i="98"/>
  <c r="U48" i="98"/>
  <c r="W47" i="98"/>
  <c r="U47" i="98"/>
  <c r="X47" i="98" l="1"/>
  <c r="X57" i="98"/>
  <c r="X48" i="98"/>
  <c r="L130" i="98"/>
  <c r="X130" i="98" l="1"/>
  <c r="Q141" i="98"/>
  <c r="Q139" i="98"/>
  <c r="A23" i="8" l="1"/>
  <c r="A24" i="8" s="1"/>
  <c r="W58" i="98" l="1"/>
  <c r="U58" i="98"/>
  <c r="X58" i="98" l="1"/>
  <c r="C18" i="101"/>
  <c r="C17" i="101"/>
  <c r="C11" i="101"/>
  <c r="P146" i="98" l="1"/>
  <c r="U55" i="98" l="1"/>
  <c r="U49" i="98" l="1"/>
  <c r="W49" i="98"/>
  <c r="U50" i="98"/>
  <c r="U51" i="98"/>
  <c r="U52" i="98"/>
  <c r="W52" i="98"/>
  <c r="U53" i="98"/>
  <c r="W53" i="98"/>
  <c r="U54" i="98"/>
  <c r="X55" i="98"/>
  <c r="U56" i="98"/>
  <c r="W56" i="98"/>
  <c r="U60" i="98"/>
  <c r="W60" i="98"/>
  <c r="X56" i="98" l="1"/>
  <c r="X52" i="98"/>
  <c r="X50" i="98"/>
  <c r="X53" i="98"/>
  <c r="X51" i="98"/>
  <c r="X49" i="98"/>
  <c r="X60" i="98"/>
  <c r="X54" i="98"/>
  <c r="U61" i="98"/>
  <c r="U62" i="98"/>
  <c r="U63" i="98"/>
  <c r="U64" i="98"/>
  <c r="U65" i="98"/>
  <c r="U66" i="98"/>
  <c r="U67" i="98"/>
  <c r="U68" i="98"/>
  <c r="W61" i="98"/>
  <c r="W66" i="98"/>
  <c r="W68" i="98"/>
  <c r="W46" i="98"/>
  <c r="U46" i="98"/>
  <c r="X67" i="98" l="1"/>
  <c r="X65" i="98"/>
  <c r="X66" i="98"/>
  <c r="X61" i="98"/>
  <c r="X68" i="98"/>
  <c r="X64" i="98"/>
  <c r="X63" i="98"/>
  <c r="X62" i="98"/>
  <c r="X46" i="98"/>
  <c r="X70" i="98" l="1"/>
  <c r="L107" i="98"/>
  <c r="K107" i="98"/>
  <c r="M129" i="98"/>
  <c r="M107" i="98" l="1"/>
  <c r="V130" i="98"/>
  <c r="W2" i="98"/>
  <c r="D1" i="100"/>
  <c r="AH200" i="98" l="1"/>
  <c r="AH204" i="98"/>
  <c r="AH109" i="98"/>
  <c r="AH110" i="98"/>
  <c r="AH111" i="98"/>
  <c r="AH112" i="98"/>
  <c r="AH113" i="98"/>
  <c r="AH114" i="98"/>
  <c r="AH115" i="98"/>
  <c r="AH116" i="98"/>
  <c r="AH127" i="98"/>
  <c r="AH108" i="98"/>
  <c r="AC2" i="98"/>
  <c r="O2" i="98" l="1"/>
  <c r="AB108" i="98" l="1"/>
  <c r="AA108" i="98"/>
  <c r="F27" i="86"/>
  <c r="G27" i="86"/>
  <c r="H27" i="86"/>
  <c r="I27" i="86"/>
  <c r="E27" i="86"/>
  <c r="F3" i="86"/>
  <c r="G3" i="86"/>
  <c r="H3" i="86"/>
  <c r="I3" i="86"/>
  <c r="E3" i="86"/>
  <c r="I2" i="86" l="1"/>
  <c r="H2" i="86"/>
  <c r="G2" i="86"/>
  <c r="F2" i="86"/>
  <c r="E2" i="86"/>
  <c r="D2" i="86"/>
  <c r="J2" i="86"/>
  <c r="J14" i="86" l="1"/>
  <c r="J18" i="86"/>
  <c r="J22" i="86"/>
  <c r="J21" i="86"/>
  <c r="J15" i="86"/>
  <c r="J19" i="86"/>
  <c r="J23" i="86"/>
  <c r="J13" i="86"/>
  <c r="J12" i="86"/>
  <c r="J16" i="86"/>
  <c r="J20" i="86"/>
  <c r="J17" i="86"/>
  <c r="J27" i="86"/>
  <c r="J29" i="86"/>
  <c r="J33" i="86"/>
  <c r="J37" i="86"/>
  <c r="J34" i="86"/>
  <c r="J30" i="86"/>
  <c r="J31" i="86"/>
  <c r="J35" i="86"/>
  <c r="J32" i="86"/>
  <c r="J36" i="86"/>
  <c r="J28" i="86"/>
  <c r="J4" i="86"/>
  <c r="J11" i="86"/>
  <c r="J7" i="86"/>
  <c r="J10" i="86"/>
  <c r="J6" i="86"/>
  <c r="J24" i="86"/>
  <c r="J9" i="86"/>
  <c r="J5" i="86"/>
  <c r="J3" i="86"/>
  <c r="J8" i="86"/>
  <c r="D28" i="100"/>
  <c r="B26" i="100"/>
  <c r="D26" i="100"/>
  <c r="B28" i="100"/>
  <c r="M130" i="98"/>
  <c r="Q130" i="98"/>
  <c r="P141" i="98" s="1"/>
  <c r="U141" i="98" s="1"/>
  <c r="P198" i="98"/>
  <c r="AA110" i="98"/>
  <c r="AB110" i="98"/>
  <c r="AA111" i="98"/>
  <c r="AB111" i="98"/>
  <c r="AA112" i="98"/>
  <c r="AB112" i="98"/>
  <c r="AA113" i="98"/>
  <c r="AB113" i="98"/>
  <c r="AA114" i="98"/>
  <c r="AB114" i="98"/>
  <c r="AA115" i="98"/>
  <c r="AB115" i="98"/>
  <c r="AA116" i="98"/>
  <c r="AB116" i="98"/>
  <c r="AA127" i="98"/>
  <c r="AB127" i="98"/>
  <c r="AB109" i="98"/>
  <c r="AA109" i="98"/>
  <c r="J140" i="98"/>
  <c r="AH17" i="98"/>
  <c r="C66" i="86"/>
  <c r="D66" i="86"/>
  <c r="E66" i="86"/>
  <c r="F66" i="86"/>
  <c r="G66" i="86"/>
  <c r="H66" i="86"/>
  <c r="I66" i="86"/>
  <c r="J66" i="86"/>
  <c r="K66" i="86"/>
  <c r="L66" i="86"/>
  <c r="M66" i="86"/>
  <c r="O66" i="86"/>
  <c r="P66" i="86"/>
  <c r="Q66" i="86"/>
  <c r="R66" i="86"/>
  <c r="B6" i="100"/>
  <c r="X90" i="98" l="1"/>
  <c r="AC130" i="98"/>
  <c r="AB130" i="98"/>
  <c r="AA130" i="98"/>
  <c r="AH3" i="98"/>
  <c r="T3" i="98" l="1"/>
  <c r="T206" i="98"/>
  <c r="P139" i="98"/>
  <c r="S139" i="98" s="1"/>
  <c r="U139" i="98" s="1"/>
  <c r="W139" i="98" s="1"/>
  <c r="R146" i="98" l="1"/>
</calcChain>
</file>

<file path=xl/sharedStrings.xml><?xml version="1.0" encoding="utf-8"?>
<sst xmlns="http://schemas.openxmlformats.org/spreadsheetml/2006/main" count="464" uniqueCount="355">
  <si>
    <t>     </t>
  </si>
  <si>
    <t>Kontaktperson</t>
  </si>
  <si>
    <t>Telefon</t>
  </si>
  <si>
    <t>Adress</t>
  </si>
  <si>
    <t>Postnummer</t>
  </si>
  <si>
    <t>Avropsblankett</t>
  </si>
  <si>
    <t>Myndighet/Organisation (namn)</t>
  </si>
  <si>
    <t>Postadress</t>
  </si>
  <si>
    <t>Fax</t>
  </si>
  <si>
    <t>UKey</t>
  </si>
  <si>
    <t>pkey</t>
  </si>
  <si>
    <t>Wkey</t>
  </si>
  <si>
    <t>YColor</t>
  </si>
  <si>
    <t xml:space="preserve"> </t>
  </si>
  <si>
    <t>204, 255, 255</t>
  </si>
  <si>
    <t>150, 150, 150</t>
  </si>
  <si>
    <t>RGB</t>
  </si>
  <si>
    <t>204, 255, 204</t>
  </si>
  <si>
    <t>250, 191, 143</t>
  </si>
  <si>
    <t>Juridiskt Namn</t>
  </si>
  <si>
    <t xml:space="preserve">Förvaltningens avtalsnummer </t>
  </si>
  <si>
    <t xml:space="preserve">Kontaktperson </t>
  </si>
  <si>
    <t>Organisations-nummer</t>
  </si>
  <si>
    <t>E-post kontaktperson</t>
  </si>
  <si>
    <t>Befattning Kontaktperson</t>
  </si>
  <si>
    <t>Hemsida</t>
  </si>
  <si>
    <t>E-post Gruppbrevlåda</t>
  </si>
  <si>
    <t>Telefon Växel</t>
  </si>
  <si>
    <t>Telefon kundtjänst</t>
  </si>
  <si>
    <t xml:space="preserve">från Statens inköpscentrals ramavtal inom området </t>
  </si>
  <si>
    <t>Ev. kundnummer</t>
  </si>
  <si>
    <t>Uppgifter om Ramavtalsleverantören</t>
  </si>
  <si>
    <t>Ramavtalsleverantörens namn</t>
  </si>
  <si>
    <t>Organisationsnummer</t>
  </si>
  <si>
    <t>Ramavtalsnummer</t>
  </si>
  <si>
    <t>Offertnummer el likn för detta avropssvar</t>
  </si>
  <si>
    <t>Avropssvar lämnas Ja/Nej</t>
  </si>
  <si>
    <t>Kravuppfyllnad</t>
  </si>
  <si>
    <t>Övrig information</t>
  </si>
  <si>
    <t>Ange övriga specifika förutsättningar (tex ev budgetrestriktioner), förhållanden eller önskemål som kan vara viktiga för leverantören och som inte framgår på annan plats i dokumentet.</t>
  </si>
  <si>
    <t>Underskrift</t>
  </si>
  <si>
    <t>Ort, datum</t>
  </si>
  <si>
    <t>Namn, befattning (behörig företrädare för leverantören)</t>
  </si>
  <si>
    <t>Eventuella bilagor till kontraktet</t>
  </si>
  <si>
    <t>Org.nr.</t>
  </si>
  <si>
    <t>Leverantör</t>
  </si>
  <si>
    <t>Avropande organisation</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</si>
  <si>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</si>
  <si>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</si>
  <si>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</si>
  <si>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</si>
  <si>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Summa kriterievikt:</t>
  </si>
  <si>
    <t>(ska alltid summera till 100 %)</t>
  </si>
  <si>
    <t>Obs att tidsfristen måste vara skälig med hänsyn till avropets karaktär.</t>
  </si>
  <si>
    <t>Sista datum för frågor</t>
  </si>
  <si>
    <t>Sista dag för avropssvar</t>
  </si>
  <si>
    <t>Avropssvarets giltighetstid</t>
  </si>
  <si>
    <t>Leverantörens svar</t>
  </si>
  <si>
    <t>Namn, befattning 
(behörig företrädare för avropande organisation)</t>
  </si>
  <si>
    <t>Namn, befattning 
(behörig företrädare för leverantören)</t>
  </si>
  <si>
    <t>Avdelning, enhet etc</t>
  </si>
  <si>
    <t>Ort</t>
  </si>
  <si>
    <t>Mottagare för E-faktura</t>
  </si>
  <si>
    <t>Fakturaref.</t>
  </si>
  <si>
    <t>Ange ev fakturaadress/erna</t>
  </si>
  <si>
    <t>Fakturaadress (om annan än ovan)</t>
  </si>
  <si>
    <t>Välj Juridiskt Namn 2</t>
  </si>
  <si>
    <t>Förvaltningens avtalsnummer  2</t>
  </si>
  <si>
    <t>Organisations-nummer 2</t>
  </si>
  <si>
    <t>Adress 2</t>
  </si>
  <si>
    <t>Postnummer 2</t>
  </si>
  <si>
    <t>Postadress 2</t>
  </si>
  <si>
    <t>Telefon Växel 2</t>
  </si>
  <si>
    <t>Telefon kundtjänst 2</t>
  </si>
  <si>
    <t>Hemsida 2</t>
  </si>
  <si>
    <t>Kontaktperson  2</t>
  </si>
  <si>
    <t>Telefon 2</t>
  </si>
  <si>
    <t>E-post kontaktperson 2</t>
  </si>
  <si>
    <t>Befattning Kontaktperson 2</t>
  </si>
  <si>
    <t>Fax 2</t>
  </si>
  <si>
    <t>E-post Gruppbrevlåda 2</t>
  </si>
  <si>
    <t>Uppgifter om avropande organisation</t>
  </si>
  <si>
    <t>Låsning av avropsblanketten</t>
  </si>
  <si>
    <t>Avropsförfrågan</t>
  </si>
  <si>
    <t>Avropssvar</t>
  </si>
  <si>
    <t xml:space="preserve">Avropsförfrågan - Förnyad konkurrensutsättning </t>
  </si>
  <si>
    <t>Beskrivning av hur leverantören uppfyller kravet eller referera till bilaga</t>
  </si>
  <si>
    <t>Tilldelningskriterier</t>
  </si>
  <si>
    <t>Multiregionalt</t>
  </si>
  <si>
    <t>Blekinge län</t>
  </si>
  <si>
    <t>Dalarnas län</t>
  </si>
  <si>
    <t>Gotlands län</t>
  </si>
  <si>
    <t>Gävleborgs län</t>
  </si>
  <si>
    <t>Hallands län</t>
  </si>
  <si>
    <t>Jämtlands län</t>
  </si>
  <si>
    <t>Jönköpings län</t>
  </si>
  <si>
    <t>Kalmars län</t>
  </si>
  <si>
    <t>Kronobergs län</t>
  </si>
  <si>
    <t>Skånes län</t>
  </si>
  <si>
    <t>Stockholms län</t>
  </si>
  <si>
    <t>Södermanlands län</t>
  </si>
  <si>
    <t>Uppsala län</t>
  </si>
  <si>
    <t>Värmlands län</t>
  </si>
  <si>
    <t>Västerbottens län</t>
  </si>
  <si>
    <t>Västernorrlands län</t>
  </si>
  <si>
    <t>Västmanlands län</t>
  </si>
  <si>
    <t>Västra Götalands län</t>
  </si>
  <si>
    <t>Örebro län</t>
  </si>
  <si>
    <t>Östergötlands lön</t>
  </si>
  <si>
    <t>Norrbottens län</t>
  </si>
  <si>
    <t>Region</t>
  </si>
  <si>
    <t>E-Post</t>
  </si>
  <si>
    <t>E-post för frågor (om annan än ovan)</t>
  </si>
  <si>
    <t>Viktning %</t>
  </si>
  <si>
    <t>Lägsta inkomna totalpris</t>
  </si>
  <si>
    <t>Viktning</t>
  </si>
  <si>
    <t>xxxx</t>
  </si>
  <si>
    <t>Information om avropet t ex syfte och omfattning</t>
  </si>
  <si>
    <t>Sista datum för 
svar på frågor</t>
  </si>
  <si>
    <t>Kontraktets längd: antal månader</t>
  </si>
  <si>
    <t>Förlägningsoption:
Antal månader</t>
  </si>
  <si>
    <t>Planerat startdatum för kontraktet</t>
  </si>
  <si>
    <t>Pris totalt</t>
  </si>
  <si>
    <t xml:space="preserve">Totalt pris för avropade produkter: </t>
  </si>
  <si>
    <t xml:space="preserve">Totalt pris (utvärderas): </t>
  </si>
  <si>
    <t>Tilldelning av kontrakt sker utifrån:</t>
  </si>
  <si>
    <t>Fyll i det gula fältet efter att samtliga avropssvar inkommit!</t>
  </si>
  <si>
    <t>Pris</t>
  </si>
  <si>
    <t>Poängsumma för uppfyllda bör-krav</t>
  </si>
  <si>
    <t>Instruktion till avropande organisation: 
Spara ned blanketten på din dator.
Gulmarkerade rutor fylls i av avropare innan blanketten skickas.
Blanketten skickas med e-post till antagna leverantörer inom aktuellt avropsområde.
Se vidare "Vägledning vid avrop".</t>
  </si>
  <si>
    <r>
      <t>Instruktion till leverantör:</t>
    </r>
    <r>
      <rPr>
        <b/>
        <i/>
        <sz val="10"/>
        <color indexed="10"/>
        <rFont val="Arial"/>
        <family val="2"/>
      </rPr>
      <t xml:space="preserve">
</t>
    </r>
    <r>
      <rPr>
        <b/>
        <i/>
        <sz val="10"/>
        <rFont val="Arial"/>
        <family val="2"/>
      </rPr>
      <t>Blåmarkerade rutor fylls i av leverantören.
Läs och kontrollera obligatoriska krav.
Returnera blanketten med e-post till avropande organisation (oavsett Ja eller Nej).</t>
    </r>
  </si>
  <si>
    <t>Utvärderingskrav 
(bör-krav)</t>
  </si>
  <si>
    <r>
      <t xml:space="preserve">OBS! Spara </t>
    </r>
    <r>
      <rPr>
        <b/>
        <i/>
        <u/>
        <sz val="11"/>
        <rFont val="Arial"/>
        <family val="2"/>
      </rPr>
      <t>inte</t>
    </r>
    <r>
      <rPr>
        <b/>
        <i/>
        <sz val="11"/>
        <rFont val="Arial"/>
        <family val="2"/>
      </rPr>
      <t xml:space="preserve"> blanketten i PDF-format. Då kan inte leverantörerna fylla i den. Lås blanketten med "låsknappen" nedan innan ni skickar blanketten till leverantörerna.</t>
    </r>
  </si>
  <si>
    <t>Välj krav</t>
  </si>
  <si>
    <t>Ange tilldelningsgrund som kommer att tillämpas för att utse vinnande avropssvar.
Obs! Om kravspecifikationen innehåller bör-krav väljer Ni alternativ 2 nedan.</t>
  </si>
  <si>
    <t>Utvärderingsmodell</t>
  </si>
  <si>
    <t>Utvärdering av :</t>
  </si>
  <si>
    <t>Alt. 2. Ekonomiskt mest fördelaktiga (priset i relation till bör-krav)</t>
  </si>
  <si>
    <t xml:space="preserve">Ange den utvärderingsmodell som kommer att tillämpas för att utse vinnande avropssvar. 
</t>
  </si>
  <si>
    <t>Alt. 3. Annan utvärderingsmodell</t>
  </si>
  <si>
    <t>Styck</t>
  </si>
  <si>
    <t>Timmar</t>
  </si>
  <si>
    <t>Månader</t>
  </si>
  <si>
    <t>År</t>
  </si>
  <si>
    <t>Bilaga</t>
  </si>
  <si>
    <t xml:space="preserve">Total erhållen poängsumma: </t>
  </si>
  <si>
    <t>Max poäng för uppfyllda bör-krav</t>
  </si>
  <si>
    <t>Totalpris</t>
  </si>
  <si>
    <t>Sammanställning för detta avropssvar</t>
  </si>
  <si>
    <t xml:space="preserve">Alt. 2. Prisavdrag för uppfyllda bör-krav, lägsta utvärderingskostnad vinner. </t>
  </si>
  <si>
    <t>Alt. 1. Summan av viktade poäng för pris och uppfyllda bör-krav, högsta slutsumma vinner.</t>
  </si>
  <si>
    <t>Summa utvärderingskostnad för detta avropssvar</t>
  </si>
  <si>
    <t xml:space="preserve">Prisavdrag för uppfyllda bör-krav. </t>
  </si>
  <si>
    <t>Ange kriterievikt för pris respektive bör-krav i tabellen nedan</t>
  </si>
  <si>
    <t xml:space="preserve">Priset jämförs mellan avropssvaren. Poäng för uppfyllda bör-krav jämförs med möjlig maxpoäng. </t>
  </si>
  <si>
    <t>Avropande organisations beskrivning av den utvärderingsmodell som kommer att tillämpas (eller hänvisning till bilaga)</t>
  </si>
  <si>
    <t>Referens/diarienr för avropet</t>
  </si>
  <si>
    <t>Bilagor från leverantören</t>
  </si>
  <si>
    <t>Specificera ev. bilagor som medföljer detta avropssvar</t>
  </si>
  <si>
    <t>Specificera ev. bilagor som medföljer denna avropsförfrågan</t>
  </si>
  <si>
    <t>Tbl krav</t>
  </si>
  <si>
    <t>TblDelområde</t>
  </si>
  <si>
    <t>Välj delområde</t>
  </si>
  <si>
    <t>Delområde 1</t>
  </si>
  <si>
    <t>Delområde 2</t>
  </si>
  <si>
    <t>Delområde 3</t>
  </si>
  <si>
    <t>Delområde 4</t>
  </si>
  <si>
    <t>Delområde 5</t>
  </si>
  <si>
    <t>Delområde 6</t>
  </si>
  <si>
    <t>Optioner</t>
  </si>
  <si>
    <t>Välj grund för tilldelning…..</t>
  </si>
  <si>
    <t>Välj utvärdering…..</t>
  </si>
  <si>
    <t>TblEnhet</t>
  </si>
  <si>
    <t>TblGrundTilldeln</t>
  </si>
  <si>
    <t>TblUtVrd</t>
  </si>
  <si>
    <t>TblLeverantörer</t>
  </si>
  <si>
    <t>ResOpt</t>
  </si>
  <si>
    <t>ResVarTja</t>
  </si>
  <si>
    <t>LockStatus</t>
  </si>
  <si>
    <t xml:space="preserve">Utvärdering av det totala sammanräknade priset: </t>
  </si>
  <si>
    <t>Slutlig poängsumma för detta avropssvar
(utvärderas)</t>
  </si>
  <si>
    <t>255, 255, 153</t>
  </si>
  <si>
    <t>Ut1</t>
  </si>
  <si>
    <t>Ut2</t>
  </si>
  <si>
    <t>Ut3</t>
  </si>
  <si>
    <t xml:space="preserve">Leverantören har lämnat begärda prisuppgifter som gäller för offererade produkter/tjänster enligt ställda krav samt accepterar i övrigt kraven i avropsförfrågan och är införstådd med att samtliga lämnade uppgifter i avropssvaret är bindande
</t>
  </si>
  <si>
    <t>Alt. 1. Lägsta pris (endast ska-krav och pris)</t>
  </si>
  <si>
    <t>Alt. 1. Relativ viktning - summan av viktade poäng för pris och uppfyllda bör-krav</t>
  </si>
  <si>
    <t>Alt. 2. Mervärdesmodell - prisavdrag för uppfyllda bör-krav</t>
  </si>
  <si>
    <t>Steg 1 - Administrativa uppgifter</t>
  </si>
  <si>
    <t>2. Kontrakt med bilagor, inkl. Allmänna villkor</t>
  </si>
  <si>
    <t>3. Eventuellt kompletterande Avropsförfrågan</t>
  </si>
  <si>
    <t xml:space="preserve">4. Avropsförfrågan med bilagor </t>
  </si>
  <si>
    <t>6. Avropssvar med bilagor</t>
  </si>
  <si>
    <t>1. Skriftliga ändringar och tillägg till Kontrakt</t>
  </si>
  <si>
    <t>5. Eventuella tillåtna kompletteringar av Avropssvar</t>
  </si>
  <si>
    <t>OBS! Ej detsamma som kontraktssumma</t>
  </si>
  <si>
    <t xml:space="preserve">Ange vilket delområde avropet avser </t>
  </si>
  <si>
    <r>
      <t xml:space="preserve">Instruktion:
</t>
    </r>
    <r>
      <rPr>
        <sz val="10"/>
        <rFont val="Arial"/>
        <family val="2"/>
      </rPr>
      <t>Innan kravspecifikationen fylls i måste du ange tilldelningsgrund, dvs. om tilldelning ska ske genom lägsta pris (endast ska-krav) eller med bör-krav som viktas mot priset i utvärderingen. Kravspecifikationen nedan kommer att anpassas efter ditt val.</t>
    </r>
  </si>
  <si>
    <r>
      <t xml:space="preserve">Instruktion:
</t>
    </r>
    <r>
      <rPr>
        <sz val="10"/>
        <rFont val="Arial"/>
        <family val="2"/>
      </rPr>
      <t xml:space="preserve">Observera att de två föreslagna alternativen endast är exempel på vanligt förekommande utvärderings-modeller. Det är alltid den avropande organisationen som avgör om man vill använda sig av dem. </t>
    </r>
  </si>
  <si>
    <t>Steg 5 - Övriga uppgifter</t>
  </si>
  <si>
    <t>Bilagor från avropande organisation (kontraktshandlingar framgår av flik 3)</t>
  </si>
  <si>
    <t>Steg 3 - Grund för tilldelning av kontrakt</t>
  </si>
  <si>
    <t>Steg 4 - Kravspecifikation</t>
  </si>
  <si>
    <r>
      <t xml:space="preserve">Underskriften avser ett kontraktstecknande. Efter undertecknande av bägge parter utgör denna blankett tillsammans med </t>
    </r>
    <r>
      <rPr>
        <i/>
        <sz val="10"/>
        <rFont val="Arial"/>
        <family val="2"/>
      </rPr>
      <t>ramavtalets villkor</t>
    </r>
    <r>
      <rPr>
        <sz val="10"/>
        <rFont val="Arial"/>
        <family val="2"/>
      </rPr>
      <t xml:space="preserve"> enligt ovan ett kontrakt mellan parterna.
</t>
    </r>
    <r>
      <rPr>
        <b/>
        <sz val="10"/>
        <rFont val="Arial"/>
        <family val="2"/>
      </rPr>
      <t>Detta kontrakt har upprättats i två exemplar varav parterna tagit var sitt.</t>
    </r>
  </si>
  <si>
    <t>Alt. 3. Annan utvärderingsmodell (än de ovan föreslagna)</t>
  </si>
  <si>
    <t>Tjänst nr</t>
  </si>
  <si>
    <t>Steg 2 - Specifikation av tjänster</t>
  </si>
  <si>
    <t xml:space="preserve">Utvärdering av ställda bör-krav på avropade tjänster: </t>
  </si>
  <si>
    <t>Det erhållna prisavdraget för uppfyllda utvärderingskrav (bör-krav) dras ifrån det totala priset för avropade tjänster. Resultatet blir en utvärderingskostnad som ligger till grund för tilldelningsbeslutet.</t>
  </si>
  <si>
    <t>Tåg</t>
  </si>
  <si>
    <t>Hotell bokat i GDS</t>
  </si>
  <si>
    <t>Hotell bokat utanför GDS</t>
  </si>
  <si>
    <t>Hyrbil</t>
  </si>
  <si>
    <t>Anslutning till/från tåg/flyg</t>
  </si>
  <si>
    <t>Båt</t>
  </si>
  <si>
    <t>Buss</t>
  </si>
  <si>
    <t>24-timmarsservice</t>
  </si>
  <si>
    <t>Visum</t>
  </si>
  <si>
    <t>Ombokning</t>
  </si>
  <si>
    <t>Omskrivning</t>
  </si>
  <si>
    <t>Kreditering</t>
  </si>
  <si>
    <t xml:space="preserve">Flyg - </t>
  </si>
  <si>
    <t>Flyg - Inrikes</t>
  </si>
  <si>
    <t>Flyg - Utrikes</t>
  </si>
  <si>
    <t>Flyg - Årskort/Travelpass/Dest.kort - utfärdande</t>
  </si>
  <si>
    <t>Flyg - Årskort/Travelpass/Dest.kort - utfärdande inkl bokning</t>
  </si>
  <si>
    <t>Tåg - Inrikes</t>
  </si>
  <si>
    <t>Tåg - Utrikes</t>
  </si>
  <si>
    <t>Tåg - Årskort/Dest.kort - utfärdande</t>
  </si>
  <si>
    <t>Tåg - Årskort/Dest.kort - utfärdande inkl bokning</t>
  </si>
  <si>
    <t>Personlig service (Antal transaktioner)</t>
  </si>
  <si>
    <t>Självbokning (Antal transaktioner)</t>
  </si>
  <si>
    <t>Personlig service (Bokningsarvode)</t>
  </si>
  <si>
    <t>Självbokning (Bokningsarvode)</t>
  </si>
  <si>
    <t>Totalt personlig service</t>
  </si>
  <si>
    <t>Självbokning (Totalt självbokning)</t>
  </si>
  <si>
    <t>Implementering av självbokningssystem, fast pris</t>
  </si>
  <si>
    <t>Årlig underhåll/licenskostnad för självbokning</t>
  </si>
  <si>
    <t>Ev. hanteringskostnad för upplägg av profiler</t>
  </si>
  <si>
    <t>Statistikkostnad, per rapport/årlig avgift</t>
  </si>
  <si>
    <t>Informationsmöten</t>
  </si>
  <si>
    <t>Implementering av övriga system/projektledning</t>
  </si>
  <si>
    <t>Avstämningsmöten/kundansvarig</t>
  </si>
  <si>
    <t>Stöd inom Travel Management och/eller resesamordning</t>
  </si>
  <si>
    <t>Utbildning per timme (självbokning)</t>
  </si>
  <si>
    <t>Övriga tilläggstjänster (specificera)</t>
  </si>
  <si>
    <t>Välj tjänst</t>
  </si>
  <si>
    <t>Välj tilläggstjänst</t>
  </si>
  <si>
    <t>Information/kommunikation</t>
  </si>
  <si>
    <t xml:space="preserve">Kompetens </t>
  </si>
  <si>
    <t xml:space="preserve">Statistik och uppföljning </t>
  </si>
  <si>
    <t>Service</t>
  </si>
  <si>
    <t>Bokning</t>
  </si>
  <si>
    <t>Spårningssystem</t>
  </si>
  <si>
    <t>Resekonsultens kompetens och erfarenhet</t>
  </si>
  <si>
    <t>Webbaserat statistikverktyg</t>
  </si>
  <si>
    <t>Tredjepartssytem</t>
  </si>
  <si>
    <t>Leverans av färdhandlingar</t>
  </si>
  <si>
    <t>Reseportal</t>
  </si>
  <si>
    <t>Statistik</t>
  </si>
  <si>
    <t>Konsulttjänster</t>
  </si>
  <si>
    <t>Följesedel</t>
  </si>
  <si>
    <t>Singel-sign-on</t>
  </si>
  <si>
    <t>Uppföljningsmöten</t>
  </si>
  <si>
    <t>Klimatkompensation</t>
  </si>
  <si>
    <t>Pass och visum</t>
  </si>
  <si>
    <t>Specifikt telefonnummer</t>
  </si>
  <si>
    <t>Applikation till smartphone</t>
  </si>
  <si>
    <t>TblKravInfo</t>
  </si>
  <si>
    <t>TblKravKomp</t>
  </si>
  <si>
    <t>TblKravStat</t>
  </si>
  <si>
    <t>TblKravServ</t>
  </si>
  <si>
    <t>TblKravBokn</t>
  </si>
  <si>
    <t>TblKravPris</t>
  </si>
  <si>
    <t>Välj typ av krav</t>
  </si>
  <si>
    <t>Uppfyller kravet?</t>
  </si>
  <si>
    <t>Leverans/implementering</t>
  </si>
  <si>
    <t>Ange när leverans/implementering ska vara klart</t>
  </si>
  <si>
    <t>Resebyråtjänster</t>
  </si>
  <si>
    <t xml:space="preserve">Tjänster
</t>
  </si>
  <si>
    <r>
      <t xml:space="preserve">Precisera krav i fritext eller hänvisa till bilaga
</t>
    </r>
    <r>
      <rPr>
        <i/>
        <sz val="10"/>
        <rFont val="Arial"/>
        <family val="2"/>
      </rPr>
      <t>(se exempel i ramavtalets kravkatalog)
OBS! varje krav kan väljas flera gånger</t>
    </r>
  </si>
  <si>
    <t>Adminläge! Klicka här för att låsa vita celler.</t>
  </si>
  <si>
    <t>Avroppsblanketten är nu upplåst, klicka här för att låsa avropsblanketten.</t>
  </si>
  <si>
    <t>Avroppsblanketten är nu låst, klicka här för att låsa upp avropsblanketten.</t>
  </si>
  <si>
    <t>Detta görs genom att klicka på knappen nedanför samt ange ett lösenord. Om det visat sig att man glömt fylla i någon uppgift så kan det vara bra att kunna låsa upp blanketten. Klicka då på samma knapp. Observera att lösenordet inte kan bestå av enbart siffror.</t>
  </si>
  <si>
    <t>Förvaltning21</t>
  </si>
  <si>
    <t>Grund för tilldelning av kontrakt &amp; Utvärderingsmodell</t>
  </si>
  <si>
    <t>När det gula fältet är ifyllt sker en automatisk poängberäkning. Lägst pris tilldelas maxpoäng (100) medan övriga priser tilldelas poäng i förhållande till det lägsta priset. Poängsumman för uppfyllda bör-krav multipliceras med angiven viktning och en slutlig poängsumma för detta avropssvar kommer att framgå av fältet längst ned. Denna slutliga poängsumma ligger till grund för tilldelningsbeslutet.</t>
  </si>
  <si>
    <t>Erhållen poäng för totalpris</t>
  </si>
  <si>
    <t>Viktade poäng per kriterium</t>
  </si>
  <si>
    <t xml:space="preserve">Särskilda kontraktsvillkor, säkerhetsskyddsavtal etc. (alternativt enl separat bilaga) </t>
  </si>
  <si>
    <t>Avropssvar skickas till e-post</t>
  </si>
  <si>
    <t>Uppgifter om underleverantör/återförsäljare som används för utförande av resebyråtjänster (om aktuellt).</t>
  </si>
  <si>
    <t>Flyg - Norden</t>
  </si>
  <si>
    <t>Flyg - Europa</t>
  </si>
  <si>
    <t>Flyg - Interkontinentalt</t>
  </si>
  <si>
    <t xml:space="preserve">Hotell 
bokat i ordinarie bokningssystem </t>
  </si>
  <si>
    <t xml:space="preserve">Hotell 
bokat utanför ordinarie bokningssystem
</t>
  </si>
  <si>
    <t>Föregående års statistik bifogas. Se Vägledning för efterfrågade poster</t>
  </si>
  <si>
    <t>Föregående års statistik.</t>
  </si>
  <si>
    <t>Komepetens</t>
  </si>
  <si>
    <t>Säkerhet</t>
  </si>
  <si>
    <t>Statistik och uppföljning</t>
  </si>
  <si>
    <t>e-Handel</t>
  </si>
  <si>
    <t>Viten</t>
  </si>
  <si>
    <t>23.3-07347-2019</t>
  </si>
  <si>
    <t>Om Nej, motivering</t>
  </si>
  <si>
    <r>
      <t xml:space="preserve">Välj kravkategori
</t>
    </r>
    <r>
      <rPr>
        <i/>
        <sz val="10"/>
        <rFont val="Arial"/>
        <family val="2"/>
      </rPr>
      <t>(se kravkravkatalog till ramavtal)
OBS! varje krav kan väljas flera gånger</t>
    </r>
  </si>
  <si>
    <t>Förnyad kontroll av leverantörskrav (ESPD)</t>
  </si>
  <si>
    <t>Leverantörskrav (ESPD) - Ramavtalsleverantörens intygande</t>
  </si>
  <si>
    <t>Av 15 kap. 1 samt 4 §§ LOU framgår att ramavtalsleverantören ska lämna en ny egenförsäkran samt att en ny kontroll av kvalificeringskrav och uteslutningsgrunder ska genomföras vid avrop genom förnyad konkurrensutsättning. Kammarkollegiet ansvarar för denna kontrollskyldighet genom att löpande genomföra leverantörsprövning under hela ramavtalsperioden. 
Kontrollskyldigheten bör också hanteras så att ramavtalsleverantören i sitt avropssvar bekräftar att i ramavtalsupphandlingen lämnad egenförsäkran fortfarande är korrekt, samt att ingivna bevis fortfarande är aktuella. Avropande myndighet kan själv begära in ett eller flera bevis enligt punkten 2 till höger.</t>
  </si>
  <si>
    <t>Genom att lämna avropssvar, bekräftar ramavtalsleverantören följande:
1.	Att i ramavtalsupphandlingen lämnad egenförsäkran fortfarande är korrekt.
2.	Att i ramavtalsupphandlingen ingivna bevis, såsom Sanningsförsäkran avseende uteslutningsgrunder (gällande leverantören och ev. åberopade företag) fortfarande aktuella.
3.	Att ramavtalsleverantören har säkerställt att ev. åberopade företag inte omfattas av någon uteslutningsgrund.
Med "åberopat företag" avses specifikt en underleverantör som har åberopats i ramavtalsupphandlingen för att uppfylla krav på ekonomisk, teknisk och yrkesmässig kapacitet”.</t>
  </si>
  <si>
    <t>Övrig information till avropande myndighet som kan vara relelevant för avropet (om sådan finns). Till exempel hänvisning till bilaga, ange bilagenumret i så fall.
Arvode per transaktion, dokument eller biljettnummer.</t>
  </si>
  <si>
    <t>Tilläggstjänster, nedan följer förslag på vanliga tilläggstjänster, övriga tilläggstjänster kan specificeras på pos 29-30 nedan.</t>
  </si>
  <si>
    <t>Antal</t>
  </si>
  <si>
    <t>Kostnad per enhet</t>
  </si>
  <si>
    <t>Totalsumma</t>
  </si>
  <si>
    <t>Tillägg 1.</t>
  </si>
  <si>
    <t>Implementering av självbokningssystem, fast pris (ange 1 som antal om tjänsten ingår i avropet)</t>
  </si>
  <si>
    <t>Total kostnad för implementering</t>
  </si>
  <si>
    <t>Tillägg 2.</t>
  </si>
  <si>
    <t>Årlig underhåll för självbokning (ange 1 som antal om tjänsten ingår i avropet)</t>
  </si>
  <si>
    <t>Total årlig kostnad för underhåll</t>
  </si>
  <si>
    <t>Tillägg 3.</t>
  </si>
  <si>
    <t>Upplägg av profiler (totalt förväntat antal profiler).</t>
  </si>
  <si>
    <t>Arvode anges/profil</t>
  </si>
  <si>
    <t>Tillägg 4.</t>
  </si>
  <si>
    <t>Statistikrapporter (antal rapporter /år)</t>
  </si>
  <si>
    <t>Arvode/rapport</t>
  </si>
  <si>
    <t>Tillägg 5.</t>
  </si>
  <si>
    <t>Arvode/möte</t>
  </si>
  <si>
    <t>Tillägg 6.</t>
  </si>
  <si>
    <t>Total kostnad för implementering och projektledning</t>
  </si>
  <si>
    <t>Tillägg 7.</t>
  </si>
  <si>
    <t>Tillägg 8.</t>
  </si>
  <si>
    <t>Arvode/timme</t>
  </si>
  <si>
    <t>Tillägg 9.</t>
  </si>
  <si>
    <t>Enhet</t>
  </si>
  <si>
    <t>Tillägg 10.</t>
  </si>
  <si>
    <t>välj enhet….</t>
  </si>
  <si>
    <t>Arvode per vald enhet för den specificerade tjänsten</t>
  </si>
  <si>
    <t>Tillägg 11.</t>
  </si>
  <si>
    <t xml:space="preserve">Totalt pris för tilläggstjänster: </t>
  </si>
  <si>
    <t>Informationsmöten (antal möten per år)</t>
  </si>
  <si>
    <t>Avstämningsmöten/kundansvarig (antal möten per år)</t>
  </si>
  <si>
    <t>Stöd inom Travel Management och/eller resesamordning (ange förväntat antal timmar per år)</t>
  </si>
  <si>
    <r>
      <t xml:space="preserve">Implementering av övriga system/projektledning (ange 1 som antal om tjänsten ingår i avropet)
</t>
    </r>
    <r>
      <rPr>
        <i/>
        <sz val="10"/>
        <color rgb="FFFF0000"/>
        <rFont val="Arial"/>
        <family val="2"/>
      </rPr>
      <t>(Beskriv system/projektledning samt specificera omfattning eller antal timmar)</t>
    </r>
  </si>
  <si>
    <t>TblTimPers</t>
  </si>
  <si>
    <t>Välj enhet</t>
  </si>
  <si>
    <t>Per timme</t>
  </si>
  <si>
    <t>Per person</t>
  </si>
  <si>
    <t>Övrig information som kan vara relevant för avropet (om sådan finns). Till exempel hänvisning till bilaga, ange bilagenumret i så fall.
Förväntat antal transaktioner matas in till höger (ej i bilaga).
Pris kan begäras per timme, per person eller med fast pris.</t>
  </si>
  <si>
    <t>eVouchers inrikes</t>
  </si>
  <si>
    <t>eVouchers utrikes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</si>
</sst>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0\ &quot;kr&quot;;\-#,##0\ &quot;kr&quot;"/>
    <numFmt numFmtId="7" formatCode="#,##0.00\ &quot;kr&quot;;\-#,##0.00\ &quot;kr&quot;"/>
    <numFmt numFmtId="44" formatCode="_-* #,##0.00\ &quot;kr&quot;_-;\-* #,##0.00\ &quot;kr&quot;_-;_-* &quot;-&quot;??\ &quot;kr&quot;_-;_-@_-"/>
    <numFmt numFmtId="164" formatCode="_-* #,##0.00\ _k_r_-;\-* #,##0.00\ _k_r_-;_-* &quot;-&quot;??\ _k_r_-;_-@_-"/>
    <numFmt numFmtId="165" formatCode="_-* #,##0\ _k_r_-;\-* #,##0\ _k_r_-;_-* &quot;-&quot;??\ _k_r_-;_-@_-"/>
    <numFmt numFmtId="166" formatCode="#,##0;\-#,##0;"/>
    <numFmt numFmtId="167" formatCode="&quot;Ramavtalsupphandlingens diarienr: &quot;@"/>
    <numFmt numFmtId="168" formatCode="0.0"/>
    <numFmt numFmtId="169" formatCode="#,###"/>
    <numFmt numFmtId="170" formatCode="#,##0.00\ &quot;kr&quot;"/>
    <numFmt numFmtId="171" formatCode="#,##0\ &quot;kr&quot;"/>
    <numFmt numFmtId="172" formatCode="#,##0.0_ ;\-#,##0.0\ "/>
    <numFmt numFmtId="173" formatCode=";;;"/>
    <numFmt numFmtId="174" formatCode="#,##0_ ;\-#,##0\ "/>
    <numFmt numFmtId="175" formatCode="00&quot;.&quot;"/>
  </numFmts>
  <fonts count="57" x14ac:knownFonts="1">
    <font>
      <sz val="10"/>
      <name val="Arial"/>
    </font>
    <font>
      <sz val="8"/>
      <name val="Arial"/>
      <family val="2"/>
    </font>
    <font>
      <sz val="10"/>
      <name val="Arial"/>
      <family val="2"/>
    </font>
    <font>
      <b/>
      <sz val="10"/>
      <name val="Arial"/>
      <family val="2"/>
    </font>
    <font>
      <b/>
      <sz val="14"/>
      <name val="Arial"/>
      <family val="2"/>
    </font>
    <font>
      <sz val="10"/>
      <name val="Arial"/>
      <family val="2"/>
    </font>
    <font>
      <b/>
      <sz val="12"/>
      <name val="Arial"/>
      <family val="2"/>
    </font>
    <font>
      <sz val="12"/>
      <name val="Arial"/>
      <family val="2"/>
    </font>
    <font>
      <sz val="20"/>
      <name val="Arial"/>
      <family val="2"/>
    </font>
    <font>
      <b/>
      <sz val="36"/>
      <name val="Arial"/>
      <family val="2"/>
    </font>
    <font>
      <sz val="14"/>
      <name val="Arial"/>
      <family val="2"/>
    </font>
    <font>
      <sz val="10"/>
      <color indexed="10"/>
      <name val="Arial"/>
      <family val="2"/>
    </font>
    <font>
      <b/>
      <sz val="16"/>
      <name val="Arial"/>
      <family val="2"/>
    </font>
    <font>
      <sz val="10"/>
      <name val="Arial"/>
      <family val="2"/>
    </font>
    <font>
      <i/>
      <sz val="10"/>
      <name val="Arial"/>
      <family val="2"/>
    </font>
    <font>
      <sz val="10"/>
      <color indexed="17"/>
      <name val="Arial"/>
      <family val="2"/>
    </font>
    <font>
      <sz val="8"/>
      <name val="Arial"/>
      <family val="2"/>
    </font>
    <font>
      <b/>
      <sz val="10"/>
      <color indexed="8"/>
      <name val="Arial"/>
      <family val="2"/>
    </font>
    <font>
      <b/>
      <i/>
      <sz val="10"/>
      <name val="Arial"/>
      <family val="2"/>
    </font>
    <font>
      <u/>
      <sz val="10"/>
      <color indexed="12"/>
      <name val="Arial"/>
      <family val="2"/>
    </font>
    <font>
      <b/>
      <sz val="10"/>
      <color indexed="10"/>
      <name val="Arial"/>
      <family val="2"/>
    </font>
    <font>
      <sz val="10"/>
      <name val="Times New Roman"/>
      <family val="1"/>
    </font>
    <font>
      <sz val="12"/>
      <color indexed="8"/>
      <name val="Times New Roman"/>
      <family val="1"/>
    </font>
    <font>
      <b/>
      <sz val="17"/>
      <color indexed="8"/>
      <name val="Arial"/>
      <family val="2"/>
    </font>
    <font>
      <b/>
      <sz val="20"/>
      <name val="Arial"/>
      <family val="2"/>
    </font>
    <font>
      <b/>
      <sz val="12"/>
      <color indexed="8"/>
      <name val="Arial"/>
      <family val="2"/>
    </font>
    <font>
      <b/>
      <i/>
      <sz val="12"/>
      <name val="Arial"/>
      <family val="2"/>
    </font>
    <font>
      <sz val="11"/>
      <color indexed="8"/>
      <name val="Arial"/>
      <family val="2"/>
    </font>
    <font>
      <sz val="10"/>
      <color indexed="8"/>
      <name val="Arial"/>
      <family val="2"/>
    </font>
    <font>
      <b/>
      <i/>
      <sz val="10"/>
      <color indexed="10"/>
      <name val="Arial"/>
      <family val="2"/>
    </font>
    <font>
      <sz val="10"/>
      <name val="Arial"/>
      <family val="2"/>
    </font>
    <font>
      <b/>
      <i/>
      <sz val="11"/>
      <name val="Arial"/>
      <family val="2"/>
    </font>
    <font>
      <b/>
      <i/>
      <u/>
      <sz val="11"/>
      <name val="Arial"/>
      <family val="2"/>
    </font>
    <font>
      <sz val="11"/>
      <name val="Arial"/>
      <family val="2"/>
    </font>
    <font>
      <sz val="11"/>
      <color theme="1"/>
      <name val="Calibri"/>
      <family val="2"/>
      <scheme val="minor"/>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theme="1"/>
      <name val="Arial"/>
      <family val="2"/>
    </font>
    <font>
      <i/>
      <sz val="10"/>
      <color rgb="FFFF0000"/>
      <name val="Arial"/>
      <family val="2"/>
    </font>
    <font>
      <b/>
      <sz val="10"/>
      <color rgb="FFFF0000"/>
      <name val="Arial"/>
      <family val="2"/>
    </font>
    <font>
      <b/>
      <sz val="18"/>
      <color theme="3"/>
      <name val="Calibri"/>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i/>
      <sz val="10"/>
      <color rgb="FFFF0000"/>
      <name val="Arial"/>
      <family val="2"/>
    </font>
    <font>
      <sz val="10"/>
      <name val="Arial"/>
      <family val="2"/>
    </font>
  </fonts>
  <fills count="47">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DDDDDD"/>
        <bgColor indexed="64"/>
      </patternFill>
    </fill>
    <fill>
      <patternFill patternType="solid">
        <fgColor rgb="FFFFFF99"/>
        <bgColor rgb="FFFFFF99"/>
      </patternFill>
    </fill>
    <fill>
      <patternFill patternType="solid">
        <fgColor theme="0"/>
        <bgColor rgb="FFFFFF99"/>
      </patternFill>
    </fill>
    <fill>
      <patternFill patternType="solid">
        <fgColor rgb="FFFFFFFF"/>
        <bgColor indexed="64"/>
      </patternFill>
    </fill>
    <fill>
      <patternFill patternType="solid">
        <fgColor rgb="FFCCFFFF"/>
        <bgColor rgb="FFFFFF9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FFFF00"/>
        <bgColor rgb="FFFFFF99"/>
      </patternFill>
    </fill>
    <fill>
      <patternFill patternType="solid">
        <fgColor theme="0" tint="-0.249977111117893"/>
        <bgColor rgb="FFFFFF99"/>
      </patternFill>
    </fill>
  </fills>
  <borders count="101">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medium">
        <color indexed="64"/>
      </bottom>
      <diagonal/>
    </border>
    <border>
      <left/>
      <right style="medium">
        <color indexed="64"/>
      </right>
      <top/>
      <bottom style="medium">
        <color indexed="64"/>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top style="thin">
        <color indexed="55"/>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69696"/>
      </left>
      <right style="thin">
        <color rgb="FF969696"/>
      </right>
      <top style="thin">
        <color rgb="FF969696"/>
      </top>
      <bottom style="thin">
        <color rgb="FF969696"/>
      </bottom>
      <diagonal/>
    </border>
    <border>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diagonal/>
    </border>
    <border>
      <left style="thin">
        <color rgb="FF969696"/>
      </left>
      <right/>
      <top style="thin">
        <color rgb="FF969696"/>
      </top>
      <bottom style="thin">
        <color rgb="FF969696"/>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rgb="FF969696"/>
      </top>
      <bottom/>
      <diagonal/>
    </border>
    <border>
      <left/>
      <right/>
      <top style="thin">
        <color theme="0" tint="-0.499984740745262"/>
      </top>
      <bottom/>
      <diagonal/>
    </border>
    <border>
      <left/>
      <right/>
      <top/>
      <bottom style="thin">
        <color rgb="FF969696"/>
      </bottom>
      <diagonal/>
    </border>
    <border>
      <left/>
      <right style="thin">
        <color rgb="FF969696"/>
      </right>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diagonal/>
    </border>
    <border>
      <left style="thin">
        <color theme="0" tint="-0.499984740745262"/>
      </left>
      <right style="thin">
        <color indexed="55"/>
      </right>
      <top style="thin">
        <color indexed="55"/>
      </top>
      <bottom style="thin">
        <color indexed="55"/>
      </bottom>
      <diagonal/>
    </border>
    <border>
      <left style="thin">
        <color theme="0" tint="-0.499984740745262"/>
      </left>
      <right/>
      <top style="thin">
        <color theme="0" tint="-0.499984740745262"/>
      </top>
      <bottom/>
      <diagonal/>
    </border>
    <border>
      <left/>
      <right/>
      <top style="thin">
        <color theme="0" tint="-0.34998626667073579"/>
      </top>
      <bottom/>
      <diagonal/>
    </border>
    <border>
      <left/>
      <right/>
      <top style="thin">
        <color indexed="55"/>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rgb="FF969696"/>
      </left>
      <right/>
      <top/>
      <bottom style="thin">
        <color rgb="FF969696"/>
      </bottom>
      <diagonal/>
    </border>
    <border>
      <left/>
      <right style="thin">
        <color indexed="55"/>
      </right>
      <top style="thin">
        <color rgb="FF969696"/>
      </top>
      <bottom style="thin">
        <color rgb="FF969696"/>
      </bottom>
      <diagonal/>
    </border>
    <border>
      <left/>
      <right/>
      <top/>
      <bottom style="thin">
        <color theme="0" tint="-0.499984740745262"/>
      </bottom>
      <diagonal/>
    </border>
    <border>
      <left/>
      <right style="thin">
        <color rgb="FF969696"/>
      </right>
      <top style="thin">
        <color indexed="55"/>
      </top>
      <bottom style="thin">
        <color indexed="55"/>
      </bottom>
      <diagonal/>
    </border>
    <border>
      <left style="thin">
        <color theme="0" tint="-0.34998626667073579"/>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969696"/>
      </left>
      <right/>
      <top style="thin">
        <color rgb="FF969696"/>
      </top>
      <bottom/>
      <diagonal/>
    </border>
    <border>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rgb="FF969696"/>
      </left>
      <right style="thin">
        <color rgb="FF969696"/>
      </right>
      <top style="thin">
        <color rgb="FF969696"/>
      </top>
      <bottom/>
      <diagonal/>
    </border>
    <border>
      <left style="thin">
        <color indexed="55"/>
      </left>
      <right/>
      <top style="thin">
        <color rgb="FF969696"/>
      </top>
      <bottom/>
      <diagonal/>
    </border>
    <border>
      <left style="thin">
        <color indexed="55"/>
      </left>
      <right/>
      <top style="thin">
        <color rgb="FF969696"/>
      </top>
      <bottom style="thin">
        <color indexed="55"/>
      </bottom>
      <diagonal/>
    </border>
    <border>
      <left/>
      <right style="thin">
        <color rgb="FF969696"/>
      </right>
      <top style="thin">
        <color rgb="FF969696"/>
      </top>
      <bottom style="thin">
        <color indexed="55"/>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rgb="FF969696"/>
      </right>
      <top style="thin">
        <color theme="0" tint="-0.34998626667073579"/>
      </top>
      <bottom/>
      <diagonal/>
    </border>
    <border>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969696"/>
      </right>
      <top style="thin">
        <color theme="0" tint="-0.34998626667073579"/>
      </top>
      <bottom style="thin">
        <color theme="0" tint="-0.34998626667073579"/>
      </bottom>
      <diagonal/>
    </border>
    <border>
      <left style="thin">
        <color rgb="FF969696"/>
      </left>
      <right style="thin">
        <color rgb="FF969696"/>
      </right>
      <top style="thin">
        <color theme="0" tint="-0.34998626667073579"/>
      </top>
      <bottom style="thin">
        <color theme="0" tint="-0.34998626667073579"/>
      </bottom>
      <diagonal/>
    </border>
    <border>
      <left style="thin">
        <color rgb="FF969696"/>
      </left>
      <right style="thin">
        <color theme="0" tint="-0.499984740745262"/>
      </right>
      <top style="thin">
        <color theme="0" tint="-0.34998626667073579"/>
      </top>
      <bottom style="thin">
        <color theme="0" tint="-0.34998626667073579"/>
      </bottom>
      <diagonal/>
    </border>
    <border>
      <left/>
      <right style="thin">
        <color rgb="FF969696"/>
      </right>
      <top/>
      <bottom/>
      <diagonal/>
    </border>
    <border>
      <left style="thin">
        <color rgb="FF969696"/>
      </left>
      <right/>
      <top style="thin">
        <color rgb="FF969696"/>
      </top>
      <bottom style="thin">
        <color indexed="55"/>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thin">
        <color indexed="55"/>
      </left>
      <right/>
      <top style="thin">
        <color rgb="FF969696"/>
      </top>
      <bottom style="thin">
        <color rgb="FF969696"/>
      </bottom>
      <diagonal/>
    </border>
    <border>
      <left style="thin">
        <color rgb="FF969696"/>
      </left>
      <right style="thin">
        <color theme="0" tint="-0.499984740745262"/>
      </right>
      <top style="thin">
        <color rgb="FF969696"/>
      </top>
      <bottom style="thin">
        <color theme="0" tint="-0.499984740745262"/>
      </bottom>
      <diagonal/>
    </border>
    <border>
      <left style="medium">
        <color indexed="64"/>
      </left>
      <right style="medium">
        <color indexed="64"/>
      </right>
      <top style="thin">
        <color indexed="64"/>
      </top>
      <bottom style="thin">
        <color theme="1"/>
      </bottom>
      <diagonal/>
    </border>
    <border>
      <left style="medium">
        <color indexed="64"/>
      </left>
      <right style="medium">
        <color indexed="64"/>
      </right>
      <top style="thin">
        <color theme="1"/>
      </top>
      <bottom/>
      <diagonal/>
    </border>
  </borders>
  <cellStyleXfs count="46">
    <xf numFmtId="0" fontId="0" fillId="0" borderId="0"/>
    <xf numFmtId="0" fontId="2" fillId="2" borderId="19" applyNumberFormat="0">
      <alignment vertical="top" wrapText="1"/>
      <protection locked="0"/>
    </xf>
    <xf numFmtId="0" fontId="19" fillId="0" borderId="0" applyNumberFormat="0" applyFill="0" applyBorder="0" applyAlignment="0" applyProtection="0"/>
    <xf numFmtId="0" fontId="2" fillId="8" borderId="0" applyNumberFormat="0" applyFont="0" applyBorder="0" applyAlignment="0" applyProtection="0"/>
    <xf numFmtId="0" fontId="2" fillId="11" borderId="0" applyNumberFormat="0" applyFont="0" applyBorder="0" applyAlignment="0" applyProtection="0">
      <alignment vertical="top"/>
    </xf>
    <xf numFmtId="166" fontId="2" fillId="9" borderId="0" applyNumberFormat="0" applyFont="0" applyBorder="0" applyAlignment="0" applyProtection="0"/>
    <xf numFmtId="0" fontId="2" fillId="12" borderId="0" applyNumberFormat="0" applyFont="0" applyBorder="0" applyAlignment="0" applyProtection="0"/>
    <xf numFmtId="0" fontId="2" fillId="0" borderId="20" applyNumberFormat="0" applyFont="0" applyFill="0" applyAlignment="0" applyProtection="0"/>
    <xf numFmtId="0" fontId="2" fillId="10" borderId="0" applyNumberFormat="0" applyFont="0" applyBorder="0" applyAlignment="0" applyProtection="0">
      <alignment horizontal="center" vertical="center" wrapText="1"/>
      <protection locked="0"/>
    </xf>
    <xf numFmtId="0" fontId="34" fillId="0" borderId="0"/>
    <xf numFmtId="0" fontId="2" fillId="0" borderId="20" applyNumberFormat="0" applyFill="0" applyAlignment="0" applyProtection="0"/>
    <xf numFmtId="0" fontId="1" fillId="0" borderId="20" applyNumberFormat="0" applyFill="0" applyAlignment="0" applyProtection="0"/>
    <xf numFmtId="0" fontId="17" fillId="0" borderId="0" applyNumberFormat="0" applyFill="0" applyProtection="0"/>
    <xf numFmtId="44" fontId="5"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0" borderId="60" applyNumberFormat="0" applyAlignment="0" applyProtection="0"/>
    <xf numFmtId="0" fontId="49" fillId="21" borderId="61" applyNumberFormat="0" applyAlignment="0" applyProtection="0"/>
    <xf numFmtId="0" fontId="50" fillId="21" borderId="60" applyNumberFormat="0" applyAlignment="0" applyProtection="0"/>
    <xf numFmtId="0" fontId="51" fillId="0" borderId="62" applyNumberFormat="0" applyFill="0" applyAlignment="0" applyProtection="0"/>
    <xf numFmtId="0" fontId="52" fillId="22" borderId="63" applyNumberFormat="0" applyAlignment="0" applyProtection="0"/>
    <xf numFmtId="0" fontId="53" fillId="0" borderId="0" applyNumberFormat="0" applyFill="0" applyBorder="0" applyAlignment="0" applyProtection="0"/>
    <xf numFmtId="0" fontId="30" fillId="23" borderId="64" applyNumberFormat="0" applyFont="0" applyAlignment="0" applyProtection="0"/>
    <xf numFmtId="0" fontId="34" fillId="24" borderId="0" applyNumberFormat="0" applyBorder="0" applyAlignment="0" applyProtection="0"/>
    <xf numFmtId="0" fontId="34" fillId="25" borderId="0" applyNumberFormat="0" applyBorder="0" applyAlignment="0" applyProtection="0"/>
    <xf numFmtId="0" fontId="5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5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5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54" fillId="42" borderId="0" applyNumberFormat="0" applyBorder="0" applyAlignment="0" applyProtection="0"/>
    <xf numFmtId="164" fontId="56" fillId="0" borderId="0" applyFont="0" applyFill="0" applyBorder="0" applyAlignment="0" applyProtection="0"/>
  </cellStyleXfs>
  <cellXfs count="575">
    <xf numFmtId="0" fontId="0" fillId="0" borderId="0" xfId="0"/>
    <xf numFmtId="0" fontId="2" fillId="0" borderId="0" xfId="0" applyFont="1"/>
    <xf numFmtId="0" fontId="8" fillId="0" borderId="0" xfId="0" applyFont="1" applyAlignment="1">
      <alignment horizontal="center"/>
    </xf>
    <xf numFmtId="0" fontId="9" fillId="0" borderId="0" xfId="0" applyFont="1" applyAlignment="1">
      <alignment horizontal="center"/>
    </xf>
    <xf numFmtId="0" fontId="8" fillId="0" borderId="0" xfId="0" applyFont="1"/>
    <xf numFmtId="0" fontId="2" fillId="0" borderId="0" xfId="0" applyFont="1" applyProtection="1">
      <protection locked="0"/>
    </xf>
    <xf numFmtId="0" fontId="2" fillId="5" borderId="0" xfId="0" applyFont="1" applyFill="1" applyAlignment="1" applyProtection="1">
      <alignment horizontal="center" vertical="center" wrapText="1"/>
      <protection locked="0"/>
    </xf>
    <xf numFmtId="0" fontId="2" fillId="0" borderId="2" xfId="0" applyFont="1" applyBorder="1"/>
    <xf numFmtId="167" fontId="7" fillId="0" borderId="0" xfId="0" applyNumberFormat="1" applyFont="1" applyAlignment="1">
      <alignment horizontal="center"/>
    </xf>
    <xf numFmtId="0" fontId="19" fillId="0" borderId="0" xfId="2"/>
    <xf numFmtId="0" fontId="14" fillId="0" borderId="0" xfId="3" applyNumberFormat="1" applyFont="1" applyFill="1" applyBorder="1" applyAlignment="1" applyProtection="1">
      <alignment horizontal="left" vertical="top"/>
    </xf>
    <xf numFmtId="0" fontId="2" fillId="0" borderId="0" xfId="0" applyFont="1" applyAlignment="1">
      <alignment horizontal="right" vertical="top"/>
    </xf>
    <xf numFmtId="0" fontId="6" fillId="0" borderId="3" xfId="0" applyFont="1" applyBorder="1" applyAlignment="1">
      <alignment vertical="center" wrapText="1"/>
    </xf>
    <xf numFmtId="0" fontId="21" fillId="0" borderId="0" xfId="0" applyFont="1"/>
    <xf numFmtId="0" fontId="2" fillId="0" borderId="0" xfId="0" applyFont="1" applyAlignment="1">
      <alignment horizontal="left" vertical="top" wrapText="1"/>
    </xf>
    <xf numFmtId="49" fontId="2" fillId="8" borderId="4" xfId="3" applyNumberFormat="1" applyFont="1" applyBorder="1" applyAlignment="1" applyProtection="1">
      <protection locked="0"/>
    </xf>
    <xf numFmtId="49" fontId="2" fillId="12" borderId="4" xfId="6" applyNumberFormat="1" applyFont="1" applyBorder="1" applyAlignment="1" applyProtection="1">
      <protection locked="0"/>
    </xf>
    <xf numFmtId="49" fontId="2" fillId="8" borderId="5" xfId="3" applyNumberFormat="1" applyFont="1" applyBorder="1" applyAlignment="1" applyProtection="1">
      <protection locked="0"/>
    </xf>
    <xf numFmtId="49" fontId="2" fillId="12" borderId="5" xfId="6" applyNumberFormat="1" applyFont="1" applyBorder="1" applyAlignment="1" applyProtection="1">
      <protection locked="0"/>
    </xf>
    <xf numFmtId="0" fontId="0" fillId="0" borderId="6" xfId="0" applyBorder="1" applyAlignment="1">
      <alignment wrapText="1"/>
    </xf>
    <xf numFmtId="49" fontId="2" fillId="8" borderId="4" xfId="3" applyNumberFormat="1" applyFont="1" applyBorder="1" applyAlignment="1" applyProtection="1">
      <alignment vertical="center" wrapText="1"/>
      <protection locked="0"/>
    </xf>
    <xf numFmtId="49" fontId="2" fillId="12" borderId="4" xfId="6" applyNumberFormat="1" applyFont="1" applyBorder="1" applyAlignment="1" applyProtection="1">
      <alignment vertical="center" wrapText="1"/>
      <protection locked="0"/>
    </xf>
    <xf numFmtId="0" fontId="1" fillId="0" borderId="0" xfId="0" applyFont="1"/>
    <xf numFmtId="0" fontId="1" fillId="0" borderId="5" xfId="0" applyFont="1" applyBorder="1" applyAlignment="1">
      <alignment wrapText="1"/>
    </xf>
    <xf numFmtId="0" fontId="6" fillId="0" borderId="0" xfId="0" applyFont="1" applyAlignment="1">
      <alignment vertical="center" wrapText="1"/>
    </xf>
    <xf numFmtId="0" fontId="2" fillId="0" borderId="0" xfId="0" applyFont="1" applyAlignment="1">
      <alignment vertical="center"/>
    </xf>
    <xf numFmtId="0" fontId="4" fillId="0" borderId="0" xfId="0" applyFont="1"/>
    <xf numFmtId="0" fontId="22" fillId="0" borderId="0" xfId="0" applyFont="1" applyAlignment="1">
      <alignment vertical="center"/>
    </xf>
    <xf numFmtId="0" fontId="12" fillId="0" borderId="0" xfId="0" applyFont="1" applyAlignment="1">
      <alignment horizontal="left" wrapText="1"/>
    </xf>
    <xf numFmtId="0" fontId="10" fillId="0" borderId="0" xfId="0" applyFont="1" applyAlignment="1">
      <alignment horizontal="left"/>
    </xf>
    <xf numFmtId="0" fontId="23" fillId="0" borderId="0" xfId="0" applyFont="1" applyAlignment="1">
      <alignment horizontal="left" vertical="center" indent="4"/>
    </xf>
    <xf numFmtId="0" fontId="22" fillId="0" borderId="0" xfId="0" applyFont="1" applyAlignment="1">
      <alignment horizontal="left" vertical="center" indent="1"/>
    </xf>
    <xf numFmtId="0" fontId="15" fillId="0" borderId="0" xfId="0" applyFont="1"/>
    <xf numFmtId="0" fontId="2" fillId="0" borderId="0" xfId="0" applyFont="1" applyAlignment="1">
      <alignment horizontal="right"/>
    </xf>
    <xf numFmtId="0" fontId="35" fillId="0" borderId="0" xfId="0" applyFont="1"/>
    <xf numFmtId="0" fontId="4" fillId="0" borderId="0" xfId="0" applyFont="1" applyAlignment="1">
      <alignment wrapText="1"/>
    </xf>
    <xf numFmtId="0" fontId="2" fillId="0" borderId="0" xfId="0" applyFont="1" applyAlignment="1">
      <alignment vertical="top"/>
    </xf>
    <xf numFmtId="0" fontId="3" fillId="0" borderId="0" xfId="0" applyFont="1" applyAlignment="1">
      <alignment vertical="top"/>
    </xf>
    <xf numFmtId="0" fontId="15" fillId="0" borderId="0" xfId="0" applyFont="1" applyAlignment="1">
      <alignment vertical="top"/>
    </xf>
    <xf numFmtId="0" fontId="3" fillId="0" borderId="3" xfId="0" applyFont="1" applyBorder="1" applyAlignment="1">
      <alignment vertical="top"/>
    </xf>
    <xf numFmtId="0" fontId="3" fillId="0" borderId="0" xfId="0" applyFont="1" applyAlignment="1">
      <alignment horizontal="left" vertical="top"/>
    </xf>
    <xf numFmtId="0" fontId="2" fillId="0" borderId="0" xfId="0" applyFont="1" applyAlignment="1">
      <alignment vertical="top" wrapText="1"/>
    </xf>
    <xf numFmtId="0" fontId="11"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vertical="top" wrapText="1"/>
    </xf>
    <xf numFmtId="0" fontId="20" fillId="0" borderId="0" xfId="0" applyFont="1" applyAlignment="1">
      <alignment horizontal="right" vertical="top"/>
    </xf>
    <xf numFmtId="0" fontId="2" fillId="6" borderId="0" xfId="0" applyFont="1" applyFill="1" applyAlignment="1">
      <alignment horizontal="left" vertical="top" wrapText="1"/>
    </xf>
    <xf numFmtId="0" fontId="20" fillId="0" borderId="0" xfId="0" applyFont="1" applyAlignment="1">
      <alignment vertical="top" wrapText="1"/>
    </xf>
    <xf numFmtId="0" fontId="2" fillId="0" borderId="0" xfId="0" applyFont="1" applyAlignment="1">
      <alignment horizontal="left" vertical="top"/>
    </xf>
    <xf numFmtId="0" fontId="21" fillId="0" borderId="0" xfId="0" applyFont="1" applyAlignment="1">
      <alignment vertical="top"/>
    </xf>
    <xf numFmtId="49" fontId="2" fillId="0" borderId="0" xfId="0" applyNumberFormat="1" applyFont="1" applyAlignment="1">
      <alignment vertical="top"/>
    </xf>
    <xf numFmtId="0" fontId="2" fillId="6" borderId="0" xfId="0" applyFont="1" applyFill="1" applyAlignment="1">
      <alignment vertical="center"/>
    </xf>
    <xf numFmtId="49" fontId="2" fillId="13" borderId="0" xfId="6" applyNumberFormat="1" applyFont="1" applyFill="1" applyBorder="1" applyAlignment="1" applyProtection="1">
      <alignment vertical="top"/>
    </xf>
    <xf numFmtId="0" fontId="2" fillId="0" borderId="6" xfId="0" applyFont="1" applyBorder="1" applyAlignment="1">
      <alignment wrapText="1"/>
    </xf>
    <xf numFmtId="0" fontId="36" fillId="0" borderId="0" xfId="0" applyFont="1" applyAlignment="1">
      <alignment vertical="top"/>
    </xf>
    <xf numFmtId="0" fontId="37" fillId="0" borderId="0" xfId="0" applyFont="1" applyAlignment="1">
      <alignment vertical="top"/>
    </xf>
    <xf numFmtId="0" fontId="38" fillId="0" borderId="0" xfId="0" applyFont="1"/>
    <xf numFmtId="169" fontId="2" fillId="0" borderId="2" xfId="0" applyNumberFormat="1" applyFont="1" applyBorder="1"/>
    <xf numFmtId="0" fontId="3" fillId="0" borderId="0" xfId="0" applyFont="1"/>
    <xf numFmtId="0" fontId="4" fillId="0" borderId="0" xfId="0" applyFont="1" applyAlignment="1">
      <alignment vertical="top"/>
    </xf>
    <xf numFmtId="166" fontId="2" fillId="0" borderId="0" xfId="5" applyNumberFormat="1" applyFont="1" applyFill="1" applyBorder="1" applyAlignment="1" applyProtection="1">
      <alignment horizontal="right" vertical="top" wrapText="1"/>
    </xf>
    <xf numFmtId="0" fontId="2" fillId="0" borderId="0" xfId="0" applyFont="1" applyAlignment="1">
      <alignment horizontal="center" vertical="top"/>
    </xf>
    <xf numFmtId="0" fontId="36" fillId="0" borderId="0" xfId="0" applyFont="1" applyAlignment="1">
      <alignment horizontal="right" vertical="top"/>
    </xf>
    <xf numFmtId="0" fontId="1" fillId="0" borderId="0" xfId="0" applyFont="1" applyAlignment="1">
      <alignment horizontal="left" vertical="top"/>
    </xf>
    <xf numFmtId="0" fontId="0" fillId="0" borderId="0" xfId="0" applyAlignment="1">
      <alignment horizontal="left" vertical="top" wrapText="1"/>
    </xf>
    <xf numFmtId="0" fontId="2" fillId="0" borderId="0" xfId="0" applyFont="1" applyAlignment="1" applyProtection="1">
      <alignment vertical="top"/>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21" fillId="0" borderId="0" xfId="0" applyFont="1" applyAlignment="1" applyProtection="1">
      <alignment vertical="top"/>
      <protection locked="0"/>
    </xf>
    <xf numFmtId="49" fontId="2" fillId="0" borderId="0" xfId="0" applyNumberFormat="1" applyFont="1" applyAlignment="1" applyProtection="1">
      <alignment vertical="top"/>
      <protection locked="0"/>
    </xf>
    <xf numFmtId="0" fontId="2" fillId="0" borderId="0" xfId="7" applyFont="1" applyFill="1" applyBorder="1" applyAlignment="1" applyProtection="1">
      <alignment vertical="center" wrapText="1"/>
    </xf>
    <xf numFmtId="0" fontId="14" fillId="0" borderId="0" xfId="3" applyNumberFormat="1" applyFont="1" applyFill="1" applyBorder="1" applyAlignment="1" applyProtection="1">
      <alignment horizontal="left" vertical="top" wrapText="1"/>
    </xf>
    <xf numFmtId="0" fontId="0" fillId="0" borderId="0" xfId="0" applyAlignment="1">
      <alignment vertical="center"/>
    </xf>
    <xf numFmtId="0" fontId="2" fillId="6" borderId="0" xfId="0" applyFont="1" applyFill="1" applyAlignment="1">
      <alignment vertical="top" wrapText="1"/>
    </xf>
    <xf numFmtId="0" fontId="2" fillId="0" borderId="0" xfId="10" applyNumberFormat="1" applyBorder="1" applyAlignment="1" applyProtection="1">
      <alignment horizontal="left" vertical="top"/>
    </xf>
    <xf numFmtId="14" fontId="2" fillId="13" borderId="0" xfId="6" applyNumberFormat="1" applyFont="1" applyFill="1" applyBorder="1" applyAlignment="1" applyProtection="1">
      <alignment horizontal="left" vertical="top" wrapText="1"/>
    </xf>
    <xf numFmtId="165" fontId="2" fillId="13" borderId="0" xfId="6" applyNumberFormat="1" applyFont="1" applyFill="1" applyBorder="1" applyAlignment="1" applyProtection="1">
      <alignment horizontal="center" vertical="top" wrapText="1"/>
    </xf>
    <xf numFmtId="0" fontId="35" fillId="0" borderId="0" xfId="0" applyFont="1" applyAlignment="1">
      <alignment horizontal="center" vertical="top"/>
    </xf>
    <xf numFmtId="0" fontId="3" fillId="0" borderId="0" xfId="0" applyFont="1" applyAlignment="1">
      <alignment horizontal="right" vertical="center"/>
    </xf>
    <xf numFmtId="4" fontId="2" fillId="0" borderId="0" xfId="5" applyNumberFormat="1" applyFont="1" applyFill="1" applyBorder="1" applyAlignment="1" applyProtection="1">
      <alignment horizontal="right" vertical="center" wrapText="1"/>
    </xf>
    <xf numFmtId="0" fontId="2" fillId="0" borderId="0" xfId="7" applyNumberFormat="1" applyFont="1" applyFill="1" applyBorder="1" applyAlignment="1" applyProtection="1">
      <alignment horizontal="left" vertical="center" wrapText="1"/>
    </xf>
    <xf numFmtId="0" fontId="2" fillId="0" borderId="0" xfId="7" applyFont="1" applyFill="1" applyBorder="1" applyAlignment="1" applyProtection="1">
      <alignment vertical="top"/>
      <protection locked="0"/>
    </xf>
    <xf numFmtId="166" fontId="2" fillId="0" borderId="0" xfId="7" applyNumberFormat="1" applyFont="1" applyFill="1" applyBorder="1" applyAlignment="1" applyProtection="1">
      <alignment horizontal="right" vertical="top" wrapText="1"/>
    </xf>
    <xf numFmtId="9" fontId="2" fillId="0" borderId="0" xfId="0" applyNumberFormat="1" applyFont="1" applyAlignment="1">
      <alignment vertical="top"/>
    </xf>
    <xf numFmtId="0" fontId="27" fillId="0" borderId="0" xfId="9" applyFont="1"/>
    <xf numFmtId="0" fontId="2" fillId="0" borderId="1" xfId="0" applyFont="1" applyBorder="1" applyAlignment="1">
      <alignment vertical="top"/>
    </xf>
    <xf numFmtId="0" fontId="27" fillId="0" borderId="0" xfId="9" applyFont="1" applyAlignment="1">
      <alignment vertical="center"/>
    </xf>
    <xf numFmtId="0" fontId="36" fillId="0" borderId="0" xfId="0" applyFont="1" applyAlignment="1">
      <alignment horizontal="center" vertical="top" wrapText="1"/>
    </xf>
    <xf numFmtId="166" fontId="35" fillId="0" borderId="0" xfId="5" applyNumberFormat="1" applyFont="1" applyFill="1" applyBorder="1" applyAlignment="1" applyProtection="1">
      <alignment horizontal="right" vertical="top" wrapText="1"/>
    </xf>
    <xf numFmtId="0" fontId="26" fillId="0" borderId="0" xfId="7" applyFont="1" applyFill="1" applyBorder="1" applyAlignment="1" applyProtection="1">
      <alignment horizontal="left" vertical="center" wrapText="1"/>
    </xf>
    <xf numFmtId="0" fontId="3" fillId="0" borderId="0" xfId="0" applyFont="1" applyAlignment="1">
      <alignment horizontal="right" vertical="top"/>
    </xf>
    <xf numFmtId="0" fontId="26" fillId="0" borderId="0" xfId="0" applyFont="1" applyAlignment="1">
      <alignment horizontal="left" vertical="top" wrapText="1"/>
    </xf>
    <xf numFmtId="0" fontId="3" fillId="0" borderId="0" xfId="0" applyFont="1" applyAlignment="1">
      <alignment vertical="center"/>
    </xf>
    <xf numFmtId="0" fontId="6" fillId="0" borderId="0" xfId="0" applyFont="1" applyAlignment="1">
      <alignment horizontal="right"/>
    </xf>
    <xf numFmtId="0" fontId="40" fillId="0" borderId="0" xfId="0" applyFont="1" applyAlignment="1">
      <alignment horizontal="left" vertical="top" wrapText="1"/>
    </xf>
    <xf numFmtId="0" fontId="36" fillId="0" borderId="0" xfId="0" applyFont="1" applyAlignment="1">
      <alignment horizontal="left" vertical="top"/>
    </xf>
    <xf numFmtId="0" fontId="35" fillId="0" borderId="0" xfId="0" applyFont="1" applyAlignment="1">
      <alignment horizontal="left" vertical="top" wrapText="1"/>
    </xf>
    <xf numFmtId="0" fontId="0" fillId="0" borderId="21" xfId="0" applyBorder="1"/>
    <xf numFmtId="0" fontId="2" fillId="0" borderId="21" xfId="0" applyFont="1" applyBorder="1" applyAlignment="1">
      <alignment vertical="top"/>
    </xf>
    <xf numFmtId="0" fontId="2" fillId="0" borderId="25" xfId="0" applyFont="1" applyBorder="1" applyAlignment="1">
      <alignment vertical="top"/>
    </xf>
    <xf numFmtId="0" fontId="2" fillId="0" borderId="27" xfId="0" applyFont="1" applyBorder="1" applyAlignment="1">
      <alignment vertical="top"/>
    </xf>
    <xf numFmtId="0" fontId="2" fillId="0" borderId="28" xfId="0" applyFont="1" applyBorder="1" applyAlignment="1">
      <alignment vertical="top"/>
    </xf>
    <xf numFmtId="0" fontId="2" fillId="0" borderId="0" xfId="7" applyFont="1" applyBorder="1" applyAlignment="1" applyProtection="1">
      <alignment horizontal="left" vertical="top" wrapText="1"/>
    </xf>
    <xf numFmtId="0" fontId="2" fillId="14" borderId="0" xfId="7" applyFont="1" applyFill="1" applyBorder="1" applyAlignment="1" applyProtection="1">
      <alignment horizontal="left" vertical="top" wrapText="1"/>
    </xf>
    <xf numFmtId="0" fontId="25" fillId="13" borderId="0" xfId="7" applyFont="1" applyFill="1" applyBorder="1" applyAlignment="1" applyProtection="1">
      <alignment vertical="top"/>
    </xf>
    <xf numFmtId="0" fontId="0" fillId="0" borderId="0" xfId="0" applyAlignment="1">
      <alignment horizontal="right" vertical="center" wrapText="1"/>
    </xf>
    <xf numFmtId="0" fontId="0" fillId="0" borderId="0" xfId="0" applyAlignment="1">
      <alignment vertical="top" wrapText="1"/>
    </xf>
    <xf numFmtId="0" fontId="0" fillId="0" borderId="35" xfId="0" applyBorder="1" applyAlignment="1" applyProtection="1">
      <alignment vertical="top" wrapText="1"/>
      <protection locked="0"/>
    </xf>
    <xf numFmtId="0" fontId="0" fillId="0" borderId="0" xfId="0" applyAlignment="1" applyProtection="1">
      <alignment vertical="top" wrapText="1"/>
      <protection locked="0"/>
    </xf>
    <xf numFmtId="0" fontId="33" fillId="0" borderId="0" xfId="0" applyFont="1" applyAlignment="1">
      <alignment vertical="top" wrapText="1"/>
    </xf>
    <xf numFmtId="0" fontId="2" fillId="0" borderId="35" xfId="7" applyFont="1" applyBorder="1" applyAlignment="1" applyProtection="1">
      <alignment horizontal="left" vertical="top" wrapText="1"/>
    </xf>
    <xf numFmtId="49" fontId="2" fillId="0" borderId="35" xfId="7" applyNumberFormat="1" applyFont="1" applyFill="1" applyBorder="1" applyAlignment="1" applyProtection="1">
      <alignment horizontal="left" vertical="top" wrapText="1"/>
      <protection locked="0"/>
    </xf>
    <xf numFmtId="49" fontId="2" fillId="0" borderId="0" xfId="7" applyNumberFormat="1" applyFont="1" applyFill="1" applyBorder="1" applyAlignment="1" applyProtection="1">
      <alignment horizontal="left" vertical="top" wrapText="1"/>
      <protection locked="0"/>
    </xf>
    <xf numFmtId="169" fontId="2" fillId="0" borderId="6" xfId="6" applyNumberFormat="1" applyFont="1" applyFill="1" applyBorder="1" applyAlignment="1" applyProtection="1">
      <alignment wrapText="1"/>
      <protection locked="0"/>
    </xf>
    <xf numFmtId="166" fontId="2" fillId="0" borderId="4" xfId="6" applyNumberFormat="1" applyFont="1" applyFill="1" applyBorder="1" applyAlignment="1" applyProtection="1">
      <alignment horizontal="left" vertical="center" wrapText="1"/>
      <protection locked="0"/>
    </xf>
    <xf numFmtId="166" fontId="2" fillId="0" borderId="6" xfId="3" applyNumberFormat="1" applyFont="1" applyFill="1" applyBorder="1" applyAlignment="1" applyProtection="1">
      <alignment wrapText="1"/>
      <protection locked="0"/>
    </xf>
    <xf numFmtId="166" fontId="2" fillId="0" borderId="4" xfId="3" applyNumberFormat="1" applyFont="1" applyFill="1" applyBorder="1" applyAlignment="1" applyProtection="1">
      <alignment horizontal="left" vertical="center" wrapText="1"/>
      <protection locked="0"/>
    </xf>
    <xf numFmtId="0" fontId="3" fillId="0" borderId="3" xfId="0" applyFont="1" applyBorder="1" applyAlignment="1">
      <alignment horizontal="center" vertical="top"/>
    </xf>
    <xf numFmtId="0" fontId="36" fillId="0" borderId="0" xfId="0" applyFont="1"/>
    <xf numFmtId="169" fontId="2" fillId="0" borderId="0" xfId="0" applyNumberFormat="1" applyFont="1"/>
    <xf numFmtId="169" fontId="3" fillId="0" borderId="0" xfId="0" applyNumberFormat="1" applyFont="1" applyAlignment="1">
      <alignment wrapText="1"/>
    </xf>
    <xf numFmtId="0" fontId="11" fillId="0" borderId="0" xfId="0" applyFont="1" applyAlignment="1">
      <alignment horizontal="centerContinuous" vertical="top" wrapText="1"/>
    </xf>
    <xf numFmtId="0" fontId="11" fillId="0" borderId="0" xfId="0" applyFont="1" applyAlignment="1">
      <alignment horizontal="centerContinuous" wrapText="1"/>
    </xf>
    <xf numFmtId="0" fontId="2" fillId="0" borderId="0" xfId="0" applyFont="1" applyAlignment="1">
      <alignment horizontal="centerContinuous" vertical="top" wrapText="1"/>
    </xf>
    <xf numFmtId="0" fontId="0" fillId="0" borderId="0" xfId="0" applyAlignment="1">
      <alignment vertical="top"/>
    </xf>
    <xf numFmtId="0" fontId="2" fillId="43" borderId="2" xfId="0" applyFont="1" applyFill="1" applyBorder="1"/>
    <xf numFmtId="0" fontId="2" fillId="43" borderId="0" xfId="0" applyFont="1" applyFill="1"/>
    <xf numFmtId="169" fontId="2" fillId="43" borderId="2" xfId="0" applyNumberFormat="1" applyFont="1" applyFill="1" applyBorder="1"/>
    <xf numFmtId="0" fontId="2" fillId="0" borderId="0" xfId="10" applyNumberFormat="1" applyFill="1" applyBorder="1" applyAlignment="1" applyProtection="1">
      <alignment horizontal="left" vertical="top"/>
    </xf>
    <xf numFmtId="0" fontId="3" fillId="0" borderId="0" xfId="0" applyFont="1" applyAlignment="1" applyProtection="1">
      <alignment vertical="top" wrapText="1"/>
      <protection locked="0"/>
    </xf>
    <xf numFmtId="0" fontId="36" fillId="0" borderId="0" xfId="9" applyFont="1" applyAlignment="1">
      <alignment horizontal="right" vertical="center"/>
    </xf>
    <xf numFmtId="0" fontId="2" fillId="0" borderId="0" xfId="0" applyFont="1" applyAlignment="1">
      <alignment vertical="center" wrapText="1"/>
    </xf>
    <xf numFmtId="0" fontId="2" fillId="0" borderId="48" xfId="0" applyFont="1" applyBorder="1" applyAlignment="1">
      <alignment horizontal="left" vertical="top" wrapText="1"/>
    </xf>
    <xf numFmtId="0" fontId="2" fillId="0" borderId="37" xfId="0" applyFont="1" applyBorder="1" applyAlignment="1">
      <alignment vertical="top"/>
    </xf>
    <xf numFmtId="169" fontId="3" fillId="0" borderId="0" xfId="0" applyNumberFormat="1" applyFont="1"/>
    <xf numFmtId="169" fontId="2" fillId="0" borderId="67" xfId="0" applyNumberFormat="1" applyFont="1" applyBorder="1"/>
    <xf numFmtId="0" fontId="2" fillId="0" borderId="69" xfId="0" applyFont="1" applyBorder="1"/>
    <xf numFmtId="0" fontId="2" fillId="0" borderId="70" xfId="0" applyFont="1" applyBorder="1"/>
    <xf numFmtId="0" fontId="2" fillId="0" borderId="71" xfId="0" applyFont="1" applyBorder="1"/>
    <xf numFmtId="0" fontId="2" fillId="0" borderId="70" xfId="0" applyFont="1" applyBorder="1" applyAlignment="1" applyProtection="1">
      <alignment vertical="top" wrapText="1"/>
      <protection locked="0"/>
    </xf>
    <xf numFmtId="0" fontId="2" fillId="0" borderId="71" xfId="0" applyFont="1" applyBorder="1" applyAlignment="1" applyProtection="1">
      <alignment vertical="top" wrapText="1"/>
      <protection locked="0"/>
    </xf>
    <xf numFmtId="169" fontId="2" fillId="0" borderId="72" xfId="0" applyNumberFormat="1" applyFont="1" applyBorder="1"/>
    <xf numFmtId="0" fontId="2" fillId="0" borderId="73" xfId="0" applyFont="1" applyBorder="1" applyAlignment="1" applyProtection="1">
      <alignment vertical="top" wrapText="1"/>
      <protection locked="0"/>
    </xf>
    <xf numFmtId="0" fontId="2" fillId="0" borderId="74" xfId="0" applyFont="1" applyBorder="1" applyAlignment="1" applyProtection="1">
      <alignment vertical="top" wrapText="1"/>
      <protection locked="0"/>
    </xf>
    <xf numFmtId="0" fontId="2" fillId="0" borderId="73" xfId="0" applyFont="1" applyBorder="1" applyAlignment="1">
      <alignment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5" xfId="0" applyFont="1" applyBorder="1" applyAlignment="1">
      <alignment horizontal="left" vertical="center"/>
    </xf>
    <xf numFmtId="0" fontId="3" fillId="0" borderId="8" xfId="0" applyFont="1" applyBorder="1"/>
    <xf numFmtId="0" fontId="2"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169" fontId="2" fillId="43" borderId="66" xfId="0" applyNumberFormat="1" applyFont="1" applyFill="1" applyBorder="1"/>
    <xf numFmtId="169" fontId="2" fillId="0" borderId="66" xfId="0" applyNumberFormat="1" applyFont="1" applyBorder="1"/>
    <xf numFmtId="0" fontId="2" fillId="43" borderId="66" xfId="0" applyFont="1" applyFill="1" applyBorder="1"/>
    <xf numFmtId="0" fontId="0" fillId="0" borderId="0" xfId="0" applyAlignment="1">
      <alignment wrapText="1"/>
    </xf>
    <xf numFmtId="0" fontId="2" fillId="43" borderId="69" xfId="0" applyFont="1" applyFill="1" applyBorder="1"/>
    <xf numFmtId="0" fontId="2" fillId="43" borderId="70" xfId="0" applyFont="1" applyFill="1" applyBorder="1"/>
    <xf numFmtId="0" fontId="2" fillId="43" borderId="71" xfId="0" applyFont="1" applyFill="1" applyBorder="1"/>
    <xf numFmtId="169" fontId="2" fillId="43" borderId="67" xfId="0" applyNumberFormat="1" applyFont="1" applyFill="1" applyBorder="1"/>
    <xf numFmtId="169" fontId="2" fillId="0" borderId="76" xfId="0" applyNumberFormat="1" applyFont="1" applyBorder="1"/>
    <xf numFmtId="169" fontId="2" fillId="16" borderId="65" xfId="0" applyNumberFormat="1" applyFont="1" applyFill="1" applyBorder="1"/>
    <xf numFmtId="0" fontId="2" fillId="43" borderId="67" xfId="0" applyFont="1" applyFill="1" applyBorder="1"/>
    <xf numFmtId="0" fontId="2" fillId="43" borderId="68" xfId="0" applyFont="1" applyFill="1" applyBorder="1"/>
    <xf numFmtId="169" fontId="2" fillId="0" borderId="77" xfId="0" applyNumberFormat="1" applyFont="1" applyBorder="1"/>
    <xf numFmtId="0" fontId="2" fillId="16" borderId="65" xfId="0" applyFont="1" applyFill="1" applyBorder="1"/>
    <xf numFmtId="0" fontId="3" fillId="0" borderId="9" xfId="0" applyFont="1" applyBorder="1"/>
    <xf numFmtId="0" fontId="0" fillId="0" borderId="0" xfId="0" applyProtection="1">
      <protection locked="0"/>
    </xf>
    <xf numFmtId="0" fontId="2" fillId="3" borderId="0" xfId="0" applyFont="1" applyFill="1" applyProtection="1">
      <protection locked="0"/>
    </xf>
    <xf numFmtId="0" fontId="2" fillId="0" borderId="1" xfId="0" applyFont="1" applyBorder="1" applyProtection="1">
      <protection locked="0"/>
    </xf>
    <xf numFmtId="166" fontId="13" fillId="4" borderId="0" xfId="13" applyNumberFormat="1" applyFont="1" applyFill="1" applyBorder="1" applyAlignment="1" applyProtection="1">
      <protection locked="0"/>
    </xf>
    <xf numFmtId="0" fontId="17" fillId="0" borderId="0" xfId="9" applyFont="1" applyAlignment="1">
      <alignment horizontal="left" vertical="top" wrapText="1"/>
    </xf>
    <xf numFmtId="0" fontId="6" fillId="0" borderId="79" xfId="0" applyFont="1" applyBorder="1" applyAlignment="1">
      <alignment vertical="center"/>
    </xf>
    <xf numFmtId="0" fontId="2" fillId="0" borderId="38" xfId="0" applyFont="1" applyBorder="1" applyAlignment="1">
      <alignment vertical="top"/>
    </xf>
    <xf numFmtId="0" fontId="36" fillId="0" borderId="38" xfId="0" applyFont="1" applyBorder="1" applyAlignment="1">
      <alignment vertical="center"/>
    </xf>
    <xf numFmtId="0" fontId="2" fillId="0" borderId="38" xfId="0" applyFont="1" applyBorder="1" applyAlignment="1">
      <alignment horizontal="right" vertical="top"/>
    </xf>
    <xf numFmtId="0" fontId="36" fillId="0" borderId="38" xfId="0" applyFont="1" applyBorder="1" applyAlignment="1">
      <alignment horizontal="left" vertical="top"/>
    </xf>
    <xf numFmtId="0" fontId="36" fillId="0" borderId="80" xfId="0" applyFont="1" applyBorder="1" applyAlignment="1">
      <alignment horizontal="left" vertical="top"/>
    </xf>
    <xf numFmtId="0" fontId="2" fillId="0" borderId="47" xfId="0" applyFont="1" applyBorder="1" applyAlignment="1">
      <alignment vertical="top"/>
    </xf>
    <xf numFmtId="0" fontId="36" fillId="0" borderId="78" xfId="0" applyFont="1" applyBorder="1" applyAlignment="1">
      <alignment horizontal="left" vertical="top"/>
    </xf>
    <xf numFmtId="0" fontId="25" fillId="13" borderId="79" xfId="7" applyFont="1" applyFill="1" applyBorder="1" applyAlignment="1" applyProtection="1">
      <alignment vertical="center"/>
    </xf>
    <xf numFmtId="0" fontId="6" fillId="0" borderId="38" xfId="0" applyFont="1" applyBorder="1" applyAlignment="1">
      <alignment vertical="top"/>
    </xf>
    <xf numFmtId="0" fontId="6" fillId="0" borderId="84" xfId="0" applyFont="1" applyBorder="1" applyAlignment="1">
      <alignment vertical="top"/>
    </xf>
    <xf numFmtId="0" fontId="2" fillId="6" borderId="38" xfId="7" applyFont="1" applyFill="1" applyBorder="1" applyAlignment="1" applyProtection="1">
      <alignment horizontal="left" vertical="top" wrapText="1"/>
    </xf>
    <xf numFmtId="0" fontId="2" fillId="0" borderId="80" xfId="0" applyFont="1" applyBorder="1" applyAlignment="1">
      <alignment vertical="top"/>
    </xf>
    <xf numFmtId="0" fontId="3" fillId="0" borderId="47" xfId="0" applyFont="1" applyBorder="1" applyAlignment="1">
      <alignment vertical="top"/>
    </xf>
    <xf numFmtId="0" fontId="2" fillId="0" borderId="78" xfId="0" applyFont="1" applyBorder="1" applyAlignment="1">
      <alignment vertical="top"/>
    </xf>
    <xf numFmtId="0" fontId="3" fillId="0" borderId="78" xfId="0" applyFont="1" applyBorder="1" applyAlignment="1">
      <alignment wrapText="1"/>
    </xf>
    <xf numFmtId="0" fontId="33" fillId="0" borderId="78" xfId="0" applyFont="1" applyBorder="1" applyAlignment="1">
      <alignment vertical="top"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2" fillId="0" borderId="82" xfId="0" applyFont="1" applyBorder="1" applyAlignment="1">
      <alignment horizontal="right" vertical="top"/>
    </xf>
    <xf numFmtId="0" fontId="2" fillId="0" borderId="82" xfId="0" applyFont="1" applyBorder="1" applyAlignment="1">
      <alignment vertical="top"/>
    </xf>
    <xf numFmtId="0" fontId="2" fillId="0" borderId="83" xfId="0" applyFont="1" applyBorder="1" applyAlignment="1">
      <alignment vertical="top"/>
    </xf>
    <xf numFmtId="7" fontId="2" fillId="9" borderId="26" xfId="7" applyNumberFormat="1" applyFont="1" applyFill="1" applyBorder="1" applyAlignment="1" applyProtection="1">
      <alignment horizontal="right" vertical="center" wrapText="1"/>
    </xf>
    <xf numFmtId="9" fontId="2" fillId="0" borderId="26" xfId="0" applyNumberFormat="1" applyFont="1" applyBorder="1" applyAlignment="1">
      <alignment vertical="center"/>
    </xf>
    <xf numFmtId="0" fontId="2" fillId="0" borderId="27" xfId="7" applyFont="1" applyFill="1" applyBorder="1" applyAlignment="1" applyProtection="1">
      <alignment vertical="center"/>
      <protection locked="0"/>
    </xf>
    <xf numFmtId="9" fontId="2" fillId="0" borderId="0" xfId="0" applyNumberFormat="1" applyFont="1" applyAlignment="1">
      <alignment horizontal="right" vertical="center" wrapText="1"/>
    </xf>
    <xf numFmtId="0" fontId="3" fillId="0" borderId="58" xfId="0" applyFont="1" applyBorder="1" applyAlignment="1">
      <alignment vertical="top"/>
    </xf>
    <xf numFmtId="0" fontId="6" fillId="0" borderId="85" xfId="0" applyFont="1" applyBorder="1" applyAlignment="1">
      <alignment vertical="top"/>
    </xf>
    <xf numFmtId="0" fontId="6" fillId="0" borderId="86" xfId="0" applyFont="1" applyBorder="1" applyAlignment="1">
      <alignment vertical="top"/>
    </xf>
    <xf numFmtId="0" fontId="2" fillId="0" borderId="85" xfId="0" applyFont="1" applyBorder="1" applyAlignment="1">
      <alignment vertical="top"/>
    </xf>
    <xf numFmtId="0" fontId="0" fillId="0" borderId="85" xfId="0" applyBorder="1" applyAlignment="1">
      <alignment vertical="top"/>
    </xf>
    <xf numFmtId="0" fontId="0" fillId="0" borderId="86" xfId="0" applyBorder="1" applyAlignment="1">
      <alignment vertical="top"/>
    </xf>
    <xf numFmtId="0" fontId="2" fillId="6" borderId="87" xfId="7" applyFont="1" applyFill="1" applyBorder="1" applyAlignment="1" applyProtection="1">
      <alignment horizontal="right" vertical="top"/>
    </xf>
    <xf numFmtId="0" fontId="2" fillId="0" borderId="86" xfId="0" applyFont="1" applyBorder="1" applyAlignment="1">
      <alignment vertical="top"/>
    </xf>
    <xf numFmtId="0" fontId="2" fillId="0" borderId="85" xfId="7" applyFont="1" applyFill="1" applyBorder="1" applyAlignment="1" applyProtection="1">
      <alignment vertical="top"/>
    </xf>
    <xf numFmtId="0" fontId="2" fillId="0" borderId="86" xfId="7" applyFont="1" applyFill="1" applyBorder="1" applyAlignment="1" applyProtection="1">
      <alignment vertical="top"/>
    </xf>
    <xf numFmtId="0" fontId="2" fillId="0" borderId="87" xfId="7" applyFont="1" applyFill="1" applyBorder="1" applyAlignment="1" applyProtection="1">
      <alignment horizontal="right" vertical="top"/>
    </xf>
    <xf numFmtId="9" fontId="2" fillId="0" borderId="88" xfId="0" applyNumberFormat="1" applyFont="1" applyBorder="1" applyAlignment="1">
      <alignment vertical="top" wrapText="1"/>
    </xf>
    <xf numFmtId="0" fontId="6" fillId="0" borderId="47" xfId="0" applyFont="1" applyBorder="1"/>
    <xf numFmtId="0" fontId="2" fillId="0" borderId="37" xfId="7" applyNumberFormat="1" applyFont="1" applyBorder="1" applyAlignment="1" applyProtection="1">
      <alignment wrapText="1"/>
    </xf>
    <xf numFmtId="0" fontId="2" fillId="0" borderId="27" xfId="7" applyNumberFormat="1" applyFont="1" applyBorder="1" applyAlignment="1" applyProtection="1">
      <alignment horizontal="right" wrapText="1"/>
    </xf>
    <xf numFmtId="0" fontId="27" fillId="0" borderId="3" xfId="9" applyFont="1" applyBorder="1"/>
    <xf numFmtId="173" fontId="11" fillId="0" borderId="0" xfId="0" applyNumberFormat="1" applyFont="1" applyAlignment="1">
      <alignment horizontal="center" vertical="top" wrapText="1"/>
    </xf>
    <xf numFmtId="0" fontId="2" fillId="0" borderId="0" xfId="0" applyFont="1" applyAlignment="1" applyProtection="1">
      <alignment horizontal="left" vertical="center" wrapText="1"/>
      <protection locked="0"/>
    </xf>
    <xf numFmtId="173" fontId="2" fillId="0" borderId="0" xfId="0" applyNumberFormat="1" applyFont="1" applyAlignment="1">
      <alignment vertical="top"/>
    </xf>
    <xf numFmtId="173" fontId="2" fillId="0" borderId="0" xfId="0" applyNumberFormat="1" applyFont="1" applyAlignment="1">
      <alignment vertical="top" wrapText="1"/>
    </xf>
    <xf numFmtId="173" fontId="11" fillId="16" borderId="0" xfId="0" applyNumberFormat="1" applyFont="1" applyFill="1" applyAlignment="1">
      <alignment horizontal="center" vertical="top" wrapText="1"/>
    </xf>
    <xf numFmtId="0" fontId="2" fillId="14" borderId="0" xfId="7" applyFont="1" applyFill="1" applyBorder="1" applyAlignment="1" applyProtection="1">
      <alignment horizontal="center" vertical="top" wrapText="1"/>
      <protection locked="0"/>
    </xf>
    <xf numFmtId="0" fontId="0" fillId="16" borderId="0" xfId="0" applyFill="1" applyAlignment="1">
      <alignment vertical="top"/>
    </xf>
    <xf numFmtId="0" fontId="3"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11" fillId="0" borderId="0" xfId="0" applyFont="1" applyAlignment="1" applyProtection="1">
      <alignment horizontal="center" vertical="top" wrapText="1"/>
      <protection locked="0"/>
    </xf>
    <xf numFmtId="0" fontId="39" fillId="0" borderId="3" xfId="0" applyFont="1" applyBorder="1" applyAlignment="1">
      <alignment vertical="top" wrapText="1"/>
    </xf>
    <xf numFmtId="0" fontId="2" fillId="0" borderId="92" xfId="0" applyFont="1" applyBorder="1" applyAlignment="1">
      <alignment vertical="top"/>
    </xf>
    <xf numFmtId="0" fontId="2" fillId="16" borderId="1" xfId="1" applyFill="1" applyBorder="1" applyAlignment="1">
      <alignment horizontal="center" vertical="center" wrapText="1"/>
      <protection locked="0"/>
    </xf>
    <xf numFmtId="0" fontId="0" fillId="0" borderId="34" xfId="0" applyBorder="1" applyAlignment="1">
      <alignment horizontal="left" vertical="top" wrapText="1"/>
    </xf>
    <xf numFmtId="0" fontId="3" fillId="0" borderId="73" xfId="0" applyFont="1" applyBorder="1" applyAlignment="1">
      <alignment vertical="center"/>
    </xf>
    <xf numFmtId="0" fontId="2" fillId="0" borderId="94" xfId="0" applyFont="1" applyBorder="1"/>
    <xf numFmtId="0" fontId="2" fillId="0" borderId="95" xfId="0" applyFont="1" applyBorder="1" applyAlignment="1">
      <alignment vertical="center"/>
    </xf>
    <xf numFmtId="0" fontId="2" fillId="0" borderId="96" xfId="0" applyFont="1" applyBorder="1" applyAlignment="1">
      <alignment vertical="center"/>
    </xf>
    <xf numFmtId="3" fontId="2" fillId="46" borderId="20" xfId="45" applyNumberFormat="1" applyFont="1" applyFill="1" applyBorder="1" applyAlignment="1" applyProtection="1">
      <alignment vertical="top" wrapText="1"/>
    </xf>
    <xf numFmtId="0" fontId="2" fillId="0" borderId="20" xfId="0" applyFont="1" applyBorder="1" applyAlignment="1">
      <alignment horizontal="left" vertical="top" wrapText="1"/>
    </xf>
    <xf numFmtId="0" fontId="0" fillId="0" borderId="20" xfId="0" applyBorder="1" applyAlignment="1">
      <alignment horizontal="left" vertical="top" wrapText="1"/>
    </xf>
    <xf numFmtId="5" fontId="2" fillId="9" borderId="36" xfId="5" applyNumberFormat="1" applyFont="1" applyBorder="1" applyAlignment="1" applyProtection="1">
      <alignment horizontal="right" vertical="top" wrapText="1"/>
    </xf>
    <xf numFmtId="3" fontId="2" fillId="12" borderId="20" xfId="45" applyNumberFormat="1" applyFont="1" applyFill="1" applyBorder="1" applyAlignment="1" applyProtection="1">
      <alignment vertical="top" wrapText="1"/>
      <protection locked="0"/>
    </xf>
    <xf numFmtId="0" fontId="2" fillId="7" borderId="1" xfId="9" applyFont="1" applyFill="1" applyBorder="1" applyAlignment="1" applyProtection="1">
      <alignment vertical="center" wrapText="1"/>
      <protection locked="0"/>
    </xf>
    <xf numFmtId="3" fontId="33" fillId="7" borderId="1" xfId="9" applyNumberFormat="1" applyFont="1" applyFill="1" applyBorder="1" applyAlignment="1" applyProtection="1">
      <alignment vertical="center"/>
      <protection locked="0"/>
    </xf>
    <xf numFmtId="9" fontId="2" fillId="7" borderId="88" xfId="0" applyNumberFormat="1" applyFont="1" applyFill="1" applyBorder="1" applyAlignment="1" applyProtection="1">
      <alignment horizontal="right" vertical="center" wrapText="1"/>
      <protection locked="0"/>
    </xf>
    <xf numFmtId="170" fontId="2" fillId="7" borderId="26" xfId="7" applyNumberFormat="1" applyFont="1" applyFill="1" applyBorder="1" applyAlignment="1" applyProtection="1">
      <alignment vertical="center"/>
      <protection locked="0"/>
    </xf>
    <xf numFmtId="171" fontId="17" fillId="9" borderId="22" xfId="9" applyNumberFormat="1" applyFont="1" applyFill="1" applyBorder="1" applyAlignment="1">
      <alignment vertical="center"/>
    </xf>
    <xf numFmtId="0" fontId="17" fillId="9" borderId="22" xfId="9" applyFont="1" applyFill="1" applyBorder="1" applyAlignment="1">
      <alignment vertical="center"/>
    </xf>
    <xf numFmtId="0" fontId="2" fillId="0" borderId="20" xfId="7" applyFont="1" applyFill="1" applyAlignment="1" applyProtection="1">
      <alignment horizontal="left" vertical="top" wrapText="1"/>
    </xf>
    <xf numFmtId="0" fontId="18" fillId="0" borderId="6" xfId="0" applyFont="1" applyBorder="1" applyAlignment="1">
      <alignment vertical="top" wrapText="1"/>
    </xf>
    <xf numFmtId="0" fontId="18" fillId="0" borderId="11" xfId="0" applyFont="1" applyBorder="1" applyAlignment="1">
      <alignment horizontal="right" vertical="top" wrapText="1"/>
    </xf>
    <xf numFmtId="4" fontId="2" fillId="46" borderId="20" xfId="45" applyNumberFormat="1" applyFont="1" applyFill="1" applyBorder="1" applyAlignment="1" applyProtection="1">
      <alignment vertical="top" wrapText="1"/>
    </xf>
    <xf numFmtId="4" fontId="2" fillId="0" borderId="0" xfId="0" applyNumberFormat="1" applyFont="1" applyAlignment="1">
      <alignment vertical="top"/>
    </xf>
    <xf numFmtId="4" fontId="2" fillId="0" borderId="92" xfId="0" applyNumberFormat="1" applyFont="1" applyBorder="1" applyAlignment="1">
      <alignment vertical="top"/>
    </xf>
    <xf numFmtId="4" fontId="2" fillId="9" borderId="56" xfId="5" applyNumberFormat="1" applyFont="1" applyBorder="1" applyAlignment="1" applyProtection="1">
      <alignment horizontal="right" vertical="top" wrapText="1"/>
    </xf>
    <xf numFmtId="4" fontId="2" fillId="9" borderId="55" xfId="5" applyNumberFormat="1" applyFont="1" applyBorder="1" applyAlignment="1" applyProtection="1">
      <alignment horizontal="right" vertical="top" wrapText="1"/>
    </xf>
    <xf numFmtId="4" fontId="2" fillId="16" borderId="24" xfId="7" applyNumberFormat="1" applyFont="1" applyFill="1" applyBorder="1" applyAlignment="1" applyProtection="1">
      <alignment horizontal="right" vertical="top" wrapText="1"/>
      <protection locked="0"/>
    </xf>
    <xf numFmtId="3" fontId="2" fillId="46" borderId="20" xfId="45" applyNumberFormat="1" applyFont="1" applyFill="1" applyBorder="1" applyAlignment="1" applyProtection="1">
      <alignment horizontal="right" vertical="top" wrapText="1"/>
    </xf>
    <xf numFmtId="4" fontId="2" fillId="16" borderId="93" xfId="7" applyNumberFormat="1" applyFont="1" applyFill="1" applyBorder="1" applyAlignment="1" applyProtection="1">
      <alignment horizontal="right" vertical="top" wrapText="1"/>
      <protection locked="0"/>
    </xf>
    <xf numFmtId="0" fontId="0" fillId="0" borderId="2" xfId="0" applyBorder="1"/>
    <xf numFmtId="0" fontId="0" fillId="0" borderId="2" xfId="0" applyBorder="1" applyAlignment="1">
      <alignment horizontal="left"/>
    </xf>
    <xf numFmtId="0" fontId="2" fillId="7" borderId="0" xfId="0" applyFont="1" applyFill="1" applyProtection="1">
      <protection locked="0"/>
    </xf>
    <xf numFmtId="173" fontId="2" fillId="0" borderId="0" xfId="0" applyNumberFormat="1" applyFont="1" applyAlignment="1">
      <alignment horizontal="center" wrapText="1"/>
    </xf>
    <xf numFmtId="0" fontId="2" fillId="0" borderId="0" xfId="0" applyFont="1" applyAlignment="1">
      <alignment horizontal="center"/>
    </xf>
    <xf numFmtId="0" fontId="2" fillId="0" borderId="50" xfId="0" applyFont="1" applyBorder="1" applyAlignment="1">
      <alignment vertical="top"/>
    </xf>
    <xf numFmtId="174" fontId="2" fillId="9" borderId="26" xfId="7" applyNumberFormat="1" applyFont="1" applyFill="1" applyBorder="1" applyAlignment="1" applyProtection="1">
      <alignment horizontal="right" vertical="center" wrapText="1"/>
    </xf>
    <xf numFmtId="3" fontId="17" fillId="0" borderId="22" xfId="9" applyNumberFormat="1" applyFont="1" applyBorder="1" applyAlignment="1">
      <alignment vertical="center"/>
    </xf>
    <xf numFmtId="175" fontId="2" fillId="0" borderId="20" xfId="7" applyNumberFormat="1" applyFont="1" applyFill="1" applyAlignment="1" applyProtection="1">
      <alignment horizontal="left" vertical="top" wrapText="1"/>
    </xf>
    <xf numFmtId="0" fontId="4" fillId="0" borderId="37" xfId="0" applyFont="1" applyBorder="1"/>
    <xf numFmtId="0" fontId="2" fillId="0" borderId="30" xfId="0" applyFont="1" applyBorder="1"/>
    <xf numFmtId="0" fontId="2" fillId="0" borderId="30" xfId="0" applyFont="1" applyBorder="1" applyAlignment="1">
      <alignment vertical="top"/>
    </xf>
    <xf numFmtId="0" fontId="2" fillId="0" borderId="30" xfId="0" applyFont="1" applyBorder="1" applyAlignment="1">
      <alignment horizontal="right"/>
    </xf>
    <xf numFmtId="0" fontId="2" fillId="0" borderId="23" xfId="0" applyFont="1" applyBorder="1" applyAlignment="1">
      <alignment vertical="top"/>
    </xf>
    <xf numFmtId="0" fontId="2" fillId="0" borderId="27" xfId="0" applyFont="1" applyBorder="1"/>
    <xf numFmtId="0" fontId="2" fillId="0" borderId="45" xfId="0" applyFont="1" applyBorder="1"/>
    <xf numFmtId="0" fontId="2" fillId="0" borderId="45" xfId="0" applyFont="1" applyBorder="1" applyAlignment="1">
      <alignment vertical="top"/>
    </xf>
    <xf numFmtId="0" fontId="2" fillId="0" borderId="45" xfId="0" applyFont="1" applyBorder="1" applyAlignment="1">
      <alignment horizontal="right"/>
    </xf>
    <xf numFmtId="3" fontId="2" fillId="12" borderId="98" xfId="7" applyNumberFormat="1" applyFont="1" applyFill="1" applyBorder="1" applyAlignment="1" applyProtection="1">
      <alignment vertical="top" wrapText="1"/>
      <protection locked="0"/>
    </xf>
    <xf numFmtId="0" fontId="2" fillId="0" borderId="100" xfId="0" applyFont="1" applyBorder="1" applyAlignment="1">
      <alignment vertical="center"/>
    </xf>
    <xf numFmtId="0" fontId="2" fillId="0" borderId="99" xfId="0" applyFont="1" applyBorder="1" applyAlignment="1">
      <alignment vertical="center"/>
    </xf>
    <xf numFmtId="0" fontId="2" fillId="0" borderId="33" xfId="7" applyFont="1" applyFill="1" applyBorder="1" applyAlignment="1" applyProtection="1">
      <alignment horizontal="left" vertical="top" wrapText="1"/>
    </xf>
    <xf numFmtId="0" fontId="18" fillId="0" borderId="0" xfId="0" applyFont="1" applyAlignment="1">
      <alignment vertical="center"/>
    </xf>
    <xf numFmtId="173" fontId="0" fillId="0" borderId="0" xfId="0" applyNumberFormat="1"/>
    <xf numFmtId="0" fontId="3" fillId="0" borderId="31" xfId="0" applyFont="1" applyBorder="1"/>
    <xf numFmtId="0" fontId="2" fillId="0" borderId="0" xfId="0" applyFont="1" applyAlignment="1">
      <alignment horizontal="center" vertical="center"/>
    </xf>
    <xf numFmtId="4" fontId="2" fillId="0" borderId="0" xfId="0" applyNumberFormat="1" applyFont="1"/>
    <xf numFmtId="4" fontId="0" fillId="0" borderId="92" xfId="0" applyNumberFormat="1" applyBorder="1"/>
    <xf numFmtId="3" fontId="2" fillId="12" borderId="20" xfId="7" applyNumberFormat="1" applyFont="1" applyFill="1" applyAlignment="1" applyProtection="1">
      <alignment vertical="top" wrapText="1"/>
      <protection locked="0"/>
    </xf>
    <xf numFmtId="0" fontId="0" fillId="0" borderId="33" xfId="0" applyBorder="1" applyAlignment="1">
      <alignment wrapText="1"/>
    </xf>
    <xf numFmtId="0" fontId="0" fillId="0" borderId="33" xfId="0" applyBorder="1" applyAlignment="1">
      <alignment horizontal="right" wrapText="1"/>
    </xf>
    <xf numFmtId="3" fontId="2" fillId="0" borderId="33" xfId="7" applyNumberFormat="1" applyFont="1" applyFill="1" applyBorder="1" applyAlignment="1" applyProtection="1">
      <alignment horizontal="right" wrapText="1"/>
    </xf>
    <xf numFmtId="0" fontId="2" fillId="0" borderId="20" xfId="7" applyFont="1" applyFill="1" applyAlignment="1" applyProtection="1">
      <alignment horizontal="left" vertical="top" wrapText="1"/>
      <protection locked="0"/>
    </xf>
    <xf numFmtId="3" fontId="2" fillId="12" borderId="20" xfId="7" applyNumberFormat="1" applyFont="1" applyFill="1" applyAlignment="1" applyProtection="1">
      <alignment horizontal="right" vertical="top" wrapText="1"/>
      <protection locked="0"/>
    </xf>
    <xf numFmtId="173" fontId="2" fillId="0" borderId="10" xfId="0" applyNumberFormat="1" applyFont="1" applyBorder="1" applyAlignment="1">
      <alignment vertical="top"/>
    </xf>
    <xf numFmtId="173" fontId="2" fillId="0" borderId="31" xfId="0" applyNumberFormat="1" applyFont="1" applyBorder="1" applyAlignment="1">
      <alignment vertical="top"/>
    </xf>
    <xf numFmtId="0" fontId="2" fillId="0" borderId="35" xfId="0" applyFont="1" applyBorder="1" applyAlignment="1">
      <alignment vertical="top"/>
    </xf>
    <xf numFmtId="0" fontId="3" fillId="0" borderId="2" xfId="0" applyFont="1" applyBorder="1"/>
    <xf numFmtId="0" fontId="0" fillId="7" borderId="24" xfId="0" applyFill="1" applyBorder="1" applyAlignment="1" applyProtection="1">
      <alignment vertical="top" wrapText="1"/>
      <protection locked="0"/>
    </xf>
    <xf numFmtId="0" fontId="0" fillId="7" borderId="33" xfId="0" applyFill="1" applyBorder="1" applyAlignment="1" applyProtection="1">
      <alignment vertical="top" wrapText="1"/>
      <protection locked="0"/>
    </xf>
    <xf numFmtId="0" fontId="0" fillId="7" borderId="34" xfId="0" applyFill="1" applyBorder="1" applyAlignment="1" applyProtection="1">
      <alignment vertical="top" wrapText="1"/>
      <protection locked="0"/>
    </xf>
    <xf numFmtId="0" fontId="2" fillId="8" borderId="20" xfId="0" applyFont="1" applyFill="1" applyBorder="1" applyAlignment="1" applyProtection="1">
      <alignment horizontal="left" vertical="top" wrapText="1"/>
      <protection locked="0"/>
    </xf>
    <xf numFmtId="3" fontId="2" fillId="8" borderId="24" xfId="7" applyNumberFormat="1" applyFont="1" applyFill="1" applyBorder="1" applyAlignment="1" applyProtection="1">
      <alignment horizontal="right" vertical="top" wrapText="1"/>
      <protection locked="0"/>
    </xf>
    <xf numFmtId="3" fontId="2" fillId="8" borderId="44" xfId="7" applyNumberFormat="1" applyFont="1" applyFill="1" applyBorder="1" applyAlignment="1" applyProtection="1">
      <alignment horizontal="right" vertical="top" wrapText="1"/>
      <protection locked="0"/>
    </xf>
    <xf numFmtId="4" fontId="2" fillId="9" borderId="56" xfId="5" applyNumberFormat="1" applyFont="1" applyBorder="1" applyAlignment="1" applyProtection="1">
      <alignment horizontal="right" vertical="top" wrapText="1"/>
    </xf>
    <xf numFmtId="4" fontId="0" fillId="0" borderId="57" xfId="0" applyNumberFormat="1" applyBorder="1" applyAlignment="1">
      <alignment horizontal="right" vertical="top" wrapText="1"/>
    </xf>
    <xf numFmtId="0" fontId="2" fillId="0" borderId="24"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24" xfId="0" applyBorder="1" applyAlignment="1">
      <alignment horizontal="left" vertical="top" wrapText="1"/>
    </xf>
    <xf numFmtId="3" fontId="33" fillId="7" borderId="7" xfId="9" applyNumberFormat="1" applyFont="1" applyFill="1" applyBorder="1" applyAlignment="1" applyProtection="1">
      <alignment horizontal="right" vertical="center"/>
      <protection locked="0"/>
    </xf>
    <xf numFmtId="3" fontId="33" fillId="7" borderId="14" xfId="9" applyNumberFormat="1" applyFont="1" applyFill="1" applyBorder="1" applyAlignment="1" applyProtection="1">
      <alignment horizontal="right" vertical="center"/>
      <protection locked="0"/>
    </xf>
    <xf numFmtId="0" fontId="2" fillId="16" borderId="7" xfId="0" applyFont="1" applyFill="1" applyBorder="1" applyAlignment="1" applyProtection="1">
      <alignment vertical="top" wrapText="1"/>
      <protection locked="0"/>
    </xf>
    <xf numFmtId="0" fontId="2" fillId="16" borderId="13" xfId="0" applyFont="1" applyFill="1" applyBorder="1" applyAlignment="1" applyProtection="1">
      <alignment wrapText="1"/>
      <protection locked="0"/>
    </xf>
    <xf numFmtId="0" fontId="2" fillId="16" borderId="14" xfId="0" applyFont="1" applyFill="1" applyBorder="1" applyAlignment="1" applyProtection="1">
      <alignment wrapText="1"/>
      <protection locked="0"/>
    </xf>
    <xf numFmtId="0" fontId="2" fillId="7" borderId="7" xfId="0" applyFont="1" applyFill="1" applyBorder="1" applyAlignment="1" applyProtection="1">
      <alignment vertical="top" wrapText="1"/>
      <protection locked="0"/>
    </xf>
    <xf numFmtId="0" fontId="2" fillId="7" borderId="14" xfId="0" applyFont="1" applyFill="1" applyBorder="1" applyAlignment="1" applyProtection="1">
      <alignment vertical="top" wrapText="1"/>
      <protection locked="0"/>
    </xf>
    <xf numFmtId="0" fontId="2" fillId="7" borderId="7" xfId="0" applyFont="1" applyFill="1" applyBorder="1" applyAlignment="1" applyProtection="1">
      <alignment horizontal="left" vertical="top" wrapText="1"/>
      <protection locked="0"/>
    </xf>
    <xf numFmtId="0" fontId="2" fillId="7" borderId="13" xfId="0" applyFont="1" applyFill="1" applyBorder="1" applyAlignment="1" applyProtection="1">
      <alignment horizontal="left" vertical="top" wrapText="1"/>
      <protection locked="0"/>
    </xf>
    <xf numFmtId="0" fontId="2" fillId="7" borderId="14"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2" fillId="7" borderId="48" xfId="0" applyFont="1" applyFill="1" applyBorder="1" applyAlignment="1" applyProtection="1">
      <alignment horizontal="left" vertical="center" wrapText="1"/>
      <protection locked="0"/>
    </xf>
    <xf numFmtId="0" fontId="2" fillId="7" borderId="49" xfId="0" applyFont="1" applyFill="1" applyBorder="1" applyAlignment="1" applyProtection="1">
      <alignment horizontal="left" vertical="center" wrapText="1"/>
      <protection locked="0"/>
    </xf>
    <xf numFmtId="0" fontId="2" fillId="7" borderId="50" xfId="0" applyFont="1" applyFill="1" applyBorder="1" applyAlignment="1" applyProtection="1">
      <alignment horizontal="left" vertical="center" wrapText="1"/>
      <protection locked="0"/>
    </xf>
    <xf numFmtId="0" fontId="35" fillId="0" borderId="0" xfId="0" applyFont="1" applyAlignment="1">
      <alignment horizontal="left" vertical="top"/>
    </xf>
    <xf numFmtId="0" fontId="2" fillId="0" borderId="51" xfId="7" applyFont="1" applyBorder="1" applyAlignment="1" applyProtection="1">
      <alignment horizontal="left" vertical="top" wrapText="1"/>
    </xf>
    <xf numFmtId="0" fontId="2" fillId="0" borderId="29" xfId="7" applyFont="1" applyBorder="1" applyAlignment="1" applyProtection="1">
      <alignment horizontal="left" vertical="top" wrapText="1"/>
    </xf>
    <xf numFmtId="0" fontId="0" fillId="0" borderId="52" xfId="0" applyBorder="1" applyAlignment="1">
      <alignment vertical="top" wrapText="1"/>
    </xf>
    <xf numFmtId="0" fontId="2" fillId="0" borderId="43" xfId="7" applyFont="1" applyBorder="1" applyAlignment="1" applyProtection="1">
      <alignment horizontal="left" vertical="top" wrapText="1"/>
    </xf>
    <xf numFmtId="0" fontId="2" fillId="0" borderId="31" xfId="7" applyFont="1" applyBorder="1" applyAlignment="1" applyProtection="1">
      <alignment horizontal="left" vertical="top" wrapText="1"/>
    </xf>
    <xf numFmtId="0" fontId="0" fillId="0" borderId="32" xfId="0" applyBorder="1" applyAlignment="1">
      <alignment vertical="top" wrapText="1"/>
    </xf>
    <xf numFmtId="49" fontId="2" fillId="8" borderId="24" xfId="7" applyNumberFormat="1" applyFont="1" applyFill="1" applyBorder="1" applyAlignment="1" applyProtection="1">
      <alignment horizontal="left" vertical="top" wrapText="1"/>
      <protection locked="0"/>
    </xf>
    <xf numFmtId="49" fontId="2" fillId="8" borderId="33" xfId="7" applyNumberFormat="1" applyFont="1" applyFill="1" applyBorder="1" applyAlignment="1" applyProtection="1">
      <alignment horizontal="left" vertical="top" wrapText="1"/>
      <protection locked="0"/>
    </xf>
    <xf numFmtId="49" fontId="2" fillId="8" borderId="34" xfId="7" applyNumberFormat="1" applyFont="1" applyFill="1" applyBorder="1" applyAlignment="1" applyProtection="1">
      <alignment horizontal="left" vertical="top" wrapText="1"/>
      <protection locked="0"/>
    </xf>
    <xf numFmtId="0" fontId="2" fillId="0" borderId="37" xfId="0" applyFont="1" applyBorder="1" applyAlignment="1">
      <alignment vertical="top" wrapText="1"/>
    </xf>
    <xf numFmtId="0" fontId="0" fillId="0" borderId="23" xfId="0" applyBorder="1" applyAlignment="1">
      <alignment vertical="top" wrapText="1"/>
    </xf>
    <xf numFmtId="0" fontId="7" fillId="0" borderId="47" xfId="0" applyFont="1" applyBorder="1" applyAlignment="1">
      <alignment vertical="top" wrapText="1"/>
    </xf>
    <xf numFmtId="0" fontId="2" fillId="0" borderId="0" xfId="0" applyFont="1" applyAlignment="1">
      <alignment vertical="top" wrapText="1"/>
    </xf>
    <xf numFmtId="0" fontId="2" fillId="0" borderId="78" xfId="0" applyFont="1" applyBorder="1" applyAlignment="1">
      <alignment vertical="top" wrapText="1"/>
    </xf>
    <xf numFmtId="0" fontId="2" fillId="0" borderId="47" xfId="0" applyFont="1" applyBorder="1" applyAlignment="1">
      <alignment vertical="top" wrapText="1"/>
    </xf>
    <xf numFmtId="0" fontId="2" fillId="0" borderId="81" xfId="0" applyFont="1" applyBorder="1" applyAlignment="1">
      <alignment vertical="top" wrapText="1"/>
    </xf>
    <xf numFmtId="0" fontId="2" fillId="0" borderId="82" xfId="0" applyFont="1" applyBorder="1" applyAlignment="1">
      <alignment vertical="top" wrapText="1"/>
    </xf>
    <xf numFmtId="0" fontId="2" fillId="0" borderId="83" xfId="0" applyFont="1" applyBorder="1" applyAlignment="1">
      <alignment vertical="top" wrapText="1"/>
    </xf>
    <xf numFmtId="168" fontId="2" fillId="0" borderId="0" xfId="7" applyNumberFormat="1" applyFont="1" applyFill="1" applyBorder="1" applyAlignment="1" applyProtection="1">
      <alignment horizontal="right" vertical="top"/>
    </xf>
    <xf numFmtId="0" fontId="4" fillId="0" borderId="0" xfId="0" applyFont="1" applyAlignment="1">
      <alignment horizontal="left" vertical="top" wrapText="1"/>
    </xf>
    <xf numFmtId="49" fontId="2" fillId="7" borderId="24" xfId="7" applyNumberFormat="1" applyFont="1" applyFill="1" applyBorder="1" applyAlignment="1" applyProtection="1">
      <alignment horizontal="left" vertical="top"/>
      <protection locked="0"/>
    </xf>
    <xf numFmtId="49" fontId="2" fillId="7" borderId="33" xfId="7" applyNumberFormat="1" applyFont="1" applyFill="1" applyBorder="1" applyAlignment="1" applyProtection="1">
      <alignment horizontal="left" vertical="top"/>
      <protection locked="0"/>
    </xf>
    <xf numFmtId="49" fontId="2" fillId="7" borderId="34" xfId="7" applyNumberFormat="1" applyFont="1" applyFill="1" applyBorder="1" applyAlignment="1" applyProtection="1">
      <alignment horizontal="left" vertical="top"/>
      <protection locked="0"/>
    </xf>
    <xf numFmtId="0" fontId="2" fillId="0" borderId="24" xfId="7" applyFont="1" applyBorder="1" applyAlignment="1" applyProtection="1">
      <alignment horizontal="left" vertical="top" wrapText="1"/>
    </xf>
    <xf numFmtId="0" fontId="2" fillId="0" borderId="33" xfId="7" applyFont="1" applyBorder="1" applyAlignment="1" applyProtection="1">
      <alignment horizontal="left" vertical="top" wrapText="1"/>
    </xf>
    <xf numFmtId="0" fontId="2" fillId="0" borderId="34" xfId="7" applyFont="1" applyBorder="1" applyAlignment="1" applyProtection="1">
      <alignment horizontal="left" vertical="top" wrapText="1"/>
    </xf>
    <xf numFmtId="0" fontId="2" fillId="0" borderId="40" xfId="0" applyFont="1" applyBorder="1" applyAlignment="1">
      <alignment horizontal="left" wrapText="1"/>
    </xf>
    <xf numFmtId="0" fontId="2" fillId="0" borderId="42" xfId="0" applyFont="1" applyBorder="1" applyAlignment="1">
      <alignment horizontal="left" wrapText="1"/>
    </xf>
    <xf numFmtId="0" fontId="2" fillId="0" borderId="37" xfId="0" applyFont="1" applyBorder="1" applyAlignment="1">
      <alignment horizontal="left" wrapText="1"/>
    </xf>
    <xf numFmtId="0" fontId="2" fillId="0" borderId="23" xfId="0" applyFont="1" applyBorder="1" applyAlignment="1">
      <alignment horizontal="left" wrapText="1"/>
    </xf>
    <xf numFmtId="0" fontId="2" fillId="0" borderId="27" xfId="0" applyFont="1" applyBorder="1" applyAlignment="1">
      <alignment horizontal="left" wrapText="1"/>
    </xf>
    <xf numFmtId="0" fontId="2" fillId="0" borderId="28" xfId="0" applyFont="1" applyBorder="1" applyAlignment="1">
      <alignment horizontal="left" wrapText="1"/>
    </xf>
    <xf numFmtId="172" fontId="2" fillId="9" borderId="48" xfId="7" applyNumberFormat="1" applyFont="1" applyFill="1" applyBorder="1" applyAlignment="1" applyProtection="1">
      <alignment horizontal="right" vertical="center"/>
    </xf>
    <xf numFmtId="172" fontId="2" fillId="9" borderId="50" xfId="7" applyNumberFormat="1" applyFont="1" applyFill="1" applyBorder="1" applyAlignment="1" applyProtection="1">
      <alignment horizontal="right" vertical="center"/>
    </xf>
    <xf numFmtId="0" fontId="2" fillId="0" borderId="30" xfId="0" applyFont="1" applyBorder="1" applyAlignment="1">
      <alignment horizontal="left" vertical="top"/>
    </xf>
    <xf numFmtId="0" fontId="2" fillId="0" borderId="23" xfId="0" applyFont="1" applyBorder="1" applyAlignment="1">
      <alignment horizontal="left" vertical="top"/>
    </xf>
    <xf numFmtId="168" fontId="2" fillId="0" borderId="45" xfId="7" applyNumberFormat="1" applyFont="1" applyFill="1" applyBorder="1" applyAlignment="1" applyProtection="1">
      <alignment horizontal="right" vertical="center"/>
    </xf>
    <xf numFmtId="168" fontId="2" fillId="0" borderId="28" xfId="7" applyNumberFormat="1" applyFont="1" applyFill="1" applyBorder="1" applyAlignment="1" applyProtection="1">
      <alignment horizontal="right" vertical="center"/>
    </xf>
    <xf numFmtId="166" fontId="35" fillId="0" borderId="0" xfId="5" applyNumberFormat="1" applyFont="1" applyFill="1" applyBorder="1" applyAlignment="1" applyProtection="1">
      <alignment horizontal="right" vertical="top" wrapText="1"/>
    </xf>
    <xf numFmtId="0" fontId="2" fillId="0" borderId="37" xfId="0" applyFont="1" applyBorder="1" applyAlignment="1">
      <alignment wrapText="1"/>
    </xf>
    <xf numFmtId="0" fontId="0" fillId="0" borderId="23" xfId="0" applyBorder="1" applyAlignment="1">
      <alignment wrapText="1"/>
    </xf>
    <xf numFmtId="0" fontId="0" fillId="0" borderId="27" xfId="0" applyBorder="1" applyAlignment="1">
      <alignment wrapText="1"/>
    </xf>
    <xf numFmtId="0" fontId="0" fillId="0" borderId="28" xfId="0" applyBorder="1" applyAlignment="1">
      <alignment wrapText="1"/>
    </xf>
    <xf numFmtId="0" fontId="2" fillId="0" borderId="37" xfId="0" applyFont="1" applyBorder="1" applyAlignment="1">
      <alignment horizontal="left" vertical="top" wrapText="1"/>
    </xf>
    <xf numFmtId="0" fontId="0" fillId="0" borderId="30" xfId="0" applyBorder="1" applyAlignment="1">
      <alignment vertical="top" wrapText="1"/>
    </xf>
    <xf numFmtId="0" fontId="0" fillId="0" borderId="25" xfId="0"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18" fillId="7" borderId="40" xfId="7" applyNumberFormat="1" applyFont="1" applyFill="1" applyBorder="1" applyAlignment="1" applyProtection="1">
      <alignment horizontal="left" vertical="top" wrapText="1"/>
      <protection locked="0"/>
    </xf>
    <xf numFmtId="0" fontId="0" fillId="7" borderId="41" xfId="0" applyFill="1" applyBorder="1" applyAlignment="1" applyProtection="1">
      <alignment vertical="top" wrapText="1"/>
      <protection locked="0"/>
    </xf>
    <xf numFmtId="0" fontId="3" fillId="0" borderId="37" xfId="7" applyNumberFormat="1" applyFont="1" applyBorder="1" applyAlignment="1" applyProtection="1">
      <alignment horizontal="left" vertical="top" wrapText="1"/>
    </xf>
    <xf numFmtId="0" fontId="11" fillId="0" borderId="47" xfId="0" applyFont="1" applyBorder="1" applyAlignment="1">
      <alignment horizontal="center" vertical="top" wrapText="1"/>
    </xf>
    <xf numFmtId="0" fontId="0" fillId="0" borderId="0" xfId="0" applyAlignment="1">
      <alignment horizontal="center" vertical="top" wrapText="1"/>
    </xf>
    <xf numFmtId="0" fontId="2" fillId="0" borderId="82" xfId="0" applyFont="1" applyBorder="1" applyAlignment="1">
      <alignment horizontal="left" vertical="center" wrapText="1"/>
    </xf>
    <xf numFmtId="0" fontId="0" fillId="0" borderId="82" xfId="0" applyBorder="1" applyAlignment="1">
      <alignment horizontal="left" vertical="center" wrapText="1"/>
    </xf>
    <xf numFmtId="0" fontId="2" fillId="6" borderId="0" xfId="0" applyFont="1" applyFill="1" applyAlignment="1">
      <alignment horizontal="left" vertical="top" wrapText="1"/>
    </xf>
    <xf numFmtId="0" fontId="0" fillId="0" borderId="44" xfId="0" applyBorder="1" applyAlignment="1">
      <alignment vertical="top"/>
    </xf>
    <xf numFmtId="0" fontId="55" fillId="0" borderId="25" xfId="0" applyFont="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6" fillId="7" borderId="47" xfId="0" applyFont="1" applyFill="1" applyBorder="1" applyAlignment="1" applyProtection="1">
      <alignment vertical="top" wrapText="1"/>
      <protection locked="0"/>
    </xf>
    <xf numFmtId="0" fontId="0" fillId="7" borderId="0" xfId="0" applyFill="1" applyAlignment="1" applyProtection="1">
      <alignment wrapText="1"/>
      <protection locked="0"/>
    </xf>
    <xf numFmtId="0" fontId="0" fillId="7" borderId="78" xfId="0" applyFill="1" applyBorder="1" applyAlignment="1" applyProtection="1">
      <alignment wrapText="1"/>
      <protection locked="0"/>
    </xf>
    <xf numFmtId="0" fontId="0" fillId="7" borderId="47" xfId="0" applyFill="1" applyBorder="1" applyAlignment="1" applyProtection="1">
      <alignment wrapText="1"/>
      <protection locked="0"/>
    </xf>
    <xf numFmtId="0" fontId="0" fillId="7" borderId="81" xfId="0" applyFill="1" applyBorder="1" applyAlignment="1" applyProtection="1">
      <alignment wrapText="1"/>
      <protection locked="0"/>
    </xf>
    <xf numFmtId="0" fontId="0" fillId="7" borderId="82" xfId="0" applyFill="1" applyBorder="1" applyAlignment="1" applyProtection="1">
      <alignment wrapText="1"/>
      <protection locked="0"/>
    </xf>
    <xf numFmtId="0" fontId="0" fillId="7" borderId="83" xfId="0" applyFill="1" applyBorder="1" applyAlignment="1" applyProtection="1">
      <alignment wrapText="1"/>
      <protection locked="0"/>
    </xf>
    <xf numFmtId="0" fontId="2" fillId="6" borderId="0" xfId="7" applyFont="1" applyFill="1" applyBorder="1" applyAlignment="1" applyProtection="1">
      <alignment horizontal="left" vertical="top" wrapText="1"/>
    </xf>
    <xf numFmtId="0" fontId="11" fillId="0" borderId="0" xfId="0" applyFont="1" applyAlignment="1">
      <alignment horizontal="center" vertical="top" wrapText="1"/>
    </xf>
    <xf numFmtId="0" fontId="2" fillId="0" borderId="23" xfId="0" applyFont="1" applyBorder="1" applyAlignment="1">
      <alignment horizontal="right" wrapText="1"/>
    </xf>
    <xf numFmtId="0" fontId="0" fillId="0" borderId="28" xfId="0" applyBorder="1" applyAlignment="1">
      <alignment horizontal="right" wrapText="1"/>
    </xf>
    <xf numFmtId="168" fontId="6" fillId="9" borderId="37" xfId="7" applyNumberFormat="1" applyFont="1" applyFill="1" applyBorder="1" applyAlignment="1" applyProtection="1">
      <alignment horizontal="center" vertical="center"/>
    </xf>
    <xf numFmtId="168" fontId="6" fillId="9" borderId="23" xfId="7" applyNumberFormat="1" applyFont="1" applyFill="1" applyBorder="1" applyAlignment="1" applyProtection="1">
      <alignment horizontal="center" vertical="center"/>
    </xf>
    <xf numFmtId="168" fontId="6" fillId="9" borderId="25" xfId="7" applyNumberFormat="1" applyFont="1" applyFill="1" applyBorder="1" applyAlignment="1" applyProtection="1">
      <alignment horizontal="center" vertical="center"/>
    </xf>
    <xf numFmtId="168" fontId="6" fillId="9" borderId="21" xfId="7" applyNumberFormat="1" applyFont="1" applyFill="1" applyBorder="1" applyAlignment="1" applyProtection="1">
      <alignment horizontal="center" vertical="center"/>
    </xf>
    <xf numFmtId="168" fontId="6" fillId="9" borderId="27" xfId="7" applyNumberFormat="1" applyFont="1" applyFill="1" applyBorder="1" applyAlignment="1" applyProtection="1">
      <alignment horizontal="center" vertical="center"/>
    </xf>
    <xf numFmtId="168" fontId="6" fillId="9" borderId="28" xfId="7" applyNumberFormat="1" applyFont="1" applyFill="1" applyBorder="1" applyAlignment="1" applyProtection="1">
      <alignment horizontal="center" vertical="center"/>
    </xf>
    <xf numFmtId="171" fontId="3" fillId="0" borderId="58" xfId="0" applyNumberFormat="1" applyFont="1" applyBorder="1" applyAlignment="1">
      <alignment vertical="center"/>
    </xf>
    <xf numFmtId="0" fontId="3" fillId="0" borderId="59" xfId="0" applyFont="1" applyBorder="1" applyAlignment="1">
      <alignment vertical="center"/>
    </xf>
    <xf numFmtId="0" fontId="3" fillId="0" borderId="89" xfId="7" applyFont="1" applyFill="1" applyBorder="1" applyAlignment="1" applyProtection="1">
      <alignment horizontal="left" vertical="top" wrapText="1"/>
    </xf>
    <xf numFmtId="0" fontId="3" fillId="0" borderId="90" xfId="7" applyFont="1" applyFill="1" applyBorder="1" applyAlignment="1" applyProtection="1">
      <alignment horizontal="left" vertical="top" wrapText="1"/>
    </xf>
    <xf numFmtId="0" fontId="3" fillId="0" borderId="91" xfId="7" applyFont="1" applyFill="1" applyBorder="1" applyAlignment="1" applyProtection="1">
      <alignment horizontal="left" vertical="top" wrapText="1"/>
    </xf>
    <xf numFmtId="0" fontId="36" fillId="0" borderId="38" xfId="0" applyFont="1" applyBorder="1" applyAlignment="1">
      <alignment horizontal="right" vertical="top"/>
    </xf>
    <xf numFmtId="0" fontId="3" fillId="0" borderId="0" xfId="0" applyFont="1" applyAlignment="1">
      <alignment horizontal="left" vertical="top" wrapText="1"/>
    </xf>
    <xf numFmtId="0" fontId="3" fillId="0" borderId="78" xfId="0" applyFont="1" applyBorder="1" applyAlignment="1">
      <alignment horizontal="left" vertical="top" wrapText="1"/>
    </xf>
    <xf numFmtId="168" fontId="2" fillId="9" borderId="48" xfId="7" applyNumberFormat="1" applyFont="1" applyFill="1" applyBorder="1" applyAlignment="1" applyProtection="1">
      <alignment horizontal="right" vertical="center"/>
    </xf>
    <xf numFmtId="168" fontId="2" fillId="9" borderId="50" xfId="7" applyNumberFormat="1" applyFont="1" applyFill="1" applyBorder="1" applyAlignment="1" applyProtection="1">
      <alignment horizontal="right" vertical="center"/>
    </xf>
    <xf numFmtId="0" fontId="41" fillId="0" borderId="0" xfId="0" applyFont="1" applyAlignment="1">
      <alignment vertical="top"/>
    </xf>
    <xf numFmtId="0" fontId="18" fillId="0" borderId="7" xfId="0" applyFont="1" applyBorder="1" applyAlignment="1">
      <alignment vertical="top" wrapText="1"/>
    </xf>
    <xf numFmtId="0" fontId="7" fillId="0" borderId="39" xfId="0" applyFont="1" applyBorder="1" applyAlignment="1">
      <alignment vertical="top" wrapText="1"/>
    </xf>
    <xf numFmtId="0" fontId="26" fillId="7" borderId="48" xfId="0" applyFont="1" applyFill="1" applyBorder="1" applyAlignment="1" applyProtection="1">
      <alignment horizontal="left" vertical="top" wrapText="1"/>
      <protection locked="0"/>
    </xf>
    <xf numFmtId="0" fontId="0" fillId="7" borderId="49" xfId="0" applyFill="1" applyBorder="1" applyAlignment="1" applyProtection="1">
      <alignment horizontal="left" vertical="top" wrapText="1"/>
      <protection locked="0"/>
    </xf>
    <xf numFmtId="0" fontId="0" fillId="7" borderId="50" xfId="0" applyFill="1" applyBorder="1" applyAlignment="1" applyProtection="1">
      <alignment horizontal="left" vertical="top" wrapText="1"/>
      <protection locked="0"/>
    </xf>
    <xf numFmtId="0" fontId="26" fillId="44" borderId="37" xfId="0" applyFont="1" applyFill="1" applyBorder="1" applyAlignment="1">
      <alignment horizontal="left" vertical="top" wrapText="1"/>
    </xf>
    <xf numFmtId="0" fontId="2" fillId="44" borderId="30" xfId="0" applyFont="1" applyFill="1" applyBorder="1" applyAlignment="1">
      <alignment wrapText="1"/>
    </xf>
    <xf numFmtId="0" fontId="2" fillId="44" borderId="23" xfId="0" applyFont="1" applyFill="1" applyBorder="1" applyAlignment="1">
      <alignment wrapText="1"/>
    </xf>
    <xf numFmtId="0" fontId="2" fillId="44" borderId="25" xfId="0" applyFont="1" applyFill="1" applyBorder="1" applyAlignment="1">
      <alignment wrapText="1"/>
    </xf>
    <xf numFmtId="0" fontId="2" fillId="44" borderId="0" xfId="0" applyFont="1" applyFill="1" applyAlignment="1">
      <alignment wrapText="1"/>
    </xf>
    <xf numFmtId="0" fontId="2" fillId="44" borderId="21" xfId="0" applyFont="1" applyFill="1" applyBorder="1" applyAlignment="1">
      <alignment wrapText="1"/>
    </xf>
    <xf numFmtId="0" fontId="2" fillId="44" borderId="27" xfId="0" applyFont="1" applyFill="1" applyBorder="1" applyAlignment="1">
      <alignment wrapText="1"/>
    </xf>
    <xf numFmtId="0" fontId="2" fillId="44" borderId="45" xfId="0" applyFont="1" applyFill="1" applyBorder="1" applyAlignment="1">
      <alignment wrapText="1"/>
    </xf>
    <xf numFmtId="0" fontId="2" fillId="44" borderId="28" xfId="0" applyFont="1" applyFill="1" applyBorder="1" applyAlignment="1">
      <alignment wrapText="1"/>
    </xf>
    <xf numFmtId="0" fontId="26" fillId="44" borderId="37" xfId="0" applyFont="1" applyFill="1" applyBorder="1" applyAlignment="1">
      <alignment vertical="top" wrapText="1"/>
    </xf>
    <xf numFmtId="0" fontId="2" fillId="44" borderId="30" xfId="0" applyFont="1" applyFill="1" applyBorder="1" applyAlignment="1">
      <alignment vertical="top" wrapText="1"/>
    </xf>
    <xf numFmtId="0" fontId="2" fillId="44" borderId="23" xfId="0" applyFont="1" applyFill="1" applyBorder="1" applyAlignment="1">
      <alignment vertical="top" wrapText="1"/>
    </xf>
    <xf numFmtId="0" fontId="2" fillId="44" borderId="25" xfId="0" applyFont="1" applyFill="1" applyBorder="1" applyAlignment="1">
      <alignment vertical="top" wrapText="1"/>
    </xf>
    <xf numFmtId="0" fontId="2" fillId="44" borderId="0" xfId="0" applyFont="1" applyFill="1" applyAlignment="1">
      <alignment vertical="top" wrapText="1"/>
    </xf>
    <xf numFmtId="0" fontId="2" fillId="44" borderId="21" xfId="0" applyFont="1" applyFill="1" applyBorder="1" applyAlignment="1">
      <alignment vertical="top" wrapText="1"/>
    </xf>
    <xf numFmtId="0" fontId="2" fillId="44" borderId="27" xfId="0" applyFont="1" applyFill="1" applyBorder="1" applyAlignment="1">
      <alignment vertical="top" wrapText="1"/>
    </xf>
    <xf numFmtId="0" fontId="2" fillId="44" borderId="45" xfId="0" applyFont="1" applyFill="1" applyBorder="1" applyAlignment="1">
      <alignment vertical="top" wrapText="1"/>
    </xf>
    <xf numFmtId="0" fontId="2" fillId="44" borderId="28" xfId="0" applyFont="1" applyFill="1" applyBorder="1" applyAlignment="1">
      <alignment vertical="top" wrapText="1"/>
    </xf>
    <xf numFmtId="0" fontId="18" fillId="0" borderId="7" xfId="0" applyFont="1" applyBorder="1" applyAlignment="1">
      <alignment horizontal="right" vertical="top" wrapText="1"/>
    </xf>
    <xf numFmtId="0" fontId="18" fillId="0" borderId="14" xfId="0" applyFont="1" applyBorder="1" applyAlignment="1">
      <alignment horizontal="right" vertical="top" wrapText="1"/>
    </xf>
    <xf numFmtId="0" fontId="28" fillId="0" borderId="7" xfId="9" applyFont="1" applyBorder="1" applyAlignment="1">
      <alignment vertical="top" wrapText="1"/>
    </xf>
    <xf numFmtId="0" fontId="2" fillId="0" borderId="13" xfId="0" applyFont="1" applyBorder="1" applyAlignment="1">
      <alignment vertical="top" wrapText="1"/>
    </xf>
    <xf numFmtId="0" fontId="2" fillId="0" borderId="46" xfId="0" applyFont="1" applyBorder="1" applyAlignment="1">
      <alignment vertical="top" wrapText="1"/>
    </xf>
    <xf numFmtId="0" fontId="2" fillId="13" borderId="24" xfId="7" applyFont="1" applyFill="1" applyBorder="1" applyAlignment="1" applyProtection="1">
      <alignment horizontal="left" vertical="top" wrapText="1"/>
    </xf>
    <xf numFmtId="0" fontId="2" fillId="13" borderId="33" xfId="7" applyFont="1" applyFill="1" applyBorder="1" applyAlignment="1" applyProtection="1">
      <alignment horizontal="left" vertical="top" wrapText="1"/>
    </xf>
    <xf numFmtId="0" fontId="2" fillId="13" borderId="34" xfId="7" applyFont="1" applyFill="1" applyBorder="1" applyAlignment="1" applyProtection="1">
      <alignment horizontal="left" vertical="top" wrapText="1"/>
    </xf>
    <xf numFmtId="0" fontId="2" fillId="16" borderId="24" xfId="7" applyFont="1" applyFill="1" applyBorder="1" applyAlignment="1" applyProtection="1">
      <alignment horizontal="left" vertical="top" wrapText="1"/>
      <protection locked="0"/>
    </xf>
    <xf numFmtId="0" fontId="2" fillId="16" borderId="33" xfId="7" applyFont="1" applyFill="1" applyBorder="1" applyAlignment="1" applyProtection="1">
      <alignment horizontal="left" vertical="top" wrapText="1"/>
      <protection locked="0"/>
    </xf>
    <xf numFmtId="0" fontId="2" fillId="16" borderId="34" xfId="7" applyFont="1" applyFill="1" applyBorder="1" applyAlignment="1" applyProtection="1">
      <alignment horizontal="left" vertical="top" wrapText="1"/>
      <protection locked="0"/>
    </xf>
    <xf numFmtId="0" fontId="2" fillId="12" borderId="24" xfId="7" applyFont="1" applyFill="1" applyBorder="1" applyAlignment="1" applyProtection="1">
      <alignment horizontal="left" vertical="top" wrapText="1"/>
      <protection locked="0"/>
    </xf>
    <xf numFmtId="0" fontId="2" fillId="12" borderId="33" xfId="7" applyFont="1" applyFill="1" applyBorder="1" applyAlignment="1" applyProtection="1">
      <alignment horizontal="left" vertical="top" wrapText="1"/>
      <protection locked="0"/>
    </xf>
    <xf numFmtId="0" fontId="2" fillId="12" borderId="34" xfId="7" applyFont="1" applyFill="1" applyBorder="1" applyAlignment="1" applyProtection="1">
      <alignment horizontal="left" vertical="top" wrapText="1"/>
      <protection locked="0"/>
    </xf>
    <xf numFmtId="0" fontId="42" fillId="0" borderId="0" xfId="0" applyFont="1" applyAlignment="1">
      <alignment horizontal="right" vertical="top" wrapText="1"/>
    </xf>
    <xf numFmtId="49" fontId="2" fillId="8" borderId="51" xfId="7" applyNumberFormat="1" applyFont="1" applyFill="1" applyBorder="1" applyAlignment="1" applyProtection="1">
      <alignment horizontal="left" vertical="top"/>
      <protection locked="0"/>
    </xf>
    <xf numFmtId="49" fontId="2" fillId="8" borderId="29" xfId="7" applyNumberFormat="1" applyFont="1" applyFill="1" applyBorder="1" applyAlignment="1" applyProtection="1">
      <alignment horizontal="left" vertical="top"/>
      <protection locked="0"/>
    </xf>
    <xf numFmtId="49" fontId="2" fillId="8" borderId="52" xfId="7" applyNumberFormat="1" applyFont="1" applyFill="1" applyBorder="1" applyAlignment="1" applyProtection="1">
      <alignment horizontal="left" vertical="top"/>
      <protection locked="0"/>
    </xf>
    <xf numFmtId="49" fontId="2" fillId="8" borderId="43" xfId="7" applyNumberFormat="1" applyFont="1" applyFill="1" applyBorder="1" applyAlignment="1" applyProtection="1">
      <alignment horizontal="left" vertical="top"/>
      <protection locked="0"/>
    </xf>
    <xf numFmtId="49" fontId="2" fillId="8" borderId="31" xfId="7" applyNumberFormat="1" applyFont="1" applyFill="1" applyBorder="1" applyAlignment="1" applyProtection="1">
      <alignment horizontal="left" vertical="top"/>
      <protection locked="0"/>
    </xf>
    <xf numFmtId="49" fontId="2" fillId="8" borderId="32" xfId="7" applyNumberFormat="1" applyFont="1" applyFill="1" applyBorder="1" applyAlignment="1" applyProtection="1">
      <alignment horizontal="left" vertical="top"/>
      <protection locked="0"/>
    </xf>
    <xf numFmtId="0" fontId="2" fillId="0" borderId="24" xfId="7" applyFont="1" applyFill="1" applyBorder="1" applyAlignment="1" applyProtection="1">
      <alignment horizontal="left" vertical="top" wrapText="1"/>
    </xf>
    <xf numFmtId="0" fontId="2" fillId="0" borderId="33" xfId="7" applyFont="1" applyFill="1" applyBorder="1" applyAlignment="1" applyProtection="1">
      <alignment horizontal="left" vertical="top" wrapText="1"/>
    </xf>
    <xf numFmtId="0" fontId="2" fillId="0" borderId="34" xfId="7" applyFont="1" applyFill="1" applyBorder="1" applyAlignment="1" applyProtection="1">
      <alignment horizontal="left" vertical="top" wrapText="1"/>
    </xf>
    <xf numFmtId="0" fontId="2" fillId="0" borderId="24" xfId="7" applyFont="1" applyBorder="1" applyAlignment="1" applyProtection="1">
      <alignment horizontal="left" vertical="top"/>
    </xf>
    <xf numFmtId="0" fontId="2" fillId="0" borderId="33" xfId="7" applyFont="1" applyBorder="1" applyAlignment="1" applyProtection="1">
      <alignment horizontal="left" vertical="top"/>
    </xf>
    <xf numFmtId="0" fontId="2" fillId="0" borderId="34" xfId="7" applyFont="1" applyBorder="1" applyAlignment="1" applyProtection="1">
      <alignment horizontal="left" vertical="top"/>
    </xf>
    <xf numFmtId="0" fontId="2" fillId="0" borderId="33" xfId="0" applyFont="1" applyBorder="1" applyAlignment="1">
      <alignment horizontal="left" vertical="center" wrapText="1"/>
    </xf>
    <xf numFmtId="0" fontId="3" fillId="0" borderId="0" xfId="7" applyNumberFormat="1" applyFont="1" applyBorder="1" applyAlignment="1" applyProtection="1">
      <alignment horizontal="left" vertical="top" wrapText="1"/>
    </xf>
    <xf numFmtId="0" fontId="2" fillId="0" borderId="48" xfId="0" applyFont="1" applyBorder="1" applyAlignment="1">
      <alignment vertical="top" wrapText="1"/>
    </xf>
    <xf numFmtId="0" fontId="2" fillId="0" borderId="50" xfId="0" applyFont="1" applyBorder="1" applyAlignment="1">
      <alignment vertical="top" wrapText="1"/>
    </xf>
    <xf numFmtId="0" fontId="14" fillId="0" borderId="20" xfId="7" applyFont="1" applyFill="1" applyAlignment="1" applyProtection="1">
      <alignment horizontal="left" vertical="top" wrapText="1"/>
    </xf>
    <xf numFmtId="14" fontId="3" fillId="7" borderId="24" xfId="7" applyNumberFormat="1" applyFont="1" applyFill="1" applyBorder="1" applyAlignment="1" applyProtection="1">
      <alignment horizontal="left" vertical="center" wrapText="1"/>
      <protection locked="0"/>
    </xf>
    <xf numFmtId="14" fontId="3" fillId="7" borderId="33" xfId="7" applyNumberFormat="1" applyFont="1" applyFill="1" applyBorder="1" applyAlignment="1" applyProtection="1">
      <alignment horizontal="left" vertical="center" wrapText="1"/>
      <protection locked="0"/>
    </xf>
    <xf numFmtId="14" fontId="3" fillId="7" borderId="34" xfId="7" applyNumberFormat="1" applyFont="1" applyFill="1" applyBorder="1" applyAlignment="1" applyProtection="1">
      <alignment horizontal="left" vertical="center" wrapText="1"/>
      <protection locked="0"/>
    </xf>
    <xf numFmtId="0" fontId="14" fillId="0" borderId="33" xfId="7" applyFont="1" applyFill="1" applyBorder="1" applyAlignment="1" applyProtection="1">
      <alignment horizontal="left" vertical="top" wrapText="1"/>
    </xf>
    <xf numFmtId="0" fontId="14" fillId="0" borderId="34" xfId="7" applyFont="1" applyFill="1" applyBorder="1" applyAlignment="1" applyProtection="1">
      <alignment horizontal="left" vertical="top" wrapText="1"/>
    </xf>
    <xf numFmtId="0" fontId="36" fillId="0" borderId="0" xfId="0" applyFont="1" applyAlignment="1">
      <alignment vertical="top" wrapText="1"/>
    </xf>
    <xf numFmtId="0" fontId="2" fillId="0" borderId="54" xfId="7" applyNumberFormat="1" applyFont="1" applyBorder="1" applyAlignment="1" applyProtection="1">
      <alignment horizontal="left" vertical="top" wrapText="1"/>
    </xf>
    <xf numFmtId="0" fontId="2" fillId="0" borderId="6" xfId="0" applyFont="1" applyBorder="1" applyAlignment="1">
      <alignment horizontal="left" vertical="top" wrapText="1"/>
    </xf>
    <xf numFmtId="169" fontId="2" fillId="8" borderId="53" xfId="7" applyNumberFormat="1" applyFont="1" applyFill="1" applyBorder="1" applyAlignment="1" applyProtection="1">
      <alignment horizontal="left" vertical="top" wrapText="1"/>
      <protection locked="0"/>
    </xf>
    <xf numFmtId="0" fontId="2" fillId="12" borderId="4" xfId="6" applyNumberFormat="1" applyFont="1" applyBorder="1" applyAlignment="1" applyProtection="1">
      <alignment horizontal="left" vertical="top" wrapText="1"/>
      <protection locked="0"/>
    </xf>
    <xf numFmtId="0" fontId="2" fillId="0" borderId="20" xfId="11" applyFont="1" applyFill="1" applyAlignment="1" applyProtection="1">
      <alignment horizontal="left" vertical="top" wrapText="1"/>
    </xf>
    <xf numFmtId="169" fontId="2" fillId="16" borderId="53" xfId="7" applyNumberFormat="1" applyFont="1" applyFill="1" applyBorder="1" applyAlignment="1" applyProtection="1">
      <alignment horizontal="left" vertical="top" wrapText="1"/>
      <protection locked="0"/>
    </xf>
    <xf numFmtId="169" fontId="2" fillId="8" borderId="53" xfId="7" applyNumberFormat="1" applyFont="1" applyFill="1" applyBorder="1" applyAlignment="1" applyProtection="1">
      <alignment horizontal="center" vertical="top" wrapText="1"/>
      <protection locked="0"/>
    </xf>
    <xf numFmtId="0" fontId="2" fillId="12" borderId="20" xfId="7" applyNumberFormat="1" applyFont="1" applyFill="1" applyAlignment="1" applyProtection="1">
      <alignment horizontal="left" vertical="top" wrapText="1"/>
      <protection locked="0"/>
    </xf>
    <xf numFmtId="0" fontId="2" fillId="12" borderId="20" xfId="7" applyNumberFormat="1" applyFont="1" applyFill="1" applyAlignment="1" applyProtection="1">
      <alignment horizontal="left" vertical="top"/>
      <protection locked="0"/>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4" fillId="0" borderId="0" xfId="0" applyFont="1" applyAlignment="1">
      <alignment horizontal="left" vertical="center"/>
    </xf>
    <xf numFmtId="0" fontId="2" fillId="0" borderId="0" xfId="0" applyFont="1" applyAlignment="1">
      <alignment horizontal="left" vertical="center"/>
    </xf>
    <xf numFmtId="0" fontId="2" fillId="0" borderId="0" xfId="0" applyFont="1"/>
    <xf numFmtId="0" fontId="18" fillId="45" borderId="18" xfId="6" applyNumberFormat="1" applyFont="1" applyFill="1" applyBorder="1" applyAlignment="1" applyProtection="1">
      <alignment horizontal="left" vertical="top" wrapText="1"/>
    </xf>
    <xf numFmtId="0" fontId="18" fillId="45" borderId="10" xfId="6" applyNumberFormat="1" applyFont="1" applyFill="1" applyBorder="1" applyAlignment="1" applyProtection="1">
      <alignment horizontal="left" vertical="top" wrapText="1"/>
    </xf>
    <xf numFmtId="0" fontId="18" fillId="45" borderId="11" xfId="6" applyNumberFormat="1" applyFont="1" applyFill="1" applyBorder="1" applyAlignment="1" applyProtection="1">
      <alignment horizontal="left" vertical="top" wrapText="1"/>
    </xf>
    <xf numFmtId="0" fontId="18" fillId="45" borderId="17" xfId="6" applyNumberFormat="1" applyFont="1" applyFill="1" applyBorder="1" applyAlignment="1" applyProtection="1">
      <alignment horizontal="left" vertical="top" wrapText="1"/>
    </xf>
    <xf numFmtId="0" fontId="18" fillId="45" borderId="3" xfId="6" applyNumberFormat="1" applyFont="1" applyFill="1" applyBorder="1" applyAlignment="1" applyProtection="1">
      <alignment horizontal="left" vertical="top" wrapText="1"/>
    </xf>
    <xf numFmtId="0" fontId="18" fillId="45" borderId="12" xfId="6" applyNumberFormat="1" applyFont="1" applyFill="1" applyBorder="1" applyAlignment="1" applyProtection="1">
      <alignment horizontal="left" vertical="top" wrapText="1"/>
    </xf>
    <xf numFmtId="0" fontId="18" fillId="8" borderId="18" xfId="3" applyNumberFormat="1" applyFont="1" applyBorder="1" applyAlignment="1" applyProtection="1">
      <alignment horizontal="left" vertical="top" wrapText="1"/>
    </xf>
    <xf numFmtId="0" fontId="18" fillId="8" borderId="10" xfId="3" applyNumberFormat="1" applyFont="1" applyBorder="1" applyAlignment="1" applyProtection="1">
      <alignment horizontal="left" vertical="top" wrapText="1"/>
    </xf>
    <xf numFmtId="0" fontId="18" fillId="8" borderId="11" xfId="3" applyNumberFormat="1" applyFont="1" applyBorder="1" applyAlignment="1" applyProtection="1">
      <alignment horizontal="left" vertical="top" wrapText="1"/>
    </xf>
    <xf numFmtId="0" fontId="18" fillId="8" borderId="17" xfId="3" applyNumberFormat="1" applyFont="1" applyBorder="1" applyAlignment="1" applyProtection="1">
      <alignment horizontal="left" vertical="top" wrapText="1"/>
    </xf>
    <xf numFmtId="0" fontId="18" fillId="8" borderId="3" xfId="3" applyNumberFormat="1" applyFont="1" applyBorder="1" applyAlignment="1" applyProtection="1">
      <alignment horizontal="left" vertical="top" wrapText="1"/>
    </xf>
    <xf numFmtId="0" fontId="18" fillId="8" borderId="12" xfId="3" applyNumberFormat="1" applyFont="1" applyBorder="1" applyAlignment="1" applyProtection="1">
      <alignment horizontal="left" vertical="top" wrapText="1"/>
    </xf>
    <xf numFmtId="0" fontId="4" fillId="0" borderId="10" xfId="6" applyNumberFormat="1" applyFont="1" applyFill="1" applyBorder="1" applyAlignment="1" applyProtection="1">
      <alignment horizontal="left" vertical="center"/>
    </xf>
    <xf numFmtId="0" fontId="3" fillId="0" borderId="3" xfId="6" applyNumberFormat="1" applyFont="1" applyFill="1" applyBorder="1" applyAlignment="1" applyProtection="1">
      <alignment horizontal="left" vertical="top"/>
    </xf>
    <xf numFmtId="165" fontId="2" fillId="12" borderId="43" xfId="6" applyNumberFormat="1" applyFont="1" applyBorder="1" applyAlignment="1" applyProtection="1">
      <alignment horizontal="center" vertical="top" wrapText="1"/>
      <protection locked="0"/>
    </xf>
    <xf numFmtId="165" fontId="2" fillId="12" borderId="32" xfId="6" applyNumberFormat="1" applyFont="1" applyBorder="1" applyAlignment="1" applyProtection="1">
      <alignment horizontal="center" vertical="top" wrapText="1"/>
      <protection locked="0"/>
    </xf>
    <xf numFmtId="14" fontId="2" fillId="7" borderId="20" xfId="7" applyNumberFormat="1" applyFont="1" applyFill="1" applyAlignment="1" applyProtection="1">
      <alignment horizontal="left" vertical="center" wrapText="1"/>
      <protection locked="0"/>
    </xf>
    <xf numFmtId="0" fontId="2" fillId="0" borderId="24" xfId="7" applyNumberFormat="1" applyFont="1" applyBorder="1" applyAlignment="1" applyProtection="1">
      <alignment horizontal="left" vertical="top" wrapText="1"/>
    </xf>
    <xf numFmtId="0" fontId="2" fillId="0" borderId="34" xfId="7" applyNumberFormat="1" applyFont="1" applyBorder="1" applyAlignment="1" applyProtection="1">
      <alignment horizontal="left" vertical="top" wrapText="1"/>
    </xf>
    <xf numFmtId="0" fontId="2" fillId="12" borderId="17" xfId="6" applyNumberFormat="1" applyFont="1" applyBorder="1" applyAlignment="1" applyProtection="1">
      <alignment horizontal="left" vertical="top" wrapText="1"/>
      <protection locked="0"/>
    </xf>
    <xf numFmtId="0" fontId="2" fillId="12" borderId="3" xfId="6" applyNumberFormat="1" applyFont="1" applyBorder="1" applyAlignment="1" applyProtection="1">
      <alignment horizontal="left" vertical="top" wrapText="1"/>
      <protection locked="0"/>
    </xf>
    <xf numFmtId="0" fontId="2" fillId="12" borderId="12" xfId="6" applyNumberFormat="1" applyFont="1" applyBorder="1" applyAlignment="1" applyProtection="1">
      <alignment horizontal="left" vertical="top" wrapText="1"/>
      <protection locked="0"/>
    </xf>
    <xf numFmtId="0" fontId="2" fillId="16" borderId="43" xfId="7" applyNumberFormat="1" applyFont="1" applyFill="1" applyBorder="1" applyAlignment="1" applyProtection="1">
      <alignment horizontal="left" vertical="top" wrapText="1"/>
      <protection locked="0"/>
    </xf>
    <xf numFmtId="0" fontId="2" fillId="16" borderId="31" xfId="7" applyNumberFormat="1" applyFont="1" applyFill="1" applyBorder="1" applyAlignment="1" applyProtection="1">
      <alignment horizontal="left" vertical="top" wrapText="1"/>
      <protection locked="0"/>
    </xf>
    <xf numFmtId="0" fontId="2" fillId="16" borderId="32" xfId="7" applyNumberFormat="1" applyFont="1" applyFill="1" applyBorder="1" applyAlignment="1" applyProtection="1">
      <alignment horizontal="left" vertical="top" wrapText="1"/>
      <protection locked="0"/>
    </xf>
    <xf numFmtId="169" fontId="2" fillId="8" borderId="43" xfId="7" applyNumberFormat="1" applyFont="1" applyFill="1" applyBorder="1" applyAlignment="1" applyProtection="1">
      <alignment horizontal="left" vertical="top" wrapText="1"/>
      <protection locked="0"/>
    </xf>
    <xf numFmtId="169" fontId="2" fillId="8" borderId="31" xfId="7" applyNumberFormat="1" applyFont="1" applyFill="1" applyBorder="1" applyAlignment="1" applyProtection="1">
      <alignment horizontal="left" vertical="top" wrapText="1"/>
      <protection locked="0"/>
    </xf>
    <xf numFmtId="169" fontId="2" fillId="8" borderId="32" xfId="7" applyNumberFormat="1" applyFont="1" applyFill="1" applyBorder="1" applyAlignment="1" applyProtection="1">
      <alignment horizontal="left" vertical="top" wrapText="1"/>
      <protection locked="0"/>
    </xf>
    <xf numFmtId="14" fontId="2" fillId="7" borderId="20" xfId="7" applyNumberFormat="1" applyFont="1" applyFill="1" applyAlignment="1" applyProtection="1">
      <alignment horizontal="left" vertical="top" wrapText="1"/>
      <protection locked="0"/>
    </xf>
    <xf numFmtId="169" fontId="2" fillId="15" borderId="53" xfId="7" applyNumberFormat="1" applyFont="1" applyFill="1" applyBorder="1" applyAlignment="1" applyProtection="1">
      <alignment horizontal="left" vertical="top" wrapText="1"/>
      <protection locked="0"/>
    </xf>
    <xf numFmtId="14" fontId="2" fillId="7" borderId="24" xfId="7" applyNumberFormat="1" applyFont="1" applyFill="1" applyBorder="1" applyAlignment="1" applyProtection="1">
      <alignment horizontal="left" vertical="center" wrapText="1"/>
      <protection locked="0"/>
    </xf>
    <xf numFmtId="14" fontId="2" fillId="7" borderId="34" xfId="7" applyNumberFormat="1" applyFont="1" applyFill="1" applyBorder="1" applyAlignment="1" applyProtection="1">
      <alignment horizontal="left" vertical="center" wrapText="1"/>
      <protection locked="0"/>
    </xf>
    <xf numFmtId="0" fontId="2" fillId="0" borderId="51" xfId="0" applyFont="1" applyBorder="1" applyAlignment="1">
      <alignment horizontal="left" vertical="top" wrapText="1"/>
    </xf>
    <xf numFmtId="0" fontId="2" fillId="0" borderId="29" xfId="0" applyFont="1" applyBorder="1" applyAlignment="1">
      <alignment horizontal="left" vertical="top" wrapText="1"/>
    </xf>
    <xf numFmtId="0" fontId="2" fillId="0" borderId="52" xfId="0" applyFont="1" applyBorder="1" applyAlignment="1">
      <alignment horizontal="left" vertical="top" wrapText="1"/>
    </xf>
    <xf numFmtId="0" fontId="2" fillId="0" borderId="35" xfId="0" applyFont="1" applyBorder="1" applyAlignment="1">
      <alignment horizontal="left" vertical="top" wrapText="1"/>
    </xf>
    <xf numFmtId="0" fontId="2" fillId="0" borderId="92" xfId="0" applyFont="1" applyBorder="1" applyAlignment="1">
      <alignment horizontal="left" vertical="top" wrapText="1"/>
    </xf>
    <xf numFmtId="0" fontId="2" fillId="0" borderId="43"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51" xfId="7" applyNumberFormat="1" applyFont="1" applyBorder="1" applyAlignment="1" applyProtection="1">
      <alignment horizontal="left" vertical="top" wrapText="1"/>
    </xf>
    <xf numFmtId="0" fontId="2" fillId="0" borderId="29" xfId="7" applyNumberFormat="1" applyFont="1" applyBorder="1" applyAlignment="1" applyProtection="1">
      <alignment horizontal="left" vertical="top" wrapText="1"/>
    </xf>
    <xf numFmtId="0" fontId="2" fillId="0" borderId="52" xfId="7" applyNumberFormat="1" applyFont="1" applyBorder="1" applyAlignment="1" applyProtection="1">
      <alignment horizontal="left" vertical="top" wrapText="1"/>
    </xf>
    <xf numFmtId="0" fontId="2" fillId="8" borderId="24" xfId="3" applyNumberFormat="1" applyFont="1" applyBorder="1" applyAlignment="1" applyProtection="1">
      <alignment horizontal="left" vertical="top" wrapText="1"/>
      <protection locked="0"/>
    </xf>
    <xf numFmtId="0" fontId="2" fillId="8" borderId="33" xfId="3" applyNumberFormat="1" applyFont="1" applyBorder="1" applyAlignment="1" applyProtection="1">
      <alignment horizontal="left" vertical="top" wrapText="1"/>
      <protection locked="0"/>
    </xf>
    <xf numFmtId="0" fontId="2" fillId="8" borderId="34" xfId="3" applyNumberFormat="1" applyFont="1" applyBorder="1" applyAlignment="1" applyProtection="1">
      <alignment horizontal="left" vertical="top" wrapText="1"/>
      <protection locked="0"/>
    </xf>
    <xf numFmtId="0" fontId="4" fillId="0" borderId="0" xfId="0" applyFont="1" applyAlignment="1">
      <alignment vertical="top"/>
    </xf>
    <xf numFmtId="0" fontId="2" fillId="0" borderId="20" xfId="7" applyNumberFormat="1" applyFont="1" applyAlignment="1" applyProtection="1">
      <alignment horizontal="left" vertical="top" wrapText="1"/>
    </xf>
    <xf numFmtId="14" fontId="2" fillId="12" borderId="24" xfId="7" applyNumberFormat="1" applyFont="1" applyFill="1" applyBorder="1" applyAlignment="1" applyProtection="1">
      <alignment horizontal="left" vertical="top" wrapText="1"/>
      <protection locked="0"/>
    </xf>
    <xf numFmtId="14" fontId="2" fillId="12" borderId="34" xfId="7" applyNumberFormat="1" applyFont="1" applyFill="1" applyBorder="1" applyAlignment="1" applyProtection="1">
      <alignment horizontal="left" vertical="top" wrapText="1"/>
      <protection locked="0"/>
    </xf>
    <xf numFmtId="0" fontId="31" fillId="7" borderId="48" xfId="0" applyFont="1" applyFill="1" applyBorder="1" applyAlignment="1" applyProtection="1">
      <alignment vertical="top" wrapText="1"/>
      <protection locked="0"/>
    </xf>
    <xf numFmtId="0" fontId="31" fillId="7" borderId="49" xfId="0" applyFont="1" applyFill="1" applyBorder="1" applyAlignment="1" applyProtection="1">
      <alignment vertical="top" wrapText="1"/>
      <protection locked="0"/>
    </xf>
    <xf numFmtId="0" fontId="31" fillId="7" borderId="50" xfId="0" applyFont="1" applyFill="1" applyBorder="1" applyAlignment="1" applyProtection="1">
      <alignment vertical="top" wrapText="1"/>
      <protection locked="0"/>
    </xf>
    <xf numFmtId="0" fontId="2" fillId="0" borderId="20" xfId="7" applyFont="1" applyAlignment="1" applyProtection="1">
      <alignment horizontal="left" vertical="top" wrapText="1"/>
    </xf>
    <xf numFmtId="49" fontId="2" fillId="7" borderId="20" xfId="7" applyNumberFormat="1" applyFont="1" applyFill="1" applyAlignment="1" applyProtection="1">
      <alignment horizontal="left" vertical="top"/>
      <protection locked="0"/>
    </xf>
    <xf numFmtId="49" fontId="2" fillId="7" borderId="51" xfId="7" applyNumberFormat="1" applyFont="1" applyFill="1" applyBorder="1" applyAlignment="1" applyProtection="1">
      <alignment horizontal="left" vertical="top" wrapText="1"/>
      <protection locked="0"/>
    </xf>
    <xf numFmtId="0" fontId="0" fillId="7" borderId="29" xfId="0" applyFill="1" applyBorder="1" applyAlignment="1" applyProtection="1">
      <alignment vertical="top" wrapText="1"/>
      <protection locked="0"/>
    </xf>
    <xf numFmtId="0" fontId="0" fillId="7" borderId="35"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43" xfId="0" applyFill="1" applyBorder="1" applyAlignment="1" applyProtection="1">
      <alignment vertical="top" wrapText="1"/>
      <protection locked="0"/>
    </xf>
    <xf numFmtId="0" fontId="0" fillId="7" borderId="31" xfId="0" applyFill="1" applyBorder="1" applyAlignment="1" applyProtection="1">
      <alignment vertical="top" wrapText="1"/>
      <protection locked="0"/>
    </xf>
    <xf numFmtId="0" fontId="36" fillId="0" borderId="0" xfId="0" applyFont="1" applyAlignment="1">
      <alignment horizontal="left" vertical="top" wrapText="1"/>
    </xf>
    <xf numFmtId="0" fontId="39" fillId="0" borderId="0" xfId="0" applyFont="1" applyAlignment="1">
      <alignment vertical="top" wrapText="1"/>
    </xf>
    <xf numFmtId="0" fontId="36" fillId="0" borderId="3" xfId="0" applyFont="1" applyBorder="1" applyAlignment="1">
      <alignment vertical="top" wrapText="1"/>
    </xf>
    <xf numFmtId="0" fontId="26" fillId="7" borderId="48" xfId="0" applyFont="1" applyFill="1" applyBorder="1" applyAlignment="1" applyProtection="1">
      <alignment horizontal="left" vertical="center" wrapText="1"/>
      <protection locked="0"/>
    </xf>
    <xf numFmtId="0" fontId="0" fillId="7" borderId="49" xfId="0" applyFill="1" applyBorder="1" applyAlignment="1" applyProtection="1">
      <alignment horizontal="left" vertical="center" wrapText="1"/>
      <protection locked="0"/>
    </xf>
    <xf numFmtId="0" fontId="0" fillId="7" borderId="50" xfId="0" applyFill="1" applyBorder="1" applyAlignment="1" applyProtection="1">
      <alignment horizontal="left" vertical="center" wrapText="1"/>
      <protection locked="0"/>
    </xf>
    <xf numFmtId="0" fontId="18" fillId="0" borderId="7"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0" fillId="0" borderId="0" xfId="0" applyAlignment="1">
      <alignment horizontal="left" vertical="top" wrapText="1"/>
    </xf>
    <xf numFmtId="0" fontId="36" fillId="0" borderId="3" xfId="0" applyFont="1" applyBorder="1" applyAlignment="1">
      <alignment horizontal="left" vertical="top" wrapText="1"/>
    </xf>
    <xf numFmtId="4" fontId="2" fillId="9" borderId="97" xfId="5" applyNumberFormat="1" applyFont="1" applyBorder="1" applyAlignment="1" applyProtection="1">
      <alignment horizontal="right" vertical="top" wrapText="1"/>
    </xf>
    <xf numFmtId="4" fontId="2" fillId="9" borderId="34" xfId="5" applyNumberFormat="1" applyFont="1" applyBorder="1" applyAlignment="1" applyProtection="1">
      <alignment horizontal="right" vertical="top" wrapText="1"/>
    </xf>
    <xf numFmtId="4" fontId="2" fillId="9" borderId="55" xfId="5" applyNumberFormat="1" applyFont="1" applyBorder="1" applyAlignment="1" applyProtection="1">
      <alignment horizontal="right" vertical="top" wrapText="1"/>
    </xf>
    <xf numFmtId="4" fontId="2" fillId="0" borderId="52" xfId="0" applyNumberFormat="1" applyFont="1" applyBorder="1" applyAlignment="1">
      <alignment horizontal="right" vertical="top" wrapText="1"/>
    </xf>
    <xf numFmtId="4" fontId="3" fillId="9" borderId="24" xfId="5" applyNumberFormat="1" applyFont="1" applyBorder="1" applyAlignment="1" applyProtection="1">
      <alignment horizontal="right" vertical="center" wrapText="1"/>
    </xf>
    <xf numFmtId="4" fontId="3" fillId="0" borderId="34" xfId="0" applyNumberFormat="1" applyFont="1" applyBorder="1" applyAlignment="1">
      <alignment horizontal="right" vertical="center"/>
    </xf>
    <xf numFmtId="4" fontId="3" fillId="0" borderId="34" xfId="0" applyNumberFormat="1" applyFont="1" applyBorder="1"/>
    <xf numFmtId="0" fontId="2" fillId="0" borderId="31" xfId="0" applyFont="1" applyBorder="1" applyAlignment="1">
      <alignment horizontal="center"/>
    </xf>
    <xf numFmtId="4" fontId="2" fillId="0" borderId="57" xfId="0" applyNumberFormat="1" applyFont="1" applyBorder="1" applyAlignment="1">
      <alignment horizontal="right" vertical="top" wrapText="1"/>
    </xf>
    <xf numFmtId="0" fontId="2" fillId="12" borderId="7" xfId="6" applyFont="1" applyBorder="1" applyAlignment="1" applyProtection="1">
      <alignment horizontal="center" vertical="center" wrapText="1"/>
      <protection locked="0"/>
    </xf>
    <xf numFmtId="0" fontId="2" fillId="12" borderId="13" xfId="6" applyFont="1" applyBorder="1" applyAlignment="1" applyProtection="1">
      <alignment horizontal="center" vertical="center" wrapText="1"/>
      <protection locked="0"/>
    </xf>
    <xf numFmtId="0" fontId="2" fillId="12" borderId="14" xfId="6" applyFont="1" applyBorder="1" applyAlignment="1" applyProtection="1">
      <alignment horizontal="center" vertical="center" wrapText="1"/>
      <protection locked="0"/>
    </xf>
    <xf numFmtId="0" fontId="1" fillId="0" borderId="18"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2" fillId="12" borderId="15" xfId="6" applyNumberFormat="1" applyFont="1" applyBorder="1" applyAlignment="1" applyProtection="1">
      <alignment horizontal="left" vertical="top" wrapText="1"/>
      <protection locked="0"/>
    </xf>
    <xf numFmtId="0" fontId="2" fillId="12" borderId="0" xfId="6" applyNumberFormat="1" applyFont="1" applyBorder="1" applyAlignment="1" applyProtection="1">
      <alignment horizontal="left" vertical="top" wrapText="1"/>
      <protection locked="0"/>
    </xf>
    <xf numFmtId="0" fontId="2" fillId="12" borderId="16" xfId="6" applyNumberFormat="1" applyFont="1" applyBorder="1" applyAlignment="1" applyProtection="1">
      <alignment horizontal="left" vertical="top" wrapText="1"/>
      <protection locked="0"/>
    </xf>
    <xf numFmtId="0" fontId="6" fillId="0" borderId="0" xfId="0" applyFont="1" applyAlignment="1">
      <alignment wrapText="1"/>
    </xf>
    <xf numFmtId="0" fontId="0" fillId="0" borderId="0" xfId="0" applyAlignment="1">
      <alignment wrapText="1"/>
    </xf>
  </cellXfs>
  <cellStyles count="46">
    <cellStyle name="20% - Accent1" xfId="26" builtinId="30" hidden="1"/>
    <cellStyle name="20% - Accent2" xfId="29" builtinId="34" hidden="1"/>
    <cellStyle name="20% - Accent3" xfId="32" builtinId="38" hidden="1"/>
    <cellStyle name="20% - Accent4" xfId="35" builtinId="42" hidden="1"/>
    <cellStyle name="20% - Accent5" xfId="38" builtinId="46" hidden="1"/>
    <cellStyle name="20% - Accent6" xfId="42" builtinId="50" hidden="1"/>
    <cellStyle name="40% - Accent1" xfId="27" builtinId="31" hidden="1"/>
    <cellStyle name="40% - Accent2" xfId="30" builtinId="35" hidden="1"/>
    <cellStyle name="40% - Accent3" xfId="33" builtinId="39" hidden="1"/>
    <cellStyle name="40% - Accent4" xfId="36" builtinId="43" hidden="1"/>
    <cellStyle name="40% - Accent5" xfId="39" builtinId="47" hidden="1"/>
    <cellStyle name="40% - Accent6" xfId="43" builtinId="51" hidden="1"/>
    <cellStyle name="60% - Accent1" xfId="28" builtinId="32" hidden="1"/>
    <cellStyle name="60% - Accent2" xfId="31" builtinId="36" hidden="1"/>
    <cellStyle name="60% - Accent3" xfId="34" builtinId="40" hidden="1"/>
    <cellStyle name="60% - Accent4" xfId="37" builtinId="44" hidden="1"/>
    <cellStyle name="60% - Accent5" xfId="40" builtinId="48" hidden="1"/>
    <cellStyle name="60% - Accent6" xfId="44" builtinId="52" hidden="1"/>
    <cellStyle name="Accent6" xfId="41" builtinId="49" hidden="1"/>
    <cellStyle name="Bad" xfId="17" builtinId="27" hidden="1"/>
    <cellStyle name="Calculation" xfId="21" builtinId="22" hidden="1"/>
    <cellStyle name="Check Cell" xfId="23" builtinId="23" hidden="1"/>
    <cellStyle name="Comma" xfId="45" builtinId="3"/>
    <cellStyle name="Currency" xfId="13" builtinId="4"/>
    <cellStyle name="FylliText_Tal" xfId="1" xr:uid="{00000000-0005-0000-0000-000016000000}"/>
    <cellStyle name="Good" xfId="16" builtinId="26" hidden="1"/>
    <cellStyle name="Heading 2" xfId="10" builtinId="17"/>
    <cellStyle name="Heading 3" xfId="11" builtinId="18"/>
    <cellStyle name="Heading 4" xfId="15" builtinId="19" hidden="1"/>
    <cellStyle name="Hyperlink" xfId="2" builtinId="8"/>
    <cellStyle name="Input" xfId="19" builtinId="20" hidden="1"/>
    <cellStyle name="K Blå" xfId="3" xr:uid="{00000000-0005-0000-0000-00001A000000}"/>
    <cellStyle name="K Grå" xfId="4" xr:uid="{00000000-0005-0000-0000-00001B000000}"/>
    <cellStyle name="K Grön" xfId="5" xr:uid="{00000000-0005-0000-0000-00001C000000}"/>
    <cellStyle name="K Gul" xfId="6" xr:uid="{00000000-0005-0000-0000-00001D000000}"/>
    <cellStyle name="K Kantlinje" xfId="7" xr:uid="{00000000-0005-0000-0000-00001E000000}"/>
    <cellStyle name="K Orange" xfId="8" xr:uid="{00000000-0005-0000-0000-00001F000000}"/>
    <cellStyle name="Linked Cell" xfId="22" builtinId="24" hidden="1"/>
    <cellStyle name="Neutral" xfId="18" builtinId="28" hidden="1"/>
    <cellStyle name="Normal" xfId="0" builtinId="0"/>
    <cellStyle name="Normal 4" xfId="9" xr:uid="{00000000-0005-0000-0000-000024000000}"/>
    <cellStyle name="Note" xfId="25" builtinId="10" hidden="1"/>
    <cellStyle name="Output" xfId="20" builtinId="21" hidden="1"/>
    <cellStyle name="Summa" xfId="12" xr:uid="{00000000-0005-0000-0000-000029000000}"/>
    <cellStyle name="Title" xfId="14" builtinId="15" hidden="1"/>
    <cellStyle name="Warning Text" xfId="24" builtinId="11" hidden="1"/>
  </cellStyles>
  <dxfs count="75">
    <dxf>
      <font>
        <color theme="0"/>
      </font>
      <fill>
        <patternFill>
          <bgColor theme="0"/>
        </patternFill>
      </fill>
      <border>
        <left/>
        <right/>
        <top/>
        <bottom/>
        <vertical/>
        <horizontal/>
      </border>
    </dxf>
    <dxf>
      <font>
        <strike val="0"/>
        <color theme="0"/>
      </font>
      <fill>
        <patternFill>
          <bgColor theme="0"/>
        </patternFill>
      </fill>
      <border>
        <left/>
        <right/>
        <top/>
        <bottom/>
      </border>
    </dxf>
    <dxf>
      <font>
        <strike val="0"/>
        <color theme="0"/>
      </font>
      <fill>
        <patternFill>
          <bgColor theme="0"/>
        </patternFill>
      </fill>
      <border>
        <left/>
        <right/>
        <top/>
        <bottom/>
      </border>
    </dxf>
    <dxf>
      <font>
        <strike val="0"/>
        <color theme="0"/>
      </font>
      <fill>
        <patternFill>
          <bgColor theme="0"/>
        </patternFill>
      </fill>
      <border>
        <left/>
        <right/>
        <top/>
        <bottom/>
      </border>
    </dxf>
    <dxf>
      <font>
        <color theme="0"/>
      </font>
      <fill>
        <patternFill>
          <bgColor theme="0"/>
        </patternFill>
      </fill>
    </dxf>
    <dxf>
      <font>
        <color theme="0"/>
      </font>
    </dxf>
    <dxf>
      <font>
        <color theme="0"/>
      </font>
      <fill>
        <patternFill>
          <bgColor theme="0"/>
        </patternFill>
      </fill>
      <border>
        <right/>
        <top/>
        <bottom/>
      </border>
    </dxf>
    <dxf>
      <font>
        <strike val="0"/>
        <color theme="0"/>
      </font>
      <fill>
        <patternFill>
          <bgColor theme="0"/>
        </patternFill>
      </fill>
      <border>
        <left style="thin">
          <color theme="0"/>
        </left>
        <right style="thin">
          <color theme="0"/>
        </right>
        <top/>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theme="0" tint="-0.34998626667073579"/>
        </patternFill>
      </fill>
    </dxf>
    <dxf>
      <fill>
        <patternFill>
          <bgColor rgb="FFFF0000"/>
        </patternFill>
      </fill>
    </dxf>
    <dxf>
      <font>
        <color theme="1"/>
      </font>
      <fill>
        <patternFill>
          <bgColor theme="0" tint="-0.34998626667073579"/>
        </patternFill>
      </fill>
      <border>
        <vertical/>
        <horizontal/>
      </border>
    </dxf>
    <dxf>
      <fill>
        <patternFill>
          <bgColor theme="0"/>
        </patternFill>
      </fill>
    </dxf>
    <dxf>
      <fill>
        <patternFill>
          <bgColor theme="0" tint="-0.34998626667073579"/>
        </patternFill>
      </fill>
    </dxf>
    <dxf>
      <fill>
        <patternFill>
          <bgColor rgb="FFFF0000"/>
        </patternFill>
      </fill>
    </dxf>
    <dxf>
      <font>
        <color theme="1"/>
      </font>
      <fill>
        <patternFill>
          <bgColor theme="0" tint="-0.34998626667073579"/>
        </patternFill>
      </fill>
      <border>
        <vertical/>
        <horizontal/>
      </border>
    </dxf>
    <dxf>
      <fill>
        <patternFill>
          <bgColor rgb="FFCCFFFF"/>
        </patternFill>
      </fill>
    </dxf>
    <dxf>
      <font>
        <color theme="0" tint="-0.34998626667073579"/>
      </font>
      <fill>
        <patternFill>
          <bgColor theme="0" tint="-0.34998626667073579"/>
        </patternFill>
      </fill>
      <border>
        <left style="thin">
          <color theme="0" tint="-0.499984740745262"/>
        </left>
      </border>
    </dxf>
    <dxf>
      <fill>
        <patternFill>
          <bgColor rgb="FFFFFFFF"/>
        </patternFill>
      </fill>
    </dxf>
    <dxf>
      <fill>
        <patternFill>
          <bgColor rgb="FFFF0000"/>
        </patternFill>
      </fill>
    </dxf>
    <dxf>
      <fill>
        <patternFill>
          <bgColor rgb="FFCCFFFF"/>
        </patternFill>
      </fill>
    </dxf>
    <dxf>
      <fill>
        <patternFill>
          <bgColor rgb="FFFFFFFF"/>
        </patternFill>
      </fill>
    </dxf>
    <dxf>
      <fill>
        <patternFill>
          <bgColor rgb="FFFF0000"/>
        </patternFill>
      </fill>
    </dxf>
    <dxf>
      <fill>
        <patternFill>
          <bgColor rgb="FFCCFFFF"/>
        </patternFill>
      </fill>
    </dxf>
    <dxf>
      <fill>
        <patternFill>
          <bgColor rgb="FFFFFFFF"/>
        </patternFill>
      </fill>
    </dxf>
    <dxf>
      <fill>
        <patternFill>
          <bgColor rgb="FFFF0000"/>
        </patternFill>
      </fill>
    </dxf>
    <dxf>
      <fill>
        <patternFill>
          <bgColor theme="0"/>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theme="0"/>
        </patternFill>
      </fill>
    </dxf>
    <dxf>
      <font>
        <color theme="0"/>
      </font>
      <fill>
        <patternFill>
          <bgColor theme="0"/>
        </patternFill>
      </fill>
      <border>
        <right/>
        <top/>
        <bottom/>
        <vertical/>
        <horizontal/>
      </border>
    </dxf>
    <dxf>
      <font>
        <color theme="0"/>
      </font>
      <fill>
        <patternFill>
          <bgColor theme="0"/>
        </patternFill>
      </fill>
      <border>
        <right/>
        <top/>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ont>
        <color theme="0"/>
      </font>
      <fill>
        <patternFill>
          <bgColor theme="0"/>
        </patternFill>
      </fill>
      <border>
        <left/>
        <right/>
        <top/>
        <bottom/>
        <vertical/>
        <horizontal/>
      </border>
    </dxf>
    <dxf>
      <font>
        <color theme="0"/>
      </font>
      <fill>
        <patternFill>
          <bgColor theme="0"/>
        </patternFill>
      </fill>
      <border>
        <right/>
        <top/>
        <bottom/>
        <vertical/>
        <horizontal/>
      </border>
    </dxf>
    <dxf>
      <border>
        <left style="thin">
          <color theme="0" tint="-0.499984740745262"/>
        </left>
        <vertical/>
        <horizontal/>
      </border>
    </dxf>
    <dxf>
      <fill>
        <patternFill>
          <bgColor rgb="FFFFFFFF"/>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FF0000"/>
        </patternFill>
      </fill>
    </dxf>
    <dxf>
      <fill>
        <patternFill>
          <bgColor rgb="FFFF0000"/>
        </patternFill>
      </fill>
    </dxf>
    <dxf>
      <fill>
        <patternFill>
          <bgColor rgb="FFFFFFFF"/>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FF"/>
        </patternFill>
      </fill>
    </dxf>
    <dxf>
      <fill>
        <patternFill>
          <bgColor rgb="FFFFFF99"/>
        </patternFill>
      </fill>
    </dxf>
    <dxf>
      <fill>
        <patternFill>
          <bgColor rgb="FFCCFFFF"/>
        </patternFill>
      </fill>
    </dxf>
    <dxf>
      <fill>
        <patternFill>
          <bgColor rgb="FFCCFFFF"/>
        </patternFill>
      </fill>
    </dxf>
  </dxfs>
  <tableStyles count="0" defaultTableStyle="TableStyleMedium9" defaultPivotStyle="PivotStyleLight16"/>
  <colors>
    <mruColors>
      <color rgb="FF969696"/>
      <color rgb="FFFFFF99"/>
      <color rgb="FFCCFFFF"/>
      <color rgb="FFFFFF67"/>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203</xdr:row>
      <xdr:rowOff>0</xdr:rowOff>
    </xdr:from>
    <xdr:to>
      <xdr:col>4</xdr:col>
      <xdr:colOff>604157</xdr:colOff>
      <xdr:row>204</xdr:row>
      <xdr:rowOff>300265</xdr:rowOff>
    </xdr:to>
    <xdr:sp macro="LuL_Click" textlink="ButtonText">
      <xdr:nvSpPr>
        <xdr:cNvPr id="2" name="LuL">
          <a:extLst>
            <a:ext uri="{FF2B5EF4-FFF2-40B4-BE49-F238E27FC236}">
              <a16:creationId xmlns:a16="http://schemas.microsoft.com/office/drawing/2014/main" id="{503AE746-DBA3-4C32-8DE3-81D5BA9BA878}"/>
            </a:ext>
          </a:extLst>
        </xdr:cNvPr>
        <xdr:cNvSpPr/>
      </xdr:nvSpPr>
      <xdr:spPr>
        <a:xfrm>
          <a:off x="272143" y="42345429"/>
          <a:ext cx="2645228" cy="640443"/>
        </a:xfrm>
        <a:prstGeom prst="rect">
          <a:avLst/>
        </a:prstGeom>
        <a:solidFill>
          <a:schemeClr val="bg1">
            <a:lumMod val="95000"/>
          </a:schemeClr>
        </a:solidFill>
        <a:effectLst>
          <a:outerShdw dist="25400" dir="2699998" rotWithShape="0">
            <a:schemeClr val="tx1">
              <a:lumMod val="50000"/>
              <a:lumOff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32CC1CC-E64B-4B00-8774-E393C55008F3}" type="TxLink">
            <a:rPr lang="en-US" sz="1000" b="0" i="0" u="none" strike="noStrike">
              <a:solidFill>
                <a:srgbClr val="000000"/>
              </a:solidFill>
              <a:latin typeface="Arial"/>
              <a:cs typeface="Arial"/>
            </a:rPr>
            <a:pPr algn="ctr"/>
            <a:t>Avroppsblanketten är nu upplåst, klicka här för att låsa avropsblanketten.</a:t>
          </a:fld>
          <a:endParaRPr lang="en-GB" sz="1100">
            <a:solidFill>
              <a:srgbClr val="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anWilson/AppData/Local/Microsoft/Windows/INetCache/Content.Outlook/TMFIUGWG/Avropsblankett%20Brandskydd-%201,0%20-%20Kop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örsättssida"/>
      <sheetName val="2 Specifikation"/>
      <sheetName val="3 Avtalstecknande"/>
      <sheetName val="Admin"/>
    </sheetNames>
    <sheetDataSet>
      <sheetData sheetId="0"/>
      <sheetData sheetId="1">
        <row r="38">
          <cell r="B38" t="str">
            <v>01.</v>
          </cell>
        </row>
      </sheetData>
      <sheetData sheetId="2"/>
      <sheetData sheetId="3">
        <row r="26">
          <cell r="F26" t="str">
            <v>Välj produkt/tjänst</v>
          </cell>
          <cell r="G26" t="str">
            <v>Välj produkt/tjänst</v>
          </cell>
          <cell r="R26" t="str">
            <v>Produkter inkl. installation</v>
          </cell>
          <cell r="T26" t="str">
            <v>Tjänster</v>
          </cell>
        </row>
        <row r="27">
          <cell r="G27" t="str">
            <v>01. Brandredskap</v>
          </cell>
          <cell r="L27" t="str">
            <v>Region Övre Norrland – Norrbotten, Västerbotten</v>
          </cell>
          <cell r="R27" t="str">
            <v>Brandredskap</v>
          </cell>
          <cell r="T27" t="str">
            <v>Service – årligt underhåll och översyn</v>
          </cell>
        </row>
        <row r="28">
          <cell r="G28" t="str">
            <v>02. Brandredskap</v>
          </cell>
          <cell r="L28" t="str">
            <v>Region Nedre Norrland – Jämtland, Västernorrland, Gävleborg, Dalarna</v>
          </cell>
          <cell r="R28" t="str">
            <v>Brandposter</v>
          </cell>
          <cell r="T28" t="str">
            <v>Service – utbyte, omladdning, verkstadsgenomgång, provtryckning</v>
          </cell>
        </row>
        <row r="29">
          <cell r="G29" t="str">
            <v>03. Skyltar</v>
          </cell>
          <cell r="L29" t="str">
            <v>Region Öst – Stockholm, Uppsala, Västmanland, Örebro, Södermanland, Östergötland, Gotland</v>
          </cell>
          <cell r="R29" t="str">
            <v>Skyltar</v>
          </cell>
          <cell r="T29" t="str">
            <v>Brandskyddskontroll enligt SBA</v>
          </cell>
        </row>
        <row r="30">
          <cell r="G30" t="str">
            <v>04. Utrymningsprodukter</v>
          </cell>
          <cell r="L30" t="str">
            <v>Region Väst – Värmland, Västra Götaland, Halland</v>
          </cell>
          <cell r="R30" t="str">
            <v>Utrymningsprodukter</v>
          </cell>
          <cell r="T30" t="str">
            <v>Utbildning – installerad utrustning</v>
          </cell>
        </row>
        <row r="31">
          <cell r="G31" t="str">
            <v>05. Nödbelysning</v>
          </cell>
          <cell r="L31" t="str">
            <v>Region Syd – Skåne, Blekinge, Kronoberg, Kalmar, Jönköping</v>
          </cell>
          <cell r="R31" t="str">
            <v>Nödbelysning</v>
          </cell>
          <cell r="T31" t="str">
            <v>Utbildning – grundläggande brandskydd, utrymning</v>
          </cell>
        </row>
        <row r="32">
          <cell r="G32" t="str">
            <v>06. Skyddsutrustning</v>
          </cell>
          <cell r="L32" t="str">
            <v>Rikstäckande – när avropet omfattar två eller flera regioner</v>
          </cell>
          <cell r="R32" t="str">
            <v>Skyddsutrustning</v>
          </cell>
          <cell r="T32" t="str">
            <v>Utbildning – förstahjälpen, D-HLR</v>
          </cell>
        </row>
        <row r="33">
          <cell r="G33" t="str">
            <v>07. Produkter inkl. installation</v>
          </cell>
          <cell r="R33" t="str">
            <v>Fasta släcksystem</v>
          </cell>
          <cell r="T33" t="str">
            <v>Webbaserad distansutbildning</v>
          </cell>
        </row>
        <row r="34">
          <cell r="G34" t="str">
            <v>10. Produkter inkl. installation</v>
          </cell>
          <cell r="R34" t="str">
            <v>Elektroniskt ledningssystem för SBA</v>
          </cell>
          <cell r="T34" t="str">
            <v>Rådgivning i brandskydd</v>
          </cell>
        </row>
        <row r="35">
          <cell r="G35" t="e">
            <v>#REF!</v>
          </cell>
          <cell r="T35" t="str">
            <v>Brandskyddsdokumentation</v>
          </cell>
        </row>
        <row r="36">
          <cell r="G36" t="e">
            <v>#REF!</v>
          </cell>
        </row>
        <row r="37">
          <cell r="G37" t="str">
            <v>11. Service – årligt underhåll och översyn</v>
          </cell>
        </row>
        <row r="38">
          <cell r="G38" t="str">
            <v>12. Service – utbyte, omladdning, verkstadsgenomgång, provtryckning</v>
          </cell>
        </row>
        <row r="39">
          <cell r="G39" t="str">
            <v>13. Brandskyddskontroll enligt SBA</v>
          </cell>
        </row>
        <row r="40">
          <cell r="G40" t="str">
            <v>14. Utbildning – installerad utrustning</v>
          </cell>
        </row>
        <row r="41">
          <cell r="G41" t="str">
            <v>15. Utbildning – grundläggande brandskydd, utrymning</v>
          </cell>
        </row>
        <row r="42">
          <cell r="G42" t="str">
            <v>20. Option</v>
          </cell>
        </row>
        <row r="43">
          <cell r="G43" t="str">
            <v>21. Option</v>
          </cell>
        </row>
        <row r="44">
          <cell r="G44" t="str">
            <v>22. Option</v>
          </cell>
        </row>
        <row r="45">
          <cell r="G45">
            <v>0</v>
          </cell>
        </row>
        <row r="46">
          <cell r="G46">
            <v>0</v>
          </cell>
        </row>
        <row r="47">
          <cell r="G47">
            <v>0</v>
          </cell>
        </row>
      </sheetData>
    </sheetDataSet>
  </externalBook>
</externalLink>
</file>

<file path=xl/theme/theme1.xml><?xml version="1.0" encoding="utf-8"?>
<a:theme xmlns:a="http://schemas.openxmlformats.org/drawingml/2006/main" name="Kammarkollegiet">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FFF99"/>
    </a:custClr>
    <a:custClr name="Custom Color 2">
      <a:srgbClr val="CCFFFF"/>
    </a:custClr>
    <a:custClr name="Custom Color 3">
      <a:srgbClr val="969696"/>
    </a:custClr>
    <a:custClr name="Custom Color 4">
      <a:srgbClr val="CCFFCC"/>
    </a:custClr>
    <a:custClr name="Custom Color 5">
      <a:srgbClr val="FABF8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2:A24"/>
  <sheetViews>
    <sheetView showGridLines="0" showRowColHeaders="0" showRuler="0" zoomScaleNormal="100" zoomScalePageLayoutView="80" workbookViewId="0"/>
  </sheetViews>
  <sheetFormatPr defaultColWidth="9.140625" defaultRowHeight="12.75" x14ac:dyDescent="0.2"/>
  <cols>
    <col min="1" max="1" width="123.5703125" style="1" customWidth="1"/>
    <col min="2" max="16384" width="9.140625" style="1"/>
  </cols>
  <sheetData>
    <row r="12" spans="1:1" s="4" customFormat="1" ht="25.5" x14ac:dyDescent="0.35">
      <c r="A12" s="2" t="s">
        <v>85</v>
      </c>
    </row>
    <row r="13" spans="1:1" s="4" customFormat="1" ht="25.5" x14ac:dyDescent="0.35">
      <c r="A13" s="2" t="s">
        <v>29</v>
      </c>
    </row>
    <row r="14" spans="1:1" s="4" customFormat="1" ht="25.5" x14ac:dyDescent="0.35">
      <c r="A14" s="2" t="s">
        <v>279</v>
      </c>
    </row>
    <row r="15" spans="1:1" ht="25.5" x14ac:dyDescent="0.35">
      <c r="A15" s="2"/>
    </row>
    <row r="16" spans="1:1" ht="15" x14ac:dyDescent="0.2">
      <c r="A16" s="8" t="s">
        <v>306</v>
      </c>
    </row>
    <row r="17" spans="1:1" ht="25.5" x14ac:dyDescent="0.35">
      <c r="A17" s="2"/>
    </row>
    <row r="21" spans="1:1" ht="45" x14ac:dyDescent="0.6">
      <c r="A21" s="3" t="s">
        <v>5</v>
      </c>
    </row>
    <row r="23" spans="1:1" x14ac:dyDescent="0.2">
      <c r="A23" s="257" t="str">
        <f ca="1">MID(CELL("filename",A1),FIND("[",CELL("filename",A1))+1,FIND("]",CELL("filename",A1))-FIND("[",CELL("filename",A1))-1)</f>
        <v>Avropblankett - Resebyråtjänster 2023-01-16.xlsm</v>
      </c>
    </row>
    <row r="24" spans="1:1" x14ac:dyDescent="0.2">
      <c r="A24" s="258" t="e">
        <f ca="1">MID(A23,SEARCH("(",A23)+1,SEARCH(")",A23)-SEARCH("(",A23)-1)</f>
        <v>#VALUE!</v>
      </c>
    </row>
  </sheetData>
  <sheetProtection algorithmName="SHA-512" hashValue="Zvinh4ASKx50DeImHVYCm8AgnwUBbArChL69YlUZFStu8MQFBcWgmJPcVza57zPelIuIXdZYku/C6eufs5JH6g==" saltValue="wTQW4kn0RO2v7j6CYgj7RQ==" spinCount="100000" sheet="1" formatColumns="0" formatRows="0"/>
  <phoneticPr fontId="0" type="noConversion"/>
  <pageMargins left="0.75" right="0.75" top="1" bottom="1" header="0.5" footer="0.5"/>
  <pageSetup paperSize="9" scale="97" orientation="portrait" r:id="rId1"/>
  <headerFooter alignWithMargins="0"/>
  <webPublishItems count="1">
    <webPublishItem id="475" divId="2. Underbilaga Avropsblankett_475" sourceType="sheet" destinationFile="C:\Documents and Settings\TEMP\Skrivbord\Web\Start.mht"/>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sheetPr>
  <dimension ref="A2:AT216"/>
  <sheetViews>
    <sheetView showGridLines="0" zoomScaleNormal="100" zoomScaleSheetLayoutView="40" workbookViewId="0"/>
  </sheetViews>
  <sheetFormatPr defaultColWidth="9.140625" defaultRowHeight="12.75" x14ac:dyDescent="0.2"/>
  <cols>
    <col min="1" max="1" width="4.140625" style="216" customWidth="1"/>
    <col min="2" max="4" width="10.28515625" style="36" customWidth="1"/>
    <col min="5" max="5" width="12.5703125" style="36" customWidth="1"/>
    <col min="6" max="8" width="10.28515625" style="36" customWidth="1"/>
    <col min="9" max="9" width="11.7109375" style="36" customWidth="1"/>
    <col min="10" max="10" width="10.28515625" style="36" customWidth="1"/>
    <col min="11" max="11" width="12.5703125" style="36" customWidth="1"/>
    <col min="12" max="12" width="10.28515625" style="36" customWidth="1"/>
    <col min="13" max="13" width="13.140625" style="36" customWidth="1"/>
    <col min="14" max="14" width="13.85546875" style="36" customWidth="1"/>
    <col min="15" max="15" width="3.28515625" style="36" customWidth="1"/>
    <col min="16" max="18" width="19.140625" style="36" customWidth="1"/>
    <col min="19" max="19" width="10.28515625" style="36" customWidth="1"/>
    <col min="20" max="20" width="12.7109375" style="36" customWidth="1"/>
    <col min="21" max="21" width="15.5703125" style="36" customWidth="1"/>
    <col min="22" max="22" width="17" style="36" customWidth="1"/>
    <col min="23" max="23" width="16.42578125" style="36" customWidth="1"/>
    <col min="24" max="24" width="14.7109375" style="36" customWidth="1"/>
    <col min="25" max="25" width="9.5703125" style="36" hidden="1" customWidth="1"/>
    <col min="26" max="26" width="8.5703125" style="36" hidden="1" customWidth="1"/>
    <col min="27" max="28" width="9.140625" style="36" hidden="1" customWidth="1"/>
    <col min="29" max="29" width="12.5703125" style="36" hidden="1" customWidth="1"/>
    <col min="30" max="32" width="8.42578125" style="36" hidden="1" customWidth="1"/>
    <col min="33" max="34" width="9.7109375" style="36" hidden="1" customWidth="1"/>
    <col min="35" max="35" width="8.42578125" style="36" hidden="1" customWidth="1"/>
    <col min="36" max="36" width="7.7109375" style="36" hidden="1" customWidth="1"/>
    <col min="37" max="37" width="7.7109375" style="36" customWidth="1"/>
    <col min="38" max="39" width="8.7109375" style="36" customWidth="1"/>
    <col min="40" max="40" width="7.7109375" style="36" customWidth="1"/>
    <col min="41" max="43" width="9.140625" style="36" customWidth="1"/>
    <col min="44" max="44" width="10.42578125" style="36" customWidth="1"/>
    <col min="45" max="50" width="9.140625" style="36" customWidth="1"/>
    <col min="51" max="16384" width="9.140625" style="36"/>
  </cols>
  <sheetData>
    <row r="2" spans="1:46" x14ac:dyDescent="0.2">
      <c r="J2" s="54"/>
      <c r="M2" s="62"/>
      <c r="O2" s="33" t="str">
        <f>"Avrop nr: "&amp;E15</f>
        <v>Avrop nr: xxxx</v>
      </c>
      <c r="W2" s="33" t="str">
        <f>"Avrop nr: "&amp;M15</f>
        <v xml:space="preserve">Avrop nr: </v>
      </c>
      <c r="AC2" s="33" t="str">
        <f>"Avrop nr: "&amp;E15</f>
        <v>Avrop nr: xxxx</v>
      </c>
      <c r="AH2" s="65"/>
      <c r="AI2" s="65"/>
      <c r="AJ2" s="65"/>
      <c r="AK2" s="65"/>
      <c r="AL2" s="65"/>
      <c r="AM2" s="65"/>
      <c r="AN2" s="65"/>
      <c r="AO2" s="65"/>
      <c r="AP2" s="65"/>
      <c r="AQ2" s="65"/>
      <c r="AR2" s="65"/>
      <c r="AS2" s="65"/>
      <c r="AT2" s="65"/>
    </row>
    <row r="3" spans="1:46" ht="26.25" x14ac:dyDescent="0.2">
      <c r="B3" s="480" t="s">
        <v>83</v>
      </c>
      <c r="C3" s="480"/>
      <c r="D3" s="482"/>
      <c r="E3" s="482"/>
      <c r="P3" s="480" t="s">
        <v>84</v>
      </c>
      <c r="Q3" s="481"/>
      <c r="R3" s="482"/>
      <c r="T3" s="444" t="str">
        <f>IF(LarmStatus,"Minst ett av de obligatoriska kraven är inte ifyllda eller besvarde med Nej","")</f>
        <v>Minst ett av de obligatoriska kraven är inte ifyllda eller besvarde med Nej</v>
      </c>
      <c r="U3" s="444"/>
      <c r="V3" s="444"/>
      <c r="W3" s="444"/>
      <c r="X3" s="37"/>
      <c r="Y3" s="37"/>
      <c r="Z3" s="37"/>
      <c r="AB3" s="37"/>
      <c r="AD3" s="44"/>
      <c r="AH3" s="37" t="b">
        <f>OR(AH4:AH851)</f>
        <v>1</v>
      </c>
    </row>
    <row r="4" spans="1:46" ht="32.25" customHeight="1" x14ac:dyDescent="0.2">
      <c r="B4" s="483" t="s">
        <v>129</v>
      </c>
      <c r="C4" s="484"/>
      <c r="D4" s="484"/>
      <c r="E4" s="484"/>
      <c r="F4" s="484"/>
      <c r="G4" s="484"/>
      <c r="H4" s="484"/>
      <c r="I4" s="485"/>
      <c r="J4" s="43"/>
      <c r="P4" s="489" t="s">
        <v>130</v>
      </c>
      <c r="Q4" s="490"/>
      <c r="R4" s="490"/>
      <c r="S4" s="490"/>
      <c r="T4" s="490"/>
      <c r="U4" s="490"/>
      <c r="V4" s="490"/>
      <c r="W4" s="491"/>
      <c r="Z4" s="38"/>
    </row>
    <row r="5" spans="1:46" ht="63" customHeight="1" x14ac:dyDescent="0.2">
      <c r="B5" s="486"/>
      <c r="C5" s="487"/>
      <c r="D5" s="487"/>
      <c r="E5" s="487"/>
      <c r="F5" s="487"/>
      <c r="G5" s="487"/>
      <c r="H5" s="487"/>
      <c r="I5" s="488"/>
      <c r="J5" s="43"/>
      <c r="P5" s="492"/>
      <c r="Q5" s="493"/>
      <c r="R5" s="493"/>
      <c r="S5" s="493"/>
      <c r="T5" s="493"/>
      <c r="U5" s="493"/>
      <c r="V5" s="493"/>
      <c r="W5" s="494"/>
      <c r="AB5" s="1"/>
      <c r="AC5" s="41"/>
      <c r="AD5" s="41"/>
      <c r="AE5" s="41"/>
      <c r="AF5" s="41"/>
    </row>
    <row r="6" spans="1:46" ht="26.25" customHeight="1" x14ac:dyDescent="0.2">
      <c r="B6" s="495" t="s">
        <v>189</v>
      </c>
      <c r="C6" s="495"/>
      <c r="D6" s="495"/>
      <c r="E6" s="495"/>
      <c r="F6" s="495"/>
      <c r="G6" s="495"/>
      <c r="H6" s="495"/>
      <c r="I6" s="495"/>
      <c r="J6" s="43"/>
      <c r="P6" s="37"/>
      <c r="Q6" s="10"/>
      <c r="R6" s="10"/>
      <c r="S6" s="10"/>
      <c r="T6" s="10"/>
      <c r="U6" s="10"/>
      <c r="V6" s="10"/>
      <c r="W6" s="10"/>
      <c r="AB6" s="1"/>
      <c r="AC6" s="41"/>
      <c r="AD6" s="41"/>
      <c r="AE6" s="41"/>
      <c r="AF6" s="41"/>
    </row>
    <row r="7" spans="1:46" ht="18" customHeight="1" x14ac:dyDescent="0.2">
      <c r="B7" s="496" t="s">
        <v>81</v>
      </c>
      <c r="C7" s="496"/>
      <c r="D7" s="496"/>
      <c r="E7" s="496"/>
      <c r="F7" s="496"/>
      <c r="G7" s="496"/>
      <c r="H7" s="496"/>
      <c r="I7" s="496"/>
      <c r="J7" s="43"/>
      <c r="P7" s="39" t="s">
        <v>31</v>
      </c>
      <c r="Q7" s="10"/>
      <c r="R7" s="10"/>
      <c r="S7" s="10"/>
      <c r="T7" s="10"/>
      <c r="U7" s="10"/>
      <c r="V7" s="10"/>
      <c r="W7" s="10"/>
      <c r="AB7" s="1"/>
      <c r="AC7" s="41"/>
      <c r="AD7" s="41"/>
      <c r="AE7" s="41"/>
      <c r="AF7" s="41"/>
    </row>
    <row r="8" spans="1:46" ht="27.75" customHeight="1" x14ac:dyDescent="0.2">
      <c r="B8" s="477" t="s">
        <v>6</v>
      </c>
      <c r="C8" s="478"/>
      <c r="D8" s="478"/>
      <c r="E8" s="478"/>
      <c r="F8" s="478"/>
      <c r="G8" s="478"/>
      <c r="H8" s="477" t="s">
        <v>33</v>
      </c>
      <c r="I8" s="479"/>
      <c r="J8" s="40"/>
      <c r="P8" s="468" t="s">
        <v>32</v>
      </c>
      <c r="Q8" s="468"/>
      <c r="R8" s="468"/>
      <c r="S8" s="468"/>
      <c r="T8" s="468"/>
      <c r="U8" s="468"/>
      <c r="V8" s="468" t="s">
        <v>33</v>
      </c>
      <c r="W8" s="468"/>
      <c r="AB8" s="1"/>
      <c r="AC8" s="41"/>
      <c r="AD8" s="41"/>
      <c r="AE8" s="41"/>
      <c r="AF8" s="41"/>
    </row>
    <row r="9" spans="1:46" ht="19.5" customHeight="1" x14ac:dyDescent="0.2">
      <c r="B9" s="502"/>
      <c r="C9" s="503"/>
      <c r="D9" s="503"/>
      <c r="E9" s="503"/>
      <c r="F9" s="503"/>
      <c r="G9" s="503"/>
      <c r="H9" s="502"/>
      <c r="I9" s="504"/>
      <c r="J9" s="71"/>
      <c r="P9" s="512"/>
      <c r="Q9" s="512"/>
      <c r="R9" s="512"/>
      <c r="S9" s="512"/>
      <c r="T9" s="512"/>
      <c r="U9" s="512"/>
      <c r="V9" s="470"/>
      <c r="W9" s="470"/>
      <c r="AB9" s="1"/>
      <c r="AC9" s="41"/>
      <c r="AD9" s="41"/>
      <c r="AE9" s="41"/>
      <c r="AF9" s="41"/>
    </row>
    <row r="10" spans="1:46" s="41" customFormat="1" ht="27.75" customHeight="1" x14ac:dyDescent="0.2">
      <c r="A10" s="217"/>
      <c r="B10" s="469" t="s">
        <v>7</v>
      </c>
      <c r="C10" s="469"/>
      <c r="D10" s="469"/>
      <c r="E10" s="469" t="s">
        <v>4</v>
      </c>
      <c r="F10" s="469"/>
      <c r="G10" s="469"/>
      <c r="H10" s="469" t="s">
        <v>61</v>
      </c>
      <c r="I10" s="469"/>
      <c r="P10" s="468" t="s">
        <v>1</v>
      </c>
      <c r="Q10" s="468"/>
      <c r="R10" s="468"/>
      <c r="S10" s="468"/>
      <c r="T10" s="468" t="s">
        <v>111</v>
      </c>
      <c r="U10" s="468"/>
      <c r="V10" s="468"/>
      <c r="W10" s="468"/>
      <c r="AB10" s="1"/>
    </row>
    <row r="11" spans="1:46" ht="19.5" customHeight="1" x14ac:dyDescent="0.2">
      <c r="B11" s="471"/>
      <c r="C11" s="471"/>
      <c r="D11" s="471"/>
      <c r="E11" s="471"/>
      <c r="F11" s="471"/>
      <c r="G11" s="471"/>
      <c r="H11" s="471"/>
      <c r="I11" s="471"/>
      <c r="P11" s="470"/>
      <c r="Q11" s="470"/>
      <c r="R11" s="470"/>
      <c r="S11" s="470"/>
      <c r="T11" s="470"/>
      <c r="U11" s="470"/>
      <c r="V11" s="470"/>
      <c r="W11" s="470"/>
      <c r="AB11" s="1"/>
      <c r="AC11" s="41"/>
      <c r="AD11" s="41"/>
      <c r="AE11" s="41"/>
      <c r="AF11" s="41"/>
    </row>
    <row r="12" spans="1:46" ht="27.75" customHeight="1" x14ac:dyDescent="0.2">
      <c r="B12" s="469" t="s">
        <v>60</v>
      </c>
      <c r="C12" s="469"/>
      <c r="D12" s="469"/>
      <c r="E12" s="469" t="s">
        <v>63</v>
      </c>
      <c r="F12" s="469"/>
      <c r="G12" s="469"/>
      <c r="H12" s="469" t="s">
        <v>62</v>
      </c>
      <c r="I12" s="469"/>
      <c r="P12" s="468" t="s">
        <v>7</v>
      </c>
      <c r="Q12" s="468"/>
      <c r="R12" s="468"/>
      <c r="S12" s="468"/>
      <c r="T12" s="468" t="s">
        <v>4</v>
      </c>
      <c r="U12" s="468"/>
      <c r="V12" s="468" t="s">
        <v>61</v>
      </c>
      <c r="W12" s="468"/>
      <c r="AB12" s="1"/>
      <c r="AC12" s="41"/>
      <c r="AD12" s="41"/>
      <c r="AE12" s="41"/>
      <c r="AF12" s="41"/>
    </row>
    <row r="13" spans="1:46" ht="19.5" customHeight="1" x14ac:dyDescent="0.2">
      <c r="B13" s="471"/>
      <c r="C13" s="471"/>
      <c r="D13" s="471"/>
      <c r="E13" s="471"/>
      <c r="F13" s="471"/>
      <c r="G13" s="471"/>
      <c r="H13" s="471"/>
      <c r="I13" s="471"/>
      <c r="P13" s="470"/>
      <c r="Q13" s="470"/>
      <c r="R13" s="470"/>
      <c r="S13" s="470"/>
      <c r="T13" s="470"/>
      <c r="U13" s="470"/>
      <c r="V13" s="470"/>
      <c r="W13" s="470"/>
      <c r="AB13" s="1"/>
      <c r="AC13" s="41"/>
      <c r="AD13" s="41"/>
      <c r="AE13" s="41"/>
      <c r="AF13" s="41"/>
    </row>
    <row r="14" spans="1:46" ht="27.75" customHeight="1" x14ac:dyDescent="0.2">
      <c r="B14" s="469" t="s">
        <v>1</v>
      </c>
      <c r="C14" s="469"/>
      <c r="D14" s="469"/>
      <c r="E14" s="469" t="s">
        <v>156</v>
      </c>
      <c r="F14" s="469"/>
      <c r="G14" s="469"/>
      <c r="H14" s="469" t="s">
        <v>30</v>
      </c>
      <c r="I14" s="469"/>
      <c r="P14" s="468" t="s">
        <v>2</v>
      </c>
      <c r="Q14" s="468"/>
      <c r="R14" s="468"/>
      <c r="S14" s="468" t="s">
        <v>34</v>
      </c>
      <c r="T14" s="468"/>
      <c r="U14" s="468"/>
      <c r="V14" s="468" t="s">
        <v>35</v>
      </c>
      <c r="W14" s="468"/>
      <c r="AB14" s="1"/>
      <c r="AC14" s="41"/>
      <c r="AD14" s="41"/>
      <c r="AE14" s="41"/>
      <c r="AF14" s="41"/>
    </row>
    <row r="15" spans="1:46" ht="19.5" customHeight="1" x14ac:dyDescent="0.2">
      <c r="B15" s="471"/>
      <c r="C15" s="471"/>
      <c r="D15" s="471"/>
      <c r="E15" s="471" t="s">
        <v>116</v>
      </c>
      <c r="F15" s="471"/>
      <c r="G15" s="471"/>
      <c r="H15" s="471"/>
      <c r="I15" s="471"/>
      <c r="P15" s="470"/>
      <c r="Q15" s="470"/>
      <c r="R15" s="470"/>
      <c r="S15" s="473" t="s">
        <v>306</v>
      </c>
      <c r="T15" s="473"/>
      <c r="U15" s="473"/>
      <c r="V15" s="474"/>
      <c r="W15" s="474"/>
      <c r="AB15" s="1"/>
      <c r="AC15" s="41"/>
      <c r="AD15" s="41"/>
      <c r="AE15" s="41"/>
      <c r="AF15" s="41"/>
    </row>
    <row r="16" spans="1:46" ht="27.75" customHeight="1" x14ac:dyDescent="0.2">
      <c r="B16" s="477" t="s">
        <v>2</v>
      </c>
      <c r="C16" s="478"/>
      <c r="D16" s="479"/>
      <c r="E16" s="477" t="s">
        <v>292</v>
      </c>
      <c r="F16" s="478"/>
      <c r="G16" s="478"/>
      <c r="H16" s="478"/>
      <c r="I16" s="479"/>
      <c r="P16" s="523" t="s">
        <v>36</v>
      </c>
      <c r="Q16" s="524"/>
      <c r="R16" s="525"/>
      <c r="S16" s="523" t="s">
        <v>307</v>
      </c>
      <c r="T16" s="524"/>
      <c r="U16" s="524"/>
      <c r="V16" s="524"/>
      <c r="W16" s="525"/>
      <c r="AB16" s="1"/>
      <c r="AC16" s="41"/>
      <c r="AD16" s="41"/>
      <c r="AE16" s="41"/>
      <c r="AF16" s="41"/>
    </row>
    <row r="17" spans="2:34" ht="19.5" customHeight="1" x14ac:dyDescent="0.2">
      <c r="B17" s="502"/>
      <c r="C17" s="503"/>
      <c r="D17" s="504"/>
      <c r="E17" s="502" t="s">
        <v>0</v>
      </c>
      <c r="F17" s="503"/>
      <c r="G17" s="503"/>
      <c r="H17" s="503"/>
      <c r="I17" s="504"/>
      <c r="P17" s="508"/>
      <c r="Q17" s="509"/>
      <c r="R17" s="510"/>
      <c r="S17" s="505"/>
      <c r="T17" s="506"/>
      <c r="U17" s="506"/>
      <c r="V17" s="506"/>
      <c r="W17" s="507"/>
      <c r="AB17" s="1"/>
      <c r="AC17" s="41"/>
      <c r="AD17" s="41"/>
      <c r="AE17" s="41"/>
      <c r="AF17" s="41"/>
      <c r="AH17" s="72" t="b">
        <f>IF(AND(P17=0,P17&lt;&gt;"Ja"),TRUE,FALSE)</f>
        <v>1</v>
      </c>
    </row>
    <row r="18" spans="2:34" ht="12.75" customHeight="1" x14ac:dyDescent="0.2">
      <c r="AB18" s="1"/>
      <c r="AC18" s="41"/>
      <c r="AD18" s="41"/>
      <c r="AE18" s="41"/>
      <c r="AF18" s="41"/>
    </row>
    <row r="19" spans="2:34" ht="12.75" customHeight="1" x14ac:dyDescent="0.2">
      <c r="B19" s="37" t="s">
        <v>309</v>
      </c>
      <c r="P19" s="37" t="s">
        <v>310</v>
      </c>
      <c r="AB19" s="1"/>
      <c r="AC19" s="41"/>
      <c r="AD19" s="41"/>
      <c r="AE19" s="41"/>
      <c r="AF19" s="41"/>
    </row>
    <row r="20" spans="2:34" ht="15.4" customHeight="1" x14ac:dyDescent="0.2">
      <c r="B20" s="515" t="s">
        <v>311</v>
      </c>
      <c r="C20" s="516"/>
      <c r="D20" s="516"/>
      <c r="E20" s="516"/>
      <c r="F20" s="516"/>
      <c r="G20" s="516"/>
      <c r="H20" s="516"/>
      <c r="I20" s="517"/>
      <c r="P20" s="515" t="s">
        <v>312</v>
      </c>
      <c r="Q20" s="516"/>
      <c r="R20" s="516"/>
      <c r="S20" s="516"/>
      <c r="T20" s="516"/>
      <c r="U20" s="516"/>
      <c r="V20" s="516"/>
      <c r="W20" s="517"/>
      <c r="AB20" s="1"/>
      <c r="AC20" s="41"/>
      <c r="AD20" s="41"/>
      <c r="AE20" s="41"/>
      <c r="AF20" s="41"/>
    </row>
    <row r="21" spans="2:34" ht="12.95" customHeight="1" x14ac:dyDescent="0.2">
      <c r="B21" s="518"/>
      <c r="C21" s="314"/>
      <c r="D21" s="314"/>
      <c r="E21" s="314"/>
      <c r="F21" s="314"/>
      <c r="G21" s="314"/>
      <c r="H21" s="314"/>
      <c r="I21" s="519"/>
      <c r="P21" s="518"/>
      <c r="Q21" s="314"/>
      <c r="R21" s="314"/>
      <c r="S21" s="314"/>
      <c r="T21" s="314"/>
      <c r="U21" s="314"/>
      <c r="V21" s="314"/>
      <c r="W21" s="519"/>
      <c r="AB21" s="1"/>
      <c r="AC21" s="41"/>
      <c r="AD21" s="41"/>
      <c r="AE21" s="41"/>
      <c r="AF21" s="41"/>
    </row>
    <row r="22" spans="2:34" ht="12.95" customHeight="1" x14ac:dyDescent="0.2">
      <c r="B22" s="518"/>
      <c r="C22" s="314"/>
      <c r="D22" s="314"/>
      <c r="E22" s="314"/>
      <c r="F22" s="314"/>
      <c r="G22" s="314"/>
      <c r="H22" s="314"/>
      <c r="I22" s="519"/>
      <c r="P22" s="518"/>
      <c r="Q22" s="314"/>
      <c r="R22" s="314"/>
      <c r="S22" s="314"/>
      <c r="T22" s="314"/>
      <c r="U22" s="314"/>
      <c r="V22" s="314"/>
      <c r="W22" s="519"/>
      <c r="AB22" s="1"/>
      <c r="AC22" s="41"/>
      <c r="AD22" s="41"/>
      <c r="AE22" s="41"/>
      <c r="AF22" s="41"/>
    </row>
    <row r="23" spans="2:34" ht="38.1" customHeight="1" x14ac:dyDescent="0.2">
      <c r="B23" s="518"/>
      <c r="C23" s="314"/>
      <c r="D23" s="314"/>
      <c r="E23" s="314"/>
      <c r="F23" s="314"/>
      <c r="G23" s="314"/>
      <c r="H23" s="314"/>
      <c r="I23" s="519"/>
      <c r="P23" s="518"/>
      <c r="Q23" s="314"/>
      <c r="R23" s="314"/>
      <c r="S23" s="314"/>
      <c r="T23" s="314"/>
      <c r="U23" s="314"/>
      <c r="V23" s="314"/>
      <c r="W23" s="519"/>
      <c r="AB23" s="1"/>
      <c r="AC23" s="41"/>
      <c r="AD23" s="41"/>
      <c r="AE23" s="41"/>
      <c r="AF23" s="41"/>
    </row>
    <row r="24" spans="2:34" ht="32.450000000000003" customHeight="1" x14ac:dyDescent="0.2">
      <c r="B24" s="518"/>
      <c r="C24" s="314"/>
      <c r="D24" s="314"/>
      <c r="E24" s="314"/>
      <c r="F24" s="314"/>
      <c r="G24" s="314"/>
      <c r="H24" s="314"/>
      <c r="I24" s="519"/>
      <c r="P24" s="520"/>
      <c r="Q24" s="521"/>
      <c r="R24" s="521"/>
      <c r="S24" s="521"/>
      <c r="T24" s="521"/>
      <c r="U24" s="521"/>
      <c r="V24" s="521"/>
      <c r="W24" s="522"/>
      <c r="AB24" s="1"/>
      <c r="AC24" s="41"/>
      <c r="AD24" s="41"/>
      <c r="AE24" s="41"/>
      <c r="AF24" s="41"/>
    </row>
    <row r="25" spans="2:34" ht="12.95" customHeight="1" x14ac:dyDescent="0.2">
      <c r="B25" s="520"/>
      <c r="C25" s="521"/>
      <c r="D25" s="521"/>
      <c r="E25" s="521"/>
      <c r="F25" s="521"/>
      <c r="G25" s="521"/>
      <c r="H25" s="521"/>
      <c r="I25" s="522"/>
      <c r="AB25" s="1"/>
      <c r="AC25" s="41"/>
      <c r="AD25" s="41"/>
      <c r="AE25" s="41"/>
      <c r="AF25" s="41"/>
    </row>
    <row r="26" spans="2:34" ht="12.75" customHeight="1" x14ac:dyDescent="0.2">
      <c r="AB26" s="1"/>
      <c r="AC26" s="41"/>
      <c r="AD26" s="41"/>
      <c r="AE26" s="41"/>
      <c r="AF26" s="41"/>
    </row>
    <row r="27" spans="2:34" ht="15.75" customHeight="1" x14ac:dyDescent="0.2">
      <c r="B27" s="37" t="s">
        <v>117</v>
      </c>
      <c r="P27" s="37" t="s">
        <v>293</v>
      </c>
      <c r="AB27" s="1"/>
      <c r="AC27" s="41"/>
      <c r="AD27" s="41"/>
      <c r="AE27" s="41"/>
      <c r="AF27" s="41"/>
    </row>
    <row r="28" spans="2:34" ht="115.5" customHeight="1" x14ac:dyDescent="0.2">
      <c r="B28" s="475"/>
      <c r="C28" s="476"/>
      <c r="D28" s="476"/>
      <c r="E28" s="476"/>
      <c r="F28" s="476"/>
      <c r="G28" s="476"/>
      <c r="H28" s="476"/>
      <c r="I28" s="476"/>
      <c r="P28" s="526"/>
      <c r="Q28" s="527"/>
      <c r="R28" s="527"/>
      <c r="S28" s="527"/>
      <c r="T28" s="527"/>
      <c r="U28" s="527"/>
      <c r="V28" s="527"/>
      <c r="W28" s="528"/>
      <c r="AB28" s="1"/>
      <c r="AC28" s="41"/>
      <c r="AD28" s="41"/>
      <c r="AE28" s="41"/>
      <c r="AF28" s="41"/>
    </row>
    <row r="30" spans="2:34" ht="17.25" customHeight="1" x14ac:dyDescent="0.2">
      <c r="B30" s="73"/>
      <c r="C30" s="51" t="s">
        <v>53</v>
      </c>
      <c r="D30" s="51"/>
      <c r="E30" s="51"/>
      <c r="F30" s="51"/>
      <c r="G30" s="51"/>
      <c r="H30" s="51"/>
    </row>
    <row r="31" spans="2:34" ht="27.75" customHeight="1" x14ac:dyDescent="0.2">
      <c r="B31" s="472" t="s">
        <v>54</v>
      </c>
      <c r="C31" s="472"/>
      <c r="D31" s="472" t="s">
        <v>118</v>
      </c>
      <c r="E31" s="472"/>
      <c r="G31" s="530" t="s">
        <v>112</v>
      </c>
      <c r="H31" s="530"/>
      <c r="I31" s="530"/>
    </row>
    <row r="32" spans="2:34" ht="19.5" customHeight="1" x14ac:dyDescent="0.2">
      <c r="B32" s="513"/>
      <c r="C32" s="514"/>
      <c r="D32" s="511"/>
      <c r="E32" s="511"/>
      <c r="G32" s="475"/>
      <c r="H32" s="475"/>
      <c r="I32" s="475"/>
    </row>
    <row r="33" spans="2:37" ht="12.75" customHeight="1" x14ac:dyDescent="0.2"/>
    <row r="34" spans="2:37" ht="27.75" customHeight="1" x14ac:dyDescent="0.2">
      <c r="B34" s="472" t="s">
        <v>55</v>
      </c>
      <c r="C34" s="472"/>
      <c r="D34" s="472" t="s">
        <v>56</v>
      </c>
      <c r="E34" s="472"/>
    </row>
    <row r="35" spans="2:37" ht="19.5" customHeight="1" x14ac:dyDescent="0.2">
      <c r="B35" s="513"/>
      <c r="C35" s="514"/>
      <c r="D35" s="499"/>
      <c r="E35" s="499"/>
      <c r="P35" s="74"/>
      <c r="Q35" s="74"/>
      <c r="R35" s="74"/>
    </row>
    <row r="36" spans="2:37" ht="12.75" customHeight="1" x14ac:dyDescent="0.2">
      <c r="F36" s="54"/>
    </row>
    <row r="37" spans="2:37" ht="27.75" customHeight="1" x14ac:dyDescent="0.2">
      <c r="B37" s="472" t="s">
        <v>119</v>
      </c>
      <c r="C37" s="472"/>
      <c r="D37" s="472" t="s">
        <v>120</v>
      </c>
      <c r="E37" s="472"/>
      <c r="G37" s="500" t="s">
        <v>121</v>
      </c>
      <c r="H37" s="501"/>
    </row>
    <row r="38" spans="2:37" ht="19.5" customHeight="1" x14ac:dyDescent="0.2">
      <c r="B38" s="497"/>
      <c r="C38" s="498"/>
      <c r="D38" s="497"/>
      <c r="E38" s="498"/>
      <c r="G38" s="531"/>
      <c r="H38" s="532"/>
      <c r="P38" s="74"/>
      <c r="Q38" s="74"/>
      <c r="R38" s="74"/>
    </row>
    <row r="39" spans="2:37" ht="12.75" hidden="1" customHeight="1" x14ac:dyDescent="0.2"/>
    <row r="40" spans="2:37" ht="27.75" hidden="1" customHeight="1" x14ac:dyDescent="0.2">
      <c r="B40" s="451" t="s">
        <v>197</v>
      </c>
      <c r="C40" s="452"/>
      <c r="D40" s="452"/>
      <c r="E40" s="452"/>
      <c r="F40" s="452"/>
      <c r="G40" s="452"/>
      <c r="H40" s="452"/>
      <c r="I40" s="453"/>
    </row>
    <row r="41" spans="2:37" ht="25.5" hidden="1" customHeight="1" x14ac:dyDescent="0.2">
      <c r="B41" s="462" t="s">
        <v>163</v>
      </c>
      <c r="C41" s="463"/>
      <c r="D41" s="463"/>
      <c r="E41" s="463"/>
      <c r="F41" s="463"/>
      <c r="G41" s="463"/>
      <c r="H41" s="463"/>
      <c r="I41" s="464"/>
      <c r="L41" s="41"/>
      <c r="P41" s="128"/>
      <c r="Q41" s="128"/>
      <c r="R41" s="74"/>
    </row>
    <row r="42" spans="2:37" ht="12.75" customHeight="1" x14ac:dyDescent="0.2">
      <c r="B42" s="75"/>
      <c r="C42" s="75"/>
      <c r="D42" s="76"/>
      <c r="E42" s="76"/>
      <c r="F42" s="76"/>
      <c r="L42" s="41"/>
      <c r="M42" s="331"/>
      <c r="N42" s="331"/>
    </row>
    <row r="43" spans="2:37" ht="21" customHeight="1" x14ac:dyDescent="0.2">
      <c r="B43" s="338" t="s">
        <v>207</v>
      </c>
      <c r="C43" s="338"/>
      <c r="D43" s="338"/>
      <c r="E43" s="338"/>
      <c r="F43" s="338"/>
      <c r="L43" s="41"/>
      <c r="M43" s="331"/>
      <c r="N43" s="331"/>
      <c r="P43" s="529" t="s">
        <v>57</v>
      </c>
      <c r="Q43" s="529"/>
      <c r="X43" s="77"/>
      <c r="Y43" s="42"/>
      <c r="Z43" s="42"/>
      <c r="AA43" s="42"/>
    </row>
    <row r="44" spans="2:37" ht="12.75" customHeight="1" x14ac:dyDescent="0.2">
      <c r="B44" s="402"/>
      <c r="C44" s="402"/>
      <c r="D44" s="402"/>
      <c r="E44" s="402"/>
      <c r="F44" s="402"/>
      <c r="G44" s="44"/>
      <c r="P44" s="402"/>
      <c r="Q44" s="402"/>
      <c r="R44" s="402"/>
      <c r="S44" s="402"/>
      <c r="T44" s="402"/>
    </row>
    <row r="45" spans="2:37" ht="75.75" customHeight="1" x14ac:dyDescent="0.2">
      <c r="B45" s="243" t="s">
        <v>206</v>
      </c>
      <c r="C45" s="461" t="s">
        <v>280</v>
      </c>
      <c r="D45" s="461"/>
      <c r="E45" s="461"/>
      <c r="F45" s="451" t="s">
        <v>352</v>
      </c>
      <c r="G45" s="465"/>
      <c r="H45" s="465"/>
      <c r="I45" s="465"/>
      <c r="J45" s="465"/>
      <c r="K45" s="465"/>
      <c r="L45" s="466"/>
      <c r="M45" s="233" t="s">
        <v>231</v>
      </c>
      <c r="N45" s="243" t="s">
        <v>232</v>
      </c>
      <c r="P45" s="342" t="s">
        <v>313</v>
      </c>
      <c r="Q45" s="343"/>
      <c r="R45" s="343"/>
      <c r="S45" s="344"/>
      <c r="T45" s="233" t="s">
        <v>233</v>
      </c>
      <c r="U45" s="234" t="s">
        <v>235</v>
      </c>
      <c r="V45" s="233" t="s">
        <v>234</v>
      </c>
      <c r="W45" s="227" t="s">
        <v>236</v>
      </c>
      <c r="X45" s="342" t="s">
        <v>122</v>
      </c>
      <c r="Y45" s="302"/>
      <c r="AK45" s="178"/>
    </row>
    <row r="46" spans="2:37" ht="27" customHeight="1" x14ac:dyDescent="0.2">
      <c r="B46" s="262">
        <v>1</v>
      </c>
      <c r="C46" s="435" t="s">
        <v>223</v>
      </c>
      <c r="D46" s="436"/>
      <c r="E46" s="437"/>
      <c r="F46" s="441"/>
      <c r="G46" s="442"/>
      <c r="H46" s="442"/>
      <c r="I46" s="442"/>
      <c r="J46" s="442"/>
      <c r="K46" s="442"/>
      <c r="L46" s="443"/>
      <c r="M46" s="236"/>
      <c r="N46" s="236"/>
      <c r="P46" s="438"/>
      <c r="Q46" s="439"/>
      <c r="R46" s="439"/>
      <c r="S46" s="440"/>
      <c r="T46" s="251"/>
      <c r="U46" s="250">
        <f>M46*T46</f>
        <v>0</v>
      </c>
      <c r="V46" s="251"/>
      <c r="W46" s="250">
        <f>N46*V46</f>
        <v>0</v>
      </c>
      <c r="X46" s="557">
        <f>U46+W46</f>
        <v>0</v>
      </c>
      <c r="Y46" s="558"/>
      <c r="AC46" s="36" t="b">
        <v>0</v>
      </c>
      <c r="AK46" s="178"/>
    </row>
    <row r="47" spans="2:37" ht="27" customHeight="1" x14ac:dyDescent="0.2">
      <c r="B47" s="262">
        <v>2</v>
      </c>
      <c r="C47" s="435" t="s">
        <v>294</v>
      </c>
      <c r="D47" s="436"/>
      <c r="E47" s="437"/>
      <c r="F47" s="441"/>
      <c r="G47" s="442"/>
      <c r="H47" s="442"/>
      <c r="I47" s="442"/>
      <c r="J47" s="442"/>
      <c r="K47" s="442"/>
      <c r="L47" s="443"/>
      <c r="M47" s="236"/>
      <c r="N47" s="236"/>
      <c r="P47" s="438"/>
      <c r="Q47" s="439"/>
      <c r="R47" s="439"/>
      <c r="S47" s="440"/>
      <c r="T47" s="251"/>
      <c r="U47" s="250">
        <f t="shared" ref="U47:U48" si="0">M47*T47</f>
        <v>0</v>
      </c>
      <c r="V47" s="251"/>
      <c r="W47" s="250">
        <f t="shared" ref="W47:W48" si="1">N47*V47</f>
        <v>0</v>
      </c>
      <c r="X47" s="555">
        <f t="shared" ref="X47:X48" si="2">U47+W47</f>
        <v>0</v>
      </c>
      <c r="Y47" s="556"/>
      <c r="AK47" s="178"/>
    </row>
    <row r="48" spans="2:37" ht="27" customHeight="1" x14ac:dyDescent="0.2">
      <c r="B48" s="262">
        <v>3</v>
      </c>
      <c r="C48" s="435" t="s">
        <v>295</v>
      </c>
      <c r="D48" s="436"/>
      <c r="E48" s="437"/>
      <c r="F48" s="441"/>
      <c r="G48" s="442"/>
      <c r="H48" s="442"/>
      <c r="I48" s="442"/>
      <c r="J48" s="442"/>
      <c r="K48" s="442"/>
      <c r="L48" s="443"/>
      <c r="M48" s="236"/>
      <c r="N48" s="236"/>
      <c r="P48" s="438"/>
      <c r="Q48" s="439"/>
      <c r="R48" s="439"/>
      <c r="S48" s="440"/>
      <c r="T48" s="251"/>
      <c r="U48" s="250">
        <f t="shared" si="0"/>
        <v>0</v>
      </c>
      <c r="V48" s="251"/>
      <c r="W48" s="250">
        <f t="shared" si="1"/>
        <v>0</v>
      </c>
      <c r="X48" s="555">
        <f t="shared" si="2"/>
        <v>0</v>
      </c>
      <c r="Y48" s="556"/>
      <c r="AK48" s="178"/>
    </row>
    <row r="49" spans="2:37" ht="27" customHeight="1" x14ac:dyDescent="0.2">
      <c r="B49" s="262">
        <v>4</v>
      </c>
      <c r="C49" s="435" t="s">
        <v>296</v>
      </c>
      <c r="D49" s="436"/>
      <c r="E49" s="437"/>
      <c r="F49" s="441"/>
      <c r="G49" s="442"/>
      <c r="H49" s="442"/>
      <c r="I49" s="442"/>
      <c r="J49" s="442"/>
      <c r="K49" s="442"/>
      <c r="L49" s="443"/>
      <c r="M49" s="236"/>
      <c r="N49" s="236"/>
      <c r="P49" s="438"/>
      <c r="Q49" s="439"/>
      <c r="R49" s="439"/>
      <c r="S49" s="440"/>
      <c r="T49" s="251"/>
      <c r="U49" s="250">
        <f t="shared" ref="U49:U60" si="3">M49*T49</f>
        <v>0</v>
      </c>
      <c r="V49" s="251"/>
      <c r="W49" s="250">
        <f t="shared" ref="W49:W60" si="4">N49*V49</f>
        <v>0</v>
      </c>
      <c r="X49" s="555">
        <f t="shared" ref="X49:X60" si="5">U49+W49</f>
        <v>0</v>
      </c>
      <c r="Y49" s="556"/>
      <c r="AK49" s="178"/>
    </row>
    <row r="50" spans="2:37" ht="27" customHeight="1" x14ac:dyDescent="0.2">
      <c r="B50" s="262">
        <v>5</v>
      </c>
      <c r="C50" s="435" t="s">
        <v>225</v>
      </c>
      <c r="D50" s="436"/>
      <c r="E50" s="437"/>
      <c r="F50" s="441"/>
      <c r="G50" s="442"/>
      <c r="H50" s="442"/>
      <c r="I50" s="442"/>
      <c r="J50" s="442"/>
      <c r="K50" s="442"/>
      <c r="L50" s="443"/>
      <c r="M50" s="236"/>
      <c r="N50" s="232"/>
      <c r="P50" s="438"/>
      <c r="Q50" s="439"/>
      <c r="R50" s="439"/>
      <c r="S50" s="440"/>
      <c r="T50" s="251"/>
      <c r="U50" s="250">
        <f t="shared" si="3"/>
        <v>0</v>
      </c>
      <c r="V50" s="252"/>
      <c r="W50" s="246"/>
      <c r="X50" s="557">
        <f t="shared" si="5"/>
        <v>0</v>
      </c>
      <c r="Y50" s="558"/>
      <c r="AK50" s="178"/>
    </row>
    <row r="51" spans="2:37" ht="27" customHeight="1" x14ac:dyDescent="0.2">
      <c r="B51" s="262">
        <v>6</v>
      </c>
      <c r="C51" s="435" t="s">
        <v>226</v>
      </c>
      <c r="D51" s="436"/>
      <c r="E51" s="437"/>
      <c r="F51" s="441"/>
      <c r="G51" s="442"/>
      <c r="H51" s="442"/>
      <c r="I51" s="442"/>
      <c r="J51" s="442"/>
      <c r="K51" s="442"/>
      <c r="L51" s="443"/>
      <c r="M51" s="236"/>
      <c r="N51" s="232"/>
      <c r="P51" s="438"/>
      <c r="Q51" s="439"/>
      <c r="R51" s="439"/>
      <c r="S51" s="440"/>
      <c r="T51" s="251"/>
      <c r="U51" s="250">
        <f t="shared" si="3"/>
        <v>0</v>
      </c>
      <c r="V51" s="252"/>
      <c r="W51" s="246"/>
      <c r="X51" s="557">
        <f t="shared" si="5"/>
        <v>0</v>
      </c>
      <c r="Y51" s="558"/>
      <c r="AK51" s="178"/>
    </row>
    <row r="52" spans="2:37" ht="27" customHeight="1" x14ac:dyDescent="0.2">
      <c r="B52" s="262">
        <v>7</v>
      </c>
      <c r="C52" s="435" t="s">
        <v>227</v>
      </c>
      <c r="D52" s="436"/>
      <c r="E52" s="437"/>
      <c r="F52" s="441"/>
      <c r="G52" s="442"/>
      <c r="H52" s="442"/>
      <c r="I52" s="442"/>
      <c r="J52" s="442"/>
      <c r="K52" s="442"/>
      <c r="L52" s="443"/>
      <c r="M52" s="236"/>
      <c r="N52" s="236"/>
      <c r="P52" s="438"/>
      <c r="Q52" s="439"/>
      <c r="R52" s="439"/>
      <c r="S52" s="440"/>
      <c r="T52" s="251"/>
      <c r="U52" s="250">
        <f t="shared" si="3"/>
        <v>0</v>
      </c>
      <c r="V52" s="251"/>
      <c r="W52" s="250">
        <f>N52*V52</f>
        <v>0</v>
      </c>
      <c r="X52" s="557">
        <f t="shared" si="5"/>
        <v>0</v>
      </c>
      <c r="Y52" s="558"/>
      <c r="AK52" s="178"/>
    </row>
    <row r="53" spans="2:37" ht="27" customHeight="1" x14ac:dyDescent="0.2">
      <c r="B53" s="262">
        <v>8</v>
      </c>
      <c r="C53" s="435" t="s">
        <v>228</v>
      </c>
      <c r="D53" s="436"/>
      <c r="E53" s="437"/>
      <c r="F53" s="441"/>
      <c r="G53" s="442"/>
      <c r="H53" s="442"/>
      <c r="I53" s="442"/>
      <c r="J53" s="442"/>
      <c r="K53" s="442"/>
      <c r="L53" s="443"/>
      <c r="M53" s="236"/>
      <c r="N53" s="236"/>
      <c r="P53" s="438"/>
      <c r="Q53" s="439"/>
      <c r="R53" s="439"/>
      <c r="S53" s="440"/>
      <c r="T53" s="251"/>
      <c r="U53" s="250">
        <f t="shared" si="3"/>
        <v>0</v>
      </c>
      <c r="V53" s="251"/>
      <c r="W53" s="250">
        <f t="shared" si="4"/>
        <v>0</v>
      </c>
      <c r="X53" s="557">
        <f t="shared" si="5"/>
        <v>0</v>
      </c>
      <c r="Y53" s="558"/>
      <c r="AK53" s="178"/>
    </row>
    <row r="54" spans="2:37" ht="27" customHeight="1" x14ac:dyDescent="0.2">
      <c r="B54" s="262">
        <v>9</v>
      </c>
      <c r="C54" s="435" t="s">
        <v>229</v>
      </c>
      <c r="D54" s="436"/>
      <c r="E54" s="437"/>
      <c r="F54" s="441"/>
      <c r="G54" s="442"/>
      <c r="H54" s="442"/>
      <c r="I54" s="442"/>
      <c r="J54" s="442"/>
      <c r="K54" s="442"/>
      <c r="L54" s="443"/>
      <c r="M54" s="236"/>
      <c r="N54" s="232"/>
      <c r="P54" s="438"/>
      <c r="Q54" s="439"/>
      <c r="R54" s="439"/>
      <c r="S54" s="440"/>
      <c r="T54" s="251"/>
      <c r="U54" s="250">
        <f t="shared" si="3"/>
        <v>0</v>
      </c>
      <c r="V54" s="252"/>
      <c r="W54" s="246"/>
      <c r="X54" s="557">
        <f t="shared" si="5"/>
        <v>0</v>
      </c>
      <c r="Y54" s="558"/>
      <c r="AK54" s="178"/>
    </row>
    <row r="55" spans="2:37" ht="27" customHeight="1" x14ac:dyDescent="0.2">
      <c r="B55" s="262">
        <v>10</v>
      </c>
      <c r="C55" s="435" t="s">
        <v>230</v>
      </c>
      <c r="D55" s="436"/>
      <c r="E55" s="437"/>
      <c r="F55" s="441"/>
      <c r="G55" s="442"/>
      <c r="H55" s="442"/>
      <c r="I55" s="442"/>
      <c r="J55" s="442"/>
      <c r="K55" s="442"/>
      <c r="L55" s="443"/>
      <c r="M55" s="236"/>
      <c r="N55" s="232"/>
      <c r="P55" s="438"/>
      <c r="Q55" s="439"/>
      <c r="R55" s="439"/>
      <c r="S55" s="440"/>
      <c r="T55" s="251"/>
      <c r="U55" s="250">
        <f t="shared" si="3"/>
        <v>0</v>
      </c>
      <c r="V55" s="252"/>
      <c r="W55" s="246"/>
      <c r="X55" s="557">
        <f t="shared" si="5"/>
        <v>0</v>
      </c>
      <c r="Y55" s="558"/>
      <c r="AK55" s="178"/>
    </row>
    <row r="56" spans="2:37" ht="27" customHeight="1" x14ac:dyDescent="0.2">
      <c r="B56" s="262">
        <v>11</v>
      </c>
      <c r="C56" s="435" t="s">
        <v>297</v>
      </c>
      <c r="D56" s="436"/>
      <c r="E56" s="437"/>
      <c r="F56" s="441"/>
      <c r="G56" s="442"/>
      <c r="H56" s="442"/>
      <c r="I56" s="442"/>
      <c r="J56" s="442"/>
      <c r="K56" s="442"/>
      <c r="L56" s="443"/>
      <c r="M56" s="236"/>
      <c r="N56" s="236"/>
      <c r="P56" s="438"/>
      <c r="Q56" s="439"/>
      <c r="R56" s="439"/>
      <c r="S56" s="440"/>
      <c r="T56" s="251"/>
      <c r="U56" s="250">
        <f t="shared" si="3"/>
        <v>0</v>
      </c>
      <c r="V56" s="251"/>
      <c r="W56" s="250">
        <f t="shared" si="4"/>
        <v>0</v>
      </c>
      <c r="X56" s="557">
        <f>U56+W56</f>
        <v>0</v>
      </c>
      <c r="Y56" s="558"/>
      <c r="AK56" s="178"/>
    </row>
    <row r="57" spans="2:37" ht="27" customHeight="1" x14ac:dyDescent="0.2">
      <c r="B57" s="262">
        <v>12</v>
      </c>
      <c r="C57" s="435" t="s">
        <v>298</v>
      </c>
      <c r="D57" s="436"/>
      <c r="E57" s="437"/>
      <c r="F57" s="441"/>
      <c r="G57" s="442"/>
      <c r="H57" s="442"/>
      <c r="I57" s="442"/>
      <c r="J57" s="442"/>
      <c r="K57" s="442"/>
      <c r="L57" s="443"/>
      <c r="M57" s="236"/>
      <c r="N57" s="236"/>
      <c r="P57" s="438"/>
      <c r="Q57" s="439"/>
      <c r="R57" s="439"/>
      <c r="S57" s="440"/>
      <c r="T57" s="251"/>
      <c r="U57" s="250">
        <f t="shared" ref="U57" si="6">M57*T57</f>
        <v>0</v>
      </c>
      <c r="V57" s="251"/>
      <c r="W57" s="250">
        <f t="shared" ref="W57" si="7">N57*V57</f>
        <v>0</v>
      </c>
      <c r="X57" s="557">
        <f>U57+W57</f>
        <v>0</v>
      </c>
      <c r="Y57" s="558"/>
      <c r="AK57" s="178"/>
    </row>
    <row r="58" spans="2:37" ht="27" customHeight="1" x14ac:dyDescent="0.2">
      <c r="B58" s="262">
        <v>13</v>
      </c>
      <c r="C58" s="435" t="s">
        <v>353</v>
      </c>
      <c r="D58" s="436"/>
      <c r="E58" s="437"/>
      <c r="F58" s="441"/>
      <c r="G58" s="442"/>
      <c r="H58" s="442"/>
      <c r="I58" s="442"/>
      <c r="J58" s="442"/>
      <c r="K58" s="442"/>
      <c r="L58" s="443"/>
      <c r="M58" s="236"/>
      <c r="N58" s="236"/>
      <c r="P58" s="438"/>
      <c r="Q58" s="439"/>
      <c r="R58" s="439"/>
      <c r="S58" s="440"/>
      <c r="T58" s="251"/>
      <c r="U58" s="250">
        <f t="shared" ref="U58" si="8">M58*T58</f>
        <v>0</v>
      </c>
      <c r="V58" s="251"/>
      <c r="W58" s="250">
        <f t="shared" ref="W58" si="9">N58*V58</f>
        <v>0</v>
      </c>
      <c r="X58" s="557">
        <f t="shared" ref="X58" si="10">U58+W58</f>
        <v>0</v>
      </c>
      <c r="Y58" s="558"/>
      <c r="AK58" s="178"/>
    </row>
    <row r="59" spans="2:37" ht="27" customHeight="1" x14ac:dyDescent="0.2">
      <c r="B59" s="262">
        <v>14</v>
      </c>
      <c r="C59" s="435" t="s">
        <v>354</v>
      </c>
      <c r="D59" s="436"/>
      <c r="E59" s="437"/>
      <c r="F59" s="441"/>
      <c r="G59" s="442"/>
      <c r="H59" s="442"/>
      <c r="I59" s="442"/>
      <c r="J59" s="442"/>
      <c r="K59" s="442"/>
      <c r="L59" s="443"/>
      <c r="M59" s="236"/>
      <c r="N59" s="236"/>
      <c r="P59" s="438"/>
      <c r="Q59" s="439"/>
      <c r="R59" s="439"/>
      <c r="S59" s="440"/>
      <c r="T59" s="251"/>
      <c r="U59" s="250">
        <f t="shared" ref="U59" si="11">M59*T59</f>
        <v>0</v>
      </c>
      <c r="V59" s="251"/>
      <c r="W59" s="250">
        <f t="shared" ref="W59" si="12">N59*V59</f>
        <v>0</v>
      </c>
      <c r="X59" s="557">
        <f t="shared" ref="X59" si="13">U59+W59</f>
        <v>0</v>
      </c>
      <c r="Y59" s="558"/>
      <c r="AK59" s="178"/>
    </row>
    <row r="60" spans="2:37" ht="27" customHeight="1" x14ac:dyDescent="0.2">
      <c r="B60" s="262">
        <v>15</v>
      </c>
      <c r="C60" s="435" t="s">
        <v>213</v>
      </c>
      <c r="D60" s="436"/>
      <c r="E60" s="437"/>
      <c r="F60" s="441"/>
      <c r="G60" s="442"/>
      <c r="H60" s="442"/>
      <c r="I60" s="442"/>
      <c r="J60" s="442"/>
      <c r="K60" s="442"/>
      <c r="L60" s="443"/>
      <c r="M60" s="236"/>
      <c r="N60" s="236"/>
      <c r="P60" s="438"/>
      <c r="Q60" s="439"/>
      <c r="R60" s="439"/>
      <c r="S60" s="440"/>
      <c r="T60" s="251"/>
      <c r="U60" s="250">
        <f t="shared" si="3"/>
        <v>0</v>
      </c>
      <c r="V60" s="251"/>
      <c r="W60" s="250">
        <f t="shared" si="4"/>
        <v>0</v>
      </c>
      <c r="X60" s="557">
        <f t="shared" si="5"/>
        <v>0</v>
      </c>
      <c r="Y60" s="558"/>
      <c r="AK60" s="178"/>
    </row>
    <row r="61" spans="2:37" ht="27" customHeight="1" x14ac:dyDescent="0.2">
      <c r="B61" s="262">
        <v>16</v>
      </c>
      <c r="C61" s="435" t="s">
        <v>214</v>
      </c>
      <c r="D61" s="436"/>
      <c r="E61" s="437"/>
      <c r="F61" s="441"/>
      <c r="G61" s="442"/>
      <c r="H61" s="442"/>
      <c r="I61" s="442"/>
      <c r="J61" s="442"/>
      <c r="K61" s="442"/>
      <c r="L61" s="443"/>
      <c r="M61" s="236"/>
      <c r="N61" s="236"/>
      <c r="P61" s="438"/>
      <c r="Q61" s="439"/>
      <c r="R61" s="439"/>
      <c r="S61" s="440"/>
      <c r="T61" s="251"/>
      <c r="U61" s="250">
        <f t="shared" ref="U61:U68" si="14">M61*T61</f>
        <v>0</v>
      </c>
      <c r="V61" s="251"/>
      <c r="W61" s="250">
        <f t="shared" ref="W61:W68" si="15">N61*V61</f>
        <v>0</v>
      </c>
      <c r="X61" s="557">
        <f t="shared" ref="X61:X68" si="16">U61+W61</f>
        <v>0</v>
      </c>
      <c r="Y61" s="558"/>
      <c r="AK61" s="178"/>
    </row>
    <row r="62" spans="2:37" ht="27" customHeight="1" x14ac:dyDescent="0.2">
      <c r="B62" s="262">
        <v>17</v>
      </c>
      <c r="C62" s="435" t="s">
        <v>215</v>
      </c>
      <c r="D62" s="436"/>
      <c r="E62" s="437"/>
      <c r="F62" s="441"/>
      <c r="G62" s="442"/>
      <c r="H62" s="442"/>
      <c r="I62" s="442"/>
      <c r="J62" s="442"/>
      <c r="K62" s="442"/>
      <c r="L62" s="443"/>
      <c r="M62" s="236"/>
      <c r="N62" s="232"/>
      <c r="P62" s="438"/>
      <c r="Q62" s="439"/>
      <c r="R62" s="439"/>
      <c r="S62" s="440"/>
      <c r="T62" s="251"/>
      <c r="U62" s="250">
        <f t="shared" si="14"/>
        <v>0</v>
      </c>
      <c r="V62" s="252"/>
      <c r="W62" s="246"/>
      <c r="X62" s="557">
        <f t="shared" si="16"/>
        <v>0</v>
      </c>
      <c r="Y62" s="558"/>
      <c r="AK62" s="178"/>
    </row>
    <row r="63" spans="2:37" ht="27" customHeight="1" x14ac:dyDescent="0.2">
      <c r="B63" s="262">
        <v>18</v>
      </c>
      <c r="C63" s="435" t="s">
        <v>216</v>
      </c>
      <c r="D63" s="436"/>
      <c r="E63" s="437"/>
      <c r="F63" s="441"/>
      <c r="G63" s="442"/>
      <c r="H63" s="442"/>
      <c r="I63" s="442"/>
      <c r="J63" s="442"/>
      <c r="K63" s="442"/>
      <c r="L63" s="443"/>
      <c r="M63" s="236"/>
      <c r="N63" s="232"/>
      <c r="P63" s="438"/>
      <c r="Q63" s="439"/>
      <c r="R63" s="439"/>
      <c r="S63" s="440"/>
      <c r="T63" s="251"/>
      <c r="U63" s="250">
        <f t="shared" si="14"/>
        <v>0</v>
      </c>
      <c r="V63" s="252"/>
      <c r="W63" s="246"/>
      <c r="X63" s="557">
        <f t="shared" si="16"/>
        <v>0</v>
      </c>
      <c r="Y63" s="558"/>
      <c r="AK63" s="178"/>
    </row>
    <row r="64" spans="2:37" ht="27" customHeight="1" x14ac:dyDescent="0.2">
      <c r="B64" s="262">
        <v>19</v>
      </c>
      <c r="C64" s="435" t="s">
        <v>217</v>
      </c>
      <c r="D64" s="436"/>
      <c r="E64" s="437"/>
      <c r="F64" s="441"/>
      <c r="G64" s="442"/>
      <c r="H64" s="442"/>
      <c r="I64" s="442"/>
      <c r="J64" s="442"/>
      <c r="K64" s="442"/>
      <c r="L64" s="443"/>
      <c r="M64" s="236"/>
      <c r="N64" s="232"/>
      <c r="P64" s="438"/>
      <c r="Q64" s="439"/>
      <c r="R64" s="439"/>
      <c r="S64" s="440"/>
      <c r="T64" s="251"/>
      <c r="U64" s="250">
        <f t="shared" si="14"/>
        <v>0</v>
      </c>
      <c r="V64" s="252"/>
      <c r="W64" s="246"/>
      <c r="X64" s="557">
        <f t="shared" si="16"/>
        <v>0</v>
      </c>
      <c r="Y64" s="558"/>
      <c r="AK64" s="178"/>
    </row>
    <row r="65" spans="1:37" ht="27" customHeight="1" x14ac:dyDescent="0.2">
      <c r="B65" s="262">
        <v>20</v>
      </c>
      <c r="C65" s="435" t="s">
        <v>218</v>
      </c>
      <c r="D65" s="436"/>
      <c r="E65" s="437"/>
      <c r="F65" s="441"/>
      <c r="G65" s="442"/>
      <c r="H65" s="442"/>
      <c r="I65" s="442"/>
      <c r="J65" s="442"/>
      <c r="K65" s="442"/>
      <c r="L65" s="443"/>
      <c r="M65" s="236"/>
      <c r="N65" s="232"/>
      <c r="P65" s="438"/>
      <c r="Q65" s="439"/>
      <c r="R65" s="439"/>
      <c r="S65" s="440"/>
      <c r="T65" s="251"/>
      <c r="U65" s="250">
        <f t="shared" si="14"/>
        <v>0</v>
      </c>
      <c r="V65" s="252"/>
      <c r="W65" s="246"/>
      <c r="X65" s="557">
        <f t="shared" si="16"/>
        <v>0</v>
      </c>
      <c r="Y65" s="558"/>
      <c r="AK65" s="178"/>
    </row>
    <row r="66" spans="1:37" ht="27" customHeight="1" x14ac:dyDescent="0.2">
      <c r="B66" s="262">
        <v>21</v>
      </c>
      <c r="C66" s="435" t="s">
        <v>219</v>
      </c>
      <c r="D66" s="436"/>
      <c r="E66" s="437"/>
      <c r="F66" s="441"/>
      <c r="G66" s="442"/>
      <c r="H66" s="442"/>
      <c r="I66" s="442"/>
      <c r="J66" s="442"/>
      <c r="K66" s="442"/>
      <c r="L66" s="443"/>
      <c r="M66" s="236"/>
      <c r="N66" s="232"/>
      <c r="P66" s="438"/>
      <c r="Q66" s="439"/>
      <c r="R66" s="439"/>
      <c r="S66" s="440"/>
      <c r="T66" s="251"/>
      <c r="U66" s="250">
        <f t="shared" si="14"/>
        <v>0</v>
      </c>
      <c r="V66" s="251"/>
      <c r="W66" s="250">
        <f t="shared" si="15"/>
        <v>0</v>
      </c>
      <c r="X66" s="557">
        <f t="shared" si="16"/>
        <v>0</v>
      </c>
      <c r="Y66" s="558"/>
      <c r="AK66" s="178"/>
    </row>
    <row r="67" spans="1:37" ht="27" customHeight="1" x14ac:dyDescent="0.2">
      <c r="B67" s="262">
        <v>22</v>
      </c>
      <c r="C67" s="435" t="s">
        <v>220</v>
      </c>
      <c r="D67" s="436"/>
      <c r="E67" s="437"/>
      <c r="F67" s="441"/>
      <c r="G67" s="442"/>
      <c r="H67" s="442"/>
      <c r="I67" s="442"/>
      <c r="J67" s="442"/>
      <c r="K67" s="442"/>
      <c r="L67" s="443"/>
      <c r="M67" s="236"/>
      <c r="N67" s="232"/>
      <c r="P67" s="438"/>
      <c r="Q67" s="439"/>
      <c r="R67" s="439"/>
      <c r="S67" s="440"/>
      <c r="T67" s="251"/>
      <c r="U67" s="250">
        <f t="shared" si="14"/>
        <v>0</v>
      </c>
      <c r="V67" s="252"/>
      <c r="W67" s="246"/>
      <c r="X67" s="557">
        <f t="shared" si="16"/>
        <v>0</v>
      </c>
      <c r="Y67" s="558"/>
      <c r="AK67" s="178"/>
    </row>
    <row r="68" spans="1:37" ht="27" customHeight="1" x14ac:dyDescent="0.2">
      <c r="B68" s="262">
        <v>23</v>
      </c>
      <c r="C68" s="435" t="s">
        <v>221</v>
      </c>
      <c r="D68" s="436"/>
      <c r="E68" s="437"/>
      <c r="F68" s="441"/>
      <c r="G68" s="442"/>
      <c r="H68" s="442"/>
      <c r="I68" s="442"/>
      <c r="J68" s="442"/>
      <c r="K68" s="442"/>
      <c r="L68" s="443"/>
      <c r="M68" s="236"/>
      <c r="N68" s="236"/>
      <c r="P68" s="438"/>
      <c r="Q68" s="439"/>
      <c r="R68" s="439"/>
      <c r="S68" s="440"/>
      <c r="T68" s="251"/>
      <c r="U68" s="249">
        <f t="shared" si="14"/>
        <v>0</v>
      </c>
      <c r="V68" s="253"/>
      <c r="W68" s="249">
        <f t="shared" si="15"/>
        <v>0</v>
      </c>
      <c r="X68" s="298">
        <f t="shared" si="16"/>
        <v>0</v>
      </c>
      <c r="Y68" s="563"/>
      <c r="AK68" s="178"/>
    </row>
    <row r="69" spans="1:37" ht="7.5" customHeight="1" x14ac:dyDescent="0.2">
      <c r="C69" s="1"/>
      <c r="H69" s="33"/>
      <c r="P69" s="74"/>
      <c r="Q69" s="74"/>
      <c r="R69" s="74"/>
      <c r="Y69" s="225"/>
      <c r="Z69" s="42"/>
      <c r="AA69" s="42"/>
    </row>
    <row r="70" spans="1:37" ht="27" customHeight="1" x14ac:dyDescent="0.2">
      <c r="C70" s="1"/>
      <c r="P70" s="74"/>
      <c r="Q70" s="74"/>
      <c r="R70" s="74"/>
      <c r="W70" s="78" t="s">
        <v>123</v>
      </c>
      <c r="X70" s="559">
        <f>SUM(X46:X68)</f>
        <v>0</v>
      </c>
      <c r="Y70" s="561"/>
      <c r="Z70" s="42"/>
      <c r="AA70" s="42"/>
      <c r="AK70" s="178"/>
    </row>
    <row r="71" spans="1:37" ht="21" customHeight="1" x14ac:dyDescent="0.25">
      <c r="B71" s="263" t="s">
        <v>300</v>
      </c>
      <c r="C71" s="264"/>
      <c r="D71" s="265"/>
      <c r="E71" s="265"/>
      <c r="F71" s="265"/>
      <c r="G71" s="265"/>
      <c r="H71" s="266"/>
      <c r="I71" s="265"/>
      <c r="J71" s="265"/>
      <c r="K71" s="265"/>
      <c r="L71" s="265"/>
      <c r="M71" s="265"/>
      <c r="N71" s="267"/>
      <c r="P71" s="74"/>
      <c r="Q71" s="74"/>
      <c r="R71" s="74"/>
      <c r="X71" s="247"/>
      <c r="Y71" s="248"/>
      <c r="Z71" s="42"/>
      <c r="AA71" s="42"/>
    </row>
    <row r="72" spans="1:37" ht="24" customHeight="1" x14ac:dyDescent="0.2">
      <c r="B72" s="268" t="s">
        <v>299</v>
      </c>
      <c r="C72" s="269"/>
      <c r="D72" s="270"/>
      <c r="E72" s="270"/>
      <c r="F72" s="270"/>
      <c r="G72" s="270"/>
      <c r="H72" s="271"/>
      <c r="I72" s="270"/>
      <c r="J72" s="270"/>
      <c r="K72" s="270"/>
      <c r="L72" s="270"/>
      <c r="M72" s="270"/>
      <c r="N72" s="272"/>
      <c r="P72" s="74"/>
      <c r="Q72" s="74"/>
      <c r="R72" s="74"/>
      <c r="X72" s="247"/>
      <c r="Y72" s="248"/>
      <c r="Z72" s="42"/>
      <c r="AA72" s="42"/>
    </row>
    <row r="73" spans="1:37" ht="12.75" customHeight="1" x14ac:dyDescent="0.2">
      <c r="C73" s="1"/>
      <c r="H73" s="33"/>
      <c r="P73" s="74"/>
      <c r="Q73" s="74"/>
      <c r="R73" s="74"/>
      <c r="X73" s="247"/>
      <c r="Y73" s="248"/>
      <c r="Z73" s="42"/>
      <c r="AA73" s="42"/>
    </row>
    <row r="74" spans="1:37" customFormat="1" ht="12.75" customHeight="1" x14ac:dyDescent="0.2">
      <c r="A74" s="277"/>
      <c r="B74" s="278" t="s">
        <v>314</v>
      </c>
      <c r="K74" s="1"/>
      <c r="L74" s="1"/>
      <c r="M74" s="279"/>
      <c r="N74" s="279" t="s">
        <v>315</v>
      </c>
      <c r="V74" s="562" t="s">
        <v>316</v>
      </c>
      <c r="W74" s="562"/>
      <c r="X74" s="280" t="s">
        <v>317</v>
      </c>
      <c r="Y74" s="281"/>
    </row>
    <row r="75" spans="1:37" ht="30" customHeight="1" x14ac:dyDescent="0.2">
      <c r="B75" s="262">
        <v>24</v>
      </c>
      <c r="C75" s="243" t="s">
        <v>318</v>
      </c>
      <c r="D75" s="303" t="s">
        <v>319</v>
      </c>
      <c r="E75" s="301"/>
      <c r="F75" s="301"/>
      <c r="G75" s="301"/>
      <c r="H75" s="301"/>
      <c r="I75" s="301"/>
      <c r="J75" s="301"/>
      <c r="K75" s="301"/>
      <c r="L75" s="301"/>
      <c r="M75" s="302"/>
      <c r="N75" s="282"/>
      <c r="P75" s="243" t="s">
        <v>320</v>
      </c>
      <c r="Q75" s="295"/>
      <c r="R75" s="295"/>
      <c r="S75" s="295"/>
      <c r="T75" s="295"/>
      <c r="U75" s="295"/>
      <c r="V75" s="296"/>
      <c r="W75" s="297"/>
      <c r="X75" s="298">
        <f>V75*N75</f>
        <v>0</v>
      </c>
      <c r="Y75" s="299"/>
      <c r="AK75" s="178"/>
    </row>
    <row r="76" spans="1:37" ht="30" customHeight="1" x14ac:dyDescent="0.2">
      <c r="B76" s="262">
        <v>25</v>
      </c>
      <c r="C76" s="243" t="s">
        <v>321</v>
      </c>
      <c r="D76" s="303" t="s">
        <v>322</v>
      </c>
      <c r="E76" s="301"/>
      <c r="F76" s="301"/>
      <c r="G76" s="301"/>
      <c r="H76" s="301"/>
      <c r="I76" s="301"/>
      <c r="J76" s="301"/>
      <c r="K76" s="301"/>
      <c r="L76" s="301"/>
      <c r="M76" s="302"/>
      <c r="N76" s="282"/>
      <c r="P76" s="243" t="s">
        <v>323</v>
      </c>
      <c r="Q76" s="295"/>
      <c r="R76" s="295"/>
      <c r="S76" s="295"/>
      <c r="T76" s="295"/>
      <c r="U76" s="295"/>
      <c r="V76" s="296"/>
      <c r="W76" s="297"/>
      <c r="X76" s="298">
        <f t="shared" ref="X76:X83" si="17">V76*N76</f>
        <v>0</v>
      </c>
      <c r="Y76" s="299"/>
      <c r="AK76" s="178"/>
    </row>
    <row r="77" spans="1:37" ht="30" customHeight="1" x14ac:dyDescent="0.2">
      <c r="B77" s="262">
        <v>26</v>
      </c>
      <c r="C77" s="243" t="s">
        <v>324</v>
      </c>
      <c r="D77" s="303" t="s">
        <v>325</v>
      </c>
      <c r="E77" s="301"/>
      <c r="F77" s="301"/>
      <c r="G77" s="301"/>
      <c r="H77" s="301"/>
      <c r="I77" s="301"/>
      <c r="J77" s="301"/>
      <c r="K77" s="301"/>
      <c r="L77" s="301"/>
      <c r="M77" s="302"/>
      <c r="N77" s="282"/>
      <c r="P77" s="243" t="s">
        <v>326</v>
      </c>
      <c r="Q77" s="295"/>
      <c r="R77" s="295"/>
      <c r="S77" s="295"/>
      <c r="T77" s="295"/>
      <c r="U77" s="295"/>
      <c r="V77" s="296"/>
      <c r="W77" s="297"/>
      <c r="X77" s="298">
        <f t="shared" si="17"/>
        <v>0</v>
      </c>
      <c r="Y77" s="299"/>
      <c r="AK77" s="178"/>
    </row>
    <row r="78" spans="1:37" ht="30" customHeight="1" x14ac:dyDescent="0.2">
      <c r="B78" s="262">
        <v>27</v>
      </c>
      <c r="C78" s="243" t="s">
        <v>327</v>
      </c>
      <c r="D78" s="303" t="s">
        <v>328</v>
      </c>
      <c r="E78" s="301"/>
      <c r="F78" s="301"/>
      <c r="G78" s="301"/>
      <c r="H78" s="301"/>
      <c r="I78" s="301"/>
      <c r="J78" s="301"/>
      <c r="K78" s="301"/>
      <c r="L78" s="301"/>
      <c r="M78" s="302"/>
      <c r="N78" s="282"/>
      <c r="P78" s="243" t="s">
        <v>329</v>
      </c>
      <c r="Q78" s="295"/>
      <c r="R78" s="295"/>
      <c r="S78" s="295"/>
      <c r="T78" s="295"/>
      <c r="U78" s="295"/>
      <c r="V78" s="296"/>
      <c r="W78" s="297"/>
      <c r="X78" s="298">
        <f t="shared" si="17"/>
        <v>0</v>
      </c>
      <c r="Y78" s="299"/>
      <c r="AK78" s="178"/>
    </row>
    <row r="79" spans="1:37" ht="30" customHeight="1" x14ac:dyDescent="0.2">
      <c r="B79" s="262">
        <v>28</v>
      </c>
      <c r="C79" s="243" t="s">
        <v>330</v>
      </c>
      <c r="D79" s="300" t="s">
        <v>344</v>
      </c>
      <c r="E79" s="301"/>
      <c r="F79" s="301"/>
      <c r="G79" s="301"/>
      <c r="H79" s="301"/>
      <c r="I79" s="301"/>
      <c r="J79" s="301"/>
      <c r="K79" s="301"/>
      <c r="L79" s="301"/>
      <c r="M79" s="302"/>
      <c r="N79" s="282"/>
      <c r="P79" s="243" t="s">
        <v>331</v>
      </c>
      <c r="Q79" s="295"/>
      <c r="R79" s="295"/>
      <c r="S79" s="295"/>
      <c r="T79" s="295"/>
      <c r="U79" s="295"/>
      <c r="V79" s="296"/>
      <c r="W79" s="297"/>
      <c r="X79" s="298">
        <f t="shared" si="17"/>
        <v>0</v>
      </c>
      <c r="Y79" s="299"/>
      <c r="AK79" s="178"/>
    </row>
    <row r="80" spans="1:37" ht="30" customHeight="1" x14ac:dyDescent="0.2">
      <c r="B80" s="262">
        <v>29</v>
      </c>
      <c r="C80" s="243" t="s">
        <v>332</v>
      </c>
      <c r="D80" s="300" t="s">
        <v>347</v>
      </c>
      <c r="E80" s="301"/>
      <c r="F80" s="301"/>
      <c r="G80" s="301"/>
      <c r="H80" s="301"/>
      <c r="I80" s="301"/>
      <c r="J80" s="301"/>
      <c r="K80" s="301"/>
      <c r="L80" s="301"/>
      <c r="M80" s="302"/>
      <c r="N80" s="282"/>
      <c r="P80" s="243" t="s">
        <v>333</v>
      </c>
      <c r="Q80" s="295"/>
      <c r="R80" s="295"/>
      <c r="S80" s="295"/>
      <c r="T80" s="295"/>
      <c r="U80" s="295"/>
      <c r="V80" s="296"/>
      <c r="W80" s="297"/>
      <c r="X80" s="298">
        <f t="shared" si="17"/>
        <v>0</v>
      </c>
      <c r="Y80" s="299"/>
      <c r="AK80" s="178"/>
    </row>
    <row r="81" spans="1:44" ht="30" customHeight="1" x14ac:dyDescent="0.2">
      <c r="B81" s="262">
        <v>30</v>
      </c>
      <c r="C81" s="243" t="s">
        <v>334</v>
      </c>
      <c r="D81" s="300" t="s">
        <v>345</v>
      </c>
      <c r="E81" s="301"/>
      <c r="F81" s="301"/>
      <c r="G81" s="301"/>
      <c r="H81" s="301"/>
      <c r="I81" s="301"/>
      <c r="J81" s="301"/>
      <c r="K81" s="301"/>
      <c r="L81" s="301"/>
      <c r="M81" s="302"/>
      <c r="N81" s="282"/>
      <c r="P81" s="243" t="s">
        <v>331</v>
      </c>
      <c r="Q81" s="295"/>
      <c r="R81" s="295"/>
      <c r="S81" s="295"/>
      <c r="T81" s="295"/>
      <c r="U81" s="295"/>
      <c r="V81" s="296"/>
      <c r="W81" s="297"/>
      <c r="X81" s="298">
        <f t="shared" si="17"/>
        <v>0</v>
      </c>
      <c r="Y81" s="299"/>
      <c r="AK81" s="178"/>
    </row>
    <row r="82" spans="1:44" ht="30" customHeight="1" x14ac:dyDescent="0.2">
      <c r="B82" s="262">
        <v>31</v>
      </c>
      <c r="C82" s="243" t="s">
        <v>335</v>
      </c>
      <c r="D82" s="300" t="s">
        <v>346</v>
      </c>
      <c r="E82" s="301"/>
      <c r="F82" s="301"/>
      <c r="G82" s="301"/>
      <c r="H82" s="301"/>
      <c r="I82" s="301"/>
      <c r="J82" s="301"/>
      <c r="K82" s="301"/>
      <c r="L82" s="301"/>
      <c r="M82" s="302"/>
      <c r="N82" s="282"/>
      <c r="P82" s="243" t="s">
        <v>336</v>
      </c>
      <c r="Q82" s="295"/>
      <c r="R82" s="295"/>
      <c r="S82" s="295"/>
      <c r="T82" s="295"/>
      <c r="U82" s="295"/>
      <c r="V82" s="296"/>
      <c r="W82" s="297"/>
      <c r="X82" s="298">
        <f t="shared" si="17"/>
        <v>0</v>
      </c>
      <c r="Y82" s="299"/>
      <c r="AK82" s="178"/>
    </row>
    <row r="83" spans="1:44" ht="30" customHeight="1" x14ac:dyDescent="0.2">
      <c r="B83" s="262">
        <v>32</v>
      </c>
      <c r="C83" s="243" t="s">
        <v>337</v>
      </c>
      <c r="D83" s="303" t="s">
        <v>245</v>
      </c>
      <c r="E83" s="301"/>
      <c r="F83" s="301"/>
      <c r="G83" s="301"/>
      <c r="H83" s="301"/>
      <c r="I83" s="301"/>
      <c r="J83" s="301"/>
      <c r="K83" s="301"/>
      <c r="L83" s="301"/>
      <c r="M83" s="302"/>
      <c r="N83" s="282"/>
      <c r="P83" s="243" t="s">
        <v>336</v>
      </c>
      <c r="Q83" s="295"/>
      <c r="R83" s="295"/>
      <c r="S83" s="295"/>
      <c r="T83" s="295"/>
      <c r="U83" s="295"/>
      <c r="V83" s="296"/>
      <c r="W83" s="297"/>
      <c r="X83" s="298">
        <f t="shared" si="17"/>
        <v>0</v>
      </c>
      <c r="Y83" s="299"/>
      <c r="AK83" s="178"/>
    </row>
    <row r="84" spans="1:44" ht="31.5" customHeight="1" x14ac:dyDescent="0.2">
      <c r="B84" s="216"/>
      <c r="C84" s="275"/>
      <c r="D84" s="283"/>
      <c r="E84" s="283"/>
      <c r="F84" s="283"/>
      <c r="G84" s="283"/>
      <c r="H84" s="283"/>
      <c r="I84" s="283"/>
      <c r="J84" s="283"/>
      <c r="K84" s="283"/>
      <c r="L84" s="283"/>
      <c r="M84" s="284" t="s">
        <v>315</v>
      </c>
      <c r="N84" s="285" t="s">
        <v>338</v>
      </c>
    </row>
    <row r="85" spans="1:44" ht="64.5" customHeight="1" x14ac:dyDescent="0.2">
      <c r="B85" s="262">
        <v>33</v>
      </c>
      <c r="C85" s="286" t="s">
        <v>339</v>
      </c>
      <c r="D85" s="292"/>
      <c r="E85" s="293"/>
      <c r="F85" s="293"/>
      <c r="G85" s="293"/>
      <c r="H85" s="293"/>
      <c r="I85" s="293"/>
      <c r="J85" s="293"/>
      <c r="K85" s="293"/>
      <c r="L85" s="294"/>
      <c r="M85" s="287"/>
      <c r="N85" s="287" t="s">
        <v>340</v>
      </c>
      <c r="P85" s="243" t="s">
        <v>341</v>
      </c>
      <c r="Q85" s="295"/>
      <c r="R85" s="295"/>
      <c r="S85" s="295"/>
      <c r="T85" s="295"/>
      <c r="U85" s="295"/>
      <c r="V85" s="296"/>
      <c r="W85" s="297"/>
      <c r="X85" s="298">
        <f>V85*M85</f>
        <v>0</v>
      </c>
      <c r="Y85" s="299"/>
      <c r="AK85" s="178"/>
    </row>
    <row r="86" spans="1:44" ht="64.5" customHeight="1" x14ac:dyDescent="0.2">
      <c r="B86" s="262">
        <v>34</v>
      </c>
      <c r="C86" s="286" t="s">
        <v>342</v>
      </c>
      <c r="D86" s="292"/>
      <c r="E86" s="293"/>
      <c r="F86" s="293"/>
      <c r="G86" s="293"/>
      <c r="H86" s="293"/>
      <c r="I86" s="293"/>
      <c r="J86" s="293"/>
      <c r="K86" s="293"/>
      <c r="L86" s="294"/>
      <c r="M86" s="287"/>
      <c r="N86" s="287" t="s">
        <v>340</v>
      </c>
      <c r="P86" s="243" t="s">
        <v>341</v>
      </c>
      <c r="Q86" s="295"/>
      <c r="R86" s="295"/>
      <c r="S86" s="295"/>
      <c r="T86" s="295"/>
      <c r="U86" s="295"/>
      <c r="V86" s="296"/>
      <c r="W86" s="297"/>
      <c r="X86" s="298">
        <f>V86*M86</f>
        <v>0</v>
      </c>
      <c r="Y86" s="299"/>
      <c r="AK86" s="178"/>
    </row>
    <row r="87" spans="1:44" ht="15" customHeight="1" x14ac:dyDescent="0.2">
      <c r="B87" s="216"/>
      <c r="C87" s="216"/>
      <c r="D87" s="216"/>
      <c r="E87" s="216"/>
      <c r="F87" s="216"/>
      <c r="G87" s="216"/>
      <c r="H87" s="216"/>
      <c r="I87" s="216"/>
      <c r="J87" s="216"/>
      <c r="K87" s="216"/>
      <c r="L87" s="216"/>
      <c r="M87" s="216"/>
      <c r="N87" s="216"/>
      <c r="O87" s="216"/>
      <c r="P87" s="216"/>
      <c r="Q87" s="216"/>
      <c r="R87" s="216"/>
      <c r="S87" s="216"/>
      <c r="T87" s="216"/>
      <c r="U87" s="216"/>
      <c r="V87" s="216"/>
      <c r="W87" s="216"/>
      <c r="X87" s="288"/>
      <c r="Y87" s="216"/>
      <c r="Z87" s="216"/>
      <c r="AA87" s="216"/>
      <c r="AB87" s="216"/>
      <c r="AC87" s="216"/>
      <c r="AD87" s="216"/>
      <c r="AE87" s="216"/>
      <c r="AF87" s="216"/>
      <c r="AG87" s="216"/>
      <c r="AH87" s="216"/>
      <c r="AI87" s="216"/>
      <c r="AJ87" s="216"/>
    </row>
    <row r="88" spans="1:44" ht="27" customHeight="1" x14ac:dyDescent="0.2">
      <c r="W88" s="78" t="s">
        <v>343</v>
      </c>
      <c r="X88" s="559">
        <f>SUM(X75:Y86)</f>
        <v>0</v>
      </c>
      <c r="Y88" s="561"/>
      <c r="AK88" s="290"/>
    </row>
    <row r="89" spans="1:44" ht="15" customHeight="1" x14ac:dyDescent="0.2">
      <c r="B89" s="216"/>
      <c r="C89" s="216"/>
      <c r="D89" s="216"/>
      <c r="E89" s="216"/>
      <c r="F89" s="216"/>
      <c r="G89" s="216"/>
      <c r="H89" s="216"/>
      <c r="I89" s="216"/>
      <c r="J89" s="216"/>
      <c r="K89" s="216"/>
      <c r="L89" s="216"/>
      <c r="M89" s="216"/>
      <c r="N89" s="216"/>
      <c r="O89" s="216"/>
      <c r="P89" s="216"/>
      <c r="Q89" s="216"/>
      <c r="R89" s="216"/>
      <c r="S89" s="216"/>
      <c r="T89" s="216"/>
      <c r="U89" s="216"/>
      <c r="V89" s="216"/>
      <c r="W89" s="216"/>
      <c r="X89" s="289"/>
      <c r="Y89" s="216"/>
      <c r="Z89" s="216"/>
      <c r="AA89" s="216"/>
      <c r="AB89" s="216"/>
      <c r="AC89" s="216"/>
      <c r="AD89" s="216"/>
      <c r="AE89" s="216"/>
      <c r="AF89" s="216"/>
      <c r="AG89" s="216"/>
      <c r="AH89" s="216"/>
      <c r="AI89" s="216"/>
      <c r="AJ89" s="216"/>
    </row>
    <row r="90" spans="1:44" ht="27" customHeight="1" x14ac:dyDescent="0.2">
      <c r="A90" s="214"/>
      <c r="B90" s="338"/>
      <c r="C90" s="338"/>
      <c r="D90" s="338"/>
      <c r="E90" s="338"/>
      <c r="F90" s="338"/>
      <c r="J90" s="42"/>
      <c r="P90" s="42"/>
      <c r="Q90" s="42"/>
      <c r="R90" s="42"/>
      <c r="S90" s="42"/>
      <c r="T90" s="42"/>
      <c r="U90" s="42"/>
      <c r="V90" s="42"/>
      <c r="W90" s="78" t="s">
        <v>124</v>
      </c>
      <c r="X90" s="559">
        <f>X70+X88</f>
        <v>0</v>
      </c>
      <c r="Y90" s="560"/>
      <c r="Z90" s="42"/>
      <c r="AA90" s="42"/>
      <c r="AK90" s="178"/>
    </row>
    <row r="91" spans="1:44" ht="34.5" customHeight="1" x14ac:dyDescent="0.2">
      <c r="B91" s="59" t="s">
        <v>202</v>
      </c>
      <c r="F91" s="54"/>
      <c r="K91" s="59"/>
      <c r="N91" s="54"/>
      <c r="V91" s="276" t="s">
        <v>196</v>
      </c>
      <c r="AF91" s="65"/>
      <c r="AG91" s="65"/>
      <c r="AH91" s="65"/>
      <c r="AI91" s="65"/>
      <c r="AJ91" s="65"/>
      <c r="AK91" s="65"/>
      <c r="AL91" s="65"/>
      <c r="AM91" s="65"/>
      <c r="AN91" s="65"/>
      <c r="AO91" s="65"/>
      <c r="AP91" s="65"/>
      <c r="AQ91" s="65"/>
      <c r="AR91" s="65"/>
    </row>
    <row r="92" spans="1:44" ht="6.75" customHeight="1" x14ac:dyDescent="0.2">
      <c r="B92" s="59"/>
      <c r="K92" s="59"/>
      <c r="N92" s="54"/>
      <c r="AF92" s="65"/>
      <c r="AG92" s="65"/>
      <c r="AH92" s="65"/>
      <c r="AI92" s="65"/>
      <c r="AJ92" s="65"/>
      <c r="AK92" s="65"/>
      <c r="AL92" s="65"/>
      <c r="AM92" s="65"/>
      <c r="AN92" s="65"/>
      <c r="AO92" s="65"/>
      <c r="AP92" s="65"/>
      <c r="AQ92" s="65"/>
      <c r="AR92" s="65"/>
    </row>
    <row r="93" spans="1:44" ht="42" customHeight="1" x14ac:dyDescent="0.2">
      <c r="B93" s="547" t="s">
        <v>134</v>
      </c>
      <c r="C93" s="548"/>
      <c r="D93" s="548"/>
      <c r="E93" s="548"/>
      <c r="F93" s="548"/>
      <c r="G93" s="548"/>
      <c r="H93" s="548"/>
      <c r="I93" s="548"/>
      <c r="J93" s="549"/>
      <c r="K93" s="91"/>
      <c r="L93" s="412" t="s">
        <v>198</v>
      </c>
      <c r="M93" s="413"/>
      <c r="N93" s="414"/>
      <c r="O93" s="91"/>
      <c r="P93" s="91"/>
      <c r="Q93" s="91"/>
      <c r="R93" s="91"/>
      <c r="AF93" s="65"/>
      <c r="AG93" s="65"/>
      <c r="AH93" s="65"/>
      <c r="AI93" s="65"/>
      <c r="AJ93" s="65"/>
      <c r="AK93" s="65"/>
      <c r="AL93" s="65"/>
      <c r="AM93" s="65"/>
      <c r="AN93" s="65"/>
      <c r="AO93" s="65"/>
      <c r="AP93" s="65"/>
      <c r="AQ93" s="65"/>
      <c r="AR93" s="65"/>
    </row>
    <row r="94" spans="1:44" ht="12.75" customHeight="1" x14ac:dyDescent="0.2">
      <c r="A94" s="214"/>
      <c r="B94" s="402"/>
      <c r="C94" s="314"/>
      <c r="D94" s="314"/>
      <c r="E94" s="43"/>
      <c r="F94" s="43"/>
      <c r="G94" s="43"/>
      <c r="H94" s="43"/>
      <c r="I94" s="43"/>
      <c r="J94" s="42"/>
      <c r="L94" s="415"/>
      <c r="M94" s="416"/>
      <c r="N94" s="417"/>
      <c r="P94" s="42"/>
      <c r="Q94" s="42"/>
      <c r="R94" s="42"/>
      <c r="S94" s="42"/>
      <c r="T94" s="42"/>
      <c r="U94" s="42"/>
      <c r="V94" s="42"/>
      <c r="W94" s="42"/>
      <c r="X94" s="78"/>
      <c r="Y94" s="79"/>
      <c r="Z94" s="42"/>
      <c r="AA94" s="42"/>
    </row>
    <row r="95" spans="1:44" ht="17.25" customHeight="1" x14ac:dyDescent="0.2">
      <c r="A95" s="214"/>
      <c r="B95" s="402" t="s">
        <v>125</v>
      </c>
      <c r="C95" s="402"/>
      <c r="D95" s="402"/>
      <c r="E95" s="402"/>
      <c r="F95" s="402"/>
      <c r="G95" s="402"/>
      <c r="H95" s="402"/>
      <c r="I95" s="402"/>
      <c r="J95" s="42"/>
      <c r="L95" s="415"/>
      <c r="M95" s="416"/>
      <c r="N95" s="417"/>
      <c r="P95" s="42"/>
      <c r="Q95" s="42"/>
      <c r="R95" s="42"/>
      <c r="S95" s="42"/>
      <c r="T95" s="42"/>
      <c r="U95" s="42"/>
      <c r="V95" s="42"/>
      <c r="W95" s="42"/>
      <c r="X95" s="78"/>
      <c r="Y95" s="79"/>
      <c r="Z95" s="42"/>
      <c r="AA95" s="42"/>
    </row>
    <row r="96" spans="1:44" ht="24.75" customHeight="1" x14ac:dyDescent="0.2">
      <c r="A96" s="218"/>
      <c r="B96" s="315" t="s">
        <v>170</v>
      </c>
      <c r="C96" s="316"/>
      <c r="D96" s="316"/>
      <c r="E96" s="316"/>
      <c r="F96" s="316"/>
      <c r="G96" s="316"/>
      <c r="H96" s="316"/>
      <c r="I96" s="316"/>
      <c r="J96" s="317"/>
      <c r="K96" s="220"/>
      <c r="L96" s="415"/>
      <c r="M96" s="416"/>
      <c r="N96" s="417"/>
      <c r="P96" s="42"/>
      <c r="Q96" s="42"/>
      <c r="R96" s="42"/>
      <c r="S96" s="42"/>
      <c r="T96" s="42"/>
      <c r="U96" s="42"/>
      <c r="V96" s="42"/>
      <c r="W96" s="42"/>
      <c r="X96" s="78"/>
      <c r="Y96" s="79"/>
      <c r="Z96" s="42"/>
      <c r="AA96" s="42"/>
    </row>
    <row r="97" spans="1:34" ht="17.25" customHeight="1" x14ac:dyDescent="0.2">
      <c r="A97" s="214">
        <v>1</v>
      </c>
      <c r="B97" s="43"/>
      <c r="C97" s="43"/>
      <c r="D97" s="43"/>
      <c r="E97" s="43"/>
      <c r="F97" s="14"/>
      <c r="G97" s="43"/>
      <c r="H97" s="43"/>
      <c r="I97" s="43"/>
      <c r="J97" s="42"/>
      <c r="L97" s="418"/>
      <c r="M97" s="419"/>
      <c r="N97" s="420"/>
      <c r="P97" s="42"/>
      <c r="Q97" s="42"/>
      <c r="R97" s="42"/>
      <c r="S97" s="42"/>
      <c r="T97" s="42"/>
      <c r="U97" s="42"/>
      <c r="V97" s="42"/>
      <c r="W97" s="42"/>
      <c r="X97" s="78"/>
      <c r="Y97" s="79"/>
      <c r="Z97" s="42"/>
      <c r="AA97" s="42"/>
    </row>
    <row r="98" spans="1:34" ht="17.25" customHeight="1" x14ac:dyDescent="0.2">
      <c r="A98" s="214">
        <v>1</v>
      </c>
      <c r="B98" s="338" t="s">
        <v>135</v>
      </c>
      <c r="C98" s="553"/>
      <c r="D98" s="553"/>
      <c r="E98" s="544"/>
      <c r="F98" s="544"/>
      <c r="G98" s="544"/>
      <c r="H98" s="544"/>
      <c r="I98" s="544"/>
      <c r="J98" s="42"/>
      <c r="K98" s="54"/>
      <c r="P98" s="42"/>
      <c r="Q98" s="42"/>
      <c r="R98" s="42"/>
      <c r="S98" s="42"/>
      <c r="T98" s="42"/>
      <c r="U98" s="42"/>
      <c r="V98" s="42"/>
      <c r="W98" s="42"/>
      <c r="X98" s="78"/>
      <c r="Y98" s="79"/>
      <c r="Z98" s="42"/>
      <c r="AA98" s="42"/>
    </row>
    <row r="99" spans="1:34" ht="8.25" customHeight="1" x14ac:dyDescent="0.2">
      <c r="A99" s="214">
        <v>1</v>
      </c>
      <c r="J99" s="42"/>
      <c r="P99" s="42"/>
      <c r="Q99" s="42"/>
      <c r="R99" s="42"/>
      <c r="S99" s="42"/>
      <c r="T99" s="42"/>
      <c r="U99" s="42"/>
      <c r="V99" s="42"/>
      <c r="W99" s="42"/>
      <c r="X99" s="78"/>
      <c r="Y99" s="79"/>
      <c r="Z99" s="42"/>
      <c r="AA99" s="42"/>
    </row>
    <row r="100" spans="1:34" ht="42" customHeight="1" x14ac:dyDescent="0.2">
      <c r="A100" s="214">
        <v>1</v>
      </c>
      <c r="B100" s="409" t="s">
        <v>138</v>
      </c>
      <c r="C100" s="410"/>
      <c r="D100" s="410"/>
      <c r="E100" s="410"/>
      <c r="F100" s="410"/>
      <c r="G100" s="410"/>
      <c r="H100" s="410"/>
      <c r="I100" s="410"/>
      <c r="J100" s="411"/>
      <c r="L100" s="421" t="s">
        <v>199</v>
      </c>
      <c r="M100" s="422"/>
      <c r="N100" s="423"/>
      <c r="P100" s="42"/>
      <c r="Q100" s="42"/>
      <c r="R100" s="42"/>
      <c r="S100" s="42"/>
      <c r="T100" s="42"/>
      <c r="U100" s="42"/>
      <c r="V100" s="42"/>
      <c r="W100" s="42"/>
      <c r="X100" s="78"/>
      <c r="Y100" s="79"/>
      <c r="Z100" s="42"/>
      <c r="AA100" s="42"/>
    </row>
    <row r="101" spans="1:34" ht="13.5" customHeight="1" x14ac:dyDescent="0.2">
      <c r="A101" s="214">
        <v>1</v>
      </c>
      <c r="J101" s="42"/>
      <c r="L101" s="424"/>
      <c r="M101" s="425"/>
      <c r="N101" s="426"/>
      <c r="P101" s="42"/>
      <c r="Q101" s="42"/>
      <c r="R101" s="42"/>
      <c r="S101" s="42"/>
      <c r="T101" s="42"/>
      <c r="U101" s="42"/>
      <c r="V101" s="42"/>
      <c r="W101" s="42"/>
      <c r="X101" s="78"/>
      <c r="Y101" s="79"/>
      <c r="Z101" s="42"/>
      <c r="AA101" s="42"/>
    </row>
    <row r="102" spans="1:34" ht="17.25" customHeight="1" x14ac:dyDescent="0.2">
      <c r="A102" s="214">
        <v>1</v>
      </c>
      <c r="B102" s="402" t="s">
        <v>136</v>
      </c>
      <c r="C102" s="402"/>
      <c r="D102" s="402"/>
      <c r="F102" s="44"/>
      <c r="G102" s="44"/>
      <c r="H102" s="44"/>
      <c r="I102" s="44"/>
      <c r="J102" s="42"/>
      <c r="L102" s="424"/>
      <c r="M102" s="425"/>
      <c r="N102" s="426"/>
      <c r="P102" s="42"/>
      <c r="Q102" s="42"/>
      <c r="R102" s="42"/>
      <c r="S102" s="42"/>
      <c r="T102" s="42"/>
      <c r="U102" s="42"/>
      <c r="V102" s="42"/>
      <c r="W102" s="42"/>
      <c r="X102" s="78"/>
      <c r="Y102" s="79"/>
      <c r="Z102" s="42"/>
      <c r="AA102" s="42"/>
    </row>
    <row r="103" spans="1:34" ht="25.5" customHeight="1" x14ac:dyDescent="0.2">
      <c r="A103" s="214">
        <v>1</v>
      </c>
      <c r="B103" s="315" t="s">
        <v>171</v>
      </c>
      <c r="C103" s="316"/>
      <c r="D103" s="316"/>
      <c r="E103" s="316"/>
      <c r="F103" s="316"/>
      <c r="G103" s="316"/>
      <c r="H103" s="316"/>
      <c r="I103" s="316"/>
      <c r="J103" s="317"/>
      <c r="L103" s="427"/>
      <c r="M103" s="428"/>
      <c r="N103" s="429"/>
      <c r="O103" s="124"/>
      <c r="P103" s="124"/>
      <c r="Q103" s="42"/>
      <c r="R103" s="42"/>
      <c r="S103" s="42"/>
      <c r="T103" s="42"/>
      <c r="U103" s="42"/>
      <c r="V103" s="42"/>
      <c r="W103" s="42"/>
      <c r="X103" s="78"/>
      <c r="Y103" s="79"/>
      <c r="Z103" s="42"/>
      <c r="AA103" s="42"/>
    </row>
    <row r="104" spans="1:34" ht="17.25" customHeight="1" x14ac:dyDescent="0.2">
      <c r="A104" s="214"/>
      <c r="B104" s="221"/>
      <c r="C104" s="221"/>
      <c r="D104" s="221"/>
      <c r="E104" s="221"/>
      <c r="F104" s="222"/>
      <c r="G104" s="221"/>
      <c r="H104" s="221"/>
      <c r="I104" s="221"/>
      <c r="J104" s="223"/>
      <c r="K104" s="545"/>
      <c r="L104" s="467"/>
      <c r="M104" s="331"/>
      <c r="N104" s="331"/>
      <c r="P104" s="42"/>
      <c r="Q104" s="42"/>
      <c r="R104" s="42"/>
      <c r="S104" s="42"/>
      <c r="T104" s="42"/>
      <c r="U104" s="42"/>
      <c r="V104" s="42"/>
      <c r="W104" s="42"/>
      <c r="X104" s="78"/>
      <c r="Y104" s="79"/>
      <c r="Z104" s="42"/>
      <c r="AA104" s="42"/>
    </row>
    <row r="105" spans="1:34" ht="20.25" customHeight="1" x14ac:dyDescent="0.2">
      <c r="A105" s="214"/>
      <c r="B105" s="338" t="s">
        <v>203</v>
      </c>
      <c r="C105" s="338"/>
      <c r="D105" s="338"/>
      <c r="E105" s="338"/>
      <c r="F105" s="338"/>
      <c r="G105" s="54"/>
      <c r="J105" s="42"/>
      <c r="K105" s="545"/>
      <c r="L105" s="331"/>
      <c r="M105" s="331"/>
      <c r="N105" s="331"/>
      <c r="P105" s="59" t="s">
        <v>37</v>
      </c>
      <c r="X105" s="78"/>
      <c r="Y105" s="79"/>
      <c r="Z105" s="42"/>
      <c r="AA105" s="42"/>
    </row>
    <row r="106" spans="1:34" ht="30.75" customHeight="1" x14ac:dyDescent="0.2">
      <c r="A106" s="214"/>
      <c r="B106" s="554"/>
      <c r="C106" s="554"/>
      <c r="D106" s="14"/>
      <c r="E106" s="14"/>
      <c r="F106" s="14"/>
      <c r="G106" s="14"/>
      <c r="H106" s="14"/>
      <c r="I106" s="14"/>
      <c r="J106" s="42"/>
      <c r="K106" s="546"/>
      <c r="L106" s="224"/>
      <c r="M106" s="117"/>
      <c r="N106" s="224"/>
      <c r="P106" s="37"/>
      <c r="X106" s="78"/>
      <c r="Y106" s="79"/>
      <c r="Z106" s="42"/>
      <c r="AA106" s="42"/>
    </row>
    <row r="107" spans="1:34" ht="68.25" customHeight="1" x14ac:dyDescent="0.2">
      <c r="A107" s="214"/>
      <c r="B107" s="407" t="s">
        <v>308</v>
      </c>
      <c r="C107" s="408"/>
      <c r="D107" s="550" t="s">
        <v>281</v>
      </c>
      <c r="E107" s="551"/>
      <c r="F107" s="551"/>
      <c r="G107" s="551"/>
      <c r="H107" s="551"/>
      <c r="I107" s="551"/>
      <c r="J107" s="552"/>
      <c r="K107" s="244" t="str">
        <f>IF(ISNUMBER(SEARCH("1",B96)),"Endast ska-krav","Välj typ av krav
(ska/bör)")</f>
        <v>Välj typ av krav
(ska/bör)</v>
      </c>
      <c r="L107" s="245" t="str">
        <f>IF(TillDelVal=1,"","Ange poäng-värde
(vid bör-krav)")</f>
        <v/>
      </c>
      <c r="M107" s="430" t="str">
        <f>IF(TillDelVal=1,"",IF(UtvarderingsVal="Ut3","","Ange prisavdrag 
(vid bör-krav)"))</f>
        <v/>
      </c>
      <c r="N107" s="431"/>
      <c r="P107" s="85" t="s">
        <v>276</v>
      </c>
      <c r="Q107" s="432" t="s">
        <v>86</v>
      </c>
      <c r="R107" s="433"/>
      <c r="S107" s="433"/>
      <c r="T107" s="433"/>
      <c r="U107" s="433"/>
      <c r="V107" s="433"/>
      <c r="W107" s="433"/>
      <c r="X107" s="434"/>
      <c r="Y107" s="122"/>
      <c r="Z107" s="121"/>
      <c r="AA107" s="123"/>
      <c r="AB107" s="123"/>
    </row>
    <row r="108" spans="1:34" ht="34.5" customHeight="1" x14ac:dyDescent="0.2">
      <c r="A108" s="214"/>
      <c r="B108" s="309" t="s">
        <v>133</v>
      </c>
      <c r="C108" s="310"/>
      <c r="D108" s="311"/>
      <c r="E108" s="312"/>
      <c r="F108" s="312"/>
      <c r="G108" s="312"/>
      <c r="H108" s="312"/>
      <c r="I108" s="312"/>
      <c r="J108" s="313"/>
      <c r="K108" s="237" t="s">
        <v>275</v>
      </c>
      <c r="L108" s="238"/>
      <c r="M108" s="304"/>
      <c r="N108" s="305"/>
      <c r="O108" s="84"/>
      <c r="P108" s="226"/>
      <c r="Q108" s="306"/>
      <c r="R108" s="307"/>
      <c r="S108" s="307"/>
      <c r="T108" s="307"/>
      <c r="U108" s="307"/>
      <c r="V108" s="307"/>
      <c r="W108" s="307"/>
      <c r="X108" s="308"/>
      <c r="Y108" s="84"/>
      <c r="Z108" s="84"/>
      <c r="AA108" s="84" t="b">
        <f>IF(AND(K108="Bör-krav",L108&lt;=0),TRUE,FALSE)</f>
        <v>0</v>
      </c>
      <c r="AB108" s="84" t="b">
        <f>IF(K108="Ska-krav",TRUE,FALSE)</f>
        <v>0</v>
      </c>
      <c r="AH108" s="72" t="b">
        <f>IF(AND(K108="Ska-krav",P108&lt;&gt;"Ja"),TRUE,FALSE)</f>
        <v>0</v>
      </c>
    </row>
    <row r="109" spans="1:34" ht="32.25" customHeight="1" x14ac:dyDescent="0.2">
      <c r="A109" s="214"/>
      <c r="B109" s="309" t="s">
        <v>133</v>
      </c>
      <c r="C109" s="310"/>
      <c r="D109" s="311"/>
      <c r="E109" s="312"/>
      <c r="F109" s="312"/>
      <c r="G109" s="312"/>
      <c r="H109" s="312"/>
      <c r="I109" s="312"/>
      <c r="J109" s="313"/>
      <c r="K109" s="237" t="s">
        <v>275</v>
      </c>
      <c r="L109" s="238"/>
      <c r="M109" s="304"/>
      <c r="N109" s="305"/>
      <c r="O109" s="84"/>
      <c r="P109" s="226"/>
      <c r="Q109" s="306"/>
      <c r="R109" s="307"/>
      <c r="S109" s="307"/>
      <c r="T109" s="307"/>
      <c r="U109" s="307"/>
      <c r="V109" s="307"/>
      <c r="W109" s="307"/>
      <c r="X109" s="308"/>
      <c r="Y109" s="84"/>
      <c r="Z109" s="84"/>
      <c r="AA109" s="84" t="b">
        <f>IF(AND(K109="Bör-krav",M109&lt;=0),TRUE,FALSE)</f>
        <v>0</v>
      </c>
      <c r="AB109" s="84" t="b">
        <f>IF(K109="Ska-krav",TRUE,FALSE)</f>
        <v>0</v>
      </c>
      <c r="AH109" s="72" t="b">
        <f t="shared" ref="AH109:AH127" si="18">IF(AND(K109="Ska-krav",P109&lt;&gt;"Ja"),TRUE,FALSE)</f>
        <v>0</v>
      </c>
    </row>
    <row r="110" spans="1:34" ht="32.25" customHeight="1" x14ac:dyDescent="0.2">
      <c r="A110" s="214"/>
      <c r="B110" s="309" t="s">
        <v>133</v>
      </c>
      <c r="C110" s="310"/>
      <c r="D110" s="311"/>
      <c r="E110" s="312"/>
      <c r="F110" s="312"/>
      <c r="G110" s="312"/>
      <c r="H110" s="312"/>
      <c r="I110" s="312"/>
      <c r="J110" s="313"/>
      <c r="K110" s="237" t="s">
        <v>275</v>
      </c>
      <c r="L110" s="238"/>
      <c r="M110" s="304"/>
      <c r="N110" s="305"/>
      <c r="O110" s="84"/>
      <c r="P110" s="226"/>
      <c r="Q110" s="306"/>
      <c r="R110" s="307"/>
      <c r="S110" s="307"/>
      <c r="T110" s="307"/>
      <c r="U110" s="307"/>
      <c r="V110" s="307"/>
      <c r="W110" s="307"/>
      <c r="X110" s="308"/>
      <c r="Y110" s="84"/>
      <c r="Z110" s="84"/>
      <c r="AA110" s="84" t="b">
        <f t="shared" ref="AA110:AA127" si="19">IF(AND(K110="Bör-krav",M110&lt;=0),TRUE,FALSE)</f>
        <v>0</v>
      </c>
      <c r="AB110" s="84" t="b">
        <f t="shared" ref="AB110:AB127" si="20">IF(K110="Ska-krav",TRUE,FALSE)</f>
        <v>0</v>
      </c>
      <c r="AH110" s="72" t="b">
        <f t="shared" si="18"/>
        <v>0</v>
      </c>
    </row>
    <row r="111" spans="1:34" ht="32.25" customHeight="1" x14ac:dyDescent="0.2">
      <c r="A111" s="214"/>
      <c r="B111" s="309" t="s">
        <v>133</v>
      </c>
      <c r="C111" s="310"/>
      <c r="D111" s="311"/>
      <c r="E111" s="312"/>
      <c r="F111" s="312"/>
      <c r="G111" s="312"/>
      <c r="H111" s="312"/>
      <c r="I111" s="312"/>
      <c r="J111" s="313"/>
      <c r="K111" s="237" t="s">
        <v>275</v>
      </c>
      <c r="L111" s="238"/>
      <c r="M111" s="304"/>
      <c r="N111" s="305"/>
      <c r="O111" s="84"/>
      <c r="P111" s="226"/>
      <c r="Q111" s="306"/>
      <c r="R111" s="307"/>
      <c r="S111" s="307"/>
      <c r="T111" s="307"/>
      <c r="U111" s="307"/>
      <c r="V111" s="307"/>
      <c r="W111" s="307"/>
      <c r="X111" s="308"/>
      <c r="Y111" s="84"/>
      <c r="Z111" s="84"/>
      <c r="AA111" s="84" t="b">
        <f t="shared" si="19"/>
        <v>0</v>
      </c>
      <c r="AB111" s="84" t="b">
        <f t="shared" si="20"/>
        <v>0</v>
      </c>
      <c r="AH111" s="72" t="b">
        <f t="shared" si="18"/>
        <v>0</v>
      </c>
    </row>
    <row r="112" spans="1:34" ht="32.25" customHeight="1" x14ac:dyDescent="0.2">
      <c r="A112" s="214"/>
      <c r="B112" s="309" t="s">
        <v>133</v>
      </c>
      <c r="C112" s="310"/>
      <c r="D112" s="311"/>
      <c r="E112" s="312"/>
      <c r="F112" s="312"/>
      <c r="G112" s="312"/>
      <c r="H112" s="312"/>
      <c r="I112" s="312"/>
      <c r="J112" s="313"/>
      <c r="K112" s="237" t="s">
        <v>275</v>
      </c>
      <c r="L112" s="238"/>
      <c r="M112" s="304"/>
      <c r="N112" s="305"/>
      <c r="O112" s="84"/>
      <c r="P112" s="226"/>
      <c r="Q112" s="306"/>
      <c r="R112" s="307"/>
      <c r="S112" s="307"/>
      <c r="T112" s="307"/>
      <c r="U112" s="307"/>
      <c r="V112" s="307"/>
      <c r="W112" s="307"/>
      <c r="X112" s="308"/>
      <c r="Y112" s="84"/>
      <c r="Z112" s="84"/>
      <c r="AA112" s="84" t="b">
        <f t="shared" si="19"/>
        <v>0</v>
      </c>
      <c r="AB112" s="84" t="b">
        <f t="shared" si="20"/>
        <v>0</v>
      </c>
      <c r="AH112" s="72" t="b">
        <f t="shared" si="18"/>
        <v>0</v>
      </c>
    </row>
    <row r="113" spans="1:34" ht="32.25" customHeight="1" x14ac:dyDescent="0.2">
      <c r="A113" s="214"/>
      <c r="B113" s="309" t="s">
        <v>133</v>
      </c>
      <c r="C113" s="310"/>
      <c r="D113" s="311"/>
      <c r="E113" s="312"/>
      <c r="F113" s="312"/>
      <c r="G113" s="312"/>
      <c r="H113" s="312"/>
      <c r="I113" s="312"/>
      <c r="J113" s="313"/>
      <c r="K113" s="237" t="s">
        <v>275</v>
      </c>
      <c r="L113" s="238"/>
      <c r="M113" s="304"/>
      <c r="N113" s="305"/>
      <c r="O113" s="84"/>
      <c r="P113" s="226"/>
      <c r="Q113" s="306"/>
      <c r="R113" s="307"/>
      <c r="S113" s="307"/>
      <c r="T113" s="307"/>
      <c r="U113" s="307"/>
      <c r="V113" s="307"/>
      <c r="W113" s="307"/>
      <c r="X113" s="308"/>
      <c r="Y113" s="84"/>
      <c r="Z113" s="84"/>
      <c r="AA113" s="84" t="b">
        <f t="shared" si="19"/>
        <v>0</v>
      </c>
      <c r="AB113" s="84" t="b">
        <f t="shared" si="20"/>
        <v>0</v>
      </c>
      <c r="AH113" s="72" t="b">
        <f>IF(AND(K113="Ska-krav",P113&lt;&gt;"Ja"),TRUE,FALSE)</f>
        <v>0</v>
      </c>
    </row>
    <row r="114" spans="1:34" ht="32.25" customHeight="1" x14ac:dyDescent="0.2">
      <c r="A114" s="214"/>
      <c r="B114" s="309" t="s">
        <v>133</v>
      </c>
      <c r="C114" s="310"/>
      <c r="D114" s="311"/>
      <c r="E114" s="312"/>
      <c r="F114" s="312"/>
      <c r="G114" s="312"/>
      <c r="H114" s="312"/>
      <c r="I114" s="312"/>
      <c r="J114" s="313"/>
      <c r="K114" s="237" t="s">
        <v>275</v>
      </c>
      <c r="L114" s="238"/>
      <c r="M114" s="304"/>
      <c r="N114" s="305"/>
      <c r="O114" s="84"/>
      <c r="P114" s="226"/>
      <c r="Q114" s="306"/>
      <c r="R114" s="307"/>
      <c r="S114" s="307"/>
      <c r="T114" s="307"/>
      <c r="U114" s="307"/>
      <c r="V114" s="307"/>
      <c r="W114" s="307"/>
      <c r="X114" s="308"/>
      <c r="Y114" s="84"/>
      <c r="Z114" s="84"/>
      <c r="AA114" s="84" t="b">
        <f t="shared" si="19"/>
        <v>0</v>
      </c>
      <c r="AB114" s="84" t="b">
        <f t="shared" si="20"/>
        <v>0</v>
      </c>
      <c r="AH114" s="72" t="b">
        <f>IF(AND(K114="Ska-krav",P114&lt;&gt;"Ja"),TRUE,FALSE)</f>
        <v>0</v>
      </c>
    </row>
    <row r="115" spans="1:34" ht="32.25" customHeight="1" x14ac:dyDescent="0.2">
      <c r="A115" s="214"/>
      <c r="B115" s="309" t="s">
        <v>133</v>
      </c>
      <c r="C115" s="310"/>
      <c r="D115" s="311"/>
      <c r="E115" s="312"/>
      <c r="F115" s="312"/>
      <c r="G115" s="312"/>
      <c r="H115" s="312"/>
      <c r="I115" s="312"/>
      <c r="J115" s="313"/>
      <c r="K115" s="237" t="s">
        <v>275</v>
      </c>
      <c r="L115" s="238"/>
      <c r="M115" s="304"/>
      <c r="N115" s="305"/>
      <c r="O115" s="84"/>
      <c r="P115" s="226"/>
      <c r="Q115" s="306"/>
      <c r="R115" s="307"/>
      <c r="S115" s="307"/>
      <c r="T115" s="307"/>
      <c r="U115" s="307"/>
      <c r="V115" s="307"/>
      <c r="W115" s="307"/>
      <c r="X115" s="308"/>
      <c r="Y115" s="84"/>
      <c r="Z115" s="84"/>
      <c r="AA115" s="84" t="b">
        <f t="shared" si="19"/>
        <v>0</v>
      </c>
      <c r="AB115" s="84" t="b">
        <f t="shared" si="20"/>
        <v>0</v>
      </c>
      <c r="AH115" s="72" t="b">
        <f t="shared" si="18"/>
        <v>0</v>
      </c>
    </row>
    <row r="116" spans="1:34" ht="32.25" customHeight="1" x14ac:dyDescent="0.2">
      <c r="A116" s="214"/>
      <c r="B116" s="309" t="s">
        <v>133</v>
      </c>
      <c r="C116" s="310"/>
      <c r="D116" s="311"/>
      <c r="E116" s="312"/>
      <c r="F116" s="312"/>
      <c r="G116" s="312"/>
      <c r="H116" s="312"/>
      <c r="I116" s="312"/>
      <c r="J116" s="313"/>
      <c r="K116" s="237" t="s">
        <v>275</v>
      </c>
      <c r="L116" s="238"/>
      <c r="M116" s="304"/>
      <c r="N116" s="305"/>
      <c r="O116" s="84"/>
      <c r="P116" s="226"/>
      <c r="Q116" s="306"/>
      <c r="R116" s="307"/>
      <c r="S116" s="307"/>
      <c r="T116" s="307"/>
      <c r="U116" s="307"/>
      <c r="V116" s="307"/>
      <c r="W116" s="307"/>
      <c r="X116" s="308"/>
      <c r="Y116" s="84"/>
      <c r="Z116" s="84"/>
      <c r="AA116" s="84" t="b">
        <f t="shared" si="19"/>
        <v>0</v>
      </c>
      <c r="AB116" s="84" t="b">
        <f t="shared" si="20"/>
        <v>0</v>
      </c>
      <c r="AH116" s="72" t="b">
        <f t="shared" si="18"/>
        <v>0</v>
      </c>
    </row>
    <row r="117" spans="1:34" ht="32.25" customHeight="1" x14ac:dyDescent="0.2">
      <c r="A117" s="214"/>
      <c r="B117" s="309" t="s">
        <v>133</v>
      </c>
      <c r="C117" s="310"/>
      <c r="D117" s="311"/>
      <c r="E117" s="312"/>
      <c r="F117" s="312"/>
      <c r="G117" s="312"/>
      <c r="H117" s="312"/>
      <c r="I117" s="312"/>
      <c r="J117" s="313"/>
      <c r="K117" s="237" t="s">
        <v>275</v>
      </c>
      <c r="L117" s="238"/>
      <c r="M117" s="304"/>
      <c r="N117" s="305"/>
      <c r="O117" s="84"/>
      <c r="P117" s="226"/>
      <c r="Q117" s="306"/>
      <c r="R117" s="307"/>
      <c r="S117" s="307"/>
      <c r="T117" s="307"/>
      <c r="U117" s="307"/>
      <c r="V117" s="307"/>
      <c r="W117" s="307"/>
      <c r="X117" s="308"/>
      <c r="Y117" s="84"/>
      <c r="Z117" s="84"/>
      <c r="AA117" s="84" t="b">
        <f t="shared" ref="AA117:AA120" si="21">IF(AND(K117="Bör-krav",M117&lt;=0),TRUE,FALSE)</f>
        <v>0</v>
      </c>
      <c r="AB117" s="84" t="b">
        <f t="shared" ref="AB117:AB120" si="22">IF(K117="Ska-krav",TRUE,FALSE)</f>
        <v>0</v>
      </c>
      <c r="AH117" s="72" t="b">
        <f>IF(AND(K117="Ska-krav",P117&lt;&gt;"Ja"),TRUE,FALSE)</f>
        <v>0</v>
      </c>
    </row>
    <row r="118" spans="1:34" ht="32.25" customHeight="1" x14ac:dyDescent="0.2">
      <c r="A118" s="214"/>
      <c r="B118" s="309" t="s">
        <v>133</v>
      </c>
      <c r="C118" s="310"/>
      <c r="D118" s="311"/>
      <c r="E118" s="312"/>
      <c r="F118" s="312"/>
      <c r="G118" s="312"/>
      <c r="H118" s="312"/>
      <c r="I118" s="312"/>
      <c r="J118" s="313"/>
      <c r="K118" s="237" t="s">
        <v>275</v>
      </c>
      <c r="L118" s="238"/>
      <c r="M118" s="304"/>
      <c r="N118" s="305"/>
      <c r="O118" s="84"/>
      <c r="P118" s="226"/>
      <c r="Q118" s="306"/>
      <c r="R118" s="307"/>
      <c r="S118" s="307"/>
      <c r="T118" s="307"/>
      <c r="U118" s="307"/>
      <c r="V118" s="307"/>
      <c r="W118" s="307"/>
      <c r="X118" s="308"/>
      <c r="Y118" s="84"/>
      <c r="Z118" s="84"/>
      <c r="AA118" s="84" t="b">
        <f t="shared" si="21"/>
        <v>0</v>
      </c>
      <c r="AB118" s="84" t="b">
        <f t="shared" si="22"/>
        <v>0</v>
      </c>
      <c r="AH118" s="72" t="b">
        <f>IF(AND(K118="Ska-krav",P118&lt;&gt;"Ja"),TRUE,FALSE)</f>
        <v>0</v>
      </c>
    </row>
    <row r="119" spans="1:34" ht="32.25" customHeight="1" x14ac:dyDescent="0.2">
      <c r="A119" s="214"/>
      <c r="B119" s="309" t="s">
        <v>133</v>
      </c>
      <c r="C119" s="310"/>
      <c r="D119" s="311"/>
      <c r="E119" s="312"/>
      <c r="F119" s="312"/>
      <c r="G119" s="312"/>
      <c r="H119" s="312"/>
      <c r="I119" s="312"/>
      <c r="J119" s="313"/>
      <c r="K119" s="237" t="s">
        <v>275</v>
      </c>
      <c r="L119" s="238"/>
      <c r="M119" s="304"/>
      <c r="N119" s="305"/>
      <c r="O119" s="84"/>
      <c r="P119" s="226"/>
      <c r="Q119" s="306"/>
      <c r="R119" s="307"/>
      <c r="S119" s="307"/>
      <c r="T119" s="307"/>
      <c r="U119" s="307"/>
      <c r="V119" s="307"/>
      <c r="W119" s="307"/>
      <c r="X119" s="308"/>
      <c r="Y119" s="84"/>
      <c r="Z119" s="84"/>
      <c r="AA119" s="84" t="b">
        <f t="shared" si="21"/>
        <v>0</v>
      </c>
      <c r="AB119" s="84" t="b">
        <f t="shared" si="22"/>
        <v>0</v>
      </c>
      <c r="AH119" s="72" t="b">
        <f t="shared" ref="AH119:AH120" si="23">IF(AND(K119="Ska-krav",P119&lt;&gt;"Ja"),TRUE,FALSE)</f>
        <v>0</v>
      </c>
    </row>
    <row r="120" spans="1:34" ht="32.25" customHeight="1" x14ac:dyDescent="0.2">
      <c r="A120" s="214"/>
      <c r="B120" s="309" t="s">
        <v>133</v>
      </c>
      <c r="C120" s="310"/>
      <c r="D120" s="311"/>
      <c r="E120" s="312"/>
      <c r="F120" s="312"/>
      <c r="G120" s="312"/>
      <c r="H120" s="312"/>
      <c r="I120" s="312"/>
      <c r="J120" s="313"/>
      <c r="K120" s="237" t="s">
        <v>275</v>
      </c>
      <c r="L120" s="238"/>
      <c r="M120" s="304"/>
      <c r="N120" s="305"/>
      <c r="O120" s="84"/>
      <c r="P120" s="226"/>
      <c r="Q120" s="306"/>
      <c r="R120" s="307"/>
      <c r="S120" s="307"/>
      <c r="T120" s="307"/>
      <c r="U120" s="307"/>
      <c r="V120" s="307"/>
      <c r="W120" s="307"/>
      <c r="X120" s="308"/>
      <c r="Y120" s="84"/>
      <c r="Z120" s="84"/>
      <c r="AA120" s="84" t="b">
        <f t="shared" si="21"/>
        <v>0</v>
      </c>
      <c r="AB120" s="84" t="b">
        <f t="shared" si="22"/>
        <v>0</v>
      </c>
      <c r="AH120" s="72" t="b">
        <f t="shared" si="23"/>
        <v>0</v>
      </c>
    </row>
    <row r="121" spans="1:34" ht="32.25" customHeight="1" x14ac:dyDescent="0.2">
      <c r="A121" s="214"/>
      <c r="B121" s="309" t="s">
        <v>133</v>
      </c>
      <c r="C121" s="310"/>
      <c r="D121" s="311"/>
      <c r="E121" s="312"/>
      <c r="F121" s="312"/>
      <c r="G121" s="312"/>
      <c r="H121" s="312"/>
      <c r="I121" s="312"/>
      <c r="J121" s="313"/>
      <c r="K121" s="237" t="s">
        <v>275</v>
      </c>
      <c r="L121" s="238"/>
      <c r="M121" s="304"/>
      <c r="N121" s="305"/>
      <c r="O121" s="84"/>
      <c r="P121" s="226"/>
      <c r="Q121" s="306"/>
      <c r="R121" s="307"/>
      <c r="S121" s="307"/>
      <c r="T121" s="307"/>
      <c r="U121" s="307"/>
      <c r="V121" s="307"/>
      <c r="W121" s="307"/>
      <c r="X121" s="308"/>
      <c r="Y121" s="84"/>
      <c r="Z121" s="84"/>
      <c r="AA121" s="84" t="b">
        <f t="shared" ref="AA121:AA126" si="24">IF(AND(K121="Bör-krav",M121&lt;=0),TRUE,FALSE)</f>
        <v>0</v>
      </c>
      <c r="AB121" s="84" t="b">
        <f t="shared" ref="AB121:AB126" si="25">IF(K121="Ska-krav",TRUE,FALSE)</f>
        <v>0</v>
      </c>
      <c r="AH121" s="72" t="b">
        <f>IF(AND(K121="Ska-krav",P121&lt;&gt;"Ja"),TRUE,FALSE)</f>
        <v>0</v>
      </c>
    </row>
    <row r="122" spans="1:34" ht="32.25" customHeight="1" x14ac:dyDescent="0.2">
      <c r="A122" s="214"/>
      <c r="B122" s="309" t="s">
        <v>133</v>
      </c>
      <c r="C122" s="310"/>
      <c r="D122" s="311"/>
      <c r="E122" s="312"/>
      <c r="F122" s="312"/>
      <c r="G122" s="312"/>
      <c r="H122" s="312"/>
      <c r="I122" s="312"/>
      <c r="J122" s="313"/>
      <c r="K122" s="237" t="s">
        <v>275</v>
      </c>
      <c r="L122" s="238"/>
      <c r="M122" s="304"/>
      <c r="N122" s="305"/>
      <c r="O122" s="84"/>
      <c r="P122" s="226"/>
      <c r="Q122" s="306"/>
      <c r="R122" s="307"/>
      <c r="S122" s="307"/>
      <c r="T122" s="307"/>
      <c r="U122" s="307"/>
      <c r="V122" s="307"/>
      <c r="W122" s="307"/>
      <c r="X122" s="308"/>
      <c r="Y122" s="84"/>
      <c r="Z122" s="84"/>
      <c r="AA122" s="84" t="b">
        <f t="shared" si="24"/>
        <v>0</v>
      </c>
      <c r="AB122" s="84" t="b">
        <f t="shared" si="25"/>
        <v>0</v>
      </c>
      <c r="AH122" s="72" t="b">
        <f>IF(AND(K122="Ska-krav",P122&lt;&gt;"Ja"),TRUE,FALSE)</f>
        <v>0</v>
      </c>
    </row>
    <row r="123" spans="1:34" ht="32.25" customHeight="1" x14ac:dyDescent="0.2">
      <c r="A123" s="214"/>
      <c r="B123" s="309" t="s">
        <v>133</v>
      </c>
      <c r="C123" s="310"/>
      <c r="D123" s="311"/>
      <c r="E123" s="312"/>
      <c r="F123" s="312"/>
      <c r="G123" s="312"/>
      <c r="H123" s="312"/>
      <c r="I123" s="312"/>
      <c r="J123" s="313"/>
      <c r="K123" s="237" t="s">
        <v>275</v>
      </c>
      <c r="L123" s="238"/>
      <c r="M123" s="304"/>
      <c r="N123" s="305"/>
      <c r="O123" s="84"/>
      <c r="P123" s="226"/>
      <c r="Q123" s="306"/>
      <c r="R123" s="307"/>
      <c r="S123" s="307"/>
      <c r="T123" s="307"/>
      <c r="U123" s="307"/>
      <c r="V123" s="307"/>
      <c r="W123" s="307"/>
      <c r="X123" s="308"/>
      <c r="Y123" s="84"/>
      <c r="Z123" s="84"/>
      <c r="AA123" s="84" t="b">
        <f t="shared" si="24"/>
        <v>0</v>
      </c>
      <c r="AB123" s="84" t="b">
        <f t="shared" si="25"/>
        <v>0</v>
      </c>
      <c r="AH123" s="72" t="b">
        <f t="shared" ref="AH123:AH126" si="26">IF(AND(K123="Ska-krav",P123&lt;&gt;"Ja"),TRUE,FALSE)</f>
        <v>0</v>
      </c>
    </row>
    <row r="124" spans="1:34" ht="32.25" customHeight="1" x14ac:dyDescent="0.2">
      <c r="A124" s="214"/>
      <c r="B124" s="309" t="s">
        <v>133</v>
      </c>
      <c r="C124" s="310"/>
      <c r="D124" s="311"/>
      <c r="E124" s="312"/>
      <c r="F124" s="312"/>
      <c r="G124" s="312"/>
      <c r="H124" s="312"/>
      <c r="I124" s="312"/>
      <c r="J124" s="313"/>
      <c r="K124" s="237" t="s">
        <v>275</v>
      </c>
      <c r="L124" s="238"/>
      <c r="M124" s="304"/>
      <c r="N124" s="305"/>
      <c r="O124" s="84"/>
      <c r="P124" s="226"/>
      <c r="Q124" s="306"/>
      <c r="R124" s="307"/>
      <c r="S124" s="307"/>
      <c r="T124" s="307"/>
      <c r="U124" s="307"/>
      <c r="V124" s="307"/>
      <c r="W124" s="307"/>
      <c r="X124" s="308"/>
      <c r="Y124" s="84"/>
      <c r="Z124" s="84"/>
      <c r="AA124" s="84" t="b">
        <f t="shared" ref="AA124:AA125" si="27">IF(AND(K124="Bör-krav",M124&lt;=0),TRUE,FALSE)</f>
        <v>0</v>
      </c>
      <c r="AB124" s="84" t="b">
        <f t="shared" ref="AB124:AB125" si="28">IF(K124="Ska-krav",TRUE,FALSE)</f>
        <v>0</v>
      </c>
      <c r="AH124" s="72" t="b">
        <f>IF(AND(K124="Ska-krav",P124&lt;&gt;"Ja"),TRUE,FALSE)</f>
        <v>0</v>
      </c>
    </row>
    <row r="125" spans="1:34" ht="32.25" customHeight="1" x14ac:dyDescent="0.2">
      <c r="A125" s="214"/>
      <c r="B125" s="309" t="s">
        <v>133</v>
      </c>
      <c r="C125" s="310"/>
      <c r="D125" s="311"/>
      <c r="E125" s="312"/>
      <c r="F125" s="312"/>
      <c r="G125" s="312"/>
      <c r="H125" s="312"/>
      <c r="I125" s="312"/>
      <c r="J125" s="313"/>
      <c r="K125" s="237" t="s">
        <v>275</v>
      </c>
      <c r="L125" s="238"/>
      <c r="M125" s="304"/>
      <c r="N125" s="305"/>
      <c r="O125" s="84"/>
      <c r="P125" s="226"/>
      <c r="Q125" s="306"/>
      <c r="R125" s="307"/>
      <c r="S125" s="307"/>
      <c r="T125" s="307"/>
      <c r="U125" s="307"/>
      <c r="V125" s="307"/>
      <c r="W125" s="307"/>
      <c r="X125" s="308"/>
      <c r="Y125" s="84"/>
      <c r="Z125" s="84"/>
      <c r="AA125" s="84" t="b">
        <f t="shared" si="27"/>
        <v>0</v>
      </c>
      <c r="AB125" s="84" t="b">
        <f t="shared" si="28"/>
        <v>0</v>
      </c>
      <c r="AH125" s="72" t="b">
        <f t="shared" ref="AH125" si="29">IF(AND(K125="Ska-krav",P125&lt;&gt;"Ja"),TRUE,FALSE)</f>
        <v>0</v>
      </c>
    </row>
    <row r="126" spans="1:34" ht="32.25" customHeight="1" x14ac:dyDescent="0.2">
      <c r="A126" s="214"/>
      <c r="B126" s="309" t="s">
        <v>133</v>
      </c>
      <c r="C126" s="310"/>
      <c r="D126" s="311"/>
      <c r="E126" s="312"/>
      <c r="F126" s="312"/>
      <c r="G126" s="312"/>
      <c r="H126" s="312"/>
      <c r="I126" s="312"/>
      <c r="J126" s="313"/>
      <c r="K126" s="237" t="s">
        <v>275</v>
      </c>
      <c r="L126" s="238"/>
      <c r="M126" s="304"/>
      <c r="N126" s="305"/>
      <c r="O126" s="84"/>
      <c r="P126" s="226"/>
      <c r="Q126" s="306"/>
      <c r="R126" s="307"/>
      <c r="S126" s="307"/>
      <c r="T126" s="307"/>
      <c r="U126" s="307"/>
      <c r="V126" s="307"/>
      <c r="W126" s="307"/>
      <c r="X126" s="308"/>
      <c r="Y126" s="84"/>
      <c r="Z126" s="84"/>
      <c r="AA126" s="84" t="b">
        <f t="shared" si="24"/>
        <v>0</v>
      </c>
      <c r="AB126" s="84" t="b">
        <f t="shared" si="25"/>
        <v>0</v>
      </c>
      <c r="AH126" s="72" t="b">
        <f t="shared" si="26"/>
        <v>0</v>
      </c>
    </row>
    <row r="127" spans="1:34" ht="32.25" customHeight="1" x14ac:dyDescent="0.2">
      <c r="A127" s="214"/>
      <c r="B127" s="309" t="s">
        <v>133</v>
      </c>
      <c r="C127" s="310"/>
      <c r="D127" s="311"/>
      <c r="E127" s="312"/>
      <c r="F127" s="312"/>
      <c r="G127" s="312"/>
      <c r="H127" s="312"/>
      <c r="I127" s="312"/>
      <c r="J127" s="313"/>
      <c r="K127" s="237" t="s">
        <v>275</v>
      </c>
      <c r="L127" s="238"/>
      <c r="M127" s="304"/>
      <c r="N127" s="305"/>
      <c r="O127" s="213"/>
      <c r="P127" s="226"/>
      <c r="Q127" s="306"/>
      <c r="R127" s="307"/>
      <c r="S127" s="307"/>
      <c r="T127" s="307"/>
      <c r="U127" s="307"/>
      <c r="V127" s="307"/>
      <c r="W127" s="307"/>
      <c r="X127" s="308"/>
      <c r="Y127" s="84"/>
      <c r="Z127" s="84"/>
      <c r="AA127" s="84" t="b">
        <f t="shared" si="19"/>
        <v>0</v>
      </c>
      <c r="AB127" s="84" t="b">
        <f t="shared" si="20"/>
        <v>0</v>
      </c>
      <c r="AH127" s="72" t="b">
        <f t="shared" si="18"/>
        <v>0</v>
      </c>
    </row>
    <row r="128" spans="1:34" ht="6.75" customHeight="1" x14ac:dyDescent="0.2">
      <c r="A128" s="216">
        <v>1</v>
      </c>
    </row>
    <row r="129" spans="1:46" ht="54.75" hidden="1" customHeight="1" x14ac:dyDescent="0.2">
      <c r="A129" s="214"/>
      <c r="B129" s="54"/>
      <c r="D129" s="42"/>
      <c r="E129" s="42"/>
      <c r="F129" s="42"/>
      <c r="G129" s="42"/>
      <c r="H129" s="42"/>
      <c r="I129" s="42"/>
      <c r="J129" s="42"/>
      <c r="L129" s="131" t="s">
        <v>146</v>
      </c>
      <c r="M129" s="372" t="str">
        <f>IF(UtvarderingsVal="Ut3","","Max prisavdrag för uppfyllda bör-krav")</f>
        <v>Max prisavdrag för uppfyllda bör-krav</v>
      </c>
      <c r="N129" s="373"/>
      <c r="P129" s="42"/>
      <c r="Q129" s="42"/>
      <c r="R129" s="42"/>
      <c r="S129" s="42"/>
      <c r="T129" s="42"/>
      <c r="U129" s="42"/>
      <c r="V129" s="42"/>
      <c r="W129" s="78"/>
      <c r="X129" s="79"/>
      <c r="Y129" s="42"/>
      <c r="Z129" s="42"/>
    </row>
    <row r="130" spans="1:46" ht="27" hidden="1" customHeight="1" x14ac:dyDescent="0.2">
      <c r="A130" s="214"/>
      <c r="B130" s="387"/>
      <c r="C130" s="371"/>
      <c r="F130" s="42"/>
      <c r="G130" s="86"/>
      <c r="H130" s="42"/>
      <c r="I130" s="42"/>
      <c r="J130" s="42"/>
      <c r="K130" s="130"/>
      <c r="L130" s="261">
        <f>SUM(L108:L127)</f>
        <v>0</v>
      </c>
      <c r="M130" s="396">
        <f>SUM(M108:M127)</f>
        <v>0</v>
      </c>
      <c r="N130" s="397"/>
      <c r="P130" s="171" t="s">
        <v>145</v>
      </c>
      <c r="Q130" s="242">
        <f>SUMIF(P108:P127,"Ja",L108:L127)</f>
        <v>0</v>
      </c>
      <c r="R130" s="370"/>
      <c r="S130" s="371"/>
      <c r="T130" s="43"/>
      <c r="U130" s="42"/>
      <c r="V130" s="402" t="str">
        <f>IF(UtvarderingsVal="Ut3","Totalt erhållet prisavdrag/prispåslag:","Totalt erhållet prisavdrag:")</f>
        <v>Totalt erhållet prisavdrag:</v>
      </c>
      <c r="W130" s="403"/>
      <c r="X130" s="241">
        <f>SUMIF(P108:P127,"Ja",M108:M127)</f>
        <v>0</v>
      </c>
      <c r="Y130" s="79"/>
      <c r="Z130" s="84"/>
      <c r="AA130" s="84" t="str">
        <f>IF(OR(AA106:AA127),"Nej","Ja")</f>
        <v>Ja</v>
      </c>
      <c r="AB130" s="84" t="str">
        <f>IF(OR(AB106:AB127),"Nej","Ja")</f>
        <v>Ja</v>
      </c>
      <c r="AC130" s="84" t="e">
        <f>IF(OR(AC106:AC127),"Ja","Nej")</f>
        <v>#VALUE!</v>
      </c>
    </row>
    <row r="131" spans="1:46" hidden="1" x14ac:dyDescent="0.2">
      <c r="A131" s="214"/>
      <c r="B131" s="42"/>
      <c r="C131" s="42"/>
      <c r="D131" s="42"/>
      <c r="E131" s="42"/>
      <c r="F131" s="42"/>
      <c r="G131" s="42"/>
      <c r="H131" s="42"/>
      <c r="I131" s="42"/>
      <c r="J131" s="42"/>
      <c r="M131" s="401"/>
      <c r="N131" s="401"/>
      <c r="P131" s="42"/>
      <c r="Q131" s="42"/>
      <c r="R131" s="42"/>
      <c r="S131" s="42"/>
      <c r="T131" s="42"/>
      <c r="U131" s="42"/>
      <c r="V131" s="42"/>
      <c r="W131" s="42"/>
      <c r="X131" s="78"/>
      <c r="Y131" s="79"/>
      <c r="Z131" s="42"/>
      <c r="AA131" s="42"/>
    </row>
    <row r="132" spans="1:46" ht="21" hidden="1" customHeight="1" x14ac:dyDescent="0.2">
      <c r="C132" s="104"/>
      <c r="D132" s="104"/>
      <c r="E132" s="103"/>
      <c r="F132" s="103"/>
      <c r="G132" s="103"/>
      <c r="H132" s="103"/>
      <c r="I132" s="105"/>
      <c r="J132" s="11"/>
      <c r="P132" s="59"/>
      <c r="R132" s="11"/>
      <c r="S132" s="11"/>
      <c r="T132" s="54"/>
      <c r="U132" s="11"/>
      <c r="V132" s="62"/>
      <c r="W132" s="60"/>
      <c r="X132" s="42"/>
      <c r="Y132" s="42"/>
      <c r="Z132" s="42"/>
      <c r="AA132" s="42"/>
      <c r="AB132" s="42"/>
      <c r="AH132" s="65"/>
      <c r="AI132" s="65"/>
      <c r="AJ132" s="65"/>
      <c r="AK132" s="65"/>
      <c r="AL132" s="65"/>
      <c r="AM132" s="65"/>
      <c r="AN132" s="65"/>
      <c r="AO132" s="65"/>
      <c r="AP132" s="65"/>
      <c r="AQ132" s="65"/>
      <c r="AR132" s="65"/>
      <c r="AS132" s="65"/>
      <c r="AT132" s="65"/>
    </row>
    <row r="133" spans="1:46" ht="7.5" hidden="1" customHeight="1" x14ac:dyDescent="0.2">
      <c r="B133" s="104"/>
      <c r="C133" s="104"/>
      <c r="D133" s="104"/>
      <c r="E133" s="64"/>
      <c r="F133" s="64"/>
      <c r="G133" s="64"/>
      <c r="H133" s="64"/>
      <c r="J133" s="11"/>
      <c r="P133" s="59"/>
      <c r="R133" s="11"/>
      <c r="S133" s="11"/>
      <c r="T133" s="54"/>
      <c r="U133" s="11"/>
      <c r="V133" s="62"/>
      <c r="W133" s="60"/>
      <c r="X133" s="42"/>
      <c r="Y133" s="42"/>
      <c r="Z133" s="42"/>
      <c r="AA133" s="42"/>
      <c r="AB133" s="42"/>
      <c r="AH133" s="65"/>
      <c r="AI133" s="65"/>
      <c r="AJ133" s="65"/>
      <c r="AK133" s="65"/>
      <c r="AL133" s="65"/>
      <c r="AM133" s="65"/>
      <c r="AN133" s="65"/>
      <c r="AO133" s="65"/>
      <c r="AP133" s="65"/>
      <c r="AQ133" s="65"/>
      <c r="AR133" s="65"/>
      <c r="AS133" s="65"/>
      <c r="AT133" s="65"/>
    </row>
    <row r="134" spans="1:46" ht="23.25" hidden="1" customHeight="1" x14ac:dyDescent="0.2">
      <c r="A134" s="216" t="s">
        <v>182</v>
      </c>
      <c r="B134" s="180" t="s">
        <v>150</v>
      </c>
      <c r="C134" s="181"/>
      <c r="D134" s="182"/>
      <c r="E134" s="173"/>
      <c r="F134" s="183"/>
      <c r="G134" s="183"/>
      <c r="H134" s="183"/>
      <c r="I134" s="173"/>
      <c r="J134" s="175"/>
      <c r="K134" s="173"/>
      <c r="L134" s="174"/>
      <c r="M134" s="173"/>
      <c r="N134" s="184"/>
      <c r="P134" s="369" t="s">
        <v>148</v>
      </c>
      <c r="Q134" s="329"/>
      <c r="R134" s="367" t="s">
        <v>126</v>
      </c>
      <c r="S134" s="362" t="s">
        <v>288</v>
      </c>
      <c r="T134" s="363"/>
      <c r="U134" s="363"/>
      <c r="V134" s="363"/>
      <c r="W134" s="363"/>
      <c r="X134" s="329"/>
      <c r="Y134" s="106"/>
      <c r="Z134" s="42"/>
      <c r="AA134" s="42"/>
      <c r="AB134" s="42"/>
      <c r="AH134" s="65"/>
      <c r="AI134" s="65"/>
      <c r="AJ134" s="65"/>
      <c r="AK134" s="65"/>
      <c r="AL134" s="65"/>
      <c r="AM134" s="65"/>
      <c r="AN134" s="65"/>
      <c r="AO134" s="65"/>
      <c r="AP134" s="65"/>
      <c r="AQ134" s="65"/>
      <c r="AR134" s="65"/>
      <c r="AS134" s="65"/>
      <c r="AT134" s="65"/>
    </row>
    <row r="135" spans="1:46" ht="27" hidden="1" customHeight="1" x14ac:dyDescent="0.2">
      <c r="A135" s="216" t="s">
        <v>182</v>
      </c>
      <c r="B135" s="185" t="s">
        <v>154</v>
      </c>
      <c r="J135" s="11"/>
      <c r="N135" s="186"/>
      <c r="P135" s="364"/>
      <c r="Q135" s="366"/>
      <c r="R135" s="368"/>
      <c r="S135" s="364"/>
      <c r="T135" s="365"/>
      <c r="U135" s="365"/>
      <c r="V135" s="365"/>
      <c r="W135" s="365"/>
      <c r="X135" s="366"/>
      <c r="Y135" s="106"/>
      <c r="Z135" s="42"/>
      <c r="AA135" s="42"/>
      <c r="AB135" s="42"/>
      <c r="AH135" s="65"/>
      <c r="AI135" s="65"/>
      <c r="AJ135" s="65"/>
      <c r="AK135" s="65"/>
      <c r="AL135" s="65"/>
      <c r="AM135" s="65"/>
      <c r="AN135" s="65"/>
      <c r="AO135" s="65"/>
      <c r="AP135" s="65"/>
      <c r="AQ135" s="65"/>
      <c r="AR135" s="65"/>
      <c r="AS135" s="65"/>
      <c r="AT135" s="65"/>
    </row>
    <row r="136" spans="1:46" ht="27.75" hidden="1" customHeight="1" x14ac:dyDescent="0.25">
      <c r="A136" s="216" t="s">
        <v>182</v>
      </c>
      <c r="B136" s="210" t="s">
        <v>87</v>
      </c>
      <c r="J136" s="11"/>
      <c r="N136" s="186"/>
      <c r="P136" s="364"/>
      <c r="Q136" s="366"/>
      <c r="R136" s="368"/>
      <c r="S136" s="364"/>
      <c r="T136" s="365"/>
      <c r="U136" s="365"/>
      <c r="V136" s="365"/>
      <c r="W136" s="365"/>
      <c r="X136" s="366"/>
      <c r="Y136" s="106"/>
      <c r="Z136" s="42"/>
      <c r="AA136" s="42"/>
      <c r="AB136" s="42"/>
      <c r="AH136" s="65"/>
      <c r="AI136" s="65"/>
      <c r="AJ136" s="65"/>
      <c r="AK136" s="65"/>
      <c r="AL136" s="65"/>
      <c r="AM136" s="65"/>
      <c r="AN136" s="65"/>
      <c r="AO136" s="65"/>
      <c r="AP136" s="65"/>
      <c r="AQ136" s="65"/>
      <c r="AR136" s="65"/>
      <c r="AS136" s="65"/>
      <c r="AT136" s="65"/>
    </row>
    <row r="137" spans="1:46" ht="20.25" hidden="1" customHeight="1" x14ac:dyDescent="0.2">
      <c r="A137" s="216" t="s">
        <v>182</v>
      </c>
      <c r="B137" s="185" t="s">
        <v>153</v>
      </c>
      <c r="J137" s="197" t="s">
        <v>113</v>
      </c>
      <c r="N137" s="187"/>
      <c r="P137" s="211"/>
      <c r="Q137" s="388" t="s">
        <v>115</v>
      </c>
      <c r="R137" s="345" t="s">
        <v>114</v>
      </c>
      <c r="S137" s="347" t="s">
        <v>289</v>
      </c>
      <c r="T137" s="348"/>
      <c r="U137" s="347" t="s">
        <v>290</v>
      </c>
      <c r="V137" s="348"/>
      <c r="W137" s="358" t="s">
        <v>180</v>
      </c>
      <c r="X137" s="359"/>
      <c r="Y137" s="41"/>
      <c r="Z137" s="41"/>
      <c r="AD137" s="14"/>
      <c r="AE137" s="94"/>
      <c r="AH137" s="65"/>
      <c r="AI137" s="65"/>
      <c r="AJ137" s="65"/>
      <c r="AK137" s="65"/>
      <c r="AL137" s="65"/>
      <c r="AM137" s="65"/>
      <c r="AN137" s="65"/>
      <c r="AO137" s="65"/>
      <c r="AP137" s="65"/>
      <c r="AQ137" s="65"/>
      <c r="AR137" s="65"/>
      <c r="AS137" s="65"/>
      <c r="AT137" s="65"/>
    </row>
    <row r="138" spans="1:46" ht="21.75" hidden="1" customHeight="1" x14ac:dyDescent="0.2">
      <c r="A138" s="216" t="s">
        <v>182</v>
      </c>
      <c r="B138" s="198" t="s">
        <v>127</v>
      </c>
      <c r="C138" s="199"/>
      <c r="D138" s="200"/>
      <c r="E138" s="201"/>
      <c r="F138" s="202"/>
      <c r="G138" s="202"/>
      <c r="H138" s="203"/>
      <c r="I138" s="204" t="s">
        <v>179</v>
      </c>
      <c r="J138" s="239">
        <v>1</v>
      </c>
      <c r="L138" s="406"/>
      <c r="M138" s="406"/>
      <c r="N138" s="187"/>
      <c r="P138" s="212" t="s">
        <v>147</v>
      </c>
      <c r="Q138" s="389"/>
      <c r="R138" s="346"/>
      <c r="S138" s="349"/>
      <c r="T138" s="350"/>
      <c r="U138" s="349"/>
      <c r="V138" s="350"/>
      <c r="W138" s="360"/>
      <c r="X138" s="361"/>
      <c r="Y138" s="41"/>
      <c r="Z138" s="41"/>
      <c r="AD138" s="14"/>
      <c r="AE138" s="42"/>
      <c r="AH138" s="65"/>
      <c r="AI138" s="65"/>
      <c r="AJ138" s="65"/>
      <c r="AK138" s="65"/>
      <c r="AL138" s="65"/>
      <c r="AM138" s="65"/>
      <c r="AN138" s="65"/>
      <c r="AO138" s="65"/>
      <c r="AP138" s="65"/>
      <c r="AQ138" s="65"/>
      <c r="AR138" s="65"/>
      <c r="AS138" s="65"/>
      <c r="AT138" s="65"/>
    </row>
    <row r="139" spans="1:46" ht="21.75" hidden="1" customHeight="1" x14ac:dyDescent="0.2">
      <c r="A139" s="216" t="s">
        <v>182</v>
      </c>
      <c r="B139" s="198" t="s">
        <v>131</v>
      </c>
      <c r="C139" s="201"/>
      <c r="D139" s="205"/>
      <c r="E139" s="201"/>
      <c r="F139" s="202"/>
      <c r="G139" s="202"/>
      <c r="H139" s="203"/>
      <c r="I139" s="204" t="s">
        <v>208</v>
      </c>
      <c r="J139" s="239"/>
      <c r="L139" s="318"/>
      <c r="M139" s="318"/>
      <c r="N139" s="187"/>
      <c r="P139" s="194">
        <f>X90</f>
        <v>0</v>
      </c>
      <c r="Q139" s="195">
        <f>J138</f>
        <v>1</v>
      </c>
      <c r="R139" s="240"/>
      <c r="S139" s="351">
        <f>IFERROR(R139/P139*100,0)</f>
        <v>0</v>
      </c>
      <c r="T139" s="352"/>
      <c r="U139" s="404">
        <f>IFERROR(S139*Q139,"")</f>
        <v>0</v>
      </c>
      <c r="V139" s="405"/>
      <c r="W139" s="390" t="str">
        <f>IFERROR(SUM(U139+U141),"")</f>
        <v/>
      </c>
      <c r="X139" s="391"/>
      <c r="Y139" s="41"/>
      <c r="Z139" s="41"/>
      <c r="AD139" s="14"/>
      <c r="AE139" s="61"/>
      <c r="AH139" s="65"/>
      <c r="AI139" s="65"/>
      <c r="AJ139" s="65"/>
      <c r="AK139" s="65"/>
      <c r="AL139" s="65"/>
      <c r="AM139" s="65"/>
      <c r="AN139" s="65"/>
      <c r="AO139" s="65"/>
      <c r="AP139" s="65"/>
      <c r="AQ139" s="65"/>
      <c r="AR139" s="65"/>
      <c r="AS139" s="65"/>
      <c r="AT139" s="65"/>
    </row>
    <row r="140" spans="1:46" ht="29.45" hidden="1" customHeight="1" x14ac:dyDescent="0.2">
      <c r="A140" s="216" t="s">
        <v>182</v>
      </c>
      <c r="B140" s="398" t="s">
        <v>51</v>
      </c>
      <c r="C140" s="399"/>
      <c r="D140" s="400"/>
      <c r="E140" s="201"/>
      <c r="F140" s="206"/>
      <c r="G140" s="206"/>
      <c r="H140" s="207"/>
      <c r="I140" s="208" t="s">
        <v>52</v>
      </c>
      <c r="J140" s="209">
        <f>J139+J138</f>
        <v>1</v>
      </c>
      <c r="L140" s="109"/>
      <c r="M140" s="109"/>
      <c r="N140" s="188"/>
      <c r="P140" s="132" t="s">
        <v>128</v>
      </c>
      <c r="Q140" s="259"/>
      <c r="R140" s="133"/>
      <c r="S140" s="353"/>
      <c r="T140" s="354"/>
      <c r="U140" s="459"/>
      <c r="V140" s="460"/>
      <c r="W140" s="392"/>
      <c r="X140" s="393"/>
      <c r="Y140" s="41"/>
      <c r="Z140" s="41"/>
      <c r="AD140" s="14"/>
      <c r="AE140" s="42"/>
      <c r="AH140" s="65"/>
      <c r="AI140" s="65"/>
      <c r="AJ140" s="65"/>
      <c r="AK140" s="65"/>
      <c r="AL140" s="65"/>
      <c r="AM140" s="65"/>
      <c r="AN140" s="65"/>
      <c r="AO140" s="65"/>
      <c r="AP140" s="65"/>
      <c r="AQ140" s="65"/>
      <c r="AR140" s="65"/>
      <c r="AS140" s="65"/>
      <c r="AT140" s="65"/>
    </row>
    <row r="141" spans="1:46" ht="27.75" hidden="1" customHeight="1" x14ac:dyDescent="0.2">
      <c r="A141" s="216" t="s">
        <v>182</v>
      </c>
      <c r="B141" s="189"/>
      <c r="C141" s="190"/>
      <c r="D141" s="190"/>
      <c r="E141" s="190"/>
      <c r="F141" s="190"/>
      <c r="G141" s="190"/>
      <c r="H141" s="190"/>
      <c r="I141" s="190"/>
      <c r="J141" s="191"/>
      <c r="K141" s="192"/>
      <c r="L141" s="192"/>
      <c r="M141" s="192"/>
      <c r="N141" s="193"/>
      <c r="P141" s="260">
        <f>Q130</f>
        <v>0</v>
      </c>
      <c r="Q141" s="195">
        <f>J139</f>
        <v>0</v>
      </c>
      <c r="R141" s="196"/>
      <c r="S141" s="355"/>
      <c r="T141" s="356"/>
      <c r="U141" s="404" t="str">
        <f>IFERROR(((P141/L130)*100)*Q141,"")</f>
        <v/>
      </c>
      <c r="V141" s="405"/>
      <c r="W141" s="394"/>
      <c r="X141" s="395"/>
      <c r="Y141" s="41"/>
      <c r="Z141" s="41"/>
      <c r="AD141" s="14"/>
      <c r="AE141" s="61"/>
      <c r="AH141" s="65"/>
      <c r="AI141" s="65"/>
      <c r="AJ141" s="65"/>
      <c r="AK141" s="65"/>
      <c r="AL141" s="65"/>
      <c r="AM141" s="65"/>
      <c r="AN141" s="65"/>
      <c r="AO141" s="65"/>
      <c r="AP141" s="65"/>
      <c r="AQ141" s="65"/>
      <c r="AR141" s="65"/>
      <c r="AS141" s="65"/>
      <c r="AT141" s="65"/>
    </row>
    <row r="142" spans="1:46" ht="8.25" hidden="1" customHeight="1" x14ac:dyDescent="0.2">
      <c r="A142" s="216" t="s">
        <v>182</v>
      </c>
      <c r="J142" s="11"/>
      <c r="L142" s="95"/>
      <c r="M142" s="95"/>
      <c r="N142" s="95"/>
      <c r="P142" s="70"/>
      <c r="R142" s="70"/>
      <c r="S142" s="314"/>
      <c r="T142" s="314"/>
      <c r="U142" s="314"/>
      <c r="V142" s="314"/>
      <c r="W142" s="41"/>
      <c r="Y142" s="41"/>
      <c r="Z142" s="41"/>
      <c r="AD142" s="14"/>
      <c r="AE142" s="42"/>
      <c r="AH142" s="65"/>
      <c r="AI142" s="65"/>
      <c r="AJ142" s="65"/>
      <c r="AK142" s="65"/>
      <c r="AL142" s="65"/>
      <c r="AM142" s="65"/>
      <c r="AN142" s="65"/>
      <c r="AO142" s="65"/>
      <c r="AP142" s="65"/>
      <c r="AQ142" s="65"/>
      <c r="AR142" s="65"/>
      <c r="AS142" s="65"/>
      <c r="AT142" s="65"/>
    </row>
    <row r="143" spans="1:46" ht="8.25" hidden="1" customHeight="1" x14ac:dyDescent="0.2">
      <c r="A143" s="216" t="s">
        <v>182</v>
      </c>
      <c r="J143" s="11"/>
      <c r="L143" s="95"/>
      <c r="M143" s="95"/>
      <c r="N143" s="95"/>
      <c r="P143" s="70"/>
      <c r="R143" s="70"/>
      <c r="S143" s="14"/>
      <c r="T143" s="14"/>
      <c r="U143" s="14"/>
      <c r="V143" s="14"/>
      <c r="W143" s="41"/>
      <c r="Y143" s="41"/>
      <c r="Z143" s="41"/>
      <c r="AD143" s="14"/>
      <c r="AE143" s="42"/>
      <c r="AH143" s="65"/>
      <c r="AI143" s="65"/>
      <c r="AJ143" s="65"/>
      <c r="AK143" s="65"/>
      <c r="AL143" s="65"/>
      <c r="AM143" s="65"/>
      <c r="AN143" s="65"/>
      <c r="AO143" s="65"/>
      <c r="AP143" s="65"/>
      <c r="AQ143" s="65"/>
      <c r="AR143" s="65"/>
      <c r="AS143" s="65"/>
      <c r="AT143" s="65"/>
    </row>
    <row r="144" spans="1:46" ht="7.5" hidden="1" customHeight="1" x14ac:dyDescent="0.25">
      <c r="B144" s="89"/>
      <c r="C144" s="89"/>
      <c r="D144" s="89"/>
      <c r="E144" s="89"/>
      <c r="F144" s="89"/>
      <c r="G144" s="89"/>
      <c r="H144" s="89"/>
      <c r="I144" s="89"/>
      <c r="S144" s="42"/>
      <c r="T144" s="42"/>
      <c r="U144" s="42"/>
      <c r="V144" s="93"/>
      <c r="W144" s="93"/>
      <c r="X144" s="93"/>
      <c r="Y144" s="93"/>
      <c r="Z144" s="60"/>
    </row>
    <row r="145" spans="1:46" ht="29.25" hidden="1" customHeight="1" x14ac:dyDescent="0.2">
      <c r="A145" s="216" t="s">
        <v>183</v>
      </c>
      <c r="B145" s="172" t="s">
        <v>149</v>
      </c>
      <c r="C145" s="173"/>
      <c r="D145" s="173"/>
      <c r="E145" s="173"/>
      <c r="F145" s="173"/>
      <c r="G145" s="173"/>
      <c r="H145" s="173"/>
      <c r="I145" s="173"/>
      <c r="J145" s="173"/>
      <c r="K145" s="174"/>
      <c r="L145" s="173"/>
      <c r="M145" s="173"/>
      <c r="N145" s="184"/>
      <c r="P145" s="328" t="s">
        <v>152</v>
      </c>
      <c r="Q145" s="329"/>
      <c r="R145" s="328" t="s">
        <v>151</v>
      </c>
      <c r="S145" s="329"/>
    </row>
    <row r="146" spans="1:46" customFormat="1" ht="21.75" hidden="1" customHeight="1" x14ac:dyDescent="0.2">
      <c r="A146" s="216" t="s">
        <v>183</v>
      </c>
      <c r="B146" s="330" t="s">
        <v>209</v>
      </c>
      <c r="C146" s="331"/>
      <c r="D146" s="331"/>
      <c r="E146" s="331"/>
      <c r="F146" s="331"/>
      <c r="G146" s="331"/>
      <c r="H146" s="331"/>
      <c r="I146" s="331"/>
      <c r="J146" s="331"/>
      <c r="K146" s="331"/>
      <c r="L146" s="331"/>
      <c r="M146" s="331"/>
      <c r="N146" s="332"/>
      <c r="P146" s="235">
        <f>X130</f>
        <v>0</v>
      </c>
      <c r="Q146" s="97"/>
      <c r="R146" s="235">
        <f>X90-P146</f>
        <v>0</v>
      </c>
      <c r="S146" s="97"/>
    </row>
    <row r="147" spans="1:46" hidden="1" x14ac:dyDescent="0.2">
      <c r="A147" s="216" t="s">
        <v>183</v>
      </c>
      <c r="B147" s="333"/>
      <c r="C147" s="331"/>
      <c r="D147" s="331"/>
      <c r="E147" s="331"/>
      <c r="F147" s="331"/>
      <c r="G147" s="331"/>
      <c r="H147" s="331"/>
      <c r="I147" s="331"/>
      <c r="J147" s="331"/>
      <c r="K147" s="331"/>
      <c r="L147" s="331"/>
      <c r="M147" s="331"/>
      <c r="N147" s="332"/>
      <c r="P147" s="99"/>
      <c r="Q147" s="98"/>
      <c r="R147" s="376" t="s">
        <v>196</v>
      </c>
      <c r="S147" s="366"/>
      <c r="T147" s="42"/>
      <c r="U147" s="42"/>
      <c r="X147" s="42"/>
      <c r="Y147" s="42"/>
      <c r="Z147" s="42"/>
      <c r="AA147" s="42"/>
      <c r="AB147" s="42"/>
      <c r="AC147" s="42"/>
      <c r="AD147" s="42"/>
      <c r="AE147" s="42"/>
      <c r="AF147" s="42"/>
      <c r="AG147" s="42"/>
    </row>
    <row r="148" spans="1:46" hidden="1" x14ac:dyDescent="0.2">
      <c r="A148" s="216" t="s">
        <v>183</v>
      </c>
      <c r="B148" s="334"/>
      <c r="C148" s="335"/>
      <c r="D148" s="335"/>
      <c r="E148" s="335"/>
      <c r="F148" s="335"/>
      <c r="G148" s="335"/>
      <c r="H148" s="335"/>
      <c r="I148" s="335"/>
      <c r="J148" s="335"/>
      <c r="K148" s="335"/>
      <c r="L148" s="335"/>
      <c r="M148" s="335"/>
      <c r="N148" s="336"/>
      <c r="P148" s="100"/>
      <c r="Q148" s="101"/>
      <c r="R148" s="377"/>
      <c r="S148" s="378"/>
      <c r="T148" s="42"/>
      <c r="U148" s="42"/>
      <c r="V148" s="63"/>
      <c r="Z148" s="387"/>
      <c r="AA148" s="387"/>
      <c r="AB148" s="387"/>
      <c r="AC148" s="42"/>
      <c r="AE148" s="42"/>
      <c r="AF148" s="42"/>
      <c r="AG148" s="42"/>
    </row>
    <row r="149" spans="1:46" ht="9" hidden="1" customHeight="1" x14ac:dyDescent="0.2">
      <c r="A149" s="216" t="s">
        <v>183</v>
      </c>
      <c r="J149" s="11"/>
      <c r="L149" s="95"/>
      <c r="M149" s="95"/>
      <c r="N149" s="95"/>
      <c r="P149" s="70"/>
      <c r="R149" s="70"/>
      <c r="S149" s="14"/>
      <c r="T149" s="14"/>
      <c r="U149" s="14"/>
      <c r="V149" s="14"/>
      <c r="W149" s="41"/>
      <c r="Y149" s="41"/>
      <c r="Z149" s="41"/>
      <c r="AD149" s="14"/>
      <c r="AE149" s="42"/>
      <c r="AH149" s="65"/>
      <c r="AI149" s="65"/>
      <c r="AJ149" s="65"/>
      <c r="AK149" s="65"/>
      <c r="AL149" s="65"/>
      <c r="AM149" s="65"/>
      <c r="AN149" s="65"/>
      <c r="AO149" s="65"/>
      <c r="AP149" s="65"/>
      <c r="AQ149" s="65"/>
      <c r="AR149" s="65"/>
      <c r="AS149" s="65"/>
      <c r="AT149" s="65"/>
    </row>
    <row r="150" spans="1:46" ht="9" hidden="1" customHeight="1" x14ac:dyDescent="0.2">
      <c r="J150" s="11"/>
      <c r="L150" s="95"/>
      <c r="M150" s="95"/>
      <c r="N150" s="95"/>
      <c r="P150" s="70"/>
      <c r="R150" s="70"/>
      <c r="S150" s="14"/>
      <c r="T150" s="14"/>
      <c r="U150" s="14"/>
      <c r="V150" s="14"/>
      <c r="W150" s="41"/>
      <c r="Y150" s="41"/>
      <c r="Z150" s="41"/>
      <c r="AD150" s="14"/>
      <c r="AE150" s="42"/>
      <c r="AH150" s="65"/>
      <c r="AI150" s="65"/>
      <c r="AJ150" s="65"/>
      <c r="AK150" s="65"/>
      <c r="AL150" s="65"/>
      <c r="AM150" s="65"/>
      <c r="AN150" s="65"/>
      <c r="AO150" s="65"/>
      <c r="AP150" s="65"/>
      <c r="AQ150" s="65"/>
      <c r="AR150" s="65"/>
      <c r="AS150" s="65"/>
      <c r="AT150" s="65"/>
    </row>
    <row r="151" spans="1:46" ht="23.25" hidden="1" customHeight="1" collapsed="1" x14ac:dyDescent="0.2">
      <c r="A151" s="216" t="s">
        <v>184</v>
      </c>
      <c r="B151" s="172" t="s">
        <v>205</v>
      </c>
      <c r="C151" s="173"/>
      <c r="D151" s="173"/>
      <c r="E151" s="173"/>
      <c r="F151" s="174"/>
      <c r="G151" s="173"/>
      <c r="H151" s="173"/>
      <c r="I151" s="173"/>
      <c r="J151" s="175"/>
      <c r="K151" s="173"/>
      <c r="L151" s="176"/>
      <c r="M151" s="176"/>
      <c r="N151" s="177"/>
      <c r="P151" s="70"/>
      <c r="R151" s="70"/>
      <c r="S151" s="14"/>
      <c r="T151" s="14"/>
      <c r="U151" s="14"/>
      <c r="V151" s="14"/>
      <c r="W151" s="41"/>
      <c r="Y151" s="41"/>
      <c r="Z151" s="41"/>
      <c r="AD151" s="14"/>
      <c r="AE151" s="42"/>
      <c r="AH151" s="65"/>
      <c r="AI151" s="65"/>
      <c r="AJ151" s="65"/>
      <c r="AK151" s="65"/>
      <c r="AL151" s="65"/>
      <c r="AM151" s="65"/>
      <c r="AN151" s="65"/>
      <c r="AO151" s="65"/>
      <c r="AP151" s="65"/>
      <c r="AQ151" s="65"/>
      <c r="AR151" s="65"/>
      <c r="AS151" s="65"/>
      <c r="AT151" s="65"/>
    </row>
    <row r="152" spans="1:46" ht="9.75" hidden="1" customHeight="1" x14ac:dyDescent="0.2">
      <c r="A152" s="216" t="s">
        <v>184</v>
      </c>
      <c r="B152" s="178"/>
      <c r="J152" s="11"/>
      <c r="L152" s="95"/>
      <c r="M152" s="95"/>
      <c r="N152" s="179"/>
      <c r="P152" s="70"/>
      <c r="R152" s="70"/>
      <c r="S152" s="14"/>
      <c r="T152" s="14"/>
      <c r="U152" s="14"/>
      <c r="V152" s="14"/>
      <c r="W152" s="41"/>
      <c r="Y152" s="41"/>
      <c r="Z152" s="41"/>
      <c r="AD152" s="14"/>
      <c r="AE152" s="42"/>
      <c r="AH152" s="65"/>
      <c r="AI152" s="65"/>
      <c r="AJ152" s="65"/>
      <c r="AK152" s="65"/>
      <c r="AL152" s="65"/>
      <c r="AM152" s="65"/>
      <c r="AN152" s="65"/>
      <c r="AO152" s="65"/>
      <c r="AP152" s="65"/>
      <c r="AQ152" s="65"/>
      <c r="AR152" s="65"/>
      <c r="AS152" s="65"/>
      <c r="AT152" s="65"/>
    </row>
    <row r="153" spans="1:46" ht="20.25" hidden="1" customHeight="1" x14ac:dyDescent="0.2">
      <c r="A153" s="216" t="s">
        <v>184</v>
      </c>
      <c r="B153" s="334" t="s">
        <v>155</v>
      </c>
      <c r="C153" s="335"/>
      <c r="D153" s="335"/>
      <c r="E153" s="335"/>
      <c r="F153" s="335"/>
      <c r="G153" s="335"/>
      <c r="H153" s="335"/>
      <c r="I153" s="335"/>
      <c r="J153" s="335"/>
      <c r="K153" s="335"/>
      <c r="L153" s="335"/>
      <c r="M153" s="335"/>
      <c r="N153" s="336"/>
      <c r="P153" s="82"/>
      <c r="Q153" s="83"/>
      <c r="R153" s="81"/>
      <c r="S153" s="337"/>
      <c r="T153" s="337"/>
      <c r="U153" s="337"/>
      <c r="V153" s="337"/>
      <c r="W153" s="41"/>
      <c r="AD153" s="14"/>
      <c r="AE153" s="61"/>
      <c r="AH153" s="65"/>
      <c r="AI153" s="65"/>
      <c r="AJ153" s="65"/>
      <c r="AK153" s="65"/>
      <c r="AL153" s="65"/>
      <c r="AM153" s="65"/>
      <c r="AN153" s="65"/>
      <c r="AO153" s="65"/>
      <c r="AP153" s="65"/>
      <c r="AQ153" s="65"/>
      <c r="AR153" s="65"/>
      <c r="AS153" s="65"/>
      <c r="AT153" s="65"/>
    </row>
    <row r="154" spans="1:46" ht="19.5" hidden="1" customHeight="1" x14ac:dyDescent="0.2">
      <c r="A154" s="216" t="s">
        <v>184</v>
      </c>
      <c r="B154" s="379"/>
      <c r="C154" s="380"/>
      <c r="D154" s="380"/>
      <c r="E154" s="380"/>
      <c r="F154" s="380"/>
      <c r="G154" s="380"/>
      <c r="H154" s="380"/>
      <c r="I154" s="380"/>
      <c r="J154" s="380"/>
      <c r="K154" s="380"/>
      <c r="L154" s="380"/>
      <c r="M154" s="380"/>
      <c r="N154" s="381"/>
      <c r="P154" s="70"/>
      <c r="U154" s="331"/>
      <c r="V154" s="331"/>
      <c r="W154" s="41"/>
      <c r="AD154" s="14"/>
      <c r="AH154" s="65"/>
      <c r="AI154" s="65"/>
      <c r="AJ154" s="65"/>
      <c r="AK154" s="65"/>
      <c r="AL154" s="65"/>
      <c r="AM154" s="65"/>
      <c r="AN154" s="65"/>
      <c r="AO154" s="65"/>
      <c r="AP154" s="65"/>
      <c r="AQ154" s="65"/>
      <c r="AR154" s="65"/>
      <c r="AS154" s="65"/>
      <c r="AT154" s="65"/>
    </row>
    <row r="155" spans="1:46" ht="18" hidden="1" customHeight="1" x14ac:dyDescent="0.2">
      <c r="A155" s="216" t="s">
        <v>184</v>
      </c>
      <c r="B155" s="382"/>
      <c r="C155" s="380"/>
      <c r="D155" s="380"/>
      <c r="E155" s="380"/>
      <c r="F155" s="380"/>
      <c r="G155" s="380"/>
      <c r="H155" s="380"/>
      <c r="I155" s="380"/>
      <c r="J155" s="380"/>
      <c r="K155" s="380"/>
      <c r="L155" s="380"/>
      <c r="M155" s="380"/>
      <c r="N155" s="381"/>
      <c r="P155" s="82"/>
      <c r="Q155" s="83"/>
      <c r="R155" s="81"/>
      <c r="S155" s="337"/>
      <c r="T155" s="337"/>
      <c r="U155" s="337"/>
      <c r="V155" s="337"/>
      <c r="W155" s="14"/>
      <c r="AD155" s="14"/>
      <c r="AE155" s="64"/>
      <c r="AH155" s="65"/>
      <c r="AI155" s="65"/>
      <c r="AJ155" s="65"/>
      <c r="AK155" s="65"/>
      <c r="AL155" s="65"/>
      <c r="AM155" s="65"/>
      <c r="AN155" s="65"/>
      <c r="AO155" s="65"/>
      <c r="AP155" s="65"/>
      <c r="AQ155" s="65"/>
      <c r="AR155" s="65"/>
      <c r="AS155" s="65"/>
      <c r="AT155" s="65"/>
    </row>
    <row r="156" spans="1:46" ht="19.5" hidden="1" customHeight="1" x14ac:dyDescent="0.2">
      <c r="A156" s="216" t="s">
        <v>184</v>
      </c>
      <c r="B156" s="382"/>
      <c r="C156" s="380"/>
      <c r="D156" s="380"/>
      <c r="E156" s="380"/>
      <c r="F156" s="380"/>
      <c r="G156" s="380"/>
      <c r="H156" s="380"/>
      <c r="I156" s="380"/>
      <c r="J156" s="380"/>
      <c r="K156" s="380"/>
      <c r="L156" s="380"/>
      <c r="M156" s="380"/>
      <c r="N156" s="381"/>
      <c r="P156" s="70"/>
      <c r="R156" s="70"/>
      <c r="S156" s="314"/>
      <c r="T156" s="314"/>
      <c r="U156" s="314"/>
      <c r="V156" s="314"/>
      <c r="W156" s="64"/>
      <c r="AD156" s="64"/>
      <c r="AE156" s="64"/>
      <c r="AH156" s="65"/>
      <c r="AI156" s="65"/>
      <c r="AJ156" s="65"/>
      <c r="AK156" s="65"/>
      <c r="AL156" s="65"/>
      <c r="AM156" s="65"/>
      <c r="AN156" s="65"/>
      <c r="AO156" s="65"/>
      <c r="AP156" s="65"/>
      <c r="AQ156" s="65"/>
      <c r="AR156" s="65"/>
      <c r="AS156" s="65"/>
      <c r="AT156" s="65"/>
    </row>
    <row r="157" spans="1:46" ht="12.75" hidden="1" customHeight="1" x14ac:dyDescent="0.2">
      <c r="A157" s="216" t="s">
        <v>184</v>
      </c>
      <c r="B157" s="382"/>
      <c r="C157" s="380"/>
      <c r="D157" s="380"/>
      <c r="E157" s="380"/>
      <c r="F157" s="380"/>
      <c r="G157" s="380"/>
      <c r="H157" s="380"/>
      <c r="I157" s="380"/>
      <c r="J157" s="380"/>
      <c r="K157" s="380"/>
      <c r="L157" s="380"/>
      <c r="M157" s="380"/>
      <c r="N157" s="381"/>
      <c r="P157" s="82"/>
      <c r="Q157" s="83"/>
      <c r="R157" s="458"/>
      <c r="S157" s="458"/>
      <c r="T157" s="458"/>
      <c r="AH157" s="65"/>
      <c r="AI157" s="65"/>
      <c r="AJ157" s="65"/>
      <c r="AK157" s="65"/>
      <c r="AL157" s="65"/>
      <c r="AM157" s="65"/>
      <c r="AN157" s="65"/>
      <c r="AO157" s="65"/>
      <c r="AP157" s="65"/>
      <c r="AQ157" s="65"/>
      <c r="AR157" s="65"/>
      <c r="AS157" s="65"/>
      <c r="AT157" s="65"/>
    </row>
    <row r="158" spans="1:46" ht="15.75" hidden="1" customHeight="1" x14ac:dyDescent="0.2">
      <c r="A158" s="216" t="s">
        <v>184</v>
      </c>
      <c r="B158" s="382"/>
      <c r="C158" s="380"/>
      <c r="D158" s="380"/>
      <c r="E158" s="380"/>
      <c r="F158" s="380"/>
      <c r="G158" s="380"/>
      <c r="H158" s="380"/>
      <c r="I158" s="380"/>
      <c r="J158" s="380"/>
      <c r="K158" s="380"/>
      <c r="L158" s="380"/>
      <c r="M158" s="380"/>
      <c r="N158" s="381"/>
      <c r="P158" s="70"/>
      <c r="R158" s="458"/>
      <c r="S158" s="458"/>
      <c r="T158" s="458"/>
      <c r="AH158" s="65"/>
      <c r="AI158" s="65"/>
      <c r="AJ158" s="65"/>
      <c r="AK158" s="65"/>
      <c r="AL158" s="65"/>
      <c r="AM158" s="65"/>
      <c r="AN158" s="65"/>
      <c r="AO158" s="65"/>
      <c r="AP158" s="65"/>
      <c r="AQ158" s="65"/>
      <c r="AR158" s="65"/>
      <c r="AS158" s="65"/>
      <c r="AT158" s="65"/>
    </row>
    <row r="159" spans="1:46" ht="18" hidden="1" customHeight="1" x14ac:dyDescent="0.2">
      <c r="A159" s="216" t="s">
        <v>184</v>
      </c>
      <c r="B159" s="382"/>
      <c r="C159" s="380"/>
      <c r="D159" s="380"/>
      <c r="E159" s="380"/>
      <c r="F159" s="380"/>
      <c r="G159" s="380"/>
      <c r="H159" s="380"/>
      <c r="I159" s="380"/>
      <c r="J159" s="380"/>
      <c r="K159" s="380"/>
      <c r="L159" s="380"/>
      <c r="M159" s="380"/>
      <c r="N159" s="381"/>
      <c r="P159" s="82"/>
      <c r="Q159" s="83"/>
      <c r="R159" s="81"/>
      <c r="S159" s="337"/>
      <c r="T159" s="337"/>
      <c r="U159" s="337"/>
      <c r="V159" s="337"/>
      <c r="AH159" s="65"/>
      <c r="AI159" s="65"/>
      <c r="AJ159" s="65"/>
      <c r="AK159" s="65"/>
      <c r="AL159" s="65"/>
      <c r="AM159" s="65"/>
      <c r="AN159" s="65"/>
      <c r="AO159" s="65"/>
      <c r="AP159" s="65"/>
      <c r="AQ159" s="65"/>
      <c r="AR159" s="65"/>
      <c r="AS159" s="65"/>
      <c r="AT159" s="65"/>
    </row>
    <row r="160" spans="1:46" hidden="1" x14ac:dyDescent="0.2">
      <c r="A160" s="216" t="s">
        <v>184</v>
      </c>
      <c r="B160" s="383"/>
      <c r="C160" s="384"/>
      <c r="D160" s="384"/>
      <c r="E160" s="384"/>
      <c r="F160" s="384"/>
      <c r="G160" s="384"/>
      <c r="H160" s="384"/>
      <c r="I160" s="384"/>
      <c r="J160" s="384"/>
      <c r="K160" s="384"/>
      <c r="L160" s="384"/>
      <c r="M160" s="384"/>
      <c r="N160" s="385"/>
      <c r="P160" s="80"/>
      <c r="R160" s="14"/>
      <c r="U160" s="331"/>
      <c r="V160" s="331"/>
      <c r="W160" s="11"/>
      <c r="AD160" s="11"/>
      <c r="AH160" s="65"/>
      <c r="AI160" s="65"/>
      <c r="AJ160" s="65"/>
      <c r="AK160" s="65"/>
      <c r="AL160" s="65"/>
      <c r="AM160" s="65"/>
      <c r="AN160" s="65"/>
      <c r="AO160" s="65"/>
      <c r="AP160" s="65"/>
      <c r="AQ160" s="65"/>
      <c r="AR160" s="65"/>
      <c r="AS160" s="65"/>
      <c r="AT160" s="65"/>
    </row>
    <row r="161" spans="2:46" x14ac:dyDescent="0.2">
      <c r="B161" s="102"/>
      <c r="C161" s="102"/>
      <c r="D161" s="102"/>
      <c r="E161" s="102"/>
      <c r="F161" s="102"/>
      <c r="G161" s="102"/>
      <c r="H161" s="102"/>
      <c r="I161" s="102"/>
      <c r="J161" s="11"/>
      <c r="L161" s="96"/>
      <c r="M161" s="96"/>
      <c r="N161" s="96"/>
      <c r="P161" s="80"/>
      <c r="R161" s="14"/>
      <c r="U161" s="41"/>
      <c r="V161" s="41"/>
      <c r="W161" s="11"/>
      <c r="AD161" s="11"/>
      <c r="AH161" s="65"/>
      <c r="AI161" s="65"/>
      <c r="AJ161" s="65"/>
      <c r="AK161" s="65"/>
      <c r="AL161" s="65"/>
      <c r="AM161" s="65"/>
      <c r="AN161" s="65"/>
      <c r="AO161" s="65"/>
      <c r="AP161" s="65"/>
      <c r="AQ161" s="65"/>
      <c r="AR161" s="65"/>
      <c r="AS161" s="65"/>
      <c r="AT161" s="65"/>
    </row>
    <row r="162" spans="2:46" x14ac:dyDescent="0.2">
      <c r="B162" s="102"/>
      <c r="C162" s="102"/>
      <c r="D162" s="102"/>
      <c r="E162" s="102"/>
      <c r="F162" s="102"/>
      <c r="G162" s="102"/>
      <c r="H162" s="102"/>
      <c r="I162" s="102"/>
      <c r="J162" s="11"/>
      <c r="L162" s="96"/>
      <c r="M162" s="96"/>
      <c r="N162" s="96"/>
      <c r="P162" s="80"/>
      <c r="R162" s="14"/>
      <c r="U162" s="41"/>
      <c r="V162" s="41"/>
      <c r="W162" s="11"/>
      <c r="AD162" s="11"/>
      <c r="AH162" s="65"/>
      <c r="AI162" s="65"/>
      <c r="AJ162" s="65"/>
      <c r="AK162" s="65"/>
      <c r="AL162" s="65"/>
      <c r="AM162" s="65"/>
      <c r="AN162" s="65"/>
      <c r="AO162" s="65"/>
      <c r="AP162" s="65"/>
      <c r="AQ162" s="65"/>
      <c r="AR162" s="65"/>
      <c r="AS162" s="65"/>
      <c r="AT162" s="65"/>
    </row>
    <row r="163" spans="2:46" ht="21" customHeight="1" x14ac:dyDescent="0.2">
      <c r="B163" s="338" t="s">
        <v>200</v>
      </c>
      <c r="C163" s="338"/>
      <c r="D163" s="338"/>
      <c r="E163" s="338"/>
      <c r="F163" s="338"/>
      <c r="H163" s="87"/>
      <c r="I163" s="87"/>
      <c r="J163" s="87"/>
      <c r="S163" s="42"/>
      <c r="T163" s="42"/>
      <c r="U163" s="42"/>
      <c r="W163" s="42"/>
    </row>
    <row r="164" spans="2:46" ht="19.5" customHeight="1" x14ac:dyDescent="0.2">
      <c r="B164" s="37" t="s">
        <v>277</v>
      </c>
      <c r="H164" s="87"/>
      <c r="I164" s="87"/>
      <c r="J164" s="87"/>
      <c r="P164" s="37"/>
      <c r="U164" s="42"/>
      <c r="V164" s="42"/>
      <c r="W164" s="42"/>
    </row>
    <row r="165" spans="2:46" ht="19.5" customHeight="1" x14ac:dyDescent="0.2">
      <c r="B165" s="342" t="s">
        <v>278</v>
      </c>
      <c r="C165" s="343"/>
      <c r="D165" s="343"/>
      <c r="E165" s="343"/>
      <c r="F165" s="343"/>
      <c r="G165" s="343"/>
      <c r="H165" s="343"/>
      <c r="I165" s="344"/>
      <c r="J165" s="87"/>
      <c r="P165" s="386"/>
      <c r="Q165" s="386"/>
      <c r="R165" s="386"/>
      <c r="S165" s="386"/>
      <c r="T165" s="219"/>
      <c r="U165" s="42"/>
    </row>
    <row r="166" spans="2:46" ht="19.5" customHeight="1" x14ac:dyDescent="0.2">
      <c r="B166" s="339"/>
      <c r="C166" s="340"/>
      <c r="D166" s="340"/>
      <c r="E166" s="340"/>
      <c r="F166" s="340"/>
      <c r="G166" s="340"/>
      <c r="H166" s="340"/>
      <c r="I166" s="341"/>
      <c r="J166" s="87"/>
      <c r="U166" s="42"/>
      <c r="AG166" s="42"/>
      <c r="AH166" s="42"/>
    </row>
    <row r="167" spans="2:46" ht="19.5" customHeight="1" x14ac:dyDescent="0.2">
      <c r="B167" s="339"/>
      <c r="C167" s="340"/>
      <c r="D167" s="340"/>
      <c r="E167" s="340"/>
      <c r="F167" s="340"/>
      <c r="G167" s="340"/>
      <c r="H167" s="340"/>
      <c r="I167" s="341"/>
      <c r="U167" s="42"/>
      <c r="X167" s="357"/>
      <c r="Y167" s="357"/>
      <c r="Z167" s="357"/>
      <c r="AA167" s="357"/>
      <c r="AB167" s="357"/>
      <c r="AG167" s="42"/>
      <c r="AH167" s="42"/>
    </row>
    <row r="168" spans="2:46" ht="19.5" customHeight="1" x14ac:dyDescent="0.2">
      <c r="B168" s="537"/>
      <c r="C168" s="537"/>
      <c r="D168" s="537"/>
      <c r="E168" s="537"/>
      <c r="F168" s="537"/>
      <c r="G168" s="537"/>
      <c r="H168" s="537"/>
      <c r="I168" s="537"/>
      <c r="U168" s="42"/>
      <c r="X168" s="357"/>
      <c r="Y168" s="357"/>
      <c r="Z168" s="357"/>
      <c r="AA168" s="357"/>
      <c r="AB168" s="357"/>
      <c r="AG168" s="42"/>
      <c r="AH168" s="42"/>
    </row>
    <row r="169" spans="2:46" ht="19.5" customHeight="1" x14ac:dyDescent="0.2">
      <c r="J169" s="11"/>
      <c r="P169" s="11"/>
      <c r="Q169" s="11"/>
      <c r="R169" s="11"/>
      <c r="S169" s="11"/>
      <c r="T169" s="11"/>
      <c r="U169" s="42"/>
      <c r="X169" s="357"/>
      <c r="Y169" s="357"/>
      <c r="Z169" s="357"/>
      <c r="AA169" s="357"/>
      <c r="AB169" s="357"/>
      <c r="AG169" s="42"/>
      <c r="AH169" s="42"/>
    </row>
    <row r="170" spans="2:46" ht="26.65" customHeight="1" x14ac:dyDescent="0.2">
      <c r="B170" s="58" t="s">
        <v>65</v>
      </c>
      <c r="P170" s="37"/>
      <c r="U170" s="42"/>
      <c r="X170" s="357"/>
      <c r="Y170" s="357"/>
      <c r="Z170" s="357"/>
      <c r="AA170" s="357"/>
      <c r="AB170" s="357"/>
      <c r="AG170" s="42"/>
      <c r="AH170" s="42"/>
    </row>
    <row r="171" spans="2:46" ht="19.5" customHeight="1" x14ac:dyDescent="0.2">
      <c r="B171" s="536" t="s">
        <v>64</v>
      </c>
      <c r="C171" s="536"/>
      <c r="D171" s="536"/>
      <c r="E171" s="536"/>
      <c r="F171" s="536"/>
      <c r="G171" s="536"/>
      <c r="H171" s="536"/>
      <c r="I171" s="536"/>
      <c r="P171" s="374"/>
      <c r="Q171" s="374"/>
      <c r="R171" s="374"/>
      <c r="S171" s="374"/>
      <c r="T171" s="219"/>
      <c r="U171" s="42"/>
      <c r="X171" s="357"/>
      <c r="Y171" s="357"/>
      <c r="Z171" s="357"/>
      <c r="AA171" s="357"/>
      <c r="AB171" s="357"/>
    </row>
    <row r="172" spans="2:46" ht="19.5" customHeight="1" x14ac:dyDescent="0.2">
      <c r="B172" s="537"/>
      <c r="C172" s="537"/>
      <c r="D172" s="537"/>
      <c r="E172" s="537"/>
      <c r="F172" s="537"/>
      <c r="G172" s="537"/>
      <c r="H172" s="537"/>
      <c r="I172" s="537"/>
      <c r="U172" s="42"/>
      <c r="X172" s="357"/>
      <c r="Y172" s="357"/>
      <c r="Z172" s="357"/>
      <c r="AA172" s="357"/>
      <c r="AB172" s="357"/>
      <c r="AG172" s="42"/>
      <c r="AH172" s="42"/>
    </row>
    <row r="173" spans="2:46" ht="19.5" customHeight="1" x14ac:dyDescent="0.2">
      <c r="B173" s="537"/>
      <c r="C173" s="537"/>
      <c r="D173" s="537"/>
      <c r="E173" s="537"/>
      <c r="F173" s="537"/>
      <c r="G173" s="537"/>
      <c r="H173" s="537"/>
      <c r="I173" s="537"/>
      <c r="U173" s="42"/>
      <c r="X173" s="357"/>
      <c r="Y173" s="357"/>
      <c r="Z173" s="357"/>
      <c r="AA173" s="357"/>
      <c r="AB173" s="357"/>
      <c r="AG173" s="42"/>
      <c r="AH173" s="42"/>
    </row>
    <row r="174" spans="2:46" ht="19.5" customHeight="1" x14ac:dyDescent="0.2">
      <c r="B174" s="537"/>
      <c r="C174" s="537"/>
      <c r="D174" s="537"/>
      <c r="E174" s="537"/>
      <c r="F174" s="537"/>
      <c r="G174" s="537"/>
      <c r="H174" s="537"/>
      <c r="I174" s="537"/>
      <c r="U174" s="42"/>
      <c r="X174" s="357"/>
      <c r="Y174" s="357"/>
      <c r="Z174" s="357"/>
      <c r="AA174" s="357"/>
      <c r="AB174" s="357"/>
      <c r="AG174" s="42"/>
      <c r="AH174" s="42"/>
    </row>
    <row r="175" spans="2:46" ht="17.25" customHeight="1" x14ac:dyDescent="0.2">
      <c r="B175" s="52"/>
      <c r="C175" s="52"/>
      <c r="D175" s="52"/>
      <c r="E175" s="52"/>
      <c r="F175" s="52"/>
      <c r="H175" s="46"/>
      <c r="I175" s="46"/>
      <c r="J175" s="46"/>
      <c r="P175" s="45"/>
      <c r="S175" s="42"/>
      <c r="T175" s="42"/>
      <c r="U175" s="42"/>
      <c r="X175" s="357"/>
      <c r="Y175" s="357"/>
      <c r="Z175" s="357"/>
      <c r="AA175" s="357"/>
      <c r="AB175" s="357"/>
      <c r="AG175" s="42"/>
      <c r="AH175" s="42"/>
    </row>
    <row r="176" spans="2:46" ht="17.25" customHeight="1" x14ac:dyDescent="0.2">
      <c r="B176" s="40" t="s">
        <v>38</v>
      </c>
      <c r="C176" s="40"/>
      <c r="D176" s="40"/>
      <c r="E176" s="40"/>
      <c r="F176" s="40"/>
      <c r="P176" s="45"/>
      <c r="S176" s="42"/>
      <c r="T176" s="42"/>
      <c r="U176" s="42"/>
      <c r="X176" s="357"/>
      <c r="Y176" s="357"/>
      <c r="Z176" s="357"/>
      <c r="AA176" s="357"/>
      <c r="AB176" s="357"/>
      <c r="AG176" s="42"/>
      <c r="AH176" s="42"/>
    </row>
    <row r="177" spans="2:34" ht="33" customHeight="1" x14ac:dyDescent="0.2">
      <c r="B177" s="342" t="s">
        <v>39</v>
      </c>
      <c r="C177" s="301"/>
      <c r="D177" s="301"/>
      <c r="E177" s="301"/>
      <c r="F177" s="301"/>
      <c r="G177" s="301"/>
      <c r="H177" s="301"/>
      <c r="I177" s="301"/>
      <c r="J177" s="110"/>
      <c r="K177" s="102"/>
      <c r="L177" s="102"/>
      <c r="M177" s="102"/>
      <c r="N177" s="102"/>
      <c r="O177" s="42"/>
      <c r="P177" s="42"/>
      <c r="Q177" s="42"/>
      <c r="R177" s="42"/>
      <c r="S177" s="42"/>
      <c r="T177" s="42"/>
      <c r="U177" s="42"/>
      <c r="X177" s="357"/>
      <c r="Y177" s="357"/>
      <c r="Z177" s="357"/>
      <c r="AA177" s="357"/>
      <c r="AB177" s="357"/>
      <c r="AG177" s="42"/>
      <c r="AH177" s="42"/>
    </row>
    <row r="178" spans="2:34" ht="17.25" customHeight="1" x14ac:dyDescent="0.2">
      <c r="B178" s="538"/>
      <c r="C178" s="539"/>
      <c r="D178" s="539"/>
      <c r="E178" s="539"/>
      <c r="F178" s="539"/>
      <c r="G178" s="539"/>
      <c r="H178" s="539"/>
      <c r="I178" s="539"/>
      <c r="J178" s="111"/>
      <c r="K178" s="112"/>
      <c r="L178" s="112"/>
      <c r="M178" s="112"/>
      <c r="N178" s="112"/>
      <c r="O178" s="42"/>
      <c r="P178" s="42"/>
      <c r="Q178" s="42"/>
      <c r="R178" s="42"/>
      <c r="S178" s="42"/>
      <c r="T178" s="42"/>
      <c r="U178" s="42"/>
      <c r="X178" s="357"/>
      <c r="Y178" s="357"/>
      <c r="Z178" s="357"/>
      <c r="AA178" s="357"/>
      <c r="AB178" s="357"/>
      <c r="AG178" s="42"/>
      <c r="AH178" s="42"/>
    </row>
    <row r="179" spans="2:34" ht="12.75" customHeight="1" x14ac:dyDescent="0.2">
      <c r="B179" s="540"/>
      <c r="C179" s="541"/>
      <c r="D179" s="541"/>
      <c r="E179" s="541"/>
      <c r="F179" s="541"/>
      <c r="G179" s="541"/>
      <c r="H179" s="541"/>
      <c r="I179" s="541"/>
      <c r="J179" s="111"/>
      <c r="K179" s="112"/>
      <c r="L179" s="112"/>
      <c r="M179" s="112"/>
      <c r="N179" s="112"/>
      <c r="X179" s="357"/>
      <c r="Y179" s="357"/>
      <c r="Z179" s="357"/>
      <c r="AA179" s="357"/>
      <c r="AB179" s="357"/>
    </row>
    <row r="180" spans="2:34" ht="12.75" customHeight="1" x14ac:dyDescent="0.2">
      <c r="B180" s="540"/>
      <c r="C180" s="541"/>
      <c r="D180" s="541"/>
      <c r="E180" s="541"/>
      <c r="F180" s="541"/>
      <c r="G180" s="541"/>
      <c r="H180" s="541"/>
      <c r="I180" s="541"/>
      <c r="J180" s="111"/>
      <c r="K180" s="112"/>
      <c r="L180" s="112"/>
      <c r="M180" s="112"/>
      <c r="N180" s="112"/>
      <c r="X180" s="357"/>
      <c r="Y180" s="357"/>
      <c r="Z180" s="357"/>
      <c r="AA180" s="357"/>
      <c r="AB180" s="357"/>
    </row>
    <row r="181" spans="2:34" ht="12.75" customHeight="1" x14ac:dyDescent="0.2">
      <c r="B181" s="540"/>
      <c r="C181" s="541"/>
      <c r="D181" s="541"/>
      <c r="E181" s="541"/>
      <c r="F181" s="541"/>
      <c r="G181" s="541"/>
      <c r="H181" s="541"/>
      <c r="I181" s="541"/>
      <c r="J181" s="111"/>
      <c r="K181" s="112"/>
      <c r="L181" s="112"/>
      <c r="M181" s="112"/>
      <c r="N181" s="112"/>
      <c r="X181" s="357"/>
      <c r="Y181" s="357"/>
      <c r="Z181" s="357"/>
      <c r="AA181" s="357"/>
      <c r="AB181" s="357"/>
    </row>
    <row r="182" spans="2:34" ht="12.75" customHeight="1" x14ac:dyDescent="0.2">
      <c r="B182" s="540"/>
      <c r="C182" s="541"/>
      <c r="D182" s="541"/>
      <c r="E182" s="541"/>
      <c r="F182" s="541"/>
      <c r="G182" s="541"/>
      <c r="H182" s="541"/>
      <c r="I182" s="541"/>
      <c r="J182" s="111"/>
      <c r="K182" s="112"/>
      <c r="L182" s="112"/>
      <c r="M182" s="112"/>
      <c r="N182" s="112"/>
      <c r="X182" s="357"/>
      <c r="Y182" s="357"/>
      <c r="Z182" s="357"/>
      <c r="AA182" s="357"/>
      <c r="AB182" s="357"/>
    </row>
    <row r="183" spans="2:34" ht="12.75" customHeight="1" x14ac:dyDescent="0.2">
      <c r="B183" s="540"/>
      <c r="C183" s="541"/>
      <c r="D183" s="541"/>
      <c r="E183" s="541"/>
      <c r="F183" s="541"/>
      <c r="G183" s="541"/>
      <c r="H183" s="541"/>
      <c r="I183" s="541"/>
      <c r="J183" s="111"/>
      <c r="K183" s="112"/>
      <c r="L183" s="112"/>
      <c r="M183" s="112"/>
      <c r="N183" s="112"/>
      <c r="X183" s="357"/>
      <c r="Y183" s="357"/>
      <c r="Z183" s="357"/>
      <c r="AA183" s="357"/>
      <c r="AB183" s="357"/>
    </row>
    <row r="184" spans="2:34" ht="12.75" customHeight="1" x14ac:dyDescent="0.2">
      <c r="B184" s="540"/>
      <c r="C184" s="541"/>
      <c r="D184" s="541"/>
      <c r="E184" s="541"/>
      <c r="F184" s="541"/>
      <c r="G184" s="541"/>
      <c r="H184" s="541"/>
      <c r="I184" s="541"/>
      <c r="J184" s="107"/>
      <c r="K184" s="108"/>
      <c r="L184" s="108"/>
      <c r="M184" s="108"/>
      <c r="N184" s="108"/>
      <c r="X184" s="357"/>
      <c r="Y184" s="357"/>
      <c r="Z184" s="357"/>
      <c r="AA184" s="357"/>
      <c r="AB184" s="357"/>
    </row>
    <row r="185" spans="2:34" ht="12.75" customHeight="1" x14ac:dyDescent="0.2">
      <c r="B185" s="540"/>
      <c r="C185" s="541"/>
      <c r="D185" s="541"/>
      <c r="E185" s="541"/>
      <c r="F185" s="541"/>
      <c r="G185" s="541"/>
      <c r="H185" s="541"/>
      <c r="I185" s="541"/>
      <c r="J185" s="107"/>
      <c r="K185" s="108"/>
      <c r="L185" s="108"/>
      <c r="M185" s="108"/>
      <c r="N185" s="108"/>
      <c r="X185" s="357"/>
      <c r="Y185" s="357"/>
      <c r="Z185" s="357"/>
      <c r="AA185" s="357"/>
      <c r="AB185" s="357"/>
    </row>
    <row r="186" spans="2:34" ht="12.75" customHeight="1" x14ac:dyDescent="0.2">
      <c r="B186" s="540"/>
      <c r="C186" s="541"/>
      <c r="D186" s="541"/>
      <c r="E186" s="541"/>
      <c r="F186" s="541"/>
      <c r="G186" s="541"/>
      <c r="H186" s="541"/>
      <c r="I186" s="541"/>
      <c r="J186" s="107"/>
      <c r="K186" s="108"/>
      <c r="L186" s="108"/>
      <c r="M186" s="108"/>
      <c r="N186" s="108"/>
      <c r="X186" s="357"/>
      <c r="Y186" s="357"/>
      <c r="Z186" s="357"/>
      <c r="AA186" s="357"/>
      <c r="AB186" s="357"/>
    </row>
    <row r="187" spans="2:34" ht="15" customHeight="1" x14ac:dyDescent="0.2">
      <c r="B187" s="542"/>
      <c r="C187" s="543"/>
      <c r="D187" s="543"/>
      <c r="E187" s="543"/>
      <c r="F187" s="543"/>
      <c r="G187" s="543"/>
      <c r="H187" s="543"/>
      <c r="I187" s="543"/>
      <c r="J187" s="107"/>
      <c r="K187" s="108"/>
      <c r="L187" s="108"/>
      <c r="M187" s="108"/>
      <c r="N187" s="108"/>
      <c r="X187" s="357"/>
      <c r="Y187" s="357"/>
      <c r="Z187" s="357"/>
      <c r="AA187" s="357"/>
      <c r="AB187" s="357"/>
    </row>
    <row r="188" spans="2:34" x14ac:dyDescent="0.2">
      <c r="P188" s="54"/>
      <c r="X188" s="357"/>
      <c r="Y188" s="357"/>
      <c r="Z188" s="357"/>
      <c r="AA188" s="357"/>
      <c r="AB188" s="357"/>
    </row>
    <row r="189" spans="2:34" ht="15" customHeight="1" x14ac:dyDescent="0.2">
      <c r="B189" s="37" t="s">
        <v>201</v>
      </c>
      <c r="M189" s="37"/>
      <c r="P189" s="37" t="s">
        <v>157</v>
      </c>
      <c r="X189" s="357"/>
      <c r="Y189" s="357"/>
      <c r="Z189" s="357"/>
      <c r="AA189" s="357"/>
      <c r="AB189" s="357"/>
    </row>
    <row r="190" spans="2:34" ht="19.5" customHeight="1" x14ac:dyDescent="0.2">
      <c r="B190" s="536" t="s">
        <v>159</v>
      </c>
      <c r="C190" s="536"/>
      <c r="D190" s="536"/>
      <c r="E190" s="536"/>
      <c r="F190" s="536"/>
      <c r="G190" s="536"/>
      <c r="H190" s="536"/>
      <c r="I190" s="536"/>
      <c r="P190" s="342" t="s">
        <v>158</v>
      </c>
      <c r="Q190" s="343"/>
      <c r="R190" s="343"/>
      <c r="S190" s="343"/>
      <c r="T190" s="343"/>
      <c r="U190" s="343"/>
      <c r="V190" s="343"/>
      <c r="W190" s="375"/>
      <c r="X190" s="357"/>
      <c r="Y190" s="357"/>
      <c r="Z190" s="357"/>
      <c r="AA190" s="357"/>
      <c r="AB190" s="357"/>
    </row>
    <row r="191" spans="2:34" ht="19.5" customHeight="1" x14ac:dyDescent="0.2">
      <c r="B191" s="537"/>
      <c r="C191" s="537"/>
      <c r="D191" s="537"/>
      <c r="E191" s="537"/>
      <c r="F191" s="537"/>
      <c r="G191" s="537"/>
      <c r="H191" s="537"/>
      <c r="I191" s="537"/>
      <c r="O191" s="62"/>
      <c r="P191" s="325"/>
      <c r="Q191" s="326"/>
      <c r="R191" s="326"/>
      <c r="S191" s="326"/>
      <c r="T191" s="326"/>
      <c r="U191" s="326"/>
      <c r="V191" s="326"/>
      <c r="W191" s="327"/>
      <c r="X191" s="357"/>
      <c r="Y191" s="357"/>
      <c r="Z191" s="357"/>
      <c r="AA191" s="357"/>
      <c r="AB191" s="357"/>
    </row>
    <row r="192" spans="2:34" ht="19.5" customHeight="1" x14ac:dyDescent="0.2">
      <c r="B192" s="537"/>
      <c r="C192" s="537"/>
      <c r="D192" s="537"/>
      <c r="E192" s="537"/>
      <c r="F192" s="537"/>
      <c r="G192" s="537"/>
      <c r="H192" s="537"/>
      <c r="I192" s="537"/>
      <c r="P192" s="325"/>
      <c r="Q192" s="326"/>
      <c r="R192" s="326"/>
      <c r="S192" s="326"/>
      <c r="T192" s="326"/>
      <c r="U192" s="326"/>
      <c r="V192" s="326"/>
      <c r="W192" s="327"/>
      <c r="X192" s="357"/>
      <c r="Y192" s="357"/>
      <c r="Z192" s="357"/>
      <c r="AA192" s="357"/>
      <c r="AB192" s="357"/>
    </row>
    <row r="193" spans="2:46" ht="19.5" customHeight="1" x14ac:dyDescent="0.2">
      <c r="B193" s="339"/>
      <c r="C193" s="340"/>
      <c r="D193" s="340"/>
      <c r="E193" s="340"/>
      <c r="F193" s="340"/>
      <c r="G193" s="340"/>
      <c r="H193" s="340"/>
      <c r="I193" s="341"/>
      <c r="P193" s="325"/>
      <c r="Q193" s="326"/>
      <c r="R193" s="326"/>
      <c r="S193" s="326"/>
      <c r="T193" s="326"/>
      <c r="U193" s="326"/>
      <c r="V193" s="326"/>
      <c r="W193" s="327"/>
      <c r="X193" s="357"/>
      <c r="Y193" s="357"/>
      <c r="Z193" s="357"/>
      <c r="AA193" s="357"/>
      <c r="AB193" s="357"/>
    </row>
    <row r="194" spans="2:46" ht="19.5" customHeight="1" x14ac:dyDescent="0.2">
      <c r="B194" s="37"/>
      <c r="P194" s="47"/>
      <c r="Q194" s="47"/>
      <c r="R194" s="47"/>
      <c r="S194" s="47"/>
      <c r="T194" s="47"/>
      <c r="U194" s="47"/>
      <c r="X194" s="357"/>
      <c r="Y194" s="357"/>
      <c r="Z194" s="357"/>
      <c r="AA194" s="357"/>
      <c r="AB194" s="357"/>
    </row>
    <row r="195" spans="2:46" ht="19.5" customHeight="1" x14ac:dyDescent="0.2">
      <c r="B195" s="37"/>
      <c r="H195" s="37"/>
      <c r="R195" s="43"/>
      <c r="U195" s="90"/>
      <c r="X195" s="357"/>
      <c r="Y195" s="357"/>
      <c r="Z195" s="357"/>
      <c r="AA195" s="357"/>
      <c r="AB195" s="357"/>
    </row>
    <row r="196" spans="2:46" ht="19.5" customHeight="1" x14ac:dyDescent="0.2">
      <c r="B196" s="37"/>
      <c r="H196" s="37"/>
      <c r="P196" s="319" t="s">
        <v>185</v>
      </c>
      <c r="Q196" s="320"/>
      <c r="R196" s="320"/>
      <c r="S196" s="320"/>
      <c r="T196" s="320"/>
      <c r="U196" s="320"/>
      <c r="V196" s="320"/>
      <c r="W196" s="321"/>
      <c r="X196" s="88"/>
      <c r="Y196" s="88"/>
      <c r="Z196" s="88"/>
      <c r="AA196" s="88"/>
      <c r="AB196" s="88"/>
    </row>
    <row r="197" spans="2:46" ht="21" customHeight="1" x14ac:dyDescent="0.2">
      <c r="M197" s="54"/>
      <c r="P197" s="322"/>
      <c r="Q197" s="323"/>
      <c r="R197" s="323"/>
      <c r="S197" s="323"/>
      <c r="T197" s="323"/>
      <c r="U197" s="323"/>
      <c r="V197" s="323"/>
      <c r="W197" s="324"/>
      <c r="X197" s="37"/>
      <c r="Y197" s="37"/>
      <c r="Z197" s="37"/>
      <c r="AA197" s="37"/>
      <c r="AB197" s="37"/>
      <c r="AC197" s="37"/>
      <c r="AD197" s="37"/>
      <c r="AE197" s="37"/>
      <c r="AF197" s="37"/>
      <c r="AG197" s="37"/>
      <c r="AH197" s="66"/>
      <c r="AI197" s="66"/>
      <c r="AJ197" s="66"/>
      <c r="AK197" s="66"/>
      <c r="AL197" s="66"/>
      <c r="AM197" s="66"/>
      <c r="AN197" s="66"/>
      <c r="AO197" s="66"/>
      <c r="AP197" s="66"/>
      <c r="AQ197" s="66"/>
      <c r="AR197" s="66"/>
      <c r="AS197" s="66"/>
      <c r="AT197" s="65"/>
    </row>
    <row r="198" spans="2:46" ht="51" customHeight="1" x14ac:dyDescent="0.2">
      <c r="B198" s="533" t="s">
        <v>132</v>
      </c>
      <c r="C198" s="534"/>
      <c r="D198" s="534"/>
      <c r="E198" s="534"/>
      <c r="F198" s="534"/>
      <c r="G198" s="534"/>
      <c r="H198" s="534"/>
      <c r="I198" s="535"/>
      <c r="P198" s="457" t="str">
        <f>"Leverantören intygar att avropssvaret är giltigt minst den tid som avropande organisation angett ovan. "&amp;CHAR(10)&amp;"("&amp;TEXT(D35,"ÅÅÅÅ-MM-DD")&amp;")"</f>
        <v>Leverantören intygar att avropssvaret är giltigt minst den tid som avropande organisation angett ovan. 
(1900-01-00)</v>
      </c>
      <c r="Q198" s="457"/>
      <c r="R198" s="457"/>
      <c r="S198" s="457"/>
      <c r="T198" s="457"/>
      <c r="U198" s="457"/>
      <c r="V198" s="457"/>
      <c r="W198" s="457"/>
      <c r="X198" s="37"/>
      <c r="Y198" s="37"/>
      <c r="Z198" s="37"/>
      <c r="AA198" s="37"/>
      <c r="AB198" s="37"/>
      <c r="AC198" s="37"/>
      <c r="AD198" s="37"/>
      <c r="AE198" s="37"/>
      <c r="AF198" s="37"/>
      <c r="AG198" s="37"/>
      <c r="AH198" s="66"/>
      <c r="AI198" s="66"/>
      <c r="AJ198" s="66"/>
      <c r="AK198" s="66"/>
      <c r="AL198" s="66"/>
      <c r="AM198" s="66"/>
      <c r="AN198" s="66"/>
      <c r="AO198" s="66"/>
      <c r="AP198" s="66"/>
      <c r="AQ198" s="66"/>
      <c r="AR198" s="66"/>
      <c r="AS198" s="66"/>
      <c r="AT198" s="65"/>
    </row>
    <row r="199" spans="2:46" ht="21" customHeight="1" x14ac:dyDescent="0.2">
      <c r="B199" s="92" t="s">
        <v>82</v>
      </c>
      <c r="P199" s="451" t="s">
        <v>41</v>
      </c>
      <c r="Q199" s="452"/>
      <c r="R199" s="452"/>
      <c r="S199" s="452"/>
      <c r="T199" s="452"/>
      <c r="U199" s="452"/>
      <c r="V199" s="452"/>
      <c r="W199" s="453"/>
      <c r="X199" s="37"/>
      <c r="Y199" s="37"/>
      <c r="Z199" s="37"/>
      <c r="AA199" s="37"/>
      <c r="AB199" s="37"/>
      <c r="AC199" s="37"/>
      <c r="AD199" s="37"/>
      <c r="AE199" s="37"/>
      <c r="AF199" s="37"/>
      <c r="AG199" s="37"/>
      <c r="AH199" s="66"/>
      <c r="AI199" s="66"/>
      <c r="AJ199" s="66"/>
      <c r="AK199" s="66"/>
      <c r="AL199" s="66"/>
      <c r="AM199" s="66"/>
      <c r="AN199" s="66"/>
      <c r="AO199" s="66"/>
      <c r="AP199" s="66"/>
      <c r="AQ199" s="66"/>
      <c r="AR199" s="66"/>
      <c r="AS199" s="66"/>
      <c r="AT199" s="65"/>
    </row>
    <row r="200" spans="2:46" ht="21.75" customHeight="1" x14ac:dyDescent="0.2">
      <c r="B200" s="314" t="s">
        <v>285</v>
      </c>
      <c r="C200" s="314"/>
      <c r="D200" s="314"/>
      <c r="E200" s="314"/>
      <c r="F200" s="314"/>
      <c r="G200" s="314"/>
      <c r="H200" s="314"/>
      <c r="I200" s="314"/>
      <c r="J200" s="14"/>
      <c r="K200" s="14"/>
      <c r="L200" s="14"/>
      <c r="M200" s="14"/>
      <c r="P200" s="325"/>
      <c r="Q200" s="326"/>
      <c r="R200" s="326"/>
      <c r="S200" s="326"/>
      <c r="T200" s="326"/>
      <c r="U200" s="326"/>
      <c r="V200" s="326"/>
      <c r="W200" s="327"/>
      <c r="X200" s="48"/>
      <c r="Y200" s="48"/>
      <c r="Z200" s="48"/>
      <c r="AA200" s="48"/>
      <c r="AB200" s="48"/>
      <c r="AC200" s="48"/>
      <c r="AD200" s="48"/>
      <c r="AE200" s="48"/>
      <c r="AF200" s="48"/>
      <c r="AG200" s="48"/>
      <c r="AH200" s="65" t="b">
        <f>IF(P200=0,TRUE,FALSE)</f>
        <v>1</v>
      </c>
      <c r="AI200" s="67"/>
      <c r="AJ200" s="68"/>
      <c r="AK200" s="65"/>
      <c r="AL200" s="65"/>
      <c r="AM200" s="65"/>
      <c r="AN200" s="65"/>
      <c r="AO200" s="65"/>
      <c r="AP200" s="65"/>
      <c r="AQ200" s="65"/>
      <c r="AR200" s="65"/>
      <c r="AS200" s="65"/>
      <c r="AT200" s="65"/>
    </row>
    <row r="201" spans="2:46" ht="7.5" customHeight="1" x14ac:dyDescent="0.2">
      <c r="B201" s="314"/>
      <c r="C201" s="314"/>
      <c r="D201" s="314"/>
      <c r="E201" s="314"/>
      <c r="F201" s="314"/>
      <c r="G201" s="314"/>
      <c r="H201" s="314"/>
      <c r="I201" s="314"/>
      <c r="J201" s="14"/>
      <c r="K201" s="14"/>
      <c r="L201" s="14"/>
      <c r="M201" s="14"/>
      <c r="P201" s="49"/>
      <c r="Q201" s="49"/>
      <c r="R201" s="49"/>
      <c r="S201" s="49"/>
      <c r="T201" s="49"/>
      <c r="X201" s="50"/>
      <c r="Y201" s="50"/>
      <c r="Z201" s="50"/>
      <c r="AA201" s="50"/>
      <c r="AB201" s="50"/>
      <c r="AC201" s="50"/>
      <c r="AD201" s="50"/>
      <c r="AE201" s="50"/>
      <c r="AF201" s="50"/>
      <c r="AG201" s="50"/>
      <c r="AH201" s="69"/>
      <c r="AI201" s="69"/>
      <c r="AJ201" s="68"/>
      <c r="AK201" s="65"/>
      <c r="AL201" s="65"/>
      <c r="AM201" s="65"/>
      <c r="AN201" s="65"/>
      <c r="AO201" s="65"/>
      <c r="AP201" s="65"/>
      <c r="AQ201" s="65"/>
      <c r="AR201" s="65"/>
      <c r="AS201" s="65"/>
      <c r="AT201" s="65"/>
    </row>
    <row r="202" spans="2:46" ht="18" customHeight="1" x14ac:dyDescent="0.2">
      <c r="B202" s="314"/>
      <c r="C202" s="314"/>
      <c r="D202" s="314"/>
      <c r="E202" s="314"/>
      <c r="F202" s="314"/>
      <c r="G202" s="314"/>
      <c r="H202" s="314"/>
      <c r="I202" s="314"/>
      <c r="J202" s="14"/>
      <c r="K202" s="14"/>
      <c r="L202" s="14"/>
      <c r="M202" s="14"/>
      <c r="P202" s="454" t="s">
        <v>42</v>
      </c>
      <c r="Q202" s="455"/>
      <c r="R202" s="455"/>
      <c r="S202" s="455"/>
      <c r="T202" s="455"/>
      <c r="U202" s="455"/>
      <c r="V202" s="455"/>
      <c r="W202" s="456"/>
      <c r="X202" s="49"/>
      <c r="Y202" s="49"/>
      <c r="Z202" s="49"/>
      <c r="AA202" s="49"/>
      <c r="AB202" s="49"/>
      <c r="AC202" s="49"/>
      <c r="AD202" s="49"/>
      <c r="AE202" s="49"/>
      <c r="AF202" s="49"/>
      <c r="AG202" s="49"/>
      <c r="AH202" s="68"/>
      <c r="AI202" s="68"/>
      <c r="AJ202" s="68"/>
      <c r="AK202" s="65"/>
      <c r="AL202" s="65"/>
      <c r="AM202" s="65"/>
      <c r="AN202" s="65"/>
      <c r="AO202" s="65"/>
      <c r="AP202" s="65"/>
      <c r="AQ202" s="65"/>
      <c r="AR202" s="65"/>
      <c r="AS202" s="65"/>
      <c r="AT202" s="65"/>
    </row>
    <row r="203" spans="2:46" ht="14.25" customHeight="1" x14ac:dyDescent="0.2">
      <c r="B203" s="55"/>
      <c r="C203" s="55"/>
      <c r="D203" s="55"/>
      <c r="P203" s="445"/>
      <c r="Q203" s="446"/>
      <c r="R203" s="446"/>
      <c r="S203" s="446"/>
      <c r="T203" s="446"/>
      <c r="U203" s="446"/>
      <c r="V203" s="446"/>
      <c r="W203" s="447"/>
      <c r="X203" s="48"/>
      <c r="Y203" s="48"/>
      <c r="Z203" s="48"/>
      <c r="AA203" s="48"/>
      <c r="AB203" s="48"/>
      <c r="AC203" s="48"/>
      <c r="AD203" s="48"/>
      <c r="AE203" s="48"/>
      <c r="AF203" s="48"/>
      <c r="AG203" s="48"/>
      <c r="AH203" s="67"/>
      <c r="AI203" s="67"/>
      <c r="AJ203" s="68"/>
      <c r="AK203" s="65"/>
      <c r="AL203" s="65"/>
      <c r="AM203" s="65"/>
      <c r="AN203" s="65"/>
      <c r="AO203" s="65"/>
      <c r="AP203" s="65"/>
      <c r="AQ203" s="65"/>
      <c r="AR203" s="65"/>
      <c r="AS203" s="65"/>
      <c r="AT203" s="65"/>
    </row>
    <row r="204" spans="2:46" ht="26.25" customHeight="1" x14ac:dyDescent="0.2">
      <c r="B204" s="55"/>
      <c r="C204" s="55"/>
      <c r="D204" s="55"/>
      <c r="F204" s="54"/>
      <c r="P204" s="448"/>
      <c r="Q204" s="449"/>
      <c r="R204" s="449"/>
      <c r="S204" s="449"/>
      <c r="T204" s="449"/>
      <c r="U204" s="449"/>
      <c r="V204" s="449"/>
      <c r="W204" s="450"/>
      <c r="X204" s="50"/>
      <c r="Y204" s="50"/>
      <c r="Z204" s="50"/>
      <c r="AA204" s="50"/>
      <c r="AB204" s="50"/>
      <c r="AC204" s="50"/>
      <c r="AD204" s="50"/>
      <c r="AE204" s="50"/>
      <c r="AF204" s="50"/>
      <c r="AG204" s="50"/>
      <c r="AH204" s="65" t="b">
        <f>IF(P203=0,TRUE,FALSE)</f>
        <v>1</v>
      </c>
      <c r="AI204" s="69"/>
      <c r="AJ204" s="68"/>
      <c r="AK204" s="65"/>
      <c r="AL204" s="65"/>
      <c r="AM204" s="65"/>
      <c r="AN204" s="65"/>
      <c r="AO204" s="65"/>
      <c r="AP204" s="65"/>
      <c r="AQ204" s="65"/>
      <c r="AR204" s="65"/>
      <c r="AS204" s="65"/>
      <c r="AT204" s="65"/>
    </row>
    <row r="205" spans="2:46" ht="42.75" customHeight="1" x14ac:dyDescent="0.2">
      <c r="F205" s="54"/>
      <c r="R205" s="50"/>
      <c r="X205" s="50"/>
      <c r="Y205" s="50"/>
      <c r="Z205" s="50"/>
      <c r="AA205" s="50"/>
      <c r="AB205" s="50"/>
      <c r="AC205" s="50"/>
      <c r="AD205" s="50"/>
      <c r="AE205" s="50"/>
      <c r="AF205" s="50"/>
      <c r="AG205" s="50"/>
      <c r="AH205" s="69"/>
      <c r="AI205" s="69"/>
      <c r="AJ205" s="68"/>
      <c r="AK205" s="65"/>
      <c r="AL205" s="65"/>
      <c r="AM205" s="65"/>
      <c r="AN205" s="65"/>
      <c r="AO205" s="65"/>
      <c r="AP205" s="65"/>
      <c r="AQ205" s="65"/>
      <c r="AR205" s="65"/>
      <c r="AS205" s="65"/>
      <c r="AT205" s="65"/>
    </row>
    <row r="206" spans="2:46" ht="42.75" customHeight="1" x14ac:dyDescent="0.2">
      <c r="T206" s="444" t="str">
        <f>IF(LarmStatus,"Minst ett av de obligatoriska kraven är inte ifyllda eller besvarde med Nej","")</f>
        <v>Minst ett av de obligatoriska kraven är inte ifyllda eller besvarde med Nej</v>
      </c>
      <c r="U206" s="444"/>
      <c r="V206" s="444"/>
      <c r="W206" s="444"/>
      <c r="X206" s="54"/>
      <c r="AH206" s="65"/>
      <c r="AI206" s="65"/>
      <c r="AJ206" s="65"/>
      <c r="AK206" s="65"/>
      <c r="AL206" s="65"/>
      <c r="AM206" s="65"/>
      <c r="AN206" s="65"/>
      <c r="AO206" s="65"/>
      <c r="AP206" s="65"/>
      <c r="AQ206" s="65"/>
      <c r="AR206" s="65"/>
      <c r="AS206" s="65"/>
      <c r="AT206" s="65"/>
    </row>
    <row r="207" spans="2:46" ht="7.5" customHeight="1" x14ac:dyDescent="0.2">
      <c r="AH207" s="65"/>
      <c r="AI207" s="65"/>
      <c r="AJ207" s="65"/>
      <c r="AK207" s="65"/>
      <c r="AL207" s="65"/>
      <c r="AM207" s="65"/>
      <c r="AN207" s="65"/>
      <c r="AO207" s="65"/>
      <c r="AP207" s="65"/>
      <c r="AQ207" s="65"/>
      <c r="AR207" s="65"/>
      <c r="AS207" s="65"/>
      <c r="AT207" s="65"/>
    </row>
    <row r="208" spans="2:46" ht="7.5" customHeight="1" x14ac:dyDescent="0.2">
      <c r="AH208" s="65"/>
      <c r="AI208" s="65"/>
      <c r="AJ208" s="65"/>
      <c r="AK208" s="65"/>
      <c r="AL208" s="65"/>
      <c r="AM208" s="65"/>
      <c r="AN208" s="65"/>
      <c r="AO208" s="65"/>
      <c r="AP208" s="65"/>
      <c r="AQ208" s="65"/>
      <c r="AR208" s="65"/>
      <c r="AS208" s="65"/>
      <c r="AT208" s="65"/>
    </row>
    <row r="209" spans="34:46" ht="20.25" customHeight="1" x14ac:dyDescent="0.2">
      <c r="AH209" s="65"/>
      <c r="AI209" s="65"/>
      <c r="AJ209" s="65"/>
      <c r="AK209" s="65"/>
      <c r="AL209" s="65"/>
      <c r="AM209" s="65"/>
      <c r="AN209" s="65"/>
      <c r="AO209" s="65"/>
      <c r="AP209" s="65"/>
      <c r="AQ209" s="65"/>
      <c r="AR209" s="65"/>
      <c r="AS209" s="65"/>
      <c r="AT209" s="65"/>
    </row>
    <row r="210" spans="34:46" ht="17.25" customHeight="1" x14ac:dyDescent="0.2">
      <c r="AH210" s="65"/>
      <c r="AI210" s="65"/>
      <c r="AJ210" s="65"/>
      <c r="AK210" s="65"/>
      <c r="AL210" s="65"/>
      <c r="AM210" s="65"/>
      <c r="AN210" s="65"/>
      <c r="AO210" s="65"/>
      <c r="AP210" s="65"/>
      <c r="AQ210" s="65"/>
      <c r="AR210" s="65"/>
      <c r="AS210" s="65"/>
      <c r="AT210" s="65"/>
    </row>
    <row r="211" spans="34:46" ht="17.25" customHeight="1" x14ac:dyDescent="0.2">
      <c r="AH211" s="65"/>
      <c r="AI211" s="65"/>
      <c r="AJ211" s="65"/>
      <c r="AK211" s="65"/>
      <c r="AL211" s="65"/>
      <c r="AM211" s="65"/>
      <c r="AN211" s="65"/>
      <c r="AO211" s="65"/>
      <c r="AP211" s="65"/>
      <c r="AQ211" s="65"/>
      <c r="AR211" s="65"/>
      <c r="AS211" s="65"/>
      <c r="AT211" s="65"/>
    </row>
    <row r="212" spans="34:46" ht="17.25" customHeight="1" x14ac:dyDescent="0.2">
      <c r="AH212" s="65"/>
      <c r="AI212" s="65"/>
      <c r="AJ212" s="65"/>
      <c r="AK212" s="65"/>
      <c r="AL212" s="65"/>
      <c r="AM212" s="65"/>
      <c r="AN212" s="65"/>
      <c r="AO212" s="65"/>
      <c r="AP212" s="65"/>
      <c r="AQ212" s="65"/>
      <c r="AR212" s="65"/>
      <c r="AS212" s="65"/>
      <c r="AT212" s="65"/>
    </row>
    <row r="213" spans="34:46" ht="17.25" customHeight="1" x14ac:dyDescent="0.2">
      <c r="AH213" s="65"/>
      <c r="AI213" s="65"/>
      <c r="AJ213" s="65"/>
      <c r="AK213" s="65"/>
      <c r="AL213" s="65"/>
      <c r="AM213" s="65"/>
      <c r="AN213" s="65"/>
      <c r="AO213" s="65"/>
      <c r="AP213" s="65"/>
      <c r="AQ213" s="65"/>
      <c r="AR213" s="65"/>
      <c r="AS213" s="65"/>
      <c r="AT213" s="65"/>
    </row>
    <row r="214" spans="34:46" ht="17.25" customHeight="1" x14ac:dyDescent="0.2">
      <c r="AH214" s="65"/>
      <c r="AI214" s="65"/>
      <c r="AJ214" s="65"/>
      <c r="AK214" s="65"/>
      <c r="AL214" s="65"/>
      <c r="AM214" s="65"/>
      <c r="AN214" s="65"/>
      <c r="AO214" s="65"/>
      <c r="AP214" s="65"/>
      <c r="AQ214" s="65"/>
      <c r="AR214" s="65"/>
      <c r="AS214" s="65"/>
      <c r="AT214" s="65"/>
    </row>
    <row r="215" spans="34:46" ht="17.25" customHeight="1" x14ac:dyDescent="0.2">
      <c r="AH215" s="65"/>
      <c r="AI215" s="65"/>
      <c r="AJ215" s="65"/>
      <c r="AK215" s="65"/>
      <c r="AL215" s="65"/>
      <c r="AM215" s="65"/>
      <c r="AN215" s="65"/>
      <c r="AO215" s="65"/>
      <c r="AP215" s="65"/>
      <c r="AQ215" s="65"/>
      <c r="AR215" s="65"/>
      <c r="AS215" s="65"/>
      <c r="AT215" s="65"/>
    </row>
    <row r="216" spans="34:46" ht="17.25" customHeight="1" x14ac:dyDescent="0.2">
      <c r="AH216" s="65"/>
      <c r="AI216" s="65"/>
      <c r="AJ216" s="65"/>
      <c r="AK216" s="65"/>
      <c r="AL216" s="65"/>
      <c r="AM216" s="65"/>
      <c r="AN216" s="65"/>
      <c r="AO216" s="65"/>
      <c r="AP216" s="65"/>
      <c r="AQ216" s="65"/>
      <c r="AR216" s="65"/>
      <c r="AS216" s="65"/>
      <c r="AT216" s="65"/>
    </row>
  </sheetData>
  <sheetProtection algorithmName="SHA-512" hashValue="OzmkBAZN4W+a2XlnAKTh9vu06ToxN/e8lFQB/kyHHxD1wb8B8Rs3eh5LFo7gxWStnGSmeohcJk4V8vDCPasadQ==" saltValue="qn2b9Odb2FqXpNrgS6TGbw==" spinCount="100000" sheet="1" formatColumns="0" formatRows="0"/>
  <dataConsolidate link="1"/>
  <mergeCells count="403">
    <mergeCell ref="P58:S58"/>
    <mergeCell ref="X59:Y59"/>
    <mergeCell ref="P66:S66"/>
    <mergeCell ref="P67:S67"/>
    <mergeCell ref="X78:Y78"/>
    <mergeCell ref="X90:Y90"/>
    <mergeCell ref="X70:Y70"/>
    <mergeCell ref="X66:Y66"/>
    <mergeCell ref="X61:Y61"/>
    <mergeCell ref="X62:Y62"/>
    <mergeCell ref="X63:Y63"/>
    <mergeCell ref="V74:W74"/>
    <mergeCell ref="X88:Y88"/>
    <mergeCell ref="X64:Y64"/>
    <mergeCell ref="X67:Y67"/>
    <mergeCell ref="X68:Y68"/>
    <mergeCell ref="X65:Y65"/>
    <mergeCell ref="P63:S63"/>
    <mergeCell ref="P64:S64"/>
    <mergeCell ref="P65:S65"/>
    <mergeCell ref="F61:L61"/>
    <mergeCell ref="F58:L58"/>
    <mergeCell ref="F60:L60"/>
    <mergeCell ref="C60:E60"/>
    <mergeCell ref="C61:E61"/>
    <mergeCell ref="X46:Y46"/>
    <mergeCell ref="P47:S47"/>
    <mergeCell ref="X47:Y47"/>
    <mergeCell ref="P48:S48"/>
    <mergeCell ref="X48:Y48"/>
    <mergeCell ref="X60:Y60"/>
    <mergeCell ref="X58:Y58"/>
    <mergeCell ref="P60:S60"/>
    <mergeCell ref="P61:S61"/>
    <mergeCell ref="P46:S46"/>
    <mergeCell ref="P49:S49"/>
    <mergeCell ref="P50:S50"/>
    <mergeCell ref="P51:S51"/>
    <mergeCell ref="P52:S52"/>
    <mergeCell ref="P53:S53"/>
    <mergeCell ref="P54:S54"/>
    <mergeCell ref="P55:S55"/>
    <mergeCell ref="P56:S56"/>
    <mergeCell ref="X57:Y57"/>
    <mergeCell ref="C64:E64"/>
    <mergeCell ref="X49:Y49"/>
    <mergeCell ref="X50:Y50"/>
    <mergeCell ref="X51:Y51"/>
    <mergeCell ref="X52:Y52"/>
    <mergeCell ref="X53:Y53"/>
    <mergeCell ref="X54:Y54"/>
    <mergeCell ref="X55:Y55"/>
    <mergeCell ref="X56:Y56"/>
    <mergeCell ref="P62:S62"/>
    <mergeCell ref="C55:E55"/>
    <mergeCell ref="F55:L55"/>
    <mergeCell ref="F56:L56"/>
    <mergeCell ref="C53:E53"/>
    <mergeCell ref="C56:E56"/>
    <mergeCell ref="C54:E54"/>
    <mergeCell ref="C51:E51"/>
    <mergeCell ref="F51:L51"/>
    <mergeCell ref="F54:L54"/>
    <mergeCell ref="F52:L52"/>
    <mergeCell ref="F53:L53"/>
    <mergeCell ref="C52:E52"/>
    <mergeCell ref="C63:E63"/>
    <mergeCell ref="C62:E62"/>
    <mergeCell ref="E98:I98"/>
    <mergeCell ref="K104:K106"/>
    <mergeCell ref="D110:J110"/>
    <mergeCell ref="D111:J111"/>
    <mergeCell ref="D112:J112"/>
    <mergeCell ref="D113:J113"/>
    <mergeCell ref="B93:J93"/>
    <mergeCell ref="B90:F90"/>
    <mergeCell ref="B112:C112"/>
    <mergeCell ref="B108:C108"/>
    <mergeCell ref="D107:J107"/>
    <mergeCell ref="D108:J108"/>
    <mergeCell ref="D109:J109"/>
    <mergeCell ref="B98:D98"/>
    <mergeCell ref="B94:D94"/>
    <mergeCell ref="B95:I95"/>
    <mergeCell ref="B106:C106"/>
    <mergeCell ref="B198:I198"/>
    <mergeCell ref="B115:C115"/>
    <mergeCell ref="B130:C130"/>
    <mergeCell ref="B116:C116"/>
    <mergeCell ref="B171:I171"/>
    <mergeCell ref="B193:I193"/>
    <mergeCell ref="B167:I167"/>
    <mergeCell ref="B168:I168"/>
    <mergeCell ref="B191:I191"/>
    <mergeCell ref="B192:I192"/>
    <mergeCell ref="B127:C127"/>
    <mergeCell ref="B172:I172"/>
    <mergeCell ref="B178:I187"/>
    <mergeCell ref="B190:I190"/>
    <mergeCell ref="B173:I173"/>
    <mergeCell ref="B174:I174"/>
    <mergeCell ref="D115:J115"/>
    <mergeCell ref="D116:J116"/>
    <mergeCell ref="D127:J127"/>
    <mergeCell ref="B117:C117"/>
    <mergeCell ref="B121:C121"/>
    <mergeCell ref="D121:J121"/>
    <mergeCell ref="B126:C126"/>
    <mergeCell ref="D126:J126"/>
    <mergeCell ref="M112:N112"/>
    <mergeCell ref="Q111:X111"/>
    <mergeCell ref="Q112:X112"/>
    <mergeCell ref="H12:I12"/>
    <mergeCell ref="B17:D17"/>
    <mergeCell ref="B13:D13"/>
    <mergeCell ref="B14:D14"/>
    <mergeCell ref="X45:Y45"/>
    <mergeCell ref="E16:I16"/>
    <mergeCell ref="S16:W16"/>
    <mergeCell ref="B35:C35"/>
    <mergeCell ref="P28:W28"/>
    <mergeCell ref="G32:I32"/>
    <mergeCell ref="B38:C38"/>
    <mergeCell ref="B37:C37"/>
    <mergeCell ref="P43:Q43"/>
    <mergeCell ref="M42:N43"/>
    <mergeCell ref="G31:I31"/>
    <mergeCell ref="G38:H38"/>
    <mergeCell ref="P15:R15"/>
    <mergeCell ref="F62:L62"/>
    <mergeCell ref="F63:L63"/>
    <mergeCell ref="F64:L64"/>
    <mergeCell ref="F65:L65"/>
    <mergeCell ref="V9:W9"/>
    <mergeCell ref="B10:D10"/>
    <mergeCell ref="E10:G10"/>
    <mergeCell ref="E17:I17"/>
    <mergeCell ref="S17:W17"/>
    <mergeCell ref="P17:R17"/>
    <mergeCell ref="D32:E32"/>
    <mergeCell ref="T13:U13"/>
    <mergeCell ref="P11:S11"/>
    <mergeCell ref="T11:W11"/>
    <mergeCell ref="H10:I10"/>
    <mergeCell ref="P10:S10"/>
    <mergeCell ref="T10:W10"/>
    <mergeCell ref="P9:U9"/>
    <mergeCell ref="P12:S12"/>
    <mergeCell ref="B32:C32"/>
    <mergeCell ref="B11:D11"/>
    <mergeCell ref="B20:I25"/>
    <mergeCell ref="P16:R16"/>
    <mergeCell ref="H11:I11"/>
    <mergeCell ref="P20:W24"/>
    <mergeCell ref="B9:G9"/>
    <mergeCell ref="H9:I9"/>
    <mergeCell ref="T12:U12"/>
    <mergeCell ref="B34:C34"/>
    <mergeCell ref="B44:F44"/>
    <mergeCell ref="D38:E38"/>
    <mergeCell ref="D35:E35"/>
    <mergeCell ref="D34:E34"/>
    <mergeCell ref="D37:E37"/>
    <mergeCell ref="B31:C31"/>
    <mergeCell ref="E11:G11"/>
    <mergeCell ref="B3:E3"/>
    <mergeCell ref="G37:H37"/>
    <mergeCell ref="P3:R3"/>
    <mergeCell ref="T3:W3"/>
    <mergeCell ref="B4:I5"/>
    <mergeCell ref="P4:W5"/>
    <mergeCell ref="B8:G8"/>
    <mergeCell ref="H8:I8"/>
    <mergeCell ref="P8:U8"/>
    <mergeCell ref="V8:W8"/>
    <mergeCell ref="B6:I6"/>
    <mergeCell ref="B7:I7"/>
    <mergeCell ref="V12:W12"/>
    <mergeCell ref="H14:I14"/>
    <mergeCell ref="P14:R14"/>
    <mergeCell ref="S14:U14"/>
    <mergeCell ref="P13:S13"/>
    <mergeCell ref="H15:I15"/>
    <mergeCell ref="E15:G15"/>
    <mergeCell ref="D31:E31"/>
    <mergeCell ref="B12:D12"/>
    <mergeCell ref="S15:U15"/>
    <mergeCell ref="E14:G14"/>
    <mergeCell ref="H13:I13"/>
    <mergeCell ref="E12:G12"/>
    <mergeCell ref="V13:W13"/>
    <mergeCell ref="V14:W14"/>
    <mergeCell ref="V15:W15"/>
    <mergeCell ref="B28:I28"/>
    <mergeCell ref="B16:D16"/>
    <mergeCell ref="B15:D15"/>
    <mergeCell ref="E13:G13"/>
    <mergeCell ref="T206:W206"/>
    <mergeCell ref="P203:W204"/>
    <mergeCell ref="P200:W200"/>
    <mergeCell ref="P199:W199"/>
    <mergeCell ref="P202:W202"/>
    <mergeCell ref="P198:W198"/>
    <mergeCell ref="B40:I40"/>
    <mergeCell ref="U142:V142"/>
    <mergeCell ref="S153:T153"/>
    <mergeCell ref="U160:V160"/>
    <mergeCell ref="R157:T158"/>
    <mergeCell ref="U154:V154"/>
    <mergeCell ref="U140:V140"/>
    <mergeCell ref="S159:T159"/>
    <mergeCell ref="U141:V141"/>
    <mergeCell ref="P44:T44"/>
    <mergeCell ref="C58:E58"/>
    <mergeCell ref="C45:E45"/>
    <mergeCell ref="C46:E46"/>
    <mergeCell ref="B43:F43"/>
    <mergeCell ref="B41:I41"/>
    <mergeCell ref="F45:L45"/>
    <mergeCell ref="L104:N105"/>
    <mergeCell ref="B105:F105"/>
    <mergeCell ref="C65:E65"/>
    <mergeCell ref="C66:E66"/>
    <mergeCell ref="P68:S68"/>
    <mergeCell ref="F66:L66"/>
    <mergeCell ref="F67:L67"/>
    <mergeCell ref="F68:L68"/>
    <mergeCell ref="C67:E67"/>
    <mergeCell ref="C68:E68"/>
    <mergeCell ref="P45:S45"/>
    <mergeCell ref="C49:E49"/>
    <mergeCell ref="C50:E50"/>
    <mergeCell ref="F46:L46"/>
    <mergeCell ref="F49:L49"/>
    <mergeCell ref="F50:L50"/>
    <mergeCell ref="P57:S57"/>
    <mergeCell ref="C59:E59"/>
    <mergeCell ref="F59:L59"/>
    <mergeCell ref="P59:S59"/>
    <mergeCell ref="C47:E47"/>
    <mergeCell ref="F47:L47"/>
    <mergeCell ref="C48:E48"/>
    <mergeCell ref="F48:L48"/>
    <mergeCell ref="C57:E57"/>
    <mergeCell ref="F57:L57"/>
    <mergeCell ref="L138:M138"/>
    <mergeCell ref="U137:V138"/>
    <mergeCell ref="B107:C107"/>
    <mergeCell ref="B100:J100"/>
    <mergeCell ref="L93:N97"/>
    <mergeCell ref="L100:N103"/>
    <mergeCell ref="B102:D102"/>
    <mergeCell ref="B109:C109"/>
    <mergeCell ref="B110:C110"/>
    <mergeCell ref="B111:C111"/>
    <mergeCell ref="M108:N108"/>
    <mergeCell ref="M109:N109"/>
    <mergeCell ref="M111:N111"/>
    <mergeCell ref="M107:N107"/>
    <mergeCell ref="Q108:X108"/>
    <mergeCell ref="Q107:X107"/>
    <mergeCell ref="D114:J114"/>
    <mergeCell ref="M119:N119"/>
    <mergeCell ref="Q119:X119"/>
    <mergeCell ref="B120:C120"/>
    <mergeCell ref="D120:J120"/>
    <mergeCell ref="M120:N120"/>
    <mergeCell ref="Q120:X120"/>
    <mergeCell ref="M121:N121"/>
    <mergeCell ref="B140:D140"/>
    <mergeCell ref="M131:N131"/>
    <mergeCell ref="B114:C114"/>
    <mergeCell ref="B113:C113"/>
    <mergeCell ref="M113:N113"/>
    <mergeCell ref="Q114:X114"/>
    <mergeCell ref="V130:W130"/>
    <mergeCell ref="Q115:X115"/>
    <mergeCell ref="M127:N127"/>
    <mergeCell ref="Q127:X127"/>
    <mergeCell ref="M114:N114"/>
    <mergeCell ref="M115:N115"/>
    <mergeCell ref="Q113:X113"/>
    <mergeCell ref="Q116:X116"/>
    <mergeCell ref="U139:V139"/>
    <mergeCell ref="D117:J117"/>
    <mergeCell ref="M117:N117"/>
    <mergeCell ref="Q117:X117"/>
    <mergeCell ref="B118:C118"/>
    <mergeCell ref="D118:J118"/>
    <mergeCell ref="M118:N118"/>
    <mergeCell ref="Q118:X118"/>
    <mergeCell ref="B119:C119"/>
    <mergeCell ref="D119:J119"/>
    <mergeCell ref="X167:AB195"/>
    <mergeCell ref="W137:X138"/>
    <mergeCell ref="S134:X136"/>
    <mergeCell ref="R134:R136"/>
    <mergeCell ref="P134:Q136"/>
    <mergeCell ref="R130:S130"/>
    <mergeCell ref="M129:N129"/>
    <mergeCell ref="P171:S171"/>
    <mergeCell ref="P190:W190"/>
    <mergeCell ref="P191:W191"/>
    <mergeCell ref="P192:W192"/>
    <mergeCell ref="U156:V156"/>
    <mergeCell ref="R147:S148"/>
    <mergeCell ref="S142:T142"/>
    <mergeCell ref="U159:V159"/>
    <mergeCell ref="B154:N160"/>
    <mergeCell ref="P165:S165"/>
    <mergeCell ref="S155:T155"/>
    <mergeCell ref="U155:V155"/>
    <mergeCell ref="Z148:AB148"/>
    <mergeCell ref="B177:I177"/>
    <mergeCell ref="Q137:Q138"/>
    <mergeCell ref="W139:X141"/>
    <mergeCell ref="M130:N130"/>
    <mergeCell ref="B200:I202"/>
    <mergeCell ref="B96:J96"/>
    <mergeCell ref="B103:J103"/>
    <mergeCell ref="L139:M139"/>
    <mergeCell ref="Q109:X109"/>
    <mergeCell ref="M110:N110"/>
    <mergeCell ref="Q110:X110"/>
    <mergeCell ref="P196:W197"/>
    <mergeCell ref="P193:W193"/>
    <mergeCell ref="P145:Q145"/>
    <mergeCell ref="R145:S145"/>
    <mergeCell ref="B146:N148"/>
    <mergeCell ref="B153:N153"/>
    <mergeCell ref="S156:T156"/>
    <mergeCell ref="U153:V153"/>
    <mergeCell ref="B163:F163"/>
    <mergeCell ref="B166:I166"/>
    <mergeCell ref="B165:I165"/>
    <mergeCell ref="R137:R138"/>
    <mergeCell ref="S137:T138"/>
    <mergeCell ref="S139:T139"/>
    <mergeCell ref="S140:T140"/>
    <mergeCell ref="S141:T141"/>
    <mergeCell ref="M116:N116"/>
    <mergeCell ref="Q121:X121"/>
    <mergeCell ref="B122:C122"/>
    <mergeCell ref="D122:J122"/>
    <mergeCell ref="M122:N122"/>
    <mergeCell ref="Q122:X122"/>
    <mergeCell ref="B123:C123"/>
    <mergeCell ref="D123:J123"/>
    <mergeCell ref="M123:N123"/>
    <mergeCell ref="Q123:X123"/>
    <mergeCell ref="M126:N126"/>
    <mergeCell ref="Q126:X126"/>
    <mergeCell ref="B124:C124"/>
    <mergeCell ref="D124:J124"/>
    <mergeCell ref="M124:N124"/>
    <mergeCell ref="Q124:X124"/>
    <mergeCell ref="B125:C125"/>
    <mergeCell ref="D125:J125"/>
    <mergeCell ref="M125:N125"/>
    <mergeCell ref="Q125:X125"/>
    <mergeCell ref="D75:M75"/>
    <mergeCell ref="Q75:U75"/>
    <mergeCell ref="V75:W75"/>
    <mergeCell ref="X75:Y75"/>
    <mergeCell ref="D76:M76"/>
    <mergeCell ref="Q76:U76"/>
    <mergeCell ref="V76:W76"/>
    <mergeCell ref="X76:Y76"/>
    <mergeCell ref="D77:M77"/>
    <mergeCell ref="Q77:U77"/>
    <mergeCell ref="V77:W77"/>
    <mergeCell ref="X77:Y77"/>
    <mergeCell ref="D79:M79"/>
    <mergeCell ref="Q79:U79"/>
    <mergeCell ref="V79:W79"/>
    <mergeCell ref="X79:Y79"/>
    <mergeCell ref="D80:M80"/>
    <mergeCell ref="Q80:U80"/>
    <mergeCell ref="V80:W80"/>
    <mergeCell ref="X80:Y80"/>
    <mergeCell ref="D78:M78"/>
    <mergeCell ref="Q78:U78"/>
    <mergeCell ref="V78:W78"/>
    <mergeCell ref="D85:L85"/>
    <mergeCell ref="Q85:U85"/>
    <mergeCell ref="V85:W85"/>
    <mergeCell ref="X85:Y85"/>
    <mergeCell ref="D86:L86"/>
    <mergeCell ref="Q86:U86"/>
    <mergeCell ref="V86:W86"/>
    <mergeCell ref="X86:Y86"/>
    <mergeCell ref="D81:M81"/>
    <mergeCell ref="Q81:U81"/>
    <mergeCell ref="V81:W81"/>
    <mergeCell ref="X81:Y81"/>
    <mergeCell ref="D82:M82"/>
    <mergeCell ref="Q82:U82"/>
    <mergeCell ref="V82:W82"/>
    <mergeCell ref="X82:Y82"/>
    <mergeCell ref="D83:M83"/>
    <mergeCell ref="Q83:U83"/>
    <mergeCell ref="V83:W83"/>
    <mergeCell ref="X83:Y83"/>
  </mergeCells>
  <phoneticPr fontId="0" type="noConversion"/>
  <conditionalFormatting sqref="P200:W200 P203:W204">
    <cfRule type="expression" dxfId="74" priority="448" stopIfTrue="1">
      <formula>#REF!="Ja"</formula>
    </cfRule>
  </conditionalFormatting>
  <conditionalFormatting sqref="S17:W17">
    <cfRule type="expression" dxfId="73" priority="446" stopIfTrue="1">
      <formula>$P$17="Nej"</formula>
    </cfRule>
  </conditionalFormatting>
  <conditionalFormatting sqref="B42:F42">
    <cfRule type="expression" dxfId="72" priority="447" stopIfTrue="1">
      <formula>#REF!="Leveransavtal"</formula>
    </cfRule>
  </conditionalFormatting>
  <conditionalFormatting sqref="V148 P146 Z144 P147:Q148">
    <cfRule type="expression" dxfId="71" priority="444" stopIfTrue="1">
      <formula>#REF!=TRUE</formula>
    </cfRule>
  </conditionalFormatting>
  <conditionalFormatting sqref="B38:C38">
    <cfRule type="expression" dxfId="70" priority="443" stopIfTrue="1">
      <formula>#REF!="Leveransavtal"</formula>
    </cfRule>
  </conditionalFormatting>
  <conditionalFormatting sqref="D38:E38">
    <cfRule type="expression" dxfId="69" priority="426" stopIfTrue="1">
      <formula>#REF!="Leveransavtal"</formula>
    </cfRule>
  </conditionalFormatting>
  <conditionalFormatting sqref="J140">
    <cfRule type="cellIs" dxfId="68" priority="356" stopIfTrue="1" operator="greaterThan">
      <formula>1</formula>
    </cfRule>
    <cfRule type="cellIs" dxfId="67" priority="425" stopIfTrue="1" operator="lessThan">
      <formula>1</formula>
    </cfRule>
  </conditionalFormatting>
  <conditionalFormatting sqref="P108:P116 P127">
    <cfRule type="expression" dxfId="66" priority="1787" stopIfTrue="1">
      <formula>IF(AND(K108="Ska-krav",P108="Nej"),TRUE,FALSE)</formula>
    </cfRule>
    <cfRule type="expression" dxfId="65" priority="1788" stopIfTrue="1">
      <formula>IF(OR(K108="",K108="Inget krav"),TRUE,FALSE)</formula>
    </cfRule>
  </conditionalFormatting>
  <conditionalFormatting sqref="T165">
    <cfRule type="cellIs" dxfId="64" priority="354" stopIfTrue="1" operator="equal">
      <formula>"Nej"</formula>
    </cfRule>
  </conditionalFormatting>
  <conditionalFormatting sqref="T171">
    <cfRule type="cellIs" dxfId="63" priority="349" stopIfTrue="1" operator="equal">
      <formula>"Nej"</formula>
    </cfRule>
  </conditionalFormatting>
  <conditionalFormatting sqref="T165 T171">
    <cfRule type="expression" dxfId="62" priority="355" stopIfTrue="1">
      <formula>AG165</formula>
    </cfRule>
  </conditionalFormatting>
  <conditionalFormatting sqref="F60:F68 C60:C68 B46:C46 F46 M46:N46 M49:N56 F49:F56 C49:C56 B48 B50 B52 B54 B56 B58 B60 B62 B64 B66 B68 M60:N68">
    <cfRule type="expression" dxfId="61" priority="330">
      <formula>$C46=ValVarTja</formula>
    </cfRule>
  </conditionalFormatting>
  <conditionalFormatting sqref="V46 P46 V52:V53 V66 V68 V60:V61 T60:T68 T46 V56 P50:P56 T49:T56 V49">
    <cfRule type="expression" dxfId="60" priority="328">
      <formula>$C46&lt;&gt;ValVarTja</formula>
    </cfRule>
  </conditionalFormatting>
  <conditionalFormatting sqref="P108:X116 P127:X127">
    <cfRule type="expression" dxfId="59" priority="320">
      <formula>$B108&lt;&gt;ValVarTja</formula>
    </cfRule>
  </conditionalFormatting>
  <conditionalFormatting sqref="R146">
    <cfRule type="expression" dxfId="58" priority="303" stopIfTrue="1">
      <formula>#REF!=TRUE</formula>
    </cfRule>
  </conditionalFormatting>
  <conditionalFormatting sqref="M130:N130">
    <cfRule type="expression" dxfId="57" priority="299">
      <formula>$C$103="Ut2"</formula>
    </cfRule>
  </conditionalFormatting>
  <conditionalFormatting sqref="M129:N130 T130">
    <cfRule type="expression" dxfId="56" priority="301">
      <formula>$C$103="Ut1"</formula>
    </cfRule>
  </conditionalFormatting>
  <conditionalFormatting sqref="L129:L130 P130:Q130">
    <cfRule type="expression" dxfId="55" priority="300">
      <formula>$C$103="Ut2"</formula>
    </cfRule>
  </conditionalFormatting>
  <conditionalFormatting sqref="P191:W193">
    <cfRule type="expression" dxfId="54" priority="138" stopIfTrue="1">
      <formula>#REF!="Ja"</formula>
    </cfRule>
  </conditionalFormatting>
  <conditionalFormatting sqref="P49">
    <cfRule type="expression" dxfId="53" priority="119">
      <formula>$C49&lt;&gt;ValVarTja</formula>
    </cfRule>
  </conditionalFormatting>
  <conditionalFormatting sqref="P60:P68">
    <cfRule type="expression" dxfId="52" priority="118">
      <formula>$C60&lt;&gt;ValVarTja</formula>
    </cfRule>
  </conditionalFormatting>
  <conditionalFormatting sqref="V54:W55">
    <cfRule type="expression" dxfId="51" priority="109">
      <formula>$C54=ValVarTja</formula>
    </cfRule>
  </conditionalFormatting>
  <conditionalFormatting sqref="V50:W51">
    <cfRule type="expression" dxfId="50" priority="108">
      <formula>$C50=ValVarTja</formula>
    </cfRule>
  </conditionalFormatting>
  <conditionalFormatting sqref="V62:W65">
    <cfRule type="expression" dxfId="49" priority="107">
      <formula>$C62=ValVarTja</formula>
    </cfRule>
  </conditionalFormatting>
  <conditionalFormatting sqref="V67:W67">
    <cfRule type="expression" dxfId="48" priority="106">
      <formula>$C67=ValVarTja</formula>
    </cfRule>
  </conditionalFormatting>
  <conditionalFormatting sqref="X130">
    <cfRule type="expression" dxfId="47" priority="104">
      <formula>$C$103="Ut1"</formula>
    </cfRule>
  </conditionalFormatting>
  <conditionalFormatting sqref="V130:W130">
    <cfRule type="expression" dxfId="46" priority="102">
      <formula>$C$103="Ut1"</formula>
    </cfRule>
  </conditionalFormatting>
  <conditionalFormatting sqref="M58:N58 F58 C58">
    <cfRule type="expression" dxfId="45" priority="94">
      <formula>$C58=ValVarTja</formula>
    </cfRule>
  </conditionalFormatting>
  <conditionalFormatting sqref="V58 T58">
    <cfRule type="expression" dxfId="44" priority="93">
      <formula>$C58&lt;&gt;ValVarTja</formula>
    </cfRule>
  </conditionalFormatting>
  <conditionalFormatting sqref="P58">
    <cfRule type="expression" dxfId="43" priority="92">
      <formula>$C58&lt;&gt;ValVarTja</formula>
    </cfRule>
  </conditionalFormatting>
  <conditionalFormatting sqref="M47:N47 F47 C47">
    <cfRule type="expression" dxfId="42" priority="91">
      <formula>$C47=ValVarTja</formula>
    </cfRule>
  </conditionalFormatting>
  <conditionalFormatting sqref="T47 V47">
    <cfRule type="expression" dxfId="41" priority="90">
      <formula>$C47&lt;&gt;ValVarTja</formula>
    </cfRule>
  </conditionalFormatting>
  <conditionalFormatting sqref="P47">
    <cfRule type="expression" dxfId="40" priority="89">
      <formula>$C47&lt;&gt;ValVarTja</formula>
    </cfRule>
  </conditionalFormatting>
  <conditionalFormatting sqref="M48:N48 F48 C48">
    <cfRule type="expression" dxfId="39" priority="88">
      <formula>$C48=ValVarTja</formula>
    </cfRule>
  </conditionalFormatting>
  <conditionalFormatting sqref="T48 V48">
    <cfRule type="expression" dxfId="38" priority="87">
      <formula>$C48&lt;&gt;ValVarTja</formula>
    </cfRule>
  </conditionalFormatting>
  <conditionalFormatting sqref="P48">
    <cfRule type="expression" dxfId="37" priority="86">
      <formula>$C48&lt;&gt;ValVarTja</formula>
    </cfRule>
  </conditionalFormatting>
  <conditionalFormatting sqref="B47 B49 B51 B53 B55">
    <cfRule type="expression" dxfId="36" priority="85">
      <formula>$C47=ValVarTja</formula>
    </cfRule>
  </conditionalFormatting>
  <conditionalFormatting sqref="M57:N57 F57 B57:C57">
    <cfRule type="expression" dxfId="35" priority="82">
      <formula>$C57=ValVarTja</formula>
    </cfRule>
  </conditionalFormatting>
  <conditionalFormatting sqref="V57 P57 T57">
    <cfRule type="expression" dxfId="34" priority="81">
      <formula>$C57&lt;&gt;ValVarTja</formula>
    </cfRule>
  </conditionalFormatting>
  <conditionalFormatting sqref="N72">
    <cfRule type="expression" dxfId="33" priority="80">
      <formula>$D72=ValOpt</formula>
    </cfRule>
  </conditionalFormatting>
  <conditionalFormatting sqref="P117:P120">
    <cfRule type="expression" dxfId="32" priority="75" stopIfTrue="1">
      <formula>IF(AND(K117="Ska-krav",P117="Nej"),TRUE,FALSE)</formula>
    </cfRule>
    <cfRule type="expression" dxfId="31" priority="76" stopIfTrue="1">
      <formula>IF(OR(K117="",K117="Inget krav"),TRUE,FALSE)</formula>
    </cfRule>
  </conditionalFormatting>
  <conditionalFormatting sqref="P117:X120">
    <cfRule type="expression" dxfId="30" priority="73">
      <formula>$B117&lt;&gt;ValVarTja</formula>
    </cfRule>
  </conditionalFormatting>
  <conditionalFormatting sqref="P121:P123 P126">
    <cfRule type="expression" dxfId="29" priority="64" stopIfTrue="1">
      <formula>IF(AND(K121="Ska-krav",P121="Nej"),TRUE,FALSE)</formula>
    </cfRule>
    <cfRule type="expression" dxfId="28" priority="65" stopIfTrue="1">
      <formula>IF(OR(K121="",K121="Inget krav"),TRUE,FALSE)</formula>
    </cfRule>
  </conditionalFormatting>
  <conditionalFormatting sqref="P121:X123 P126:X126">
    <cfRule type="expression" dxfId="27" priority="62">
      <formula>$B121&lt;&gt;ValVarTja</formula>
    </cfRule>
  </conditionalFormatting>
  <conditionalFormatting sqref="P124:P125">
    <cfRule type="expression" dxfId="26" priority="53" stopIfTrue="1">
      <formula>IF(AND(K124="Ska-krav",P124="Nej"),TRUE,FALSE)</formula>
    </cfRule>
    <cfRule type="expression" dxfId="25" priority="54" stopIfTrue="1">
      <formula>IF(OR(K124="",K124="Inget krav"),TRUE,FALSE)</formula>
    </cfRule>
  </conditionalFormatting>
  <conditionalFormatting sqref="K108:K127">
    <cfRule type="expression" dxfId="24" priority="50">
      <formula>ISNUMBER(SEARCH("1",$B$96))=TRUE</formula>
    </cfRule>
  </conditionalFormatting>
  <conditionalFormatting sqref="P124:X125">
    <cfRule type="expression" dxfId="23" priority="51">
      <formula>$B124&lt;&gt;ValVarTja</formula>
    </cfRule>
  </conditionalFormatting>
  <conditionalFormatting sqref="L108:L127">
    <cfRule type="expression" dxfId="22" priority="52" stopIfTrue="1">
      <formula>OR(UtvarderingsVal="UtFalskt",UtvarderingsVal="Ut2")</formula>
    </cfRule>
    <cfRule type="expression" dxfId="21" priority="55" stopIfTrue="1">
      <formula>IF(K108&lt;&gt;"Bör-krav",IF(L108&gt;0,TRUE,FALSE),FALSE)</formula>
    </cfRule>
    <cfRule type="expression" dxfId="20" priority="56">
      <formula>IF(K108&lt;&gt;"Bör-krav",TRUE,FALSE)</formula>
    </cfRule>
  </conditionalFormatting>
  <conditionalFormatting sqref="D108:N127">
    <cfRule type="expression" dxfId="19" priority="57">
      <formula>$B108=ValVarKrav</formula>
    </cfRule>
  </conditionalFormatting>
  <conditionalFormatting sqref="M108:N127">
    <cfRule type="expression" dxfId="18" priority="47" stopIfTrue="1">
      <formula>OR(UtvarderingsVal="UtFalskt",UtvarderingsVal="Ut1")</formula>
    </cfRule>
    <cfRule type="expression" dxfId="17" priority="48" stopIfTrue="1">
      <formula>IF(K108&lt;&gt;"Bör-krav",IF(M108&gt;0,TRUE,FALSE),FALSE)</formula>
    </cfRule>
    <cfRule type="expression" dxfId="16" priority="49">
      <formula>IF(K108&lt;&gt;"Bör-krav",TRUE,FALSE)</formula>
    </cfRule>
  </conditionalFormatting>
  <conditionalFormatting sqref="B59 B61 B63 B65 B67">
    <cfRule type="expression" dxfId="15" priority="8">
      <formula>$C59=ValVarTja</formula>
    </cfRule>
  </conditionalFormatting>
  <conditionalFormatting sqref="M59:N59 F59 C59">
    <cfRule type="expression" dxfId="14" priority="7">
      <formula>$C59=ValVarTja</formula>
    </cfRule>
  </conditionalFormatting>
  <conditionalFormatting sqref="V59 T59">
    <cfRule type="expression" dxfId="13" priority="6">
      <formula>$C59&lt;&gt;ValVarTja</formula>
    </cfRule>
  </conditionalFormatting>
  <conditionalFormatting sqref="P59">
    <cfRule type="expression" dxfId="12" priority="5">
      <formula>$C59&lt;&gt;ValVarTja</formula>
    </cfRule>
  </conditionalFormatting>
  <conditionalFormatting sqref="B75 B77 B79 B81 B83">
    <cfRule type="expression" dxfId="11" priority="4">
      <formula>$C75=ValVarTja</formula>
    </cfRule>
  </conditionalFormatting>
  <conditionalFormatting sqref="B76 B78 B80 B82">
    <cfRule type="expression" dxfId="10" priority="3">
      <formula>$C76=ValVarTja</formula>
    </cfRule>
  </conditionalFormatting>
  <conditionalFormatting sqref="B86">
    <cfRule type="expression" dxfId="9" priority="2">
      <formula>$C86=ValVarTja</formula>
    </cfRule>
  </conditionalFormatting>
  <conditionalFormatting sqref="B85">
    <cfRule type="expression" dxfId="8" priority="1">
      <formula>$C85=ValVarTja</formula>
    </cfRule>
  </conditionalFormatting>
  <dataValidations disablePrompts="1" xWindow="179" yWindow="422" count="19">
    <dataValidation type="list" allowBlank="1" showInputMessage="1" showErrorMessage="1" sqref="T165 P17 Q195 T171 P108:P128" xr:uid="{00000000-0002-0000-0100-000000000000}">
      <formula1>"Ja,Nej"</formula1>
    </dataValidation>
    <dataValidation type="date" errorStyle="information" allowBlank="1" showInputMessage="1" showErrorMessage="1" errorTitle="Fel" error="Ange datum i datumformatet ÅÅÅÅ-MM-DD" promptTitle="Datum" prompt="Datum i datumformatet ÅÅÅÅ-MM-DD" sqref="D35:E35" xr:uid="{00000000-0002-0000-0100-000001000000}">
      <formula1>40817</formula1>
      <formula2>43585</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B35:C35" xr:uid="{00000000-0002-0000-0100-000002000000}">
      <formula1>40817</formula1>
      <formula2>43585</formula2>
    </dataValidation>
    <dataValidation allowBlank="1" showErrorMessage="1" sqref="B38:E38" xr:uid="{00000000-0002-0000-0100-000003000000}"/>
    <dataValidation type="decimal" allowBlank="1" showInputMessage="1" showErrorMessage="1" error="Talet måste vara mellan 0 och 100" sqref="D42:E42" xr:uid="{00000000-0002-0000-0100-000004000000}">
      <formula1>0</formula1>
      <formula2>100</formula2>
    </dataValidation>
    <dataValidation type="list" allowBlank="1" showInputMessage="1" showErrorMessage="1" sqref="F42" xr:uid="{00000000-0002-0000-0100-000005000000}">
      <formula1>"Mån,År"</formula1>
    </dataValidation>
    <dataValidation type="date" errorStyle="information" allowBlank="1" showInputMessage="1" showErrorMessage="1" errorTitle="Fel" error="Ange datum i datumformatet ÅÅÅÅ-MM-DD och får inte vara tidigare än 2012-01-01 eller senare än 2016-01-01_x000a_Alternativt texten &quot;Ej tillämpligt&quot;_x000a_" promptTitle="Datum" prompt="Datum i datumformatet ÅÅÅÅ-MM-DD alternativt texten &quot;Ej tillämpligt&quot;_x000a_" sqref="B42:C42" xr:uid="{00000000-0002-0000-0100-000006000000}">
      <formula1>40544</formula1>
      <formula2>72686</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D32" xr:uid="{00000000-0002-0000-0100-000007000000}">
      <formula1>40817</formula1>
      <formula2>D35</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B32" xr:uid="{00000000-0002-0000-0100-000008000000}">
      <formula1>40909</formula1>
      <formula2>B35</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Som tumregel vid komplexa avrop kan det anses rimligt med minst 14 arbetsdagars svarstid och vid mindre komplexa avrop är motsvarande svarstid sju arbetsdagar." sqref="B39" xr:uid="{00000000-0002-0000-0100-000009000000}">
      <formula1>40817</formula1>
      <formula2>42308</formula2>
    </dataValidation>
    <dataValidation type="date" errorStyle="information" allowBlank="1" showInputMessage="1" showErrorMessage="1" errorTitle="Fel" error="Ange datum i datumformatet ÅÅÅÅ-MM-DD" promptTitle="Datum" prompt="Datum i datumformatet ÅÅÅÅ-MM-DD" sqref="D39" xr:uid="{00000000-0002-0000-0100-00000A000000}">
      <formula1>40817</formula1>
      <formula2>42308</formula2>
    </dataValidation>
    <dataValidation type="list" allowBlank="1" showInputMessage="1" showErrorMessage="1" sqref="K108:K128" xr:uid="{00000000-0002-0000-0100-00000B000000}">
      <formula1>"Välj typ av krav,Bör-krav,Ska-krav"</formula1>
    </dataValidation>
    <dataValidation type="list" allowBlank="1" showInputMessage="1" showErrorMessage="1" sqref="B128:C128" xr:uid="{00000000-0002-0000-0100-00000C000000}">
      <formula1>ResVarTja</formula1>
    </dataValidation>
    <dataValidation type="list" allowBlank="1" showInputMessage="1" showErrorMessage="1" sqref="B96:J96" xr:uid="{00000000-0002-0000-0100-00000D000000}">
      <formula1>TblGrundTilldeln</formula1>
    </dataValidation>
    <dataValidation type="list" allowBlank="1" showInputMessage="1" showErrorMessage="1" sqref="B103:J103" xr:uid="{00000000-0002-0000-0100-00000E000000}">
      <formula1>TblUtVrd</formula1>
    </dataValidation>
    <dataValidation type="list" allowBlank="1" showInputMessage="1" showErrorMessage="1" error="Antal kan endast vara 0 eller 1" sqref="N72" xr:uid="{00000000-0002-0000-0100-00000F000000}">
      <formula1>"Ja,Nej"</formula1>
    </dataValidation>
    <dataValidation type="list" allowBlank="1" showInputMessage="1" showErrorMessage="1" sqref="B108:C127" xr:uid="{00000000-0002-0000-0100-000010000000}">
      <formula1>Tbl_krav</formula1>
    </dataValidation>
    <dataValidation type="list" allowBlank="1" showInputMessage="1" showErrorMessage="1" sqref="N85:N86" xr:uid="{00000000-0002-0000-0100-000011000000}">
      <formula1>"välj enhet….,styck,timmar"</formula1>
    </dataValidation>
    <dataValidation type="list" allowBlank="1" showInputMessage="1" showErrorMessage="1" error="Antal kan endast vara 0 eller 1" sqref="N75:N76 N80" xr:uid="{00000000-0002-0000-0100-000012000000}">
      <formula1>"0,1"</formula1>
    </dataValidation>
  </dataValidations>
  <pageMargins left="0.31496062992125984" right="0.31496062992125984" top="0.39370078740157483" bottom="0.39370078740157483" header="0.51181102362204722" footer="0.19685039370078741"/>
  <pageSetup paperSize="9" scale="65" fitToWidth="0" fitToHeight="0" pageOrder="overThenDown" orientation="landscape" r:id="rId1"/>
  <headerFooter alignWithMargins="0">
    <oddFooter>&amp;R&amp;P (&amp;N)</oddFooter>
  </headerFooter>
  <rowBreaks count="4" manualBreakCount="4">
    <brk id="42" min="1" max="28" man="1"/>
    <brk id="103" min="1" max="28" man="1"/>
    <brk id="162" min="1" max="28" man="1"/>
    <brk id="205" min="1" max="28" man="1"/>
  </rowBreaks>
  <colBreaks count="1" manualBreakCount="1">
    <brk id="15"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865" id="{00000000-000E-0000-0100-00000B000000}">
            <xm:f>ISNUMBER(SEARCH("2",Admin!$D$53))=TRUE</xm:f>
            <x14:dxf>
              <font>
                <strike val="0"/>
                <color theme="0"/>
              </font>
              <fill>
                <patternFill>
                  <bgColor theme="0"/>
                </patternFill>
              </fill>
              <border>
                <left style="thin">
                  <color theme="0"/>
                </left>
                <right style="thin">
                  <color theme="0"/>
                </right>
                <top/>
                <bottom/>
                <vertical/>
                <horizontal/>
              </border>
            </x14:dxf>
          </x14:cfRule>
          <xm:sqref>P130:Q130</xm:sqref>
        </x14:conditionalFormatting>
        <x14:conditionalFormatting xmlns:xm="http://schemas.microsoft.com/office/excel/2006/main">
          <x14:cfRule type="expression" priority="1866" id="{00000000-000E-0000-0100-00000A000000}">
            <xm:f>ISNUMBER(SEARCH("1",Admin!$D$53))=TRUE</xm:f>
            <x14:dxf>
              <font>
                <color theme="0"/>
              </font>
              <fill>
                <patternFill>
                  <bgColor theme="0"/>
                </patternFill>
              </fill>
              <border>
                <right/>
                <top/>
                <bottom/>
              </border>
            </x14:dxf>
          </x14:cfRule>
          <xm:sqref>M130:N130</xm:sqref>
        </x14:conditionalFormatting>
        <x14:conditionalFormatting xmlns:xm="http://schemas.microsoft.com/office/excel/2006/main">
          <x14:cfRule type="expression" priority="1867" id="{00000000-000E-0000-0100-000009000000}">
            <xm:f>ISNUMBER(SEARCH("1",Admin!$D$53))=TRUE</xm:f>
            <x14:dxf>
              <font>
                <color theme="0"/>
              </font>
            </x14:dxf>
          </x14:cfRule>
          <xm:sqref>M129:N129</xm:sqref>
        </x14:conditionalFormatting>
        <x14:conditionalFormatting xmlns:xm="http://schemas.microsoft.com/office/excel/2006/main">
          <x14:cfRule type="expression" priority="1869" id="{00000000-000E-0000-0100-000007000000}">
            <xm:f>ISNUMBER(SEARCH("Ut2",Admin!$D$53))=TRUE</xm:f>
            <x14:dxf>
              <font>
                <color theme="0"/>
              </font>
              <fill>
                <patternFill>
                  <bgColor theme="0"/>
                </patternFill>
              </fill>
            </x14:dxf>
          </x14:cfRule>
          <xm:sqref>L129</xm:sqref>
        </x14:conditionalFormatting>
        <x14:conditionalFormatting xmlns:xm="http://schemas.microsoft.com/office/excel/2006/main">
          <x14:cfRule type="expression" priority="1870" id="{00000000-000E-0000-0100-000006000000}">
            <xm:f>ISNUMBER(SEARCH("1",Admin!$D$53))=TRUE</xm:f>
            <x14:dxf>
              <font>
                <strike val="0"/>
                <color theme="0"/>
              </font>
              <fill>
                <patternFill>
                  <bgColor theme="0"/>
                </patternFill>
              </fill>
              <border>
                <left/>
                <right/>
                <top/>
                <bottom/>
              </border>
            </x14:dxf>
          </x14:cfRule>
          <xm:sqref>T130</xm:sqref>
        </x14:conditionalFormatting>
        <x14:conditionalFormatting xmlns:xm="http://schemas.microsoft.com/office/excel/2006/main">
          <x14:cfRule type="expression" priority="105" id="{614E477E-3C9E-4563-95EE-B86C68ACD3D9}">
            <xm:f>ISNUMBER(SEARCH("1",Admin!$D$53))=TRUE</xm:f>
            <x14:dxf>
              <font>
                <strike val="0"/>
                <color theme="0"/>
              </font>
              <fill>
                <patternFill>
                  <bgColor theme="0"/>
                </patternFill>
              </fill>
              <border>
                <left/>
                <right/>
                <top/>
                <bottom/>
              </border>
            </x14:dxf>
          </x14:cfRule>
          <xm:sqref>X130</xm:sqref>
        </x14:conditionalFormatting>
        <x14:conditionalFormatting xmlns:xm="http://schemas.microsoft.com/office/excel/2006/main">
          <x14:cfRule type="expression" priority="103" id="{BBC97A51-DF71-42AB-836B-5690EF2C5C52}">
            <xm:f>ISNUMBER(SEARCH("1",Admin!$D$53))=TRUE</xm:f>
            <x14:dxf>
              <font>
                <strike val="0"/>
                <color theme="0"/>
              </font>
              <fill>
                <patternFill>
                  <bgColor theme="0"/>
                </patternFill>
              </fill>
              <border>
                <left/>
                <right/>
                <top/>
                <bottom/>
              </border>
            </x14:dxf>
          </x14:cfRule>
          <xm:sqref>V130:W130</xm:sqref>
        </x14:conditionalFormatting>
      </x14:conditionalFormattings>
    </ext>
    <ext xmlns:x14="http://schemas.microsoft.com/office/spreadsheetml/2009/9/main" uri="{CCE6A557-97BC-4b89-ADB6-D9C93CAAB3DF}">
      <x14:dataValidations xmlns:xm="http://schemas.microsoft.com/office/excel/2006/main" disablePrompts="1" xWindow="179" yWindow="422" count="2">
        <x14:dataValidation type="list" allowBlank="1" showInputMessage="1" showErrorMessage="1" xr:uid="{00000000-0002-0000-0100-000013000000}">
          <x14:formula1>
            <xm:f>Admin!$C$4:$C$10</xm:f>
          </x14:formula1>
          <xm:sqref>B41:I41</xm:sqref>
        </x14:dataValidation>
        <x14:dataValidation type="list" allowBlank="1" showInputMessage="1" showErrorMessage="1" xr:uid="{00000000-0002-0000-0100-000014000000}">
          <x14:formula1>
            <xm:f>Admin!$L$3:$L$9</xm:f>
          </x14:formula1>
          <xm:sqref>D128:E128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autoPageBreaks="0"/>
  </sheetPr>
  <dimension ref="A1:M42"/>
  <sheetViews>
    <sheetView showGridLines="0" tabSelected="1" showRuler="0" zoomScaleNormal="100" zoomScalePageLayoutView="90" workbookViewId="0"/>
  </sheetViews>
  <sheetFormatPr defaultColWidth="9.140625" defaultRowHeight="12.75" x14ac:dyDescent="0.2"/>
  <cols>
    <col min="1" max="1" width="2.5703125" style="1" customWidth="1"/>
    <col min="2" max="2" width="50.28515625" style="1" customWidth="1"/>
    <col min="3" max="3" width="3.140625" style="1" customWidth="1"/>
    <col min="4" max="4" width="50.28515625" style="1" customWidth="1"/>
    <col min="5" max="5" width="9.140625" style="1"/>
    <col min="6" max="6" width="13.140625" style="1" customWidth="1"/>
    <col min="7" max="16384" width="9.140625" style="1"/>
  </cols>
  <sheetData>
    <row r="1" spans="2:13" ht="17.25" customHeight="1" x14ac:dyDescent="0.2">
      <c r="D1" s="33" t="str">
        <f>"Avrop nr: "&amp;'2 Specifikation'!E15</f>
        <v>Avrop nr: xxxx</v>
      </c>
      <c r="F1" s="34"/>
    </row>
    <row r="2" spans="2:13" ht="17.25" customHeight="1" x14ac:dyDescent="0.2"/>
    <row r="3" spans="2:13" ht="17.25" customHeight="1" x14ac:dyDescent="0.25">
      <c r="B3" s="56"/>
    </row>
    <row r="5" spans="2:13" ht="25.5" customHeight="1" x14ac:dyDescent="0.25">
      <c r="B5" s="35" t="s">
        <v>50</v>
      </c>
      <c r="C5" s="35"/>
      <c r="D5" s="35"/>
      <c r="J5" s="26"/>
      <c r="K5" s="26"/>
      <c r="L5" s="26"/>
      <c r="M5" s="26"/>
    </row>
    <row r="6" spans="2:13" ht="48.75" customHeight="1" x14ac:dyDescent="0.25">
      <c r="B6" s="573" t="str">
        <f>"Detta kontrakt reglerar avrop från ramavtalsområde "&amp;'1 Försättssida'!A14&amp;", "&amp;'1 Försättssida'!A16</f>
        <v>Detta kontrakt reglerar avrop från ramavtalsområde Resebyråtjänster, 23.3-07347-2019</v>
      </c>
      <c r="C6" s="574"/>
      <c r="D6" s="574"/>
      <c r="F6" s="34"/>
      <c r="J6" s="26"/>
      <c r="K6" s="26"/>
      <c r="L6" s="26"/>
      <c r="M6" s="26"/>
    </row>
    <row r="7" spans="2:13" ht="25.5" customHeight="1" x14ac:dyDescent="0.25">
      <c r="B7" s="24" t="s">
        <v>49</v>
      </c>
      <c r="C7" s="24"/>
      <c r="D7" s="24"/>
      <c r="J7" s="26"/>
      <c r="K7" s="26"/>
      <c r="L7" s="26"/>
      <c r="M7" s="26"/>
    </row>
    <row r="8" spans="2:13" ht="45.75" customHeight="1" x14ac:dyDescent="0.25">
      <c r="B8" s="314" t="s">
        <v>48</v>
      </c>
      <c r="C8" s="314"/>
      <c r="D8" s="314"/>
      <c r="G8" s="33"/>
      <c r="J8" s="26"/>
      <c r="K8" s="26"/>
      <c r="L8" s="26"/>
      <c r="M8" s="26"/>
    </row>
    <row r="9" spans="2:13" ht="18" x14ac:dyDescent="0.25">
      <c r="B9" s="14" t="s">
        <v>194</v>
      </c>
      <c r="C9" s="14"/>
      <c r="D9" s="14"/>
      <c r="G9" s="33"/>
      <c r="J9" s="26"/>
      <c r="K9" s="26"/>
      <c r="L9" s="26"/>
      <c r="M9" s="26"/>
    </row>
    <row r="10" spans="2:13" ht="18" x14ac:dyDescent="0.25">
      <c r="B10" s="314" t="s">
        <v>190</v>
      </c>
      <c r="C10" s="314"/>
      <c r="D10" s="314"/>
      <c r="J10" s="26"/>
      <c r="K10" s="26"/>
      <c r="L10" s="26"/>
      <c r="M10" s="26"/>
    </row>
    <row r="11" spans="2:13" ht="18" x14ac:dyDescent="0.25">
      <c r="B11" s="14" t="s">
        <v>191</v>
      </c>
      <c r="C11" s="14"/>
      <c r="D11" s="14"/>
      <c r="J11" s="26"/>
      <c r="K11" s="26"/>
      <c r="L11" s="26"/>
      <c r="M11" s="26"/>
    </row>
    <row r="12" spans="2:13" ht="18" x14ac:dyDescent="0.25">
      <c r="B12" s="314" t="s">
        <v>192</v>
      </c>
      <c r="C12" s="314"/>
      <c r="D12" s="314"/>
      <c r="G12" s="32"/>
      <c r="J12" s="26"/>
      <c r="K12" s="26"/>
      <c r="L12" s="26"/>
      <c r="M12" s="26"/>
    </row>
    <row r="13" spans="2:13" ht="18" x14ac:dyDescent="0.25">
      <c r="B13" s="14" t="s">
        <v>195</v>
      </c>
      <c r="C13" s="14"/>
      <c r="D13" s="14"/>
      <c r="G13" s="32"/>
      <c r="J13" s="26"/>
      <c r="K13" s="26"/>
      <c r="L13" s="26"/>
      <c r="M13" s="26"/>
    </row>
    <row r="14" spans="2:13" ht="18" x14ac:dyDescent="0.25">
      <c r="B14" s="14" t="s">
        <v>193</v>
      </c>
      <c r="C14" s="14"/>
      <c r="D14" s="14"/>
      <c r="G14" s="32"/>
      <c r="J14" s="26"/>
      <c r="K14" s="26"/>
      <c r="L14" s="26"/>
      <c r="M14" s="26"/>
    </row>
    <row r="15" spans="2:13" ht="18" customHeight="1" x14ac:dyDescent="0.25">
      <c r="B15" s="314"/>
      <c r="C15" s="314"/>
      <c r="D15" s="314"/>
      <c r="J15" s="26"/>
      <c r="K15" s="26"/>
      <c r="L15" s="26"/>
      <c r="M15" s="26"/>
    </row>
    <row r="16" spans="2:13" ht="41.25" customHeight="1" x14ac:dyDescent="0.25">
      <c r="B16" s="314" t="s">
        <v>47</v>
      </c>
      <c r="C16" s="314"/>
      <c r="D16" s="314"/>
      <c r="J16" s="26"/>
      <c r="K16" s="26"/>
      <c r="L16" s="26"/>
      <c r="M16" s="26"/>
    </row>
    <row r="17" spans="1:13" ht="10.5" customHeight="1" x14ac:dyDescent="0.3">
      <c r="B17" s="31"/>
      <c r="C17" s="28"/>
      <c r="D17" s="28"/>
      <c r="J17" s="26"/>
      <c r="K17" s="26"/>
      <c r="L17" s="26"/>
      <c r="M17" s="26"/>
    </row>
    <row r="18" spans="1:13" ht="21.75" x14ac:dyDescent="0.2">
      <c r="B18" s="567" t="s">
        <v>291</v>
      </c>
      <c r="C18" s="568"/>
      <c r="D18" s="569"/>
      <c r="H18" s="30"/>
    </row>
    <row r="19" spans="1:13" ht="41.25" customHeight="1" x14ac:dyDescent="0.2">
      <c r="B19" s="570"/>
      <c r="C19" s="571"/>
      <c r="D19" s="572"/>
      <c r="H19" s="27"/>
    </row>
    <row r="20" spans="1:13" ht="41.25" customHeight="1" x14ac:dyDescent="0.2">
      <c r="B20" s="502"/>
      <c r="C20" s="503"/>
      <c r="D20" s="504"/>
      <c r="H20" s="27"/>
    </row>
    <row r="21" spans="1:13" ht="25.5" customHeight="1" x14ac:dyDescent="0.3">
      <c r="B21" s="29"/>
      <c r="C21" s="28"/>
      <c r="D21" s="28"/>
      <c r="H21" s="27"/>
      <c r="J21" s="26"/>
      <c r="K21" s="26"/>
      <c r="L21" s="26"/>
      <c r="M21" s="26"/>
    </row>
    <row r="22" spans="1:13" s="25" customFormat="1" ht="24" customHeight="1" x14ac:dyDescent="0.2">
      <c r="B22" s="24" t="s">
        <v>40</v>
      </c>
      <c r="C22" s="24"/>
      <c r="D22" s="24"/>
    </row>
    <row r="23" spans="1:13" ht="67.5" customHeight="1" x14ac:dyDescent="0.2">
      <c r="B23" s="314" t="s">
        <v>204</v>
      </c>
      <c r="C23" s="314"/>
      <c r="D23" s="314"/>
    </row>
    <row r="24" spans="1:13" ht="26.25" customHeight="1" x14ac:dyDescent="0.2">
      <c r="B24" s="14"/>
      <c r="C24" s="14"/>
      <c r="D24" s="14"/>
    </row>
    <row r="25" spans="1:13" s="13" customFormat="1" ht="18" customHeight="1" x14ac:dyDescent="0.2">
      <c r="A25" s="1"/>
      <c r="B25" s="12" t="s">
        <v>46</v>
      </c>
      <c r="C25"/>
      <c r="D25" s="12" t="s">
        <v>45</v>
      </c>
      <c r="E25" s="24"/>
    </row>
    <row r="26" spans="1:13" s="13" customFormat="1" ht="23.25" customHeight="1" x14ac:dyDescent="0.2">
      <c r="A26" s="1"/>
      <c r="B26" s="113">
        <f>'2 Specifikation'!B9</f>
        <v>0</v>
      </c>
      <c r="C26"/>
      <c r="D26" s="115">
        <f>'2 Specifikation'!P9</f>
        <v>0</v>
      </c>
    </row>
    <row r="27" spans="1:13" s="13" customFormat="1" ht="12.75" customHeight="1" x14ac:dyDescent="0.2">
      <c r="A27" s="1"/>
      <c r="B27" s="23" t="s">
        <v>44</v>
      </c>
      <c r="C27"/>
      <c r="D27" s="23" t="s">
        <v>44</v>
      </c>
    </row>
    <row r="28" spans="1:13" s="13" customFormat="1" ht="18" customHeight="1" x14ac:dyDescent="0.2">
      <c r="A28" s="1"/>
      <c r="B28" s="114">
        <f>'2 Specifikation'!H9</f>
        <v>0</v>
      </c>
      <c r="C28"/>
      <c r="D28" s="116">
        <f>'2 Specifikation'!V9</f>
        <v>0</v>
      </c>
    </row>
    <row r="29" spans="1:13" s="13" customFormat="1" ht="44.25" customHeight="1" x14ac:dyDescent="0.2">
      <c r="A29" s="1"/>
      <c r="B29" s="22"/>
      <c r="C29"/>
      <c r="D29"/>
    </row>
    <row r="30" spans="1:13" s="13" customFormat="1" x14ac:dyDescent="0.2">
      <c r="B30" s="19" t="s">
        <v>41</v>
      </c>
      <c r="D30" s="19" t="s">
        <v>41</v>
      </c>
    </row>
    <row r="31" spans="1:13" s="13" customFormat="1" ht="28.5" customHeight="1" x14ac:dyDescent="0.2">
      <c r="B31" s="21"/>
      <c r="D31" s="20"/>
    </row>
    <row r="32" spans="1:13" ht="16.5" customHeight="1" x14ac:dyDescent="0.2">
      <c r="A32" s="13"/>
      <c r="B32" s="13"/>
      <c r="C32" s="13"/>
      <c r="D32" s="13"/>
    </row>
    <row r="33" spans="1:4" ht="25.5" x14ac:dyDescent="0.2">
      <c r="A33" s="13"/>
      <c r="B33" s="53" t="s">
        <v>58</v>
      </c>
      <c r="C33" s="13"/>
      <c r="D33" s="53" t="s">
        <v>59</v>
      </c>
    </row>
    <row r="34" spans="1:4" x14ac:dyDescent="0.2">
      <c r="A34" s="13"/>
      <c r="B34" s="18"/>
      <c r="C34" s="13"/>
      <c r="D34" s="17"/>
    </row>
    <row r="35" spans="1:4" x14ac:dyDescent="0.2">
      <c r="A35" s="13"/>
      <c r="B35" s="16"/>
      <c r="C35" s="13"/>
      <c r="D35" s="15"/>
    </row>
    <row r="36" spans="1:4" x14ac:dyDescent="0.2">
      <c r="A36" s="14"/>
      <c r="B36" s="14"/>
      <c r="C36" s="14"/>
      <c r="D36" s="13"/>
    </row>
    <row r="37" spans="1:4" ht="15.75" customHeight="1" x14ac:dyDescent="0.2">
      <c r="B37" s="12" t="s">
        <v>43</v>
      </c>
      <c r="C37" s="12"/>
      <c r="D37" s="12"/>
    </row>
    <row r="38" spans="1:4" x14ac:dyDescent="0.2">
      <c r="B38" s="564"/>
      <c r="C38" s="565"/>
      <c r="D38" s="566"/>
    </row>
    <row r="39" spans="1:4" x14ac:dyDescent="0.2">
      <c r="B39" s="564"/>
      <c r="C39" s="565"/>
      <c r="D39" s="566"/>
    </row>
    <row r="40" spans="1:4" x14ac:dyDescent="0.2">
      <c r="B40" s="564"/>
      <c r="C40" s="565"/>
      <c r="D40" s="566"/>
    </row>
    <row r="41" spans="1:4" x14ac:dyDescent="0.2">
      <c r="B41" s="564"/>
      <c r="C41" s="565"/>
      <c r="D41" s="566"/>
    </row>
    <row r="42" spans="1:4" x14ac:dyDescent="0.2">
      <c r="B42" s="564"/>
      <c r="C42" s="565"/>
      <c r="D42" s="566"/>
    </row>
  </sheetData>
  <sheetProtection algorithmName="SHA-512" hashValue="Ge4/4qzOckzCBpYs5wonRHyvnKhXfhT0UdyIbu/t0RYO7gN72eHARlCxG73YK5jsxzM+jmxe/1GdqKHbDh1x8g==" saltValue="glHQmOZCQmKScnakCg+64g==" spinCount="100000" sheet="1" formatColumns="0" formatRows="0"/>
  <mergeCells count="14">
    <mergeCell ref="B6:D6"/>
    <mergeCell ref="B39:D39"/>
    <mergeCell ref="B40:D40"/>
    <mergeCell ref="B41:D41"/>
    <mergeCell ref="B8:D8"/>
    <mergeCell ref="B10:D10"/>
    <mergeCell ref="B12:D12"/>
    <mergeCell ref="B15:D15"/>
    <mergeCell ref="B16:D16"/>
    <mergeCell ref="B42:D42"/>
    <mergeCell ref="B23:D23"/>
    <mergeCell ref="B38:D38"/>
    <mergeCell ref="B18:D18"/>
    <mergeCell ref="B19:D20"/>
  </mergeCells>
  <pageMargins left="0.74803149606299213" right="0.74803149606299213" top="0.39370078740157483" bottom="0.98425196850393704" header="0.51181102362204722" footer="0.51181102362204722"/>
  <pageSetup paperSize="9" scale="77" fitToHeight="2" orientation="portrait" r:id="rId1"/>
  <headerFooter alignWithMargins="0">
    <oddFooter>&amp;R&amp;P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C1:AP81"/>
  <sheetViews>
    <sheetView showGridLines="0" topLeftCell="A13" zoomScale="85" zoomScaleNormal="85" workbookViewId="0"/>
  </sheetViews>
  <sheetFormatPr defaultColWidth="9.140625" defaultRowHeight="12.75" x14ac:dyDescent="0.2"/>
  <cols>
    <col min="1" max="2" width="6.7109375" style="1" customWidth="1"/>
    <col min="3" max="3" width="14.28515625" style="1" bestFit="1" customWidth="1"/>
    <col min="4" max="9" width="24.42578125" style="1" bestFit="1" customWidth="1"/>
    <col min="10" max="10" width="54.28515625" style="1" bestFit="1" customWidth="1"/>
    <col min="11" max="11" width="8.28515625" style="1" customWidth="1"/>
    <col min="12" max="12" width="29.140625" style="1" customWidth="1"/>
    <col min="13" max="13" width="9" style="1" bestFit="1" customWidth="1"/>
    <col min="14" max="21" width="29.140625" style="1" customWidth="1"/>
    <col min="22" max="22" width="18.140625" style="1" customWidth="1"/>
    <col min="23" max="23" width="19.85546875" style="1" customWidth="1"/>
    <col min="24" max="24" width="18.42578125" style="1" bestFit="1" customWidth="1"/>
    <col min="25" max="25" width="12.7109375" style="1" bestFit="1" customWidth="1"/>
    <col min="26" max="26" width="42.42578125" style="1" bestFit="1" customWidth="1"/>
    <col min="27" max="27" width="24.42578125" style="1" bestFit="1" customWidth="1"/>
    <col min="28" max="28" width="12.7109375" style="1" bestFit="1" customWidth="1"/>
    <col min="29" max="29" width="27" style="1" bestFit="1" customWidth="1"/>
    <col min="30" max="32" width="9.140625" style="1"/>
    <col min="33" max="33" width="11.42578125" style="1" bestFit="1" customWidth="1"/>
    <col min="34" max="34" width="40" style="1" bestFit="1" customWidth="1"/>
    <col min="35" max="35" width="17" style="1" bestFit="1" customWidth="1"/>
    <col min="36" max="36" width="13.85546875" style="1" bestFit="1" customWidth="1"/>
    <col min="37" max="37" width="13.42578125" style="1" bestFit="1" customWidth="1"/>
    <col min="38" max="38" width="19.85546875" style="1" bestFit="1" customWidth="1"/>
    <col min="39" max="39" width="12.140625" style="1" bestFit="1" customWidth="1"/>
    <col min="40" max="40" width="17.42578125" style="1" bestFit="1" customWidth="1"/>
    <col min="41" max="41" width="17.5703125" style="1" bestFit="1" customWidth="1"/>
    <col min="42" max="42" width="27.7109375" style="1" bestFit="1" customWidth="1"/>
    <col min="43" max="44" width="9.140625" style="1"/>
    <col min="45" max="45" width="18.7109375" style="1" bestFit="1" customWidth="1"/>
    <col min="46" max="16384" width="9.140625" style="1"/>
  </cols>
  <sheetData>
    <row r="1" spans="3:42" x14ac:dyDescent="0.2">
      <c r="J1" s="58" t="s">
        <v>177</v>
      </c>
      <c r="P1" s="228" t="s">
        <v>249</v>
      </c>
      <c r="Q1" s="228" t="s">
        <v>250</v>
      </c>
      <c r="R1" s="228" t="s">
        <v>251</v>
      </c>
      <c r="S1" s="228" t="s">
        <v>252</v>
      </c>
      <c r="T1" s="228" t="s">
        <v>253</v>
      </c>
      <c r="U1" s="228" t="s">
        <v>127</v>
      </c>
    </row>
    <row r="2" spans="3:42" ht="13.5" thickBot="1" x14ac:dyDescent="0.25">
      <c r="D2" s="163" t="str">
        <f>C5</f>
        <v>Delområde 1</v>
      </c>
      <c r="E2" s="125" t="str">
        <f>C6</f>
        <v>Delområde 2</v>
      </c>
      <c r="F2" s="125" t="str">
        <f>C7</f>
        <v>Delområde 3</v>
      </c>
      <c r="G2" s="125" t="str">
        <f>C8</f>
        <v>Delområde 4</v>
      </c>
      <c r="H2" s="125" t="str">
        <f>C9</f>
        <v>Delområde 5</v>
      </c>
      <c r="I2" s="125" t="str">
        <f>C10</f>
        <v>Delområde 6</v>
      </c>
      <c r="J2" s="126" t="str">
        <f>USRDelområde</f>
        <v>Delområde 1</v>
      </c>
      <c r="L2" s="148" t="s">
        <v>160</v>
      </c>
      <c r="O2" s="58"/>
      <c r="P2" s="228" t="s">
        <v>269</v>
      </c>
      <c r="Q2" s="228" t="s">
        <v>270</v>
      </c>
      <c r="R2" s="228" t="s">
        <v>271</v>
      </c>
      <c r="S2" s="228" t="s">
        <v>272</v>
      </c>
      <c r="T2" s="228" t="s">
        <v>273</v>
      </c>
      <c r="U2" s="228" t="s">
        <v>274</v>
      </c>
    </row>
    <row r="3" spans="3:42" ht="13.5" thickBot="1" x14ac:dyDescent="0.25">
      <c r="C3" s="166" t="s">
        <v>161</v>
      </c>
      <c r="D3" s="165" t="s">
        <v>247</v>
      </c>
      <c r="E3" s="162" t="str">
        <f>$D$3</f>
        <v>Välj tjänst</v>
      </c>
      <c r="F3" s="125" t="str">
        <f>$D$3</f>
        <v>Välj tjänst</v>
      </c>
      <c r="G3" s="125" t="str">
        <f>$D$3</f>
        <v>Välj tjänst</v>
      </c>
      <c r="H3" s="125" t="str">
        <f>$D$3</f>
        <v>Välj tjänst</v>
      </c>
      <c r="I3" s="154" t="str">
        <f>$D$3</f>
        <v>Välj tjänst</v>
      </c>
      <c r="J3" s="156" t="str">
        <f>INDEX(D3:I3,MATCH(J$2,D$2:I$2,0))</f>
        <v>Välj tjänst</v>
      </c>
      <c r="L3" s="229" t="s">
        <v>133</v>
      </c>
      <c r="P3" s="144" t="s">
        <v>254</v>
      </c>
      <c r="Q3" s="144" t="s">
        <v>255</v>
      </c>
      <c r="R3" s="144" t="s">
        <v>256</v>
      </c>
      <c r="S3" s="144" t="s">
        <v>257</v>
      </c>
      <c r="T3" s="144" t="s">
        <v>258</v>
      </c>
      <c r="U3" s="144" t="s">
        <v>127</v>
      </c>
    </row>
    <row r="4" spans="3:42" x14ac:dyDescent="0.2">
      <c r="C4" s="136" t="s">
        <v>162</v>
      </c>
      <c r="D4" s="164" t="s">
        <v>222</v>
      </c>
      <c r="E4" s="57"/>
      <c r="F4" s="57"/>
      <c r="G4" s="57"/>
      <c r="H4" s="57"/>
      <c r="I4" s="153"/>
      <c r="J4" s="157" t="str">
        <f t="shared" ref="J4:J24" si="0">INDEX(D4:I4,MATCH(J$2,D$2:I$2,0))</f>
        <v xml:space="preserve">Flyg - </v>
      </c>
      <c r="L4" s="230" t="s">
        <v>249</v>
      </c>
      <c r="P4" s="144" t="s">
        <v>259</v>
      </c>
      <c r="R4" s="144" t="s">
        <v>260</v>
      </c>
      <c r="S4" s="144" t="s">
        <v>261</v>
      </c>
      <c r="T4" s="144" t="s">
        <v>262</v>
      </c>
    </row>
    <row r="5" spans="3:42" x14ac:dyDescent="0.2">
      <c r="C5" s="137" t="s">
        <v>163</v>
      </c>
      <c r="D5" s="135" t="s">
        <v>223</v>
      </c>
      <c r="E5" s="57"/>
      <c r="F5" s="57"/>
      <c r="G5" s="57"/>
      <c r="H5" s="57"/>
      <c r="I5" s="153"/>
      <c r="J5" s="157" t="str">
        <f t="shared" si="0"/>
        <v>Flyg - Inrikes</v>
      </c>
      <c r="L5" s="230" t="s">
        <v>301</v>
      </c>
      <c r="P5" s="144" t="s">
        <v>263</v>
      </c>
      <c r="R5" s="144" t="s">
        <v>264</v>
      </c>
      <c r="S5" s="144" t="s">
        <v>265</v>
      </c>
      <c r="AG5"/>
      <c r="AH5"/>
      <c r="AI5"/>
      <c r="AJ5"/>
      <c r="AK5"/>
      <c r="AL5"/>
      <c r="AM5"/>
      <c r="AN5"/>
      <c r="AO5"/>
      <c r="AP5"/>
    </row>
    <row r="6" spans="3:42" x14ac:dyDescent="0.2">
      <c r="C6" s="137" t="s">
        <v>164</v>
      </c>
      <c r="D6" s="135" t="s">
        <v>224</v>
      </c>
      <c r="E6" s="57"/>
      <c r="F6" s="57"/>
      <c r="G6" s="57"/>
      <c r="H6" s="57"/>
      <c r="I6" s="153"/>
      <c r="J6" s="157" t="str">
        <f t="shared" si="0"/>
        <v>Flyg - Utrikes</v>
      </c>
      <c r="L6" s="230" t="s">
        <v>302</v>
      </c>
      <c r="P6" s="144" t="s">
        <v>217</v>
      </c>
    </row>
    <row r="7" spans="3:42" x14ac:dyDescent="0.2">
      <c r="C7" s="137" t="s">
        <v>165</v>
      </c>
      <c r="D7" s="135" t="s">
        <v>225</v>
      </c>
      <c r="E7" s="57"/>
      <c r="F7" s="57"/>
      <c r="G7" s="57"/>
      <c r="H7" s="57"/>
      <c r="I7" s="153"/>
      <c r="J7" s="157" t="str">
        <f t="shared" si="0"/>
        <v>Flyg - Årskort/Travelpass/Dest.kort - utfärdande</v>
      </c>
      <c r="L7" s="230" t="s">
        <v>303</v>
      </c>
      <c r="P7" s="144" t="s">
        <v>266</v>
      </c>
    </row>
    <row r="8" spans="3:42" x14ac:dyDescent="0.2">
      <c r="C8" s="137" t="s">
        <v>166</v>
      </c>
      <c r="D8" s="135" t="s">
        <v>226</v>
      </c>
      <c r="E8" s="57"/>
      <c r="F8" s="57"/>
      <c r="G8" s="57"/>
      <c r="H8" s="57"/>
      <c r="I8" s="153"/>
      <c r="J8" s="157" t="str">
        <f t="shared" si="0"/>
        <v>Flyg - Årskort/Travelpass/Dest.kort - utfärdande inkl bokning</v>
      </c>
      <c r="L8" s="230" t="s">
        <v>252</v>
      </c>
      <c r="P8" s="144" t="s">
        <v>267</v>
      </c>
    </row>
    <row r="9" spans="3:42" ht="12.75" customHeight="1" x14ac:dyDescent="0.2">
      <c r="C9" s="137" t="s">
        <v>167</v>
      </c>
      <c r="D9" s="135" t="s">
        <v>210</v>
      </c>
      <c r="E9" s="57"/>
      <c r="F9" s="57"/>
      <c r="G9" s="57"/>
      <c r="H9" s="57"/>
      <c r="I9" s="153"/>
      <c r="J9" s="157" t="str">
        <f t="shared" si="0"/>
        <v>Tåg</v>
      </c>
      <c r="L9" s="273" t="s">
        <v>253</v>
      </c>
      <c r="P9" s="144" t="s">
        <v>268</v>
      </c>
    </row>
    <row r="10" spans="3:42" ht="12.75" customHeight="1" thickBot="1" x14ac:dyDescent="0.25">
      <c r="C10" s="138" t="s">
        <v>168</v>
      </c>
      <c r="D10" s="135" t="s">
        <v>227</v>
      </c>
      <c r="E10" s="57"/>
      <c r="F10" s="57"/>
      <c r="G10" s="57"/>
      <c r="H10" s="57"/>
      <c r="I10" s="153"/>
      <c r="J10" s="157" t="str">
        <f t="shared" si="0"/>
        <v>Tåg - Inrikes</v>
      </c>
      <c r="L10" s="274" t="s">
        <v>304</v>
      </c>
    </row>
    <row r="11" spans="3:42" ht="12.75" customHeight="1" x14ac:dyDescent="0.2">
      <c r="D11" s="57" t="s">
        <v>228</v>
      </c>
      <c r="E11" s="57"/>
      <c r="F11" s="57"/>
      <c r="G11" s="57"/>
      <c r="H11" s="57"/>
      <c r="I11" s="153"/>
      <c r="J11" s="157" t="str">
        <f t="shared" si="0"/>
        <v>Tåg - Utrikes</v>
      </c>
      <c r="L11" s="230" t="s">
        <v>127</v>
      </c>
    </row>
    <row r="12" spans="3:42" ht="12.75" customHeight="1" thickBot="1" x14ac:dyDescent="0.25">
      <c r="D12" s="57" t="s">
        <v>229</v>
      </c>
      <c r="E12" s="57"/>
      <c r="F12" s="57"/>
      <c r="G12" s="57"/>
      <c r="H12" s="57"/>
      <c r="I12" s="153"/>
      <c r="J12" s="157" t="str">
        <f t="shared" si="0"/>
        <v>Tåg - Årskort/Dest.kort - utfärdande</v>
      </c>
      <c r="L12" s="231" t="s">
        <v>305</v>
      </c>
    </row>
    <row r="13" spans="3:42" ht="12.75" customHeight="1" x14ac:dyDescent="0.2">
      <c r="D13" s="57" t="s">
        <v>230</v>
      </c>
      <c r="E13" s="57"/>
      <c r="F13" s="57"/>
      <c r="G13" s="57"/>
      <c r="H13" s="57"/>
      <c r="I13" s="153"/>
      <c r="J13" s="157" t="str">
        <f t="shared" si="0"/>
        <v>Tåg - Årskort/Dest.kort - utfärdande inkl bokning</v>
      </c>
    </row>
    <row r="14" spans="3:42" ht="12.75" customHeight="1" x14ac:dyDescent="0.2">
      <c r="D14" s="57" t="s">
        <v>211</v>
      </c>
      <c r="E14" s="57"/>
      <c r="F14" s="57"/>
      <c r="G14" s="57"/>
      <c r="H14" s="57"/>
      <c r="I14" s="153"/>
      <c r="J14" s="157" t="str">
        <f t="shared" si="0"/>
        <v>Hotell bokat i GDS</v>
      </c>
    </row>
    <row r="15" spans="3:42" ht="12.75" customHeight="1" x14ac:dyDescent="0.2">
      <c r="D15" s="57" t="s">
        <v>212</v>
      </c>
      <c r="E15" s="57"/>
      <c r="F15" s="57"/>
      <c r="G15" s="57"/>
      <c r="H15" s="57"/>
      <c r="I15" s="153"/>
      <c r="J15" s="157" t="str">
        <f t="shared" si="0"/>
        <v>Hotell bokat utanför GDS</v>
      </c>
    </row>
    <row r="16" spans="3:42" ht="12.75" customHeight="1" x14ac:dyDescent="0.2">
      <c r="D16" s="57" t="s">
        <v>213</v>
      </c>
      <c r="E16" s="57"/>
      <c r="F16" s="57"/>
      <c r="G16" s="57"/>
      <c r="H16" s="57"/>
      <c r="I16" s="153"/>
      <c r="J16" s="157" t="str">
        <f t="shared" si="0"/>
        <v>Hyrbil</v>
      </c>
    </row>
    <row r="17" spans="4:15" ht="12.75" customHeight="1" x14ac:dyDescent="0.2">
      <c r="D17" s="57" t="s">
        <v>214</v>
      </c>
      <c r="E17" s="57"/>
      <c r="F17" s="57"/>
      <c r="G17" s="57"/>
      <c r="H17" s="57"/>
      <c r="I17" s="153"/>
      <c r="J17" s="157" t="str">
        <f t="shared" si="0"/>
        <v>Anslutning till/från tåg/flyg</v>
      </c>
    </row>
    <row r="18" spans="4:15" ht="12.75" customHeight="1" x14ac:dyDescent="0.2">
      <c r="D18" s="57" t="s">
        <v>215</v>
      </c>
      <c r="E18" s="57"/>
      <c r="F18" s="57"/>
      <c r="G18" s="57"/>
      <c r="H18" s="57"/>
      <c r="I18" s="153"/>
      <c r="J18" s="157" t="str">
        <f t="shared" si="0"/>
        <v>Båt</v>
      </c>
    </row>
    <row r="19" spans="4:15" ht="12.75" customHeight="1" x14ac:dyDescent="0.2">
      <c r="D19" s="57" t="s">
        <v>216</v>
      </c>
      <c r="E19" s="57"/>
      <c r="F19" s="57"/>
      <c r="G19" s="57"/>
      <c r="H19" s="57"/>
      <c r="I19" s="153"/>
      <c r="J19" s="157" t="str">
        <f t="shared" si="0"/>
        <v>Buss</v>
      </c>
      <c r="O19" s="291" t="s">
        <v>348</v>
      </c>
    </row>
    <row r="20" spans="4:15" ht="12.75" customHeight="1" x14ac:dyDescent="0.2">
      <c r="D20" s="57" t="s">
        <v>217</v>
      </c>
      <c r="E20" s="57"/>
      <c r="F20" s="57"/>
      <c r="G20" s="57"/>
      <c r="H20" s="57"/>
      <c r="I20" s="153"/>
      <c r="J20" s="157" t="str">
        <f t="shared" si="0"/>
        <v>24-timmarsservice</v>
      </c>
      <c r="O20" s="7" t="s">
        <v>349</v>
      </c>
    </row>
    <row r="21" spans="4:15" ht="12.75" customHeight="1" x14ac:dyDescent="0.2">
      <c r="D21" s="57" t="s">
        <v>218</v>
      </c>
      <c r="E21" s="57"/>
      <c r="F21" s="57"/>
      <c r="G21" s="57"/>
      <c r="H21" s="57"/>
      <c r="I21" s="153"/>
      <c r="J21" s="157" t="str">
        <f t="shared" si="0"/>
        <v>Visum</v>
      </c>
      <c r="O21" s="7" t="s">
        <v>350</v>
      </c>
    </row>
    <row r="22" spans="4:15" ht="12.75" customHeight="1" x14ac:dyDescent="0.2">
      <c r="D22" s="57" t="s">
        <v>219</v>
      </c>
      <c r="E22" s="57"/>
      <c r="F22" s="57"/>
      <c r="G22" s="57"/>
      <c r="H22" s="57"/>
      <c r="I22" s="153"/>
      <c r="J22" s="157" t="str">
        <f t="shared" si="0"/>
        <v>Ombokning</v>
      </c>
      <c r="O22" s="7" t="s">
        <v>351</v>
      </c>
    </row>
    <row r="23" spans="4:15" ht="12.75" customHeight="1" x14ac:dyDescent="0.2">
      <c r="D23" s="57" t="s">
        <v>220</v>
      </c>
      <c r="E23" s="57"/>
      <c r="F23" s="57"/>
      <c r="G23" s="57"/>
      <c r="H23" s="57"/>
      <c r="I23" s="153"/>
      <c r="J23" s="157" t="str">
        <f t="shared" si="0"/>
        <v>Omskrivning</v>
      </c>
      <c r="L23" s="58"/>
    </row>
    <row r="24" spans="4:15" ht="13.5" thickBot="1" x14ac:dyDescent="0.25">
      <c r="D24" s="57" t="s">
        <v>221</v>
      </c>
      <c r="E24" s="57"/>
      <c r="F24" s="57"/>
      <c r="G24" s="57"/>
      <c r="H24" s="57"/>
      <c r="I24" s="153"/>
      <c r="J24" s="158" t="str">
        <f t="shared" si="0"/>
        <v>Kreditering</v>
      </c>
    </row>
    <row r="25" spans="4:15" x14ac:dyDescent="0.2">
      <c r="J25" s="155"/>
    </row>
    <row r="26" spans="4:15" ht="13.5" thickBot="1" x14ac:dyDescent="0.25">
      <c r="D26" s="119" t="s">
        <v>169</v>
      </c>
      <c r="J26" s="58" t="s">
        <v>176</v>
      </c>
    </row>
    <row r="27" spans="4:15" ht="13.5" thickBot="1" x14ac:dyDescent="0.25">
      <c r="D27" s="161" t="s">
        <v>248</v>
      </c>
      <c r="E27" s="159" t="str">
        <f>$D$27</f>
        <v>Välj tilläggstjänst</v>
      </c>
      <c r="F27" s="127" t="str">
        <f>$D$27</f>
        <v>Välj tilläggstjänst</v>
      </c>
      <c r="G27" s="127" t="str">
        <f>$D$27</f>
        <v>Välj tilläggstjänst</v>
      </c>
      <c r="H27" s="127" t="str">
        <f>$D$27</f>
        <v>Välj tilläggstjänst</v>
      </c>
      <c r="I27" s="152" t="str">
        <f>$D$27</f>
        <v>Välj tilläggstjänst</v>
      </c>
      <c r="J27" s="156" t="str">
        <f>INDEX(D27:I27,MATCH(J$2,D$2:I$2,0))</f>
        <v>Välj tilläggstjänst</v>
      </c>
    </row>
    <row r="28" spans="4:15" x14ac:dyDescent="0.2">
      <c r="D28" s="160" t="s">
        <v>237</v>
      </c>
      <c r="E28" s="57"/>
      <c r="F28" s="57"/>
      <c r="G28" s="57"/>
      <c r="H28" s="57"/>
      <c r="I28" s="153"/>
      <c r="J28" s="157" t="str">
        <f>INDEX(D28:I28,MATCH(J$2,D$2:I$2,0))</f>
        <v>Implementering av självbokningssystem, fast pris</v>
      </c>
    </row>
    <row r="29" spans="4:15" x14ac:dyDescent="0.2">
      <c r="D29" s="160" t="s">
        <v>238</v>
      </c>
      <c r="E29" s="57"/>
      <c r="F29" s="57"/>
      <c r="G29" s="57"/>
      <c r="H29" s="57"/>
      <c r="I29" s="153"/>
      <c r="J29" s="157" t="str">
        <f t="shared" ref="J29:J36" si="1">INDEX(D29:I29,MATCH(J$2,D$2:I$2,0))</f>
        <v>Årlig underhåll/licenskostnad för självbokning</v>
      </c>
    </row>
    <row r="30" spans="4:15" x14ac:dyDescent="0.2">
      <c r="D30" s="160" t="s">
        <v>239</v>
      </c>
      <c r="E30" s="57"/>
      <c r="F30" s="57"/>
      <c r="G30" s="57"/>
      <c r="H30" s="57"/>
      <c r="I30" s="153"/>
      <c r="J30" s="157" t="str">
        <f t="shared" si="1"/>
        <v>Ev. hanteringskostnad för upplägg av profiler</v>
      </c>
    </row>
    <row r="31" spans="4:15" x14ac:dyDescent="0.2">
      <c r="D31" s="160" t="s">
        <v>240</v>
      </c>
      <c r="E31" s="57"/>
      <c r="F31" s="57"/>
      <c r="G31" s="57"/>
      <c r="H31" s="57"/>
      <c r="I31" s="153"/>
      <c r="J31" s="157" t="str">
        <f t="shared" si="1"/>
        <v>Statistikkostnad, per rapport/årlig avgift</v>
      </c>
    </row>
    <row r="32" spans="4:15" x14ac:dyDescent="0.2">
      <c r="D32" s="160" t="s">
        <v>241</v>
      </c>
      <c r="E32" s="57"/>
      <c r="F32" s="57"/>
      <c r="G32" s="57"/>
      <c r="H32" s="57"/>
      <c r="I32" s="153"/>
      <c r="J32" s="157" t="str">
        <f t="shared" si="1"/>
        <v>Informationsmöten</v>
      </c>
    </row>
    <row r="33" spans="3:26" x14ac:dyDescent="0.2">
      <c r="D33" s="160" t="s">
        <v>242</v>
      </c>
      <c r="E33" s="57"/>
      <c r="F33" s="57"/>
      <c r="G33" s="57"/>
      <c r="H33" s="57"/>
      <c r="I33" s="153"/>
      <c r="J33" s="157" t="str">
        <f t="shared" si="1"/>
        <v>Implementering av övriga system/projektledning</v>
      </c>
    </row>
    <row r="34" spans="3:26" x14ac:dyDescent="0.2">
      <c r="D34" s="160" t="s">
        <v>243</v>
      </c>
      <c r="E34" s="57"/>
      <c r="F34" s="57"/>
      <c r="G34" s="57"/>
      <c r="H34" s="57"/>
      <c r="I34" s="153"/>
      <c r="J34" s="157" t="str">
        <f t="shared" si="1"/>
        <v>Avstämningsmöten/kundansvarig</v>
      </c>
    </row>
    <row r="35" spans="3:26" x14ac:dyDescent="0.2">
      <c r="D35" s="160" t="s">
        <v>244</v>
      </c>
      <c r="E35" s="57"/>
      <c r="F35" s="57"/>
      <c r="G35" s="57"/>
      <c r="H35" s="57"/>
      <c r="I35" s="153"/>
      <c r="J35" s="157" t="str">
        <f t="shared" si="1"/>
        <v>Stöd inom Travel Management och/eller resesamordning</v>
      </c>
    </row>
    <row r="36" spans="3:26" x14ac:dyDescent="0.2">
      <c r="D36" s="160" t="s">
        <v>245</v>
      </c>
      <c r="E36" s="57"/>
      <c r="F36" s="57"/>
      <c r="G36" s="57"/>
      <c r="H36" s="57"/>
      <c r="I36" s="153"/>
      <c r="J36" s="157" t="str">
        <f t="shared" si="1"/>
        <v>Utbildning per timme (självbokning)</v>
      </c>
    </row>
    <row r="37" spans="3:26" ht="13.5" thickBot="1" x14ac:dyDescent="0.25">
      <c r="D37" s="57" t="s">
        <v>246</v>
      </c>
      <c r="E37" s="57"/>
      <c r="F37" s="57"/>
      <c r="G37" s="57"/>
      <c r="H37" s="57"/>
      <c r="I37" s="153"/>
      <c r="J37" s="158" t="str">
        <f>INDEX(D37:I37,MATCH(J$2,D$2:I$2,0))</f>
        <v>Övriga tilläggstjänster (specificera)</v>
      </c>
      <c r="S37" s="9"/>
    </row>
    <row r="38" spans="3:26" x14ac:dyDescent="0.2">
      <c r="S38" s="9"/>
    </row>
    <row r="39" spans="3:26" ht="13.5" thickBot="1" x14ac:dyDescent="0.25">
      <c r="H39" s="58"/>
      <c r="I39" s="58"/>
      <c r="J39" s="58" t="s">
        <v>110</v>
      </c>
      <c r="K39" s="120"/>
      <c r="L39" s="120"/>
      <c r="P39" s="58"/>
      <c r="X39" s="58"/>
      <c r="Z39" s="58"/>
    </row>
    <row r="40" spans="3:26" ht="13.5" thickBot="1" x14ac:dyDescent="0.25">
      <c r="C40" s="58"/>
      <c r="D40" s="134" t="s">
        <v>173</v>
      </c>
      <c r="H40" s="148" t="s">
        <v>172</v>
      </c>
      <c r="J40" s="149" t="s">
        <v>88</v>
      </c>
    </row>
    <row r="41" spans="3:26" x14ac:dyDescent="0.2">
      <c r="C41" s="119"/>
      <c r="D41" s="136" t="s">
        <v>170</v>
      </c>
      <c r="E41" s="119"/>
      <c r="H41" s="147" t="s">
        <v>140</v>
      </c>
      <c r="J41" s="150" t="s">
        <v>89</v>
      </c>
      <c r="K41" s="119"/>
      <c r="L41" s="119"/>
    </row>
    <row r="42" spans="3:26" ht="25.5" x14ac:dyDescent="0.2">
      <c r="C42" s="119"/>
      <c r="D42" s="139" t="s">
        <v>186</v>
      </c>
      <c r="E42" s="119"/>
      <c r="H42" s="145" t="s">
        <v>141</v>
      </c>
      <c r="J42" s="150" t="s">
        <v>90</v>
      </c>
      <c r="K42" s="119"/>
      <c r="L42" s="119"/>
    </row>
    <row r="43" spans="3:26" ht="39" thickBot="1" x14ac:dyDescent="0.25">
      <c r="C43" s="119"/>
      <c r="D43" s="140" t="s">
        <v>137</v>
      </c>
      <c r="E43" s="119"/>
      <c r="H43" s="145" t="s">
        <v>142</v>
      </c>
      <c r="J43" s="150" t="s">
        <v>91</v>
      </c>
      <c r="K43" s="119"/>
      <c r="L43" s="119"/>
    </row>
    <row r="44" spans="3:26" x14ac:dyDescent="0.2">
      <c r="C44" s="119"/>
      <c r="E44" s="119"/>
      <c r="H44" s="145" t="s">
        <v>143</v>
      </c>
      <c r="J44" s="150" t="s">
        <v>92</v>
      </c>
      <c r="K44" s="119"/>
      <c r="L44" s="119"/>
    </row>
    <row r="45" spans="3:26" ht="13.5" thickBot="1" x14ac:dyDescent="0.25">
      <c r="C45" s="119"/>
      <c r="D45" s="58" t="s">
        <v>174</v>
      </c>
      <c r="E45" s="119"/>
      <c r="H45" s="146" t="s">
        <v>144</v>
      </c>
      <c r="J45" s="150" t="s">
        <v>93</v>
      </c>
      <c r="K45" s="119"/>
      <c r="L45" s="119"/>
    </row>
    <row r="46" spans="3:26" x14ac:dyDescent="0.2">
      <c r="C46" s="119"/>
      <c r="D46" s="141" t="s">
        <v>171</v>
      </c>
      <c r="E46" s="119"/>
      <c r="J46" s="150" t="s">
        <v>94</v>
      </c>
      <c r="K46" s="119"/>
      <c r="L46" s="119"/>
    </row>
    <row r="47" spans="3:26" ht="51" x14ac:dyDescent="0.2">
      <c r="D47" s="142" t="s">
        <v>187</v>
      </c>
      <c r="J47" s="150" t="s">
        <v>95</v>
      </c>
      <c r="K47" s="119"/>
      <c r="L47" s="119"/>
    </row>
    <row r="48" spans="3:26" ht="38.25" x14ac:dyDescent="0.2">
      <c r="D48" s="142" t="s">
        <v>188</v>
      </c>
      <c r="J48" s="150" t="s">
        <v>96</v>
      </c>
      <c r="K48" s="119"/>
      <c r="L48" s="119"/>
    </row>
    <row r="49" spans="3:18" ht="26.25" thickBot="1" x14ac:dyDescent="0.25">
      <c r="D49" s="143" t="s">
        <v>139</v>
      </c>
      <c r="J49" s="150" t="s">
        <v>97</v>
      </c>
      <c r="K49" s="119"/>
      <c r="L49" s="119"/>
      <c r="P49" s="58"/>
    </row>
    <row r="50" spans="3:18" x14ac:dyDescent="0.2">
      <c r="J50" s="150" t="s">
        <v>109</v>
      </c>
      <c r="K50" s="119"/>
      <c r="L50" s="119"/>
      <c r="P50" s="36"/>
    </row>
    <row r="51" spans="3:18" x14ac:dyDescent="0.2">
      <c r="J51" s="150" t="s">
        <v>98</v>
      </c>
      <c r="K51" s="119"/>
      <c r="L51" s="119"/>
      <c r="P51" s="36"/>
    </row>
    <row r="52" spans="3:18" x14ac:dyDescent="0.2">
      <c r="J52" s="150" t="s">
        <v>99</v>
      </c>
      <c r="K52" s="119"/>
      <c r="L52" s="119"/>
      <c r="P52" s="36"/>
    </row>
    <row r="53" spans="3:18" x14ac:dyDescent="0.2">
      <c r="D53" s="215"/>
      <c r="J53" s="150" t="s">
        <v>100</v>
      </c>
      <c r="K53" s="119"/>
      <c r="L53" s="119"/>
      <c r="P53" s="36"/>
    </row>
    <row r="54" spans="3:18" x14ac:dyDescent="0.2">
      <c r="J54" s="150" t="s">
        <v>101</v>
      </c>
      <c r="K54" s="119"/>
      <c r="L54" s="119"/>
    </row>
    <row r="55" spans="3:18" x14ac:dyDescent="0.2">
      <c r="J55" s="150" t="s">
        <v>102</v>
      </c>
      <c r="K55" s="119"/>
      <c r="L55" s="119"/>
    </row>
    <row r="56" spans="3:18" x14ac:dyDescent="0.2">
      <c r="J56" s="150" t="s">
        <v>103</v>
      </c>
      <c r="K56" s="119"/>
      <c r="L56" s="119"/>
    </row>
    <row r="57" spans="3:18" x14ac:dyDescent="0.2">
      <c r="J57" s="150" t="s">
        <v>104</v>
      </c>
      <c r="K57" s="119"/>
      <c r="L57" s="119"/>
    </row>
    <row r="58" spans="3:18" x14ac:dyDescent="0.2">
      <c r="J58" s="150" t="s">
        <v>105</v>
      </c>
      <c r="K58" s="119"/>
      <c r="L58" s="119"/>
    </row>
    <row r="59" spans="3:18" ht="12.75" customHeight="1" x14ac:dyDescent="0.2">
      <c r="D59" s="129"/>
      <c r="E59" s="129"/>
      <c r="G59" s="129"/>
      <c r="H59" s="129"/>
      <c r="I59" s="129"/>
      <c r="J59" s="150" t="s">
        <v>106</v>
      </c>
      <c r="K59" s="119"/>
      <c r="L59" s="119"/>
    </row>
    <row r="60" spans="3:18" ht="12.75" customHeight="1" x14ac:dyDescent="0.2">
      <c r="D60" s="129"/>
      <c r="E60" s="129"/>
      <c r="G60" s="129"/>
      <c r="H60" s="129"/>
      <c r="I60" s="129"/>
      <c r="J60" s="150" t="s">
        <v>107</v>
      </c>
      <c r="K60" s="119"/>
      <c r="L60" s="119"/>
    </row>
    <row r="61" spans="3:18" ht="13.5" thickBot="1" x14ac:dyDescent="0.25">
      <c r="J61" s="151" t="s">
        <v>108</v>
      </c>
      <c r="K61" s="119"/>
      <c r="L61" s="119"/>
    </row>
    <row r="63" spans="3:18" x14ac:dyDescent="0.2">
      <c r="C63" s="58" t="s">
        <v>175</v>
      </c>
    </row>
    <row r="64" spans="3:18" x14ac:dyDescent="0.2">
      <c r="C64" s="125" t="s">
        <v>19</v>
      </c>
      <c r="D64" s="125" t="s">
        <v>20</v>
      </c>
      <c r="E64" s="125" t="s">
        <v>22</v>
      </c>
      <c r="F64" s="125" t="s">
        <v>3</v>
      </c>
      <c r="G64" s="125" t="s">
        <v>4</v>
      </c>
      <c r="H64" s="125" t="s">
        <v>7</v>
      </c>
      <c r="I64" s="125" t="s">
        <v>27</v>
      </c>
      <c r="J64" s="125" t="s">
        <v>28</v>
      </c>
      <c r="K64" s="125" t="s">
        <v>25</v>
      </c>
      <c r="L64" s="125" t="s">
        <v>21</v>
      </c>
      <c r="M64" s="125" t="s">
        <v>2</v>
      </c>
      <c r="N64" s="125"/>
      <c r="O64" s="125" t="s">
        <v>23</v>
      </c>
      <c r="P64" s="125" t="s">
        <v>24</v>
      </c>
      <c r="Q64" s="125" t="s">
        <v>8</v>
      </c>
      <c r="R64" s="125" t="s">
        <v>26</v>
      </c>
    </row>
    <row r="65" spans="3:18" x14ac:dyDescent="0.2">
      <c r="C65" s="7"/>
      <c r="D65" s="7"/>
      <c r="E65" s="7"/>
      <c r="F65" s="7"/>
      <c r="G65" s="7"/>
      <c r="H65" s="7"/>
      <c r="I65" s="7"/>
      <c r="J65" s="7"/>
      <c r="K65" s="7"/>
      <c r="L65" s="7"/>
      <c r="M65" s="7"/>
      <c r="N65" s="7"/>
      <c r="O65" s="7"/>
      <c r="P65" s="7"/>
      <c r="Q65" s="7"/>
      <c r="R65" s="7"/>
    </row>
    <row r="66" spans="3:18" x14ac:dyDescent="0.2">
      <c r="C66" s="7" t="str">
        <f>"Välj "&amp;C64</f>
        <v>Välj Juridiskt Namn</v>
      </c>
      <c r="D66" s="7" t="str">
        <f t="shared" ref="D66:R66" si="2">D64</f>
        <v xml:space="preserve">Förvaltningens avtalsnummer </v>
      </c>
      <c r="E66" s="7" t="str">
        <f t="shared" si="2"/>
        <v>Organisations-nummer</v>
      </c>
      <c r="F66" s="7" t="str">
        <f t="shared" si="2"/>
        <v>Adress</v>
      </c>
      <c r="G66" s="7" t="str">
        <f t="shared" si="2"/>
        <v>Postnummer</v>
      </c>
      <c r="H66" s="7" t="str">
        <f t="shared" si="2"/>
        <v>Postadress</v>
      </c>
      <c r="I66" s="7" t="str">
        <f t="shared" si="2"/>
        <v>Telefon Växel</v>
      </c>
      <c r="J66" s="7" t="str">
        <f t="shared" si="2"/>
        <v>Telefon kundtjänst</v>
      </c>
      <c r="K66" s="7" t="str">
        <f t="shared" si="2"/>
        <v>Hemsida</v>
      </c>
      <c r="L66" s="7" t="str">
        <f t="shared" si="2"/>
        <v xml:space="preserve">Kontaktperson </v>
      </c>
      <c r="M66" s="7" t="str">
        <f t="shared" si="2"/>
        <v>Telefon</v>
      </c>
      <c r="N66" s="7"/>
      <c r="O66" s="7" t="str">
        <f t="shared" si="2"/>
        <v>E-post kontaktperson</v>
      </c>
      <c r="P66" s="7" t="str">
        <f t="shared" si="2"/>
        <v>Befattning Kontaktperson</v>
      </c>
      <c r="Q66" s="7" t="str">
        <f t="shared" si="2"/>
        <v>Fax</v>
      </c>
      <c r="R66" s="7" t="str">
        <f t="shared" si="2"/>
        <v>E-post Gruppbrevlåda</v>
      </c>
    </row>
    <row r="67" spans="3:18" x14ac:dyDescent="0.2">
      <c r="C67" s="7" t="s">
        <v>66</v>
      </c>
      <c r="D67" s="7" t="s">
        <v>67</v>
      </c>
      <c r="E67" s="7" t="s">
        <v>68</v>
      </c>
      <c r="F67" s="7" t="s">
        <v>69</v>
      </c>
      <c r="G67" s="7" t="s">
        <v>70</v>
      </c>
      <c r="H67" s="7" t="s">
        <v>71</v>
      </c>
      <c r="I67" s="7" t="s">
        <v>72</v>
      </c>
      <c r="J67" s="7" t="s">
        <v>73</v>
      </c>
      <c r="K67" s="7" t="s">
        <v>74</v>
      </c>
      <c r="L67" s="7" t="s">
        <v>75</v>
      </c>
      <c r="M67" s="7" t="s">
        <v>76</v>
      </c>
      <c r="N67" s="7"/>
      <c r="O67" s="7" t="s">
        <v>77</v>
      </c>
      <c r="P67" s="7" t="s">
        <v>78</v>
      </c>
      <c r="Q67" s="7" t="s">
        <v>79</v>
      </c>
      <c r="R67" s="7" t="s">
        <v>80</v>
      </c>
    </row>
    <row r="68" spans="3:18" x14ac:dyDescent="0.2">
      <c r="C68" s="7"/>
      <c r="D68" s="7"/>
      <c r="E68" s="7"/>
      <c r="F68" s="7"/>
      <c r="G68" s="7"/>
      <c r="H68" s="7"/>
      <c r="I68" s="7"/>
      <c r="J68" s="7"/>
      <c r="K68" s="7"/>
      <c r="L68" s="7"/>
      <c r="M68" s="7"/>
      <c r="N68" s="7"/>
      <c r="O68" s="7"/>
      <c r="P68" s="7"/>
      <c r="Q68" s="7"/>
      <c r="R68" s="7"/>
    </row>
    <row r="69" spans="3:18" x14ac:dyDescent="0.2">
      <c r="C69" s="7"/>
      <c r="D69" s="7"/>
      <c r="E69" s="7"/>
      <c r="F69" s="7"/>
      <c r="G69" s="7"/>
      <c r="H69" s="7"/>
      <c r="I69" s="7"/>
      <c r="J69" s="7"/>
      <c r="K69" s="7"/>
      <c r="L69" s="7"/>
      <c r="M69" s="7"/>
      <c r="N69" s="7"/>
      <c r="O69" s="7"/>
      <c r="P69" s="7"/>
      <c r="Q69" s="7"/>
      <c r="R69" s="7"/>
    </row>
    <row r="70" spans="3:18" x14ac:dyDescent="0.2">
      <c r="C70" s="7"/>
      <c r="D70" s="7"/>
      <c r="E70" s="7"/>
      <c r="F70" s="7"/>
      <c r="G70" s="7"/>
      <c r="H70" s="7"/>
      <c r="I70" s="7"/>
      <c r="J70" s="7"/>
      <c r="K70" s="7"/>
      <c r="L70" s="7"/>
      <c r="M70" s="7"/>
      <c r="N70" s="7"/>
      <c r="O70" s="7"/>
      <c r="P70" s="7"/>
      <c r="Q70" s="7"/>
      <c r="R70" s="7"/>
    </row>
    <row r="71" spans="3:18" x14ac:dyDescent="0.2">
      <c r="C71" s="7"/>
      <c r="D71" s="7"/>
      <c r="E71" s="7"/>
      <c r="F71" s="7"/>
      <c r="G71" s="7"/>
      <c r="H71" s="7"/>
      <c r="I71" s="7"/>
      <c r="J71" s="7"/>
      <c r="K71" s="7"/>
      <c r="L71" s="7"/>
      <c r="M71" s="7"/>
      <c r="N71" s="7"/>
      <c r="O71" s="7"/>
      <c r="P71" s="7"/>
      <c r="Q71" s="7"/>
      <c r="R71" s="7"/>
    </row>
    <row r="72" spans="3:18" x14ac:dyDescent="0.2">
      <c r="C72" s="7"/>
      <c r="D72" s="7"/>
      <c r="E72" s="7"/>
      <c r="F72" s="7"/>
      <c r="G72" s="7"/>
      <c r="H72" s="7"/>
      <c r="I72" s="7"/>
      <c r="J72" s="7"/>
      <c r="K72" s="7"/>
      <c r="L72" s="7"/>
      <c r="M72" s="7"/>
      <c r="N72" s="7"/>
      <c r="O72" s="7"/>
      <c r="P72" s="7"/>
      <c r="Q72" s="7"/>
      <c r="R72" s="7"/>
    </row>
    <row r="73" spans="3:18" x14ac:dyDescent="0.2">
      <c r="C73" s="7"/>
      <c r="D73" s="7"/>
      <c r="E73" s="7"/>
      <c r="F73" s="7"/>
      <c r="G73" s="7"/>
      <c r="H73" s="7"/>
      <c r="I73" s="7"/>
      <c r="J73" s="7"/>
      <c r="K73" s="7"/>
      <c r="L73" s="7"/>
      <c r="M73" s="7"/>
      <c r="N73" s="7"/>
      <c r="O73" s="7"/>
      <c r="P73" s="7"/>
      <c r="Q73" s="7"/>
      <c r="R73" s="7"/>
    </row>
    <row r="74" spans="3:18" x14ac:dyDescent="0.2">
      <c r="C74" s="7"/>
      <c r="D74" s="7"/>
      <c r="E74" s="7"/>
      <c r="F74" s="7"/>
      <c r="G74" s="7"/>
      <c r="H74" s="7"/>
      <c r="I74" s="7"/>
      <c r="J74" s="7"/>
      <c r="K74" s="7"/>
      <c r="L74" s="7"/>
      <c r="M74" s="7"/>
      <c r="N74" s="7"/>
      <c r="O74" s="7"/>
      <c r="P74" s="7"/>
      <c r="Q74" s="7"/>
      <c r="R74" s="7"/>
    </row>
    <row r="75" spans="3:18" x14ac:dyDescent="0.2">
      <c r="C75" s="7"/>
      <c r="D75" s="7"/>
      <c r="E75" s="7"/>
      <c r="F75" s="7"/>
      <c r="G75" s="7"/>
      <c r="H75" s="7"/>
      <c r="I75" s="7"/>
      <c r="J75" s="7"/>
      <c r="K75" s="7"/>
      <c r="L75" s="7"/>
      <c r="M75" s="7"/>
      <c r="N75" s="7"/>
      <c r="O75" s="7"/>
      <c r="P75" s="7"/>
      <c r="Q75" s="7"/>
      <c r="R75" s="7"/>
    </row>
    <row r="76" spans="3:18" x14ac:dyDescent="0.2">
      <c r="C76" s="7"/>
      <c r="D76" s="7"/>
      <c r="E76" s="7"/>
      <c r="F76" s="7"/>
      <c r="G76" s="7"/>
      <c r="H76" s="7"/>
      <c r="I76" s="7"/>
      <c r="J76" s="7"/>
      <c r="K76" s="7"/>
      <c r="L76" s="7"/>
      <c r="M76" s="7"/>
      <c r="N76" s="7"/>
      <c r="O76" s="7"/>
      <c r="P76" s="7"/>
      <c r="Q76" s="7"/>
      <c r="R76" s="7"/>
    </row>
    <row r="77" spans="3:18" x14ac:dyDescent="0.2">
      <c r="C77" s="7"/>
      <c r="D77" s="7"/>
      <c r="E77" s="7"/>
      <c r="F77" s="7"/>
      <c r="G77" s="7"/>
      <c r="H77" s="7"/>
      <c r="I77" s="7"/>
      <c r="J77" s="7"/>
      <c r="K77" s="7"/>
      <c r="L77" s="7"/>
      <c r="M77" s="7"/>
      <c r="N77" s="7"/>
      <c r="O77" s="7"/>
      <c r="P77" s="7"/>
      <c r="Q77" s="7"/>
      <c r="R77" s="7"/>
    </row>
    <row r="78" spans="3:18" x14ac:dyDescent="0.2">
      <c r="C78" s="7"/>
      <c r="D78" s="7"/>
      <c r="E78" s="7"/>
      <c r="F78" s="7"/>
      <c r="G78" s="7"/>
      <c r="H78" s="7"/>
      <c r="I78" s="7"/>
      <c r="J78" s="7"/>
      <c r="K78" s="7"/>
      <c r="L78" s="7"/>
      <c r="M78" s="7"/>
      <c r="N78" s="7"/>
      <c r="O78" s="7"/>
      <c r="P78" s="7"/>
      <c r="Q78" s="7"/>
      <c r="R78" s="7"/>
    </row>
    <row r="79" spans="3:18" x14ac:dyDescent="0.2">
      <c r="C79" s="7"/>
      <c r="D79" s="7"/>
      <c r="E79" s="7"/>
      <c r="F79" s="7"/>
      <c r="G79" s="7"/>
      <c r="H79" s="7"/>
      <c r="I79" s="7"/>
      <c r="J79" s="7"/>
      <c r="K79" s="7"/>
      <c r="L79" s="7"/>
      <c r="M79" s="7"/>
      <c r="N79" s="7"/>
      <c r="O79" s="7"/>
      <c r="P79" s="7"/>
      <c r="Q79" s="7"/>
      <c r="R79" s="7"/>
    </row>
    <row r="80" spans="3:18" x14ac:dyDescent="0.2">
      <c r="C80" s="7"/>
      <c r="D80" s="7"/>
      <c r="E80" s="7"/>
      <c r="F80" s="7"/>
      <c r="G80" s="7"/>
      <c r="H80" s="7"/>
      <c r="I80" s="7"/>
      <c r="J80" s="7"/>
      <c r="K80" s="7"/>
      <c r="L80" s="7"/>
      <c r="M80" s="7"/>
      <c r="N80" s="7"/>
      <c r="O80" s="7"/>
      <c r="P80" s="7"/>
      <c r="Q80" s="7"/>
      <c r="R80" s="7"/>
    </row>
    <row r="81" spans="3:18" x14ac:dyDescent="0.2">
      <c r="C81" s="7"/>
      <c r="D81" s="7"/>
      <c r="E81" s="7"/>
      <c r="F81" s="7"/>
      <c r="G81" s="7"/>
      <c r="H81" s="7"/>
      <c r="I81" s="7"/>
      <c r="J81" s="7"/>
      <c r="K81" s="7"/>
      <c r="L81" s="7"/>
      <c r="M81" s="7"/>
      <c r="N81" s="7"/>
      <c r="O81" s="7"/>
      <c r="P81" s="7"/>
      <c r="Q81" s="7"/>
      <c r="R81" s="7"/>
    </row>
  </sheetData>
  <phoneticPr fontId="16" type="noConversion"/>
  <conditionalFormatting sqref="D47:D49">
    <cfRule type="expression" dxfId="0" priority="1">
      <formula>ISNUMBER(SEARCH("bör",$B$78))=TRUE</formula>
    </cfRule>
  </conditionalFormatting>
  <pageMargins left="0.7" right="0.7" top="0.75" bottom="0.75" header="0.3" footer="0.3"/>
  <pageSetup paperSize="9" scale="33"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F18"/>
  <sheetViews>
    <sheetView workbookViewId="0">
      <selection activeCell="C48" sqref="C48"/>
    </sheetView>
  </sheetViews>
  <sheetFormatPr defaultRowHeight="12.75" x14ac:dyDescent="0.2"/>
  <cols>
    <col min="3" max="3" width="63.28515625" bestFit="1" customWidth="1"/>
  </cols>
  <sheetData>
    <row r="1" spans="1:6" x14ac:dyDescent="0.2">
      <c r="A1" t="s">
        <v>178</v>
      </c>
      <c r="B1" s="167" t="b">
        <v>0</v>
      </c>
    </row>
    <row r="2" spans="1:6" x14ac:dyDescent="0.2">
      <c r="A2" s="33" t="s">
        <v>9</v>
      </c>
      <c r="B2" s="5" t="s">
        <v>286</v>
      </c>
      <c r="C2" s="1"/>
    </row>
    <row r="3" spans="1:6" x14ac:dyDescent="0.2">
      <c r="A3" s="33" t="s">
        <v>10</v>
      </c>
      <c r="B3" s="5" t="s">
        <v>286</v>
      </c>
      <c r="C3" s="1"/>
    </row>
    <row r="4" spans="1:6" x14ac:dyDescent="0.2">
      <c r="A4" s="33" t="s">
        <v>11</v>
      </c>
      <c r="B4" s="5" t="s">
        <v>286</v>
      </c>
      <c r="C4" s="1" t="s">
        <v>16</v>
      </c>
    </row>
    <row r="5" spans="1:6" x14ac:dyDescent="0.2">
      <c r="A5" s="33" t="s">
        <v>12</v>
      </c>
      <c r="B5" s="256" t="s">
        <v>13</v>
      </c>
      <c r="C5" s="1" t="s">
        <v>181</v>
      </c>
    </row>
    <row r="6" spans="1:6" x14ac:dyDescent="0.2">
      <c r="A6" s="33"/>
      <c r="B6" s="168"/>
      <c r="C6" s="1" t="s">
        <v>14</v>
      </c>
      <c r="F6" s="118"/>
    </row>
    <row r="7" spans="1:6" x14ac:dyDescent="0.2">
      <c r="A7" s="33"/>
      <c r="B7" s="169"/>
      <c r="C7" s="1" t="s">
        <v>15</v>
      </c>
    </row>
    <row r="8" spans="1:6" x14ac:dyDescent="0.2">
      <c r="A8" s="33"/>
      <c r="B8" s="170"/>
      <c r="C8" s="1" t="s">
        <v>17</v>
      </c>
    </row>
    <row r="9" spans="1:6" x14ac:dyDescent="0.2">
      <c r="A9" s="33"/>
      <c r="B9" s="6"/>
      <c r="C9" s="1" t="s">
        <v>18</v>
      </c>
    </row>
    <row r="10" spans="1:6" x14ac:dyDescent="0.2">
      <c r="A10" s="1"/>
      <c r="B10" s="1"/>
      <c r="C10" s="1"/>
    </row>
    <row r="11" spans="1:6" x14ac:dyDescent="0.2">
      <c r="B11" s="254">
        <v>2</v>
      </c>
      <c r="C11" s="254" t="str">
        <f>INDEX(C12:C14,B11)</f>
        <v>Avroppsblanketten är nu upplåst, klicka här för att låsa avropsblanketten.</v>
      </c>
    </row>
    <row r="12" spans="1:6" x14ac:dyDescent="0.2">
      <c r="B12" s="254"/>
      <c r="C12" s="254" t="s">
        <v>282</v>
      </c>
    </row>
    <row r="13" spans="1:6" x14ac:dyDescent="0.2">
      <c r="B13" s="254"/>
      <c r="C13" s="254" t="s">
        <v>283</v>
      </c>
    </row>
    <row r="14" spans="1:6" x14ac:dyDescent="0.2">
      <c r="B14" s="254"/>
      <c r="C14" s="254" t="s">
        <v>284</v>
      </c>
    </row>
    <row r="16" spans="1:6" x14ac:dyDescent="0.2">
      <c r="C16" s="255" t="s">
        <v>287</v>
      </c>
    </row>
    <row r="17" spans="3:3" x14ac:dyDescent="0.2">
      <c r="C17" s="255">
        <f>VALUE(IF(ISNUMBER(SEARCH("2",DpDwnTDV))=TRUE,"2","1"))</f>
        <v>1</v>
      </c>
    </row>
    <row r="18" spans="3:3" x14ac:dyDescent="0.2">
      <c r="C18" s="255" t="str">
        <f>"Ut"&amp;IF(ISNUMBER(SEARCH("1",DpDwnUtvddrop))=TRUE,"1",IF(ISNUMBER(SEARCH("2",DpDwnUtvddrop))=TRUE,"2",IF(ISNUMBER(SEARCH("3",DpDwnUtvddrop))=TRUE,"3")))</f>
        <v>UtFALSE</v>
      </c>
    </row>
  </sheetData>
  <sheetProtection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56</vt:i4>
      </vt:variant>
    </vt:vector>
  </HeadingPairs>
  <TitlesOfParts>
    <vt:vector size="61" baseType="lpstr">
      <vt:lpstr>1 Försättssida</vt:lpstr>
      <vt:lpstr>2 Specifikation</vt:lpstr>
      <vt:lpstr>3 Avtalstecknande</vt:lpstr>
      <vt:lpstr>Admin</vt:lpstr>
      <vt:lpstr>SysAdmin</vt:lpstr>
      <vt:lpstr>AntalSpec01</vt:lpstr>
      <vt:lpstr>ButtonStatus</vt:lpstr>
      <vt:lpstr>ButtonText</vt:lpstr>
      <vt:lpstr>Cell_CB_St2_Rd1</vt:lpstr>
      <vt:lpstr>Cell_CB_St2_Rd2</vt:lpstr>
      <vt:lpstr>Cell_CB_St2_Rd3</vt:lpstr>
      <vt:lpstr>Cell_CB_St2_Rd4</vt:lpstr>
      <vt:lpstr>Cell_CB_St2_Rd5</vt:lpstr>
      <vt:lpstr>Cell_CB_St2_Rd6</vt:lpstr>
      <vt:lpstr>Cell_CB_St2_Rd7</vt:lpstr>
      <vt:lpstr>Cell_CB_St2_Rd8</vt:lpstr>
      <vt:lpstr>Cell_CB_St2_Rd9</vt:lpstr>
      <vt:lpstr>DpDwnTDV</vt:lpstr>
      <vt:lpstr>DpDwnUtvddrop</vt:lpstr>
      <vt:lpstr>LarmStatus</vt:lpstr>
      <vt:lpstr>ListLevNamn</vt:lpstr>
      <vt:lpstr>ListvalRegion</vt:lpstr>
      <vt:lpstr>LockStatus</vt:lpstr>
      <vt:lpstr>MiljöNrTjänst</vt:lpstr>
      <vt:lpstr>NrTjänst</vt:lpstr>
      <vt:lpstr>pkey</vt:lpstr>
      <vt:lpstr>'2 Specifikation'!Print_Area</vt:lpstr>
      <vt:lpstr>'3 Avtalstecknande'!Print_Area</vt:lpstr>
      <vt:lpstr>'2 Specifikation'!Print_Titles</vt:lpstr>
      <vt:lpstr>'3 Avtalstecknande'!Print_Titles</vt:lpstr>
      <vt:lpstr>ResOpt</vt:lpstr>
      <vt:lpstr>ResVarTja</vt:lpstr>
      <vt:lpstr>StatusSpec01</vt:lpstr>
      <vt:lpstr>Tbl_krav</vt:lpstr>
      <vt:lpstr>TblBeräkning</vt:lpstr>
      <vt:lpstr>TblDelområde</vt:lpstr>
      <vt:lpstr>TblEnhet</vt:lpstr>
      <vt:lpstr>TblGrundTilldeln</vt:lpstr>
      <vt:lpstr>TblKravBokn</vt:lpstr>
      <vt:lpstr>TblKravInfo</vt:lpstr>
      <vt:lpstr>TblKravKomp</vt:lpstr>
      <vt:lpstr>TblKravPris</vt:lpstr>
      <vt:lpstr>TblKravServ</vt:lpstr>
      <vt:lpstr>TblKravSpec</vt:lpstr>
      <vt:lpstr>TblKravStat</vt:lpstr>
      <vt:lpstr>TblLeverantörer</vt:lpstr>
      <vt:lpstr>TblTimPers</vt:lpstr>
      <vt:lpstr>TblTjänst</vt:lpstr>
      <vt:lpstr>TblUtVrd</vt:lpstr>
      <vt:lpstr>TidsåtgNrTjänst</vt:lpstr>
      <vt:lpstr>TillDelVal</vt:lpstr>
      <vt:lpstr>UKey</vt:lpstr>
      <vt:lpstr>USRDelområde</vt:lpstr>
      <vt:lpstr>UtvarderingsVal</vt:lpstr>
      <vt:lpstr>ValKrav</vt:lpstr>
      <vt:lpstr>ValOpt</vt:lpstr>
      <vt:lpstr>ValVarKrav</vt:lpstr>
      <vt:lpstr>ValVarTja</vt:lpstr>
      <vt:lpstr>VerNr</vt:lpstr>
      <vt:lpstr>Wkey</vt:lpstr>
      <vt:lpstr>YColor</vt:lpstr>
    </vt:vector>
  </TitlesOfParts>
  <Company>VHS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dc:creator>
  <cp:lastModifiedBy>Fredrik Lindfors</cp:lastModifiedBy>
  <cp:lastPrinted>2015-03-03T09:21:41Z</cp:lastPrinted>
  <dcterms:created xsi:type="dcterms:W3CDTF">2008-11-24T11:40:31Z</dcterms:created>
  <dcterms:modified xsi:type="dcterms:W3CDTF">2023-01-16T07:50:32Z</dcterms:modified>
</cp:coreProperties>
</file>