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 codeName="{B08E4597-CF32-672E-EC9B-63DB714DCB7F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lind\Desktop\"/>
    </mc:Choice>
  </mc:AlternateContent>
  <xr:revisionPtr revIDLastSave="0" documentId="8_{21067A3A-9E65-44EB-A308-C09BBB98158D}" xr6:coauthVersionLast="45" xr6:coauthVersionMax="45" xr10:uidLastSave="{00000000-0000-0000-0000-000000000000}"/>
  <workbookProtection workbookAlgorithmName="SHA-512" workbookHashValue="pfalC6BA8shas+pPRROVGAiWs55EMTt5Z/wwTDoB/3Cun1FCZdkuHkwuC9xLnPxi83+JffSvZPAgW5VbBEX/sg==" workbookSaltValue="ZOFRaDt/+K9t1r4of+7l6Q==" workbookSpinCount="100000" lockStructure="1"/>
  <bookViews>
    <workbookView xWindow="2730" yWindow="420" windowWidth="12105" windowHeight="15525" xr2:uid="{00000000-000D-0000-FFFF-FFFF00000000}"/>
  </bookViews>
  <sheets>
    <sheet name="Priser i utvärdering" sheetId="5" r:id="rId1"/>
    <sheet name="Admin" sheetId="6" state="hidden" r:id="rId2"/>
    <sheet name="SysAdmin" sheetId="7" state="hidden" r:id="rId3"/>
  </sheets>
  <externalReferences>
    <externalReference r:id="rId4"/>
  </externalReferences>
  <definedNames>
    <definedName name="AreaPdf">'Priser i utvärdering'!$A$1:$J$68</definedName>
    <definedName name="ButtonStatus">SysAdmin!$D$2</definedName>
    <definedName name="ButtonText">SysAdmin!$E$2</definedName>
    <definedName name="Delområde_Vara_Tjanst">OFFSET([1]Admin!$C$101,0,0,COUNTA([1]Admin!$C$101:$C$122),1)</definedName>
    <definedName name="Leverantor">'Priser i utvärdering'!$E$7</definedName>
    <definedName name="LockStatus">SysAdmin!$B$1</definedName>
    <definedName name="pkey">SysAdmin!$B$3</definedName>
    <definedName name="_xlnm.Print_Area" localSheetId="0">'Priser i utvärdering'!$A$1:$J$68</definedName>
    <definedName name="ResVarTja">OFFSET([1]Admin!$J$3,0,0,COUNTA([1]Admin!$J$3:$J$24),1)</definedName>
    <definedName name="rngTimeDate">'Priser i utvärdering'!$J$2</definedName>
    <definedName name="TblLev">Admin!$B$3:$B$13</definedName>
    <definedName name="TblLevPris">Admin!$C$3:$C$13</definedName>
    <definedName name="TblOption">Admin!$E$3:$E$4</definedName>
    <definedName name="TillDelVal">SysAdmin!$E$8</definedName>
    <definedName name="UKey">SysAdmin!$B$2</definedName>
    <definedName name="UtvarderingsVal">SysAdmin!$E$9</definedName>
    <definedName name="Wkey">SysAdmin!$B$4</definedName>
    <definedName name="YColor">SysAdmin!$B$5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5" i="5" l="1"/>
  <c r="L55" i="5" s="1"/>
  <c r="O55" i="5" s="1"/>
  <c r="G54" i="5"/>
  <c r="J54" i="5" s="1"/>
  <c r="G62" i="5"/>
  <c r="L62" i="5" s="1"/>
  <c r="O62" i="5" s="1"/>
  <c r="J55" i="5"/>
  <c r="J8" i="5"/>
  <c r="D9" i="5"/>
  <c r="L34" i="5"/>
  <c r="L38" i="5"/>
  <c r="L37" i="5"/>
  <c r="L36" i="5"/>
  <c r="L35" i="5"/>
  <c r="G38" i="5"/>
  <c r="I38" i="5" s="1"/>
  <c r="J38" i="5" s="1"/>
  <c r="G37" i="5"/>
  <c r="I37" i="5" s="1"/>
  <c r="J37" i="5" s="1"/>
  <c r="G36" i="5"/>
  <c r="I36" i="5" s="1"/>
  <c r="J36" i="5" s="1"/>
  <c r="G35" i="5"/>
  <c r="I35" i="5" s="1"/>
  <c r="J35" i="5" s="1"/>
  <c r="G34" i="5"/>
  <c r="I34" i="5" s="1"/>
  <c r="J34" i="5" s="1"/>
  <c r="G43" i="5"/>
  <c r="J43" i="5"/>
  <c r="G44" i="5"/>
  <c r="J44" i="5" s="1"/>
  <c r="G45" i="5"/>
  <c r="G46" i="5"/>
  <c r="L46" i="5"/>
  <c r="O46" i="5" s="1"/>
  <c r="L45" i="5"/>
  <c r="O45" i="5" s="1"/>
  <c r="L43" i="5"/>
  <c r="O43" i="5" s="1"/>
  <c r="E9" i="7"/>
  <c r="E8" i="7"/>
  <c r="E2" i="7"/>
  <c r="G28" i="5"/>
  <c r="G29" i="5"/>
  <c r="I29" i="5" s="1"/>
  <c r="J29" i="5" s="1"/>
  <c r="I28" i="5"/>
  <c r="J28" i="5" s="1"/>
  <c r="G63" i="5"/>
  <c r="J63" i="5" s="1"/>
  <c r="L63" i="5"/>
  <c r="O63" i="5" s="1"/>
  <c r="G61" i="5"/>
  <c r="L61" i="5"/>
  <c r="O61" i="5" s="1"/>
  <c r="G60" i="5"/>
  <c r="J60" i="5" s="1"/>
  <c r="G59" i="5"/>
  <c r="J59" i="5" s="1"/>
  <c r="G56" i="5"/>
  <c r="L56" i="5"/>
  <c r="O56" i="5" s="1"/>
  <c r="G53" i="5"/>
  <c r="L53" i="5" s="1"/>
  <c r="O53" i="5" s="1"/>
  <c r="G52" i="5"/>
  <c r="L52" i="5" s="1"/>
  <c r="O52" i="5" s="1"/>
  <c r="G51" i="5"/>
  <c r="L51" i="5" s="1"/>
  <c r="O51" i="5" s="1"/>
  <c r="G50" i="5"/>
  <c r="L50" i="5"/>
  <c r="O50" i="5"/>
  <c r="G49" i="5"/>
  <c r="L49" i="5" s="1"/>
  <c r="O49" i="5" s="1"/>
  <c r="J46" i="5"/>
  <c r="J45" i="5"/>
  <c r="G27" i="5"/>
  <c r="I27" i="5" s="1"/>
  <c r="J27" i="5" s="1"/>
  <c r="G26" i="5"/>
  <c r="I26" i="5" s="1"/>
  <c r="J26" i="5" s="1"/>
  <c r="G25" i="5"/>
  <c r="I25" i="5" s="1"/>
  <c r="J25" i="5" s="1"/>
  <c r="L60" i="5"/>
  <c r="O60" i="5" s="1"/>
  <c r="L59" i="5"/>
  <c r="O59" i="5" s="1"/>
  <c r="J61" i="5"/>
  <c r="J52" i="5"/>
  <c r="J56" i="5"/>
  <c r="J50" i="5"/>
  <c r="J51" i="5"/>
  <c r="J20" i="5"/>
  <c r="J19" i="5"/>
  <c r="J18" i="5"/>
  <c r="J17" i="5"/>
  <c r="F18" i="5"/>
  <c r="F17" i="5"/>
  <c r="F20" i="5"/>
  <c r="F19" i="5"/>
  <c r="L54" i="5" l="1"/>
  <c r="O54" i="5" s="1"/>
  <c r="J62" i="5"/>
  <c r="J49" i="5"/>
  <c r="J53" i="5"/>
  <c r="L44" i="5"/>
  <c r="O44" i="5" s="1"/>
  <c r="C64" i="5" s="1"/>
  <c r="J65" i="5" l="1"/>
  <c r="J68" i="5" s="1"/>
</calcChain>
</file>

<file path=xl/sharedStrings.xml><?xml version="1.0" encoding="utf-8"?>
<sst xmlns="http://schemas.openxmlformats.org/spreadsheetml/2006/main" count="105" uniqueCount="81">
  <si>
    <t>Ramavtalsleverantörens namn</t>
  </si>
  <si>
    <t>Utvärderingspris</t>
  </si>
  <si>
    <t>Avropare, namn</t>
  </si>
  <si>
    <t>Volym</t>
  </si>
  <si>
    <t>Enhet</t>
  </si>
  <si>
    <t>Anbudspris</t>
  </si>
  <si>
    <t>År</t>
  </si>
  <si>
    <t>Kat. 1 - Servicecenter ≤ 2000 Användare</t>
  </si>
  <si>
    <t>Kat. 2 – Servicecenter 2001-4000 Användare</t>
  </si>
  <si>
    <t>Kat. 3 – Servicecenter 4001-8000 Användare</t>
  </si>
  <si>
    <t>Kat. 4 – Servicecenter 8001-16000 Användare</t>
  </si>
  <si>
    <r>
      <t>Takpris</t>
    </r>
    <r>
      <rPr>
        <b/>
        <vertAlign val="superscript"/>
        <sz val="10"/>
        <color theme="1"/>
        <rFont val="Arial"/>
        <family val="2"/>
      </rPr>
      <t>1)</t>
    </r>
  </si>
  <si>
    <t xml:space="preserve">Diarienummer </t>
  </si>
  <si>
    <t>Bilaganr</t>
  </si>
  <si>
    <t>Mallen uppdaterades:</t>
  </si>
  <si>
    <t>Activa Service i Sverige Aktiebolag</t>
  </si>
  <si>
    <t>Fervent Cleaning Company Aktiebolag</t>
  </si>
  <si>
    <t>KUNDIA AB</t>
  </si>
  <si>
    <t>Lassila &amp; Tikanoja Service AB</t>
  </si>
  <si>
    <t>MIAB AB</t>
  </si>
  <si>
    <t>Miljöpalatset AB</t>
  </si>
  <si>
    <t>PMI Clean AB</t>
  </si>
  <si>
    <t>Rengörare Näslund Aktiebolag</t>
  </si>
  <si>
    <t>Städgladen AB</t>
  </si>
  <si>
    <t>Teknostäd AB</t>
  </si>
  <si>
    <t>Totalt antal timmar</t>
  </si>
  <si>
    <t>Avrop av tjänster per kvadratmeter</t>
  </si>
  <si>
    <t>Anbudspriser - Städtjänster, Stockholms län</t>
  </si>
  <si>
    <t>Avrop av hygienmateriel där priserna utvärderas</t>
  </si>
  <si>
    <t>Anbudspris, kvadratmeter</t>
  </si>
  <si>
    <t>Antal timmar per tillfälle</t>
  </si>
  <si>
    <t>Antal objekt per tillfälle</t>
  </si>
  <si>
    <t>Avrop av tjänster för specifikt objekt</t>
  </si>
  <si>
    <t>*) Optionen är ett beräknat behov men är inte förpliktigande att utlösas.</t>
  </si>
  <si>
    <t>Option*)</t>
  </si>
  <si>
    <t>Utvärderas i avropet</t>
  </si>
  <si>
    <t>Tidsperiod för volymberäkningar</t>
  </si>
  <si>
    <t>TblLev</t>
  </si>
  <si>
    <t>TblLevPris</t>
  </si>
  <si>
    <t>Välj leverantör</t>
  </si>
  <si>
    <t>TblOption</t>
  </si>
  <si>
    <t>Anbudsgivaren ska fylla i priser i samtliga blå celler. Nollpris anges med siffran 0. Alla priser anges i SEK exklusive moms.</t>
  </si>
  <si>
    <t>Totalt antal kvadrat-
meter</t>
  </si>
  <si>
    <t>Totalt antal objekts-
städningar</t>
  </si>
  <si>
    <t>Volym, hygien-
material</t>
  </si>
  <si>
    <t>Antal kvadrat-
meter per tillfälle</t>
  </si>
  <si>
    <t xml:space="preserve">Summa, utvärderas i avropet: </t>
  </si>
  <si>
    <t>Ange Option*)</t>
  </si>
  <si>
    <t>Se avrops-förfrågan, avsnitt</t>
  </si>
  <si>
    <t>LockStatus</t>
  </si>
  <si>
    <t>UKey</t>
  </si>
  <si>
    <t>Förvaltning21</t>
  </si>
  <si>
    <t>pkey</t>
  </si>
  <si>
    <t>Adminläge! Klicka här för att låsa vita celler.</t>
  </si>
  <si>
    <t>Wkey</t>
  </si>
  <si>
    <t>RGB</t>
  </si>
  <si>
    <t>Avroppsblanketten är nu upplåst, klicka här för att låsa avropsblanketten.</t>
  </si>
  <si>
    <t>YColor</t>
  </si>
  <si>
    <t xml:space="preserve"> </t>
  </si>
  <si>
    <t>255, 255, 153</t>
  </si>
  <si>
    <t>Avroppsblanketten är nu låst, klicka här för att låsa upp avropsblanketten.</t>
  </si>
  <si>
    <t>204, 255, 255</t>
  </si>
  <si>
    <t>150, 150, 150</t>
  </si>
  <si>
    <t>Grund för tilldelning av kontrakt &amp; Utvärderingsmodell</t>
  </si>
  <si>
    <t>204, 255, 204</t>
  </si>
  <si>
    <t>250, 191, 143</t>
  </si>
  <si>
    <t>Datum och tid för PDF-dokument:</t>
  </si>
  <si>
    <t>Antal tillfällen/år</t>
  </si>
  <si>
    <t>Antal 
leveranser/år</t>
  </si>
  <si>
    <t>Totalt antal leveranser</t>
  </si>
  <si>
    <t>Utvärderingspris för ett (1) år:</t>
  </si>
  <si>
    <t xml:space="preserve">Gulmarkerade rutor fylls i av myndigheten vid avrop. Uppgifterna ska avse ett (1 år). Kontraktslängden anges som antal månader. </t>
  </si>
  <si>
    <t>Kontraktslängd, antal månader:</t>
  </si>
  <si>
    <r>
      <t xml:space="preserve">Utvärderingspris, ramavtalsupp-
handlingen </t>
    </r>
    <r>
      <rPr>
        <b/>
        <sz val="12"/>
        <color theme="1"/>
        <rFont val="Calibri"/>
        <family val="2"/>
      </rPr>
      <t>¹⁾</t>
    </r>
  </si>
  <si>
    <t>asdf</t>
  </si>
  <si>
    <r>
      <t xml:space="preserve">Utvärderingspris, ramavtalsupp-
handlingen </t>
    </r>
    <r>
      <rPr>
        <b/>
        <sz val="10"/>
        <color theme="1"/>
        <rFont val="Calibri"/>
        <family val="2"/>
      </rPr>
      <t>¹⁾</t>
    </r>
  </si>
  <si>
    <r>
      <rPr>
        <i/>
        <sz val="12"/>
        <color theme="1"/>
        <rFont val="Calibri"/>
        <family val="2"/>
      </rPr>
      <t>¹⁾</t>
    </r>
    <r>
      <rPr>
        <i/>
        <sz val="10"/>
        <color theme="1"/>
        <rFont val="Arial"/>
        <family val="2"/>
      </rPr>
      <t>Observera att det är det aktuella fasta timpriset, 267,79 SEK som kommer att faktureras, inte utvärderingspriset från ramavtalsupphandlingen.</t>
    </r>
  </si>
  <si>
    <t>Utvärderingspriserna gäller från</t>
  </si>
  <si>
    <t>Det fasta timpriset och utvärderingspriserna gäller från 2020-04-01.</t>
  </si>
  <si>
    <r>
      <t xml:space="preserve">Avrop av timbaserade tjänster, daglig städning, fast timpris
</t>
    </r>
    <r>
      <rPr>
        <i/>
        <sz val="10"/>
        <color theme="1"/>
        <rFont val="Arial"/>
        <family val="2"/>
      </rPr>
      <t>Antal timmar fastställs av</t>
    </r>
    <r>
      <rPr>
        <b/>
        <i/>
        <sz val="10"/>
        <color theme="1"/>
        <rFont val="Arial"/>
        <family val="2"/>
      </rPr>
      <t xml:space="preserve"> myndigheten.</t>
    </r>
  </si>
  <si>
    <r>
      <t xml:space="preserve">Avrop av timbaserade tjänster, daglig städning, fast timpris
</t>
    </r>
    <r>
      <rPr>
        <i/>
        <sz val="10"/>
        <color theme="1"/>
        <rFont val="Arial"/>
        <family val="2"/>
      </rPr>
      <t>Antal timmar fastställs av</t>
    </r>
    <r>
      <rPr>
        <b/>
        <i/>
        <sz val="10"/>
        <color theme="1"/>
        <rFont val="Arial"/>
        <family val="2"/>
      </rPr>
      <t xml:space="preserve"> leverantören.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</si>
</sst>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r&quot;_-;\-* #,##0.00\ &quot;kr&quot;_-;_-* &quot;-&quot;??\ &quot;kr&quot;_-;_-@_-"/>
    <numFmt numFmtId="164" formatCode="#,##0;\-#,##0;"/>
    <numFmt numFmtId="165" formatCode="yyyy\-mm\-dd\ h:mm"/>
    <numFmt numFmtId="166" formatCode="#,##0.0"/>
  </numFmts>
  <fonts count="30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sz val="10"/>
      <name val="Arial"/>
      <family val="2"/>
    </font>
    <font>
      <b/>
      <sz val="20"/>
      <color theme="1"/>
      <name val="Arial"/>
      <family val="2"/>
      <scheme val="minor"/>
    </font>
    <font>
      <i/>
      <sz val="1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i/>
      <sz val="10"/>
      <name val="Arial"/>
      <family val="2"/>
    </font>
    <font>
      <b/>
      <vertAlign val="superscript"/>
      <sz val="10"/>
      <color theme="1"/>
      <name val="Arial"/>
      <family val="2"/>
    </font>
    <font>
      <b/>
      <sz val="12"/>
      <color theme="1"/>
      <name val="Arial"/>
      <family val="2"/>
      <scheme val="minor"/>
    </font>
    <font>
      <sz val="10"/>
      <color theme="1"/>
      <name val="Symbol"/>
      <family val="1"/>
      <charset val="2"/>
    </font>
    <font>
      <b/>
      <sz val="10"/>
      <color theme="1"/>
      <name val="Century Schoolbook"/>
      <family val="1"/>
    </font>
    <font>
      <b/>
      <sz val="8"/>
      <name val="Arial"/>
      <family val="2"/>
      <scheme val="minor"/>
    </font>
    <font>
      <b/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0"/>
      <name val="Arial"/>
      <family val="2"/>
    </font>
    <font>
      <sz val="10"/>
      <color rgb="FFFF0000"/>
      <name val="Arial"/>
      <family val="2"/>
    </font>
    <font>
      <i/>
      <sz val="10"/>
      <color rgb="FF000000"/>
      <name val="Arial"/>
      <family val="2"/>
    </font>
    <font>
      <b/>
      <sz val="8"/>
      <color rgb="FFFF000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rgb="FFFF99FF"/>
      <name val="Arial"/>
      <family val="2"/>
      <scheme val="minor"/>
    </font>
    <font>
      <b/>
      <i/>
      <sz val="10"/>
      <color theme="1"/>
      <name val="Arial"/>
      <family val="2"/>
    </font>
    <font>
      <b/>
      <sz val="10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rgb="FFCC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969696"/>
      </left>
      <right/>
      <top/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/>
      <top/>
      <bottom/>
      <diagonal/>
    </border>
  </borders>
  <cellStyleXfs count="8">
    <xf numFmtId="0" fontId="0" fillId="0" borderId="0"/>
    <xf numFmtId="0" fontId="1" fillId="0" borderId="0"/>
    <xf numFmtId="0" fontId="3" fillId="0" borderId="0"/>
    <xf numFmtId="0" fontId="4" fillId="5" borderId="0" applyNumberFormat="0" applyFont="0" applyBorder="0" applyAlignment="0" applyProtection="0"/>
    <xf numFmtId="0" fontId="4" fillId="4" borderId="0" applyNumberFormat="0" applyFont="0" applyBorder="0" applyAlignment="0" applyProtection="0"/>
    <xf numFmtId="164" fontId="4" fillId="6" borderId="0" applyNumberFormat="0" applyFont="0" applyBorder="0" applyAlignment="0" applyProtection="0"/>
    <xf numFmtId="0" fontId="4" fillId="0" borderId="0"/>
    <xf numFmtId="44" fontId="4" fillId="0" borderId="0" applyFont="0" applyFill="0" applyBorder="0" applyAlignment="0" applyProtection="0"/>
  </cellStyleXfs>
  <cellXfs count="109">
    <xf numFmtId="0" fontId="0" fillId="0" borderId="0" xfId="0"/>
    <xf numFmtId="0" fontId="7" fillId="3" borderId="0" xfId="0" applyFont="1" applyFill="1" applyBorder="1" applyAlignment="1" applyProtection="1">
      <alignment horizontal="left" vertical="center"/>
    </xf>
    <xf numFmtId="3" fontId="7" fillId="0" borderId="0" xfId="0" applyNumberFormat="1" applyFont="1" applyFill="1" applyBorder="1" applyAlignment="1" applyProtection="1">
      <alignment horizontal="right" vertical="center"/>
    </xf>
    <xf numFmtId="0" fontId="7" fillId="0" borderId="1" xfId="0" applyFont="1" applyFill="1" applyBorder="1" applyAlignment="1" applyProtection="1">
      <alignment horizontal="left" vertical="center"/>
    </xf>
    <xf numFmtId="3" fontId="7" fillId="0" borderId="1" xfId="0" applyNumberFormat="1" applyFont="1" applyFill="1" applyBorder="1" applyAlignment="1" applyProtection="1">
      <alignment horizontal="right" vertical="center"/>
    </xf>
    <xf numFmtId="0" fontId="0" fillId="0" borderId="0" xfId="0" applyFill="1" applyBorder="1"/>
    <xf numFmtId="0" fontId="0" fillId="0" borderId="4" xfId="0" applyFill="1" applyBorder="1"/>
    <xf numFmtId="0" fontId="0" fillId="0" borderId="0" xfId="0" applyFill="1"/>
    <xf numFmtId="0" fontId="5" fillId="0" borderId="0" xfId="0" applyFont="1" applyFill="1"/>
    <xf numFmtId="0" fontId="11" fillId="0" borderId="0" xfId="0" applyFont="1" applyFill="1" applyAlignment="1">
      <alignment vertical="center" wrapText="1"/>
    </xf>
    <xf numFmtId="0" fontId="14" fillId="0" borderId="0" xfId="0" applyFont="1"/>
    <xf numFmtId="0" fontId="7" fillId="3" borderId="0" xfId="0" applyFont="1" applyFill="1" applyAlignment="1">
      <alignment wrapText="1"/>
    </xf>
    <xf numFmtId="0" fontId="0" fillId="0" borderId="0" xfId="0" applyBorder="1"/>
    <xf numFmtId="0" fontId="0" fillId="0" borderId="4" xfId="0" applyBorder="1"/>
    <xf numFmtId="0" fontId="15" fillId="0" borderId="0" xfId="0" applyFont="1" applyAlignment="1">
      <alignment horizontal="left" vertical="center" indent="4"/>
    </xf>
    <xf numFmtId="0" fontId="16" fillId="0" borderId="0" xfId="0" applyFont="1"/>
    <xf numFmtId="0" fontId="17" fillId="0" borderId="0" xfId="0" applyFont="1" applyFill="1" applyAlignment="1"/>
    <xf numFmtId="0" fontId="8" fillId="3" borderId="0" xfId="0" applyFont="1" applyFill="1" applyAlignment="1" applyProtection="1">
      <alignment horizontal="right" vertical="center"/>
    </xf>
    <xf numFmtId="3" fontId="0" fillId="0" borderId="0" xfId="0" applyNumberFormat="1"/>
    <xf numFmtId="0" fontId="3" fillId="0" borderId="0" xfId="0" applyFont="1" applyAlignment="1">
      <alignment horizontal="right"/>
    </xf>
    <xf numFmtId="14" fontId="3" fillId="0" borderId="0" xfId="0" applyNumberFormat="1" applyFont="1" applyFill="1" applyAlignment="1">
      <alignment horizontal="left"/>
    </xf>
    <xf numFmtId="0" fontId="0" fillId="0" borderId="5" xfId="0" applyBorder="1"/>
    <xf numFmtId="0" fontId="0" fillId="0" borderId="5" xfId="0" applyBorder="1" applyAlignment="1">
      <alignment horizontal="right"/>
    </xf>
    <xf numFmtId="0" fontId="19" fillId="0" borderId="9" xfId="0" applyFont="1" applyBorder="1"/>
    <xf numFmtId="0" fontId="19" fillId="0" borderId="9" xfId="0" applyFont="1" applyBorder="1" applyAlignment="1">
      <alignment horizontal="right"/>
    </xf>
    <xf numFmtId="0" fontId="3" fillId="0" borderId="0" xfId="0" applyFont="1" applyFill="1" applyAlignment="1">
      <alignment horizontal="right"/>
    </xf>
    <xf numFmtId="0" fontId="9" fillId="0" borderId="8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10" fillId="3" borderId="1" xfId="0" applyFont="1" applyFill="1" applyBorder="1" applyAlignment="1" applyProtection="1">
      <alignment horizontal="left" vertical="center" wrapText="1"/>
    </xf>
    <xf numFmtId="0" fontId="17" fillId="0" borderId="0" xfId="0" applyFont="1" applyFill="1" applyAlignment="1"/>
    <xf numFmtId="164" fontId="0" fillId="0" borderId="0" xfId="0" applyNumberFormat="1" applyBorder="1" applyAlignment="1">
      <alignment vertical="center" wrapText="1"/>
    </xf>
    <xf numFmtId="164" fontId="20" fillId="6" borderId="11" xfId="5" applyNumberFormat="1" applyFont="1" applyBorder="1" applyAlignment="1" applyProtection="1">
      <alignment vertical="center" wrapText="1"/>
    </xf>
    <xf numFmtId="0" fontId="10" fillId="3" borderId="1" xfId="0" applyFont="1" applyFill="1" applyBorder="1" applyAlignment="1" applyProtection="1">
      <alignment vertical="center" wrapText="1"/>
    </xf>
    <xf numFmtId="0" fontId="18" fillId="0" borderId="0" xfId="0" quotePrefix="1" applyFont="1" applyAlignment="1">
      <alignment horizontal="right"/>
    </xf>
    <xf numFmtId="0" fontId="10" fillId="3" borderId="3" xfId="0" applyFont="1" applyFill="1" applyBorder="1" applyAlignment="1" applyProtection="1">
      <alignment vertical="center" wrapText="1"/>
    </xf>
    <xf numFmtId="3" fontId="10" fillId="0" borderId="1" xfId="0" applyNumberFormat="1" applyFont="1" applyFill="1" applyBorder="1" applyAlignment="1" applyProtection="1">
      <alignment horizontal="right" vertical="center" wrapText="1"/>
    </xf>
    <xf numFmtId="0" fontId="4" fillId="0" borderId="0" xfId="6" applyProtection="1">
      <protection locked="0"/>
    </xf>
    <xf numFmtId="0" fontId="4" fillId="0" borderId="0" xfId="6" applyFont="1" applyAlignment="1" applyProtection="1">
      <alignment horizontal="right"/>
      <protection locked="0"/>
    </xf>
    <xf numFmtId="0" fontId="4" fillId="0" borderId="0" xfId="6" applyFont="1" applyProtection="1">
      <protection locked="0"/>
    </xf>
    <xf numFmtId="0" fontId="6" fillId="0" borderId="0" xfId="6" applyFont="1" applyProtection="1">
      <protection locked="0"/>
    </xf>
    <xf numFmtId="0" fontId="4" fillId="0" borderId="14" xfId="6" applyFont="1" applyBorder="1" applyProtection="1">
      <protection locked="0"/>
    </xf>
    <xf numFmtId="0" fontId="4" fillId="0" borderId="5" xfId="6" applyFont="1" applyBorder="1" applyProtection="1">
      <protection locked="0"/>
    </xf>
    <xf numFmtId="0" fontId="4" fillId="7" borderId="0" xfId="6" applyFont="1" applyFill="1" applyProtection="1">
      <protection locked="0"/>
    </xf>
    <xf numFmtId="0" fontId="21" fillId="0" borderId="0" xfId="6" applyFont="1" applyProtection="1">
      <protection locked="0"/>
    </xf>
    <xf numFmtId="0" fontId="4" fillId="0" borderId="11" xfId="6" applyFont="1" applyBorder="1" applyProtection="1">
      <protection locked="0"/>
    </xf>
    <xf numFmtId="164" fontId="4" fillId="8" borderId="0" xfId="7" applyNumberFormat="1" applyFont="1" applyFill="1" applyBorder="1" applyAlignment="1" applyProtection="1">
      <protection locked="0"/>
    </xf>
    <xf numFmtId="0" fontId="4" fillId="9" borderId="0" xfId="6" applyFont="1" applyFill="1" applyBorder="1" applyAlignment="1" applyProtection="1">
      <alignment horizontal="center" vertical="center" wrapText="1"/>
      <protection locked="0"/>
    </xf>
    <xf numFmtId="4" fontId="4" fillId="0" borderId="1" xfId="0" applyNumberFormat="1" applyFont="1" applyFill="1" applyBorder="1" applyAlignment="1" applyProtection="1">
      <alignment horizontal="right" vertical="center" wrapText="1"/>
    </xf>
    <xf numFmtId="165" fontId="3" fillId="0" borderId="0" xfId="0" applyNumberFormat="1" applyFont="1" applyFill="1" applyAlignment="1">
      <alignment horizontal="left"/>
    </xf>
    <xf numFmtId="0" fontId="7" fillId="0" borderId="1" xfId="0" applyFont="1" applyFill="1" applyBorder="1" applyAlignment="1" applyProtection="1">
      <alignment horizontal="left" vertical="center"/>
      <protection locked="0"/>
    </xf>
    <xf numFmtId="0" fontId="3" fillId="0" borderId="0" xfId="0" applyFont="1"/>
    <xf numFmtId="4" fontId="7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wrapText="1"/>
      <protection locked="0"/>
    </xf>
    <xf numFmtId="0" fontId="0" fillId="0" borderId="0" xfId="0" applyFont="1"/>
    <xf numFmtId="4" fontId="7" fillId="4" borderId="3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0" xfId="0" applyFont="1"/>
    <xf numFmtId="0" fontId="10" fillId="3" borderId="0" xfId="0" applyFont="1" applyFill="1" applyAlignment="1" applyProtection="1">
      <alignment horizontal="right" vertical="center"/>
    </xf>
    <xf numFmtId="164" fontId="4" fillId="10" borderId="11" xfId="5" applyNumberFormat="1" applyFont="1" applyFill="1" applyBorder="1" applyAlignment="1" applyProtection="1">
      <alignment vertical="center" wrapText="1"/>
    </xf>
    <xf numFmtId="0" fontId="24" fillId="0" borderId="17" xfId="0" applyFont="1" applyBorder="1" applyAlignment="1">
      <alignment horizontal="right"/>
    </xf>
    <xf numFmtId="14" fontId="3" fillId="0" borderId="0" xfId="0" quotePrefix="1" applyNumberFormat="1" applyFont="1" applyFill="1" applyAlignment="1"/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Alignment="1">
      <alignment horizontal="right" vertical="top"/>
    </xf>
    <xf numFmtId="14" fontId="3" fillId="0" borderId="0" xfId="0" quotePrefix="1" applyNumberFormat="1" applyFont="1" applyFill="1" applyAlignment="1">
      <alignment vertical="top"/>
    </xf>
    <xf numFmtId="0" fontId="3" fillId="0" borderId="0" xfId="0" applyFont="1" applyFill="1" applyBorder="1" applyAlignment="1" applyProtection="1">
      <alignment vertical="top" wrapText="1"/>
    </xf>
    <xf numFmtId="0" fontId="9" fillId="0" borderId="0" xfId="0" applyFont="1" applyFill="1" applyBorder="1" applyAlignment="1" applyProtection="1">
      <alignment horizontal="left" vertical="top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3" fontId="7" fillId="2" borderId="6" xfId="0" applyNumberFormat="1" applyFont="1" applyFill="1" applyBorder="1" applyAlignment="1" applyProtection="1">
      <alignment horizontal="left" vertical="center" wrapText="1"/>
      <protection locked="0"/>
    </xf>
    <xf numFmtId="3" fontId="7" fillId="2" borderId="3" xfId="0" applyNumberFormat="1" applyFont="1" applyFill="1" applyBorder="1" applyAlignment="1" applyProtection="1">
      <alignment horizontal="center" vertical="center" wrapText="1"/>
      <protection locked="0"/>
    </xf>
    <xf numFmtId="4" fontId="7" fillId="2" borderId="3" xfId="0" applyNumberFormat="1" applyFont="1" applyFill="1" applyBorder="1" applyAlignment="1" applyProtection="1">
      <alignment horizontal="right" vertical="center" wrapText="1"/>
      <protection locked="0"/>
    </xf>
    <xf numFmtId="3" fontId="7" fillId="2" borderId="3" xfId="0" applyNumberFormat="1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3" fontId="7" fillId="2" borderId="3" xfId="0" applyNumberFormat="1" applyFont="1" applyFill="1" applyBorder="1" applyAlignment="1" applyProtection="1">
      <alignment horizontal="right" vertical="center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64" fontId="4" fillId="2" borderId="11" xfId="5" applyNumberFormat="1" applyFont="1" applyFill="1" applyBorder="1" applyAlignment="1" applyProtection="1">
      <alignment vertical="center" wrapText="1"/>
      <protection locked="0"/>
    </xf>
    <xf numFmtId="0" fontId="4" fillId="2" borderId="0" xfId="6" applyFont="1" applyFill="1" applyProtection="1">
      <protection locked="0"/>
    </xf>
    <xf numFmtId="0" fontId="8" fillId="0" borderId="0" xfId="0" applyFont="1" applyFill="1" applyAlignment="1" applyProtection="1">
      <alignment horizontal="left" vertical="center"/>
    </xf>
    <xf numFmtId="0" fontId="6" fillId="0" borderId="0" xfId="0" applyFont="1" applyFill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10" fillId="0" borderId="1" xfId="0" applyFon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 applyProtection="1">
      <alignment horizontal="right" vertical="center" wrapText="1"/>
    </xf>
    <xf numFmtId="0" fontId="7" fillId="0" borderId="1" xfId="0" applyFont="1" applyFill="1" applyBorder="1" applyAlignment="1" applyProtection="1">
      <alignment horizontal="left"/>
    </xf>
    <xf numFmtId="166" fontId="7" fillId="2" borderId="1" xfId="0" applyNumberFormat="1" applyFont="1" applyFill="1" applyBorder="1" applyAlignment="1" applyProtection="1">
      <alignment horizontal="right" vertical="center" wrapText="1"/>
      <protection locked="0"/>
    </xf>
    <xf numFmtId="166" fontId="7" fillId="2" borderId="3" xfId="0" applyNumberFormat="1" applyFont="1" applyFill="1" applyBorder="1" applyAlignment="1" applyProtection="1">
      <alignment horizontal="right" vertical="center"/>
      <protection locked="0"/>
    </xf>
    <xf numFmtId="4" fontId="7" fillId="0" borderId="7" xfId="0" applyNumberFormat="1" applyFont="1" applyFill="1" applyBorder="1" applyAlignment="1" applyProtection="1">
      <alignment horizontal="right" vertical="center" wrapText="1"/>
    </xf>
    <xf numFmtId="4" fontId="7" fillId="0" borderId="3" xfId="0" applyNumberFormat="1" applyFont="1" applyFill="1" applyBorder="1" applyAlignment="1" applyProtection="1">
      <alignment horizontal="right" vertical="center" wrapText="1"/>
    </xf>
    <xf numFmtId="3" fontId="7" fillId="0" borderId="7" xfId="0" applyNumberFormat="1" applyFont="1" applyFill="1" applyBorder="1" applyAlignment="1" applyProtection="1">
      <alignment horizontal="right" vertical="center" wrapText="1"/>
    </xf>
    <xf numFmtId="3" fontId="7" fillId="0" borderId="3" xfId="0" applyNumberFormat="1" applyFont="1" applyFill="1" applyBorder="1" applyAlignment="1" applyProtection="1">
      <alignment horizontal="right" vertical="center" wrapText="1"/>
    </xf>
    <xf numFmtId="0" fontId="10" fillId="3" borderId="7" xfId="0" applyFont="1" applyFill="1" applyBorder="1" applyAlignment="1" applyProtection="1">
      <alignment horizontal="left" vertical="center" wrapText="1"/>
    </xf>
    <xf numFmtId="0" fontId="10" fillId="3" borderId="3" xfId="0" applyFont="1" applyFill="1" applyBorder="1" applyAlignment="1" applyProtection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15" xfId="0" applyFont="1" applyFill="1" applyBorder="1" applyAlignment="1" applyProtection="1">
      <alignment horizontal="left" wrapText="1"/>
      <protection locked="0"/>
    </xf>
    <xf numFmtId="0" fontId="2" fillId="2" borderId="6" xfId="0" applyFont="1" applyFill="1" applyBorder="1" applyAlignment="1" applyProtection="1">
      <alignment horizontal="left" wrapText="1"/>
      <protection locked="0"/>
    </xf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9" fillId="0" borderId="15" xfId="0" applyFont="1" applyFill="1" applyBorder="1" applyAlignment="1" applyProtection="1">
      <alignment horizontal="left" vertical="center" wrapText="1"/>
      <protection locked="0"/>
    </xf>
    <xf numFmtId="0" fontId="9" fillId="0" borderId="6" xfId="0" applyFont="1" applyFill="1" applyBorder="1" applyAlignment="1" applyProtection="1">
      <alignment horizontal="left" vertical="center" wrapText="1"/>
      <protection locked="0"/>
    </xf>
    <xf numFmtId="0" fontId="27" fillId="0" borderId="18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/>
    </xf>
    <xf numFmtId="0" fontId="2" fillId="4" borderId="2" xfId="0" applyFont="1" applyFill="1" applyBorder="1" applyAlignment="1" applyProtection="1">
      <alignment horizontal="left" wrapText="1"/>
      <protection locked="0"/>
    </xf>
    <xf numFmtId="0" fontId="9" fillId="0" borderId="0" xfId="0" applyFont="1" applyFill="1" applyBorder="1" applyAlignment="1" applyProtection="1">
      <alignment horizontal="left" wrapText="1"/>
    </xf>
    <xf numFmtId="0" fontId="23" fillId="0" borderId="8" xfId="0" applyFont="1" applyBorder="1" applyAlignment="1">
      <alignment horizontal="center" wrapText="1"/>
    </xf>
    <xf numFmtId="0" fontId="23" fillId="0" borderId="0" xfId="0" applyFont="1" applyAlignment="1">
      <alignment horizontal="center" wrapText="1"/>
    </xf>
  </cellXfs>
  <cellStyles count="8">
    <cellStyle name="K Blå" xfId="4" xr:uid="{00000000-0005-0000-0000-000000000000}"/>
    <cellStyle name="K Grön" xfId="5" xr:uid="{2C0D4480-30DA-4201-A734-DD0D90FA9671}"/>
    <cellStyle name="K Gul" xfId="3" xr:uid="{00000000-0005-0000-0000-000001000000}"/>
    <cellStyle name="Normal" xfId="0" builtinId="0"/>
    <cellStyle name="Normal 2" xfId="2" xr:uid="{00000000-0005-0000-0000-000003000000}"/>
    <cellStyle name="Normal 3" xfId="1" xr:uid="{00000000-0005-0000-0000-000004000000}"/>
    <cellStyle name="Normal 4" xfId="6" xr:uid="{88F177A8-C479-4D85-A856-D43886B09866}"/>
    <cellStyle name="Valuta 2" xfId="7" xr:uid="{34525A30-6FED-472C-8FDB-FE464FA484BE}"/>
  </cellStyles>
  <dxfs count="24">
    <dxf>
      <fill>
        <patternFill>
          <bgColor theme="0" tint="-0.14996795556505021"/>
        </patternFill>
      </fill>
    </dxf>
    <dxf>
      <font>
        <b/>
        <i val="0"/>
        <color rgb="FFFF0000"/>
      </font>
    </dxf>
    <dxf>
      <fill>
        <patternFill>
          <bgColor theme="0" tint="-0.14996795556505021"/>
        </patternFill>
      </fill>
    </dxf>
    <dxf>
      <fill>
        <patternFill>
          <bgColor rgb="FFD9D9D9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FF0000"/>
      </font>
    </dxf>
    <dxf>
      <fill>
        <patternFill>
          <bgColor theme="0" tint="-0.14996795556505021"/>
        </patternFill>
      </fill>
    </dxf>
    <dxf>
      <fill>
        <patternFill>
          <bgColor rgb="FFD9D9D9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FF0000"/>
      </font>
    </dxf>
    <dxf>
      <fill>
        <patternFill>
          <bgColor theme="0" tint="-0.14996795556505021"/>
        </patternFill>
      </fill>
    </dxf>
    <dxf>
      <fill>
        <patternFill>
          <bgColor rgb="FFD9D9D9"/>
        </patternFill>
      </fill>
    </dxf>
    <dxf>
      <fill>
        <patternFill patternType="none">
          <bgColor auto="1"/>
        </patternFill>
      </fill>
    </dxf>
    <dxf>
      <fill>
        <patternFill>
          <bgColor rgb="FFD9D9D9"/>
        </patternFill>
      </fill>
    </dxf>
    <dxf>
      <fill>
        <patternFill>
          <bgColor theme="0" tint="-0.14996795556505021"/>
        </patternFill>
      </fill>
    </dxf>
    <dxf>
      <fill>
        <patternFill>
          <bgColor rgb="FFD9D9D9"/>
        </patternFill>
      </fill>
    </dxf>
    <dxf>
      <fill>
        <patternFill>
          <bgColor theme="0" tint="-0.14996795556505021"/>
        </patternFill>
      </fill>
    </dxf>
    <dxf>
      <fill>
        <patternFill>
          <bgColor rgb="FFD9D9D9"/>
        </patternFill>
      </fill>
    </dxf>
    <dxf>
      <font>
        <b/>
        <i val="0"/>
        <color rgb="FFFF0000"/>
      </font>
    </dxf>
    <dxf>
      <fill>
        <patternFill>
          <bgColor theme="0" tint="-0.14996795556505021"/>
        </patternFill>
      </fill>
    </dxf>
    <dxf>
      <fill>
        <patternFill>
          <bgColor rgb="FFD9D9D9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99FF"/>
      <color rgb="FFCC99FF"/>
      <color rgb="FFD9D9D9"/>
      <color rgb="FFFFFF99"/>
      <color rgb="FFCCFFFF"/>
      <color rgb="FFFFCCFF"/>
      <color rgb="FF969696"/>
      <color rgb="FF006992"/>
      <color rgb="FF009269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486833</xdr:colOff>
      <xdr:row>9</xdr:row>
      <xdr:rowOff>95249</xdr:rowOff>
    </xdr:from>
    <xdr:to>
      <xdr:col>7</xdr:col>
      <xdr:colOff>222250</xdr:colOff>
      <xdr:row>11</xdr:row>
      <xdr:rowOff>0</xdr:rowOff>
    </xdr:to>
    <xdr:sp macro="LuL_Click" textlink="ButtonText">
      <xdr:nvSpPr>
        <xdr:cNvPr id="6" name="LuL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762500" y="2592916"/>
          <a:ext cx="2624667" cy="518584"/>
        </a:xfrm>
        <a:prstGeom prst="rect">
          <a:avLst/>
        </a:prstGeom>
        <a:solidFill>
          <a:schemeClr val="bg1">
            <a:lumMod val="95000"/>
          </a:schemeClr>
        </a:solidFill>
        <a:effectLst>
          <a:outerShdw dist="25400" dir="2699998" rotWithShape="0">
            <a:schemeClr val="tx1">
              <a:lumMod val="50000"/>
              <a:lumOff val="5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B2F3C428-ED27-49AA-B863-1E911ED4E9A2}" type="TxLink">
            <a:rPr lang="en-US" sz="1000" b="0" i="1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Avroppsblanketten är nu upplåst, klicka här för att låsa avropsblanketten.</a:t>
          </a:fld>
          <a:endParaRPr lang="en-GB" sz="1100">
            <a:solidFill>
              <a:srgbClr val="000000"/>
            </a:solidFill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</xdr:row>
          <xdr:rowOff>123825</xdr:rowOff>
        </xdr:from>
        <xdr:to>
          <xdr:col>9</xdr:col>
          <xdr:colOff>657225</xdr:colOff>
          <xdr:row>10</xdr:row>
          <xdr:rowOff>295275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1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Exportera som PDF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utotask/Kammarkollegiet/Projekt/S&#228;rskilda%20f&#246;rvaringsl&#246;sningar/SFL/Avropsblankett%20-%20S&#228;rskilda%20f&#246;rvaringsl&#246;sningar%20FKU%20V%202.9%20(2019-02-12)%20F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Specifikation"/>
      <sheetName val="2 Avtalstecknande"/>
      <sheetName val="Admin"/>
      <sheetName val="SysAdmin"/>
    </sheetNames>
    <sheetDataSet>
      <sheetData sheetId="0">
        <row r="3">
          <cell r="AH3" t="b">
            <v>1</v>
          </cell>
        </row>
      </sheetData>
      <sheetData sheetId="1"/>
      <sheetData sheetId="2">
        <row r="3">
          <cell r="D3" t="str">
            <v>Välj vara/tjänst</v>
          </cell>
          <cell r="J3" t="str">
            <v>Välj vara/tjänst</v>
          </cell>
        </row>
        <row r="4">
          <cell r="J4" t="str">
            <v>Delområde 1/Vara/Tjanst 1</v>
          </cell>
        </row>
        <row r="5">
          <cell r="J5" t="str">
            <v>Delområde 1/Vara/Tjanst 2</v>
          </cell>
        </row>
        <row r="6">
          <cell r="J6" t="str">
            <v>Delområde 1/Vara/Tjanst 3</v>
          </cell>
        </row>
        <row r="7">
          <cell r="J7" t="str">
            <v>Delområde 1/Vara/Tjanst 4</v>
          </cell>
        </row>
        <row r="8">
          <cell r="J8" t="str">
            <v>Delområde 1/Vara/Tjanst 5</v>
          </cell>
        </row>
        <row r="9">
          <cell r="J9" t="str">
            <v>Delområde 1/Vara/Tjanst 6</v>
          </cell>
        </row>
        <row r="10">
          <cell r="J10" t="str">
            <v>Delområde 1/Vara/Tjanst 7</v>
          </cell>
        </row>
        <row r="11">
          <cell r="J11" t="str">
            <v>Delområde 1/Vara/Tjanst 8</v>
          </cell>
        </row>
        <row r="12">
          <cell r="J12" t="str">
            <v>Delområde 1/Vara/Tjanst 9</v>
          </cell>
        </row>
        <row r="13">
          <cell r="J13" t="str">
            <v>Delområde 1/Vara/Tjanst 10</v>
          </cell>
        </row>
        <row r="14">
          <cell r="J14" t="str">
            <v>Delområde 1/Vara/Tjanst 11</v>
          </cell>
        </row>
        <row r="15">
          <cell r="J15" t="str">
            <v>Delområde 1/Vara/Tjanst 12</v>
          </cell>
        </row>
        <row r="16">
          <cell r="J16" t="str">
            <v>Delområde 1/Vara/Tjanst 13</v>
          </cell>
        </row>
        <row r="17">
          <cell r="J17" t="str">
            <v>Delområde 1/Vara/Tjanst 14</v>
          </cell>
        </row>
        <row r="18">
          <cell r="J18" t="str">
            <v>Delområde 1/Vara/Tjanst 15</v>
          </cell>
        </row>
        <row r="19">
          <cell r="J19" t="str">
            <v>Delområde 1/Vara/Tjanst 16</v>
          </cell>
        </row>
        <row r="20">
          <cell r="J20" t="str">
            <v>Delområde 1/Vara/Tjanst 17</v>
          </cell>
        </row>
        <row r="21">
          <cell r="J21" t="str">
            <v>Delområde 1/Vara/Tjanst 18</v>
          </cell>
        </row>
        <row r="22">
          <cell r="J22" t="str">
            <v>Delområde 1/Vara/Tjanst 19</v>
          </cell>
        </row>
        <row r="23">
          <cell r="J23" t="str">
            <v>Delområde 1/Vara/Tjanst 20</v>
          </cell>
        </row>
        <row r="24">
          <cell r="J24" t="str">
            <v>Delområde 1/Vara/Tjanst 21</v>
          </cell>
        </row>
        <row r="101">
          <cell r="C101" t="str">
            <v>Välj Vara/Tjanst</v>
          </cell>
        </row>
        <row r="102">
          <cell r="C102" t="str">
            <v>Tillhörande tjänst</v>
          </cell>
        </row>
        <row r="103">
          <cell r="C103" t="str">
            <v>Välj vara/tillhörande tjänst</v>
          </cell>
        </row>
        <row r="104">
          <cell r="C104" t="str">
            <v>Välj vara/tillhörande tjänst</v>
          </cell>
        </row>
        <row r="105">
          <cell r="C105" t="str">
            <v>Välj vara/tillhörande tjänst</v>
          </cell>
        </row>
        <row r="106">
          <cell r="C106" t="str">
            <v>Välj vara/tillhörande tjänst</v>
          </cell>
        </row>
        <row r="107">
          <cell r="C107" t="str">
            <v>Välj vara/tillhörande tjänst</v>
          </cell>
        </row>
        <row r="108">
          <cell r="C108" t="str">
            <v>Välj vara/tillhörande tjänst</v>
          </cell>
        </row>
        <row r="109">
          <cell r="C109" t="str">
            <v>Välj vara/tillhörande tjänst</v>
          </cell>
        </row>
        <row r="110">
          <cell r="C110" t="str">
            <v>Välj vara/tillhörande tjänst</v>
          </cell>
        </row>
        <row r="111">
          <cell r="C111" t="str">
            <v>Välj vara/tillhörande tjänst</v>
          </cell>
        </row>
        <row r="112">
          <cell r="C112" t="str">
            <v>Välj vara/tillhörande tjänst</v>
          </cell>
        </row>
        <row r="113">
          <cell r="C113" t="str">
            <v>Välj vara/tillhörande tjänst</v>
          </cell>
        </row>
        <row r="114">
          <cell r="C114" t="str">
            <v>Välj vara/tillhörande tjänst</v>
          </cell>
        </row>
        <row r="115">
          <cell r="C115" t="str">
            <v>Välj vara/tillhörande tjänst</v>
          </cell>
        </row>
        <row r="116">
          <cell r="C116" t="str">
            <v>Välj vara/tillhörande tjänst</v>
          </cell>
        </row>
        <row r="117">
          <cell r="C117" t="str">
            <v>Välj vara/tillhörande tjänst</v>
          </cell>
        </row>
        <row r="118">
          <cell r="C118" t="str">
            <v>Välj vara/tillhörande tjänst</v>
          </cell>
        </row>
        <row r="119">
          <cell r="C119" t="str">
            <v>Välj vara/tillhörande tjänst</v>
          </cell>
        </row>
        <row r="120">
          <cell r="C120" t="str">
            <v>Välj vara/tillhörande tjänst</v>
          </cell>
        </row>
        <row r="121">
          <cell r="C121" t="str">
            <v>Välj vara/tillhörande tjänst</v>
          </cell>
        </row>
        <row r="122">
          <cell r="C122"/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B1:R68"/>
  <sheetViews>
    <sheetView showGridLines="0" tabSelected="1" zoomScaleNormal="100" zoomScaleSheetLayoutView="100" workbookViewId="0">
      <selection activeCell="B7" sqref="B7:C7"/>
    </sheetView>
  </sheetViews>
  <sheetFormatPr defaultRowHeight="14.25" x14ac:dyDescent="0.2"/>
  <cols>
    <col min="1" max="1" width="1.75" customWidth="1"/>
    <col min="2" max="2" width="61.375" customWidth="1"/>
    <col min="3" max="3" width="8.25" customWidth="1"/>
    <col min="4" max="4" width="11.875" customWidth="1"/>
    <col min="5" max="5" width="9.625" customWidth="1"/>
    <col min="6" max="6" width="11.125" customWidth="1"/>
    <col min="7" max="7" width="6.125" customWidth="1"/>
    <col min="8" max="8" width="5" customWidth="1"/>
    <col min="9" max="9" width="17.25" customWidth="1"/>
    <col min="10" max="10" width="12.125" customWidth="1"/>
    <col min="11" max="11" width="2" customWidth="1"/>
    <col min="12" max="12" width="22.25" hidden="1" customWidth="1"/>
    <col min="13" max="13" width="26.5" hidden="1" customWidth="1"/>
    <col min="14" max="14" width="8.125" hidden="1" customWidth="1"/>
    <col min="15" max="15" width="9" hidden="1" customWidth="1"/>
    <col min="16" max="24" width="0" hidden="1" customWidth="1"/>
  </cols>
  <sheetData>
    <row r="1" spans="2:18" ht="18.399999999999999" customHeight="1" x14ac:dyDescent="0.2">
      <c r="E1" s="7"/>
      <c r="I1" s="19" t="s">
        <v>14</v>
      </c>
      <c r="J1" s="20">
        <v>43902</v>
      </c>
      <c r="M1" s="12"/>
      <c r="N1" s="12"/>
      <c r="O1" s="12"/>
    </row>
    <row r="2" spans="2:18" ht="23.65" customHeight="1" x14ac:dyDescent="0.4">
      <c r="B2" s="8" t="s">
        <v>27</v>
      </c>
      <c r="C2" s="8"/>
      <c r="I2" s="19" t="s">
        <v>66</v>
      </c>
      <c r="J2" s="48">
        <v>43902.56931712963</v>
      </c>
      <c r="M2" s="12"/>
      <c r="N2" s="12"/>
      <c r="O2" s="12"/>
      <c r="P2" s="12"/>
      <c r="Q2" s="14"/>
    </row>
    <row r="3" spans="2:18" s="7" customFormat="1" ht="14.1" customHeight="1" x14ac:dyDescent="0.2">
      <c r="B3" s="29"/>
      <c r="C3" s="16"/>
      <c r="M3" s="5"/>
      <c r="N3" s="5"/>
      <c r="O3" s="5"/>
      <c r="P3" s="5"/>
      <c r="Q3" s="14"/>
      <c r="R3"/>
    </row>
    <row r="4" spans="2:18" ht="31.5" customHeight="1" x14ac:dyDescent="0.2">
      <c r="B4" s="91" t="s">
        <v>71</v>
      </c>
      <c r="C4" s="92"/>
      <c r="D4" s="11"/>
      <c r="E4" s="91" t="s">
        <v>41</v>
      </c>
      <c r="F4" s="103"/>
      <c r="G4" s="103"/>
      <c r="H4" s="103"/>
      <c r="I4" s="103"/>
      <c r="J4" s="92"/>
      <c r="M4" s="12"/>
      <c r="N4" s="12"/>
      <c r="O4" s="12"/>
      <c r="P4" s="12"/>
      <c r="Q4" s="14"/>
    </row>
    <row r="5" spans="2:18" s="7" customFormat="1" ht="14.1" customHeight="1" x14ac:dyDescent="0.4">
      <c r="B5" s="8"/>
      <c r="C5" s="8"/>
      <c r="M5" s="5"/>
      <c r="N5" s="5"/>
      <c r="O5" s="5"/>
      <c r="P5" s="5"/>
      <c r="Q5" s="15"/>
      <c r="R5"/>
    </row>
    <row r="6" spans="2:18" ht="24" customHeight="1" x14ac:dyDescent="0.2">
      <c r="B6" s="95" t="s">
        <v>2</v>
      </c>
      <c r="C6" s="96"/>
      <c r="E6" s="95" t="s">
        <v>0</v>
      </c>
      <c r="F6" s="104"/>
      <c r="G6" s="104"/>
      <c r="H6" s="104"/>
      <c r="I6" s="104"/>
      <c r="J6" s="96"/>
      <c r="M6" s="12"/>
      <c r="N6" s="12"/>
      <c r="O6" s="12"/>
      <c r="P6" s="12"/>
    </row>
    <row r="7" spans="2:18" ht="24" customHeight="1" x14ac:dyDescent="0.2">
      <c r="B7" s="93"/>
      <c r="C7" s="94"/>
      <c r="E7" s="105" t="s">
        <v>39</v>
      </c>
      <c r="F7" s="105"/>
      <c r="G7" s="105"/>
      <c r="H7" s="105"/>
      <c r="I7" s="105"/>
      <c r="J7" s="105"/>
      <c r="M7" s="12"/>
      <c r="N7" s="12"/>
      <c r="O7" s="12"/>
      <c r="P7" s="12"/>
    </row>
    <row r="8" spans="2:18" ht="24" customHeight="1" x14ac:dyDescent="0.2">
      <c r="B8" s="95" t="s">
        <v>13</v>
      </c>
      <c r="C8" s="96"/>
      <c r="I8" s="25" t="s">
        <v>77</v>
      </c>
      <c r="J8" s="59" t="str">
        <f>RIGHT(B68,11)</f>
        <v>2020-04-01.</v>
      </c>
      <c r="M8" s="12"/>
      <c r="N8" s="12"/>
      <c r="O8" s="12"/>
      <c r="P8" s="12"/>
    </row>
    <row r="9" spans="2:18" ht="24" customHeight="1" x14ac:dyDescent="0.2">
      <c r="B9" s="93"/>
      <c r="C9" s="94"/>
      <c r="D9" s="101" t="str">
        <f>IF(J66="","OBS! Glöm ej att fylla i kontraktslängden.","")</f>
        <v>OBS! Glöm ej att fylla i kontraktslängden.</v>
      </c>
      <c r="E9" s="102"/>
      <c r="F9" s="102"/>
      <c r="G9" s="102"/>
      <c r="H9" s="102"/>
      <c r="M9" s="12"/>
      <c r="N9" s="12"/>
      <c r="O9" s="12"/>
      <c r="P9" s="12"/>
    </row>
    <row r="10" spans="2:18" ht="24" customHeight="1" x14ac:dyDescent="0.2">
      <c r="B10" s="95" t="s">
        <v>12</v>
      </c>
      <c r="C10" s="96"/>
      <c r="M10" s="12"/>
      <c r="N10" s="12"/>
      <c r="O10" s="12"/>
      <c r="P10" s="12"/>
    </row>
    <row r="11" spans="2:18" ht="24" customHeight="1" x14ac:dyDescent="0.2">
      <c r="B11" s="93"/>
      <c r="C11" s="94"/>
      <c r="M11" s="12"/>
      <c r="N11" s="12"/>
      <c r="O11" s="12"/>
      <c r="P11" s="12"/>
    </row>
    <row r="12" spans="2:18" ht="14.1" customHeight="1" x14ac:dyDescent="0.2">
      <c r="F12" s="9"/>
      <c r="G12" s="9"/>
      <c r="H12" s="9"/>
      <c r="I12" s="9"/>
      <c r="J12" s="9"/>
      <c r="K12" s="9"/>
    </row>
    <row r="13" spans="2:18" ht="24" hidden="1" customHeight="1" x14ac:dyDescent="0.2">
      <c r="B13" s="97" t="s">
        <v>36</v>
      </c>
      <c r="C13" s="98"/>
      <c r="D13" s="7"/>
      <c r="E13" s="7"/>
      <c r="F13" s="7"/>
      <c r="G13" s="7"/>
      <c r="H13" s="7"/>
      <c r="I13" s="7"/>
      <c r="J13" s="7"/>
    </row>
    <row r="14" spans="2:18" ht="15.75" hidden="1" x14ac:dyDescent="0.2">
      <c r="B14" s="52"/>
      <c r="C14" s="77"/>
      <c r="D14" s="7"/>
      <c r="E14" s="7"/>
      <c r="F14" s="7"/>
      <c r="G14" s="7"/>
      <c r="H14" s="7"/>
      <c r="I14" s="7"/>
      <c r="J14" s="7"/>
    </row>
    <row r="15" spans="2:18" ht="26.45" hidden="1" customHeight="1" x14ac:dyDescent="0.2">
      <c r="B15" s="99"/>
      <c r="C15" s="100"/>
      <c r="D15" s="78"/>
      <c r="E15" s="78"/>
      <c r="F15" s="78"/>
      <c r="G15" s="78"/>
      <c r="H15" s="78"/>
      <c r="I15" s="78"/>
      <c r="J15" s="78"/>
    </row>
    <row r="16" spans="2:18" ht="25.5" hidden="1" x14ac:dyDescent="0.2">
      <c r="B16" s="79"/>
      <c r="C16" s="79"/>
      <c r="D16" s="80" t="s">
        <v>3</v>
      </c>
      <c r="E16" s="80" t="s">
        <v>4</v>
      </c>
      <c r="F16" s="81" t="s">
        <v>11</v>
      </c>
      <c r="G16" s="81"/>
      <c r="H16" s="81"/>
      <c r="I16" s="81" t="s">
        <v>5</v>
      </c>
      <c r="J16" s="81" t="s">
        <v>1</v>
      </c>
    </row>
    <row r="17" spans="2:14" hidden="1" x14ac:dyDescent="0.2">
      <c r="B17" s="3" t="s">
        <v>7</v>
      </c>
      <c r="C17" s="3"/>
      <c r="D17" s="49">
        <v>0</v>
      </c>
      <c r="E17" s="3" t="s">
        <v>6</v>
      </c>
      <c r="F17" s="4" t="e">
        <f>IF(Leverantor=#REF!,IF(#REF!="","",#REF!),IF(Leverantor=#REF!,IF(#REF!="","",#REF!),""))</f>
        <v>#REF!</v>
      </c>
      <c r="G17" s="4"/>
      <c r="H17" s="4"/>
      <c r="I17" s="4">
        <v>700000</v>
      </c>
      <c r="J17" s="4">
        <f>+D17*I17</f>
        <v>0</v>
      </c>
    </row>
    <row r="18" spans="2:14" hidden="1" x14ac:dyDescent="0.2">
      <c r="B18" s="82" t="s">
        <v>8</v>
      </c>
      <c r="C18" s="82"/>
      <c r="D18" s="49">
        <v>0</v>
      </c>
      <c r="E18" s="3" t="s">
        <v>6</v>
      </c>
      <c r="F18" s="4" t="e">
        <f>IF(Leverantor=#REF!,IF(#REF!="","",#REF!),IF(Leverantor=#REF!,IF(#REF!="","",#REF!),""))</f>
        <v>#REF!</v>
      </c>
      <c r="G18" s="4"/>
      <c r="H18" s="4"/>
      <c r="I18" s="4">
        <v>1000000</v>
      </c>
      <c r="J18" s="4">
        <f>+D18*I18</f>
        <v>0</v>
      </c>
    </row>
    <row r="19" spans="2:14" hidden="1" x14ac:dyDescent="0.2">
      <c r="B19" s="3" t="s">
        <v>9</v>
      </c>
      <c r="C19" s="3"/>
      <c r="D19" s="49">
        <v>0</v>
      </c>
      <c r="E19" s="3" t="s">
        <v>6</v>
      </c>
      <c r="F19" s="4" t="e">
        <f>IF(Leverantor=#REF!,IF(#REF!="","",#REF!),IF(Leverantor=#REF!,IF(#REF!="","",#REF!),""))</f>
        <v>#REF!</v>
      </c>
      <c r="G19" s="4"/>
      <c r="H19" s="4"/>
      <c r="I19" s="4">
        <v>2500000</v>
      </c>
      <c r="J19" s="4">
        <f>+D19*I19</f>
        <v>0</v>
      </c>
    </row>
    <row r="20" spans="2:14" hidden="1" x14ac:dyDescent="0.2">
      <c r="B20" s="3" t="s">
        <v>10</v>
      </c>
      <c r="C20" s="3"/>
      <c r="D20" s="49">
        <v>0</v>
      </c>
      <c r="E20" s="3" t="s">
        <v>6</v>
      </c>
      <c r="F20" s="4" t="e">
        <f>IF(Leverantor=#REF!,IF(#REF!="","",#REF!),IF(Leverantor=#REF!,IF(#REF!="","",#REF!),""))</f>
        <v>#REF!</v>
      </c>
      <c r="G20" s="4"/>
      <c r="H20" s="4"/>
      <c r="I20" s="4">
        <v>3500000</v>
      </c>
      <c r="J20" s="4">
        <f>+D20*I20</f>
        <v>0</v>
      </c>
    </row>
    <row r="21" spans="2:14" hidden="1" x14ac:dyDescent="0.2">
      <c r="B21" s="7"/>
      <c r="C21" s="7"/>
      <c r="D21" s="7"/>
      <c r="E21" s="7"/>
      <c r="F21" s="7"/>
      <c r="G21" s="7"/>
      <c r="H21" s="7"/>
      <c r="I21" s="7"/>
      <c r="J21" s="7"/>
    </row>
    <row r="22" spans="2:14" ht="15.75" hidden="1" x14ac:dyDescent="0.25">
      <c r="C22" s="10"/>
      <c r="D22" s="10"/>
      <c r="E22" s="10"/>
      <c r="F22" s="1"/>
      <c r="G22" s="1"/>
      <c r="H22" s="1"/>
      <c r="I22" s="1"/>
      <c r="J22" s="2"/>
    </row>
    <row r="23" spans="2:14" ht="14.1" customHeight="1" x14ac:dyDescent="0.2"/>
    <row r="24" spans="2:14" ht="45.75" customHeight="1" x14ac:dyDescent="0.2">
      <c r="B24" s="32" t="s">
        <v>79</v>
      </c>
      <c r="C24" s="34" t="s">
        <v>47</v>
      </c>
      <c r="D24" s="32" t="s">
        <v>48</v>
      </c>
      <c r="E24" s="32" t="s">
        <v>30</v>
      </c>
      <c r="F24" s="32" t="s">
        <v>67</v>
      </c>
      <c r="G24" s="89" t="s">
        <v>25</v>
      </c>
      <c r="H24" s="90"/>
      <c r="I24" s="32" t="s">
        <v>75</v>
      </c>
      <c r="J24" s="32" t="s">
        <v>35</v>
      </c>
    </row>
    <row r="25" spans="2:14" s="53" customFormat="1" x14ac:dyDescent="0.2">
      <c r="B25" s="66"/>
      <c r="C25" s="67"/>
      <c r="D25" s="68"/>
      <c r="E25" s="69"/>
      <c r="F25" s="83"/>
      <c r="G25" s="85" t="str">
        <f>IF(F25*E25=0,"",F25*E25)</f>
        <v/>
      </c>
      <c r="H25" s="86"/>
      <c r="I25" s="47" t="str">
        <f>IFERROR(IF(G25="","",INDEX(TblLevPris,MATCH(Leverantor,TblLev,0))),"")</f>
        <v/>
      </c>
      <c r="J25" s="35" t="str">
        <f>IFERROR(I25*G25,"")</f>
        <v/>
      </c>
    </row>
    <row r="26" spans="2:14" x14ac:dyDescent="0.2">
      <c r="B26" s="66"/>
      <c r="C26" s="67"/>
      <c r="D26" s="68"/>
      <c r="E26" s="69"/>
      <c r="F26" s="83"/>
      <c r="G26" s="85" t="str">
        <f>IF(F26*E26=0,"",F26*E26)</f>
        <v/>
      </c>
      <c r="H26" s="86"/>
      <c r="I26" s="47" t="str">
        <f>IFERROR(IF(G26="","",INDEX(TblLevPris,MATCH(Leverantor,TblLev,0))),"")</f>
        <v/>
      </c>
      <c r="J26" s="35" t="str">
        <f>IFERROR(I26*G26,"")</f>
        <v/>
      </c>
    </row>
    <row r="27" spans="2:14" x14ac:dyDescent="0.2">
      <c r="B27" s="66"/>
      <c r="C27" s="70"/>
      <c r="D27" s="68"/>
      <c r="E27" s="69"/>
      <c r="F27" s="83"/>
      <c r="G27" s="85" t="str">
        <f>IF(F27*E27=0,"",F27*E27)</f>
        <v/>
      </c>
      <c r="H27" s="86"/>
      <c r="I27" s="47" t="str">
        <f>IFERROR(IF(G27="","",INDEX(TblLevPris,MATCH(Leverantor,TblLev,0))),"")</f>
        <v/>
      </c>
      <c r="J27" s="35" t="str">
        <f>IFERROR(I27*G27,"")</f>
        <v/>
      </c>
      <c r="N27" s="18"/>
    </row>
    <row r="28" spans="2:14" x14ac:dyDescent="0.2">
      <c r="B28" s="66"/>
      <c r="C28" s="70"/>
      <c r="D28" s="68"/>
      <c r="E28" s="69"/>
      <c r="F28" s="83"/>
      <c r="G28" s="85" t="str">
        <f>IF(F28*E28=0,"",F28*E28)</f>
        <v/>
      </c>
      <c r="H28" s="86"/>
      <c r="I28" s="47" t="str">
        <f>IFERROR(IF(G28="","",INDEX(TblLevPris,MATCH(Leverantor,TblLev,0))),"")</f>
        <v/>
      </c>
      <c r="J28" s="35" t="str">
        <f>IFERROR(I28*G28,"")</f>
        <v/>
      </c>
      <c r="N28" s="18"/>
    </row>
    <row r="29" spans="2:14" x14ac:dyDescent="0.2">
      <c r="B29" s="66"/>
      <c r="C29" s="70"/>
      <c r="D29" s="68"/>
      <c r="E29" s="69"/>
      <c r="F29" s="83"/>
      <c r="G29" s="85" t="str">
        <f>IF(F29*E29=0,"",F29*E29)</f>
        <v/>
      </c>
      <c r="H29" s="86"/>
      <c r="I29" s="47" t="str">
        <f>IFERROR(IF(G29="","",INDEX(TblLevPris,MATCH(Leverantor,TblLev,0))),"")</f>
        <v/>
      </c>
      <c r="J29" s="35" t="str">
        <f>IFERROR(I29*G29,"")</f>
        <v/>
      </c>
      <c r="N29" s="18"/>
    </row>
    <row r="30" spans="2:14" ht="16.5" customHeight="1" x14ac:dyDescent="0.2">
      <c r="B30" s="26"/>
      <c r="C30" s="2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2:14" ht="16.5" hidden="1" customHeight="1" x14ac:dyDescent="0.2">
      <c r="B31" s="27"/>
      <c r="C31" s="2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2:14" ht="16.5" customHeight="1" x14ac:dyDescent="0.2">
      <c r="C32" s="27"/>
      <c r="D32" s="7"/>
      <c r="E32" s="7"/>
      <c r="F32" s="7"/>
      <c r="G32" s="7"/>
      <c r="H32" s="62"/>
      <c r="I32" s="63"/>
      <c r="J32" s="7"/>
      <c r="K32" s="7"/>
      <c r="L32" s="7"/>
      <c r="M32" s="7"/>
      <c r="N32" s="7"/>
    </row>
    <row r="33" spans="2:15" ht="45.75" customHeight="1" x14ac:dyDescent="0.2">
      <c r="B33" s="32" t="s">
        <v>80</v>
      </c>
      <c r="C33" s="34" t="s">
        <v>47</v>
      </c>
      <c r="D33" s="32" t="s">
        <v>48</v>
      </c>
      <c r="E33" s="32" t="s">
        <v>30</v>
      </c>
      <c r="F33" s="32" t="s">
        <v>67</v>
      </c>
      <c r="G33" s="89" t="s">
        <v>25</v>
      </c>
      <c r="H33" s="90"/>
      <c r="I33" s="32" t="s">
        <v>73</v>
      </c>
      <c r="J33" s="32" t="s">
        <v>35</v>
      </c>
    </row>
    <row r="34" spans="2:15" s="53" customFormat="1" x14ac:dyDescent="0.2">
      <c r="B34" s="66"/>
      <c r="C34" s="67"/>
      <c r="D34" s="68"/>
      <c r="E34" s="54"/>
      <c r="F34" s="83"/>
      <c r="G34" s="85" t="str">
        <f>IF(F34*E34=0,"",F34*E34)</f>
        <v/>
      </c>
      <c r="H34" s="86"/>
      <c r="I34" s="47" t="str">
        <f>IFERROR(IF(G34="","",INDEX(TblLevPris,MATCH(Leverantor,TblLev,0))),"")</f>
        <v/>
      </c>
      <c r="J34" s="35" t="str">
        <f>IFERROR(I34*G34,"")</f>
        <v/>
      </c>
      <c r="L34" s="55" t="str">
        <f>IF(AND(F34&lt;&gt;"",E34="")=TRUE,"Antal timmar per tillfälle behöver anges",IF(AND(E34&lt;&gt;"",F34="")=TRUE,"Antal tillfällen/år behöver anges",""))</f>
        <v/>
      </c>
    </row>
    <row r="35" spans="2:15" x14ac:dyDescent="0.2">
      <c r="B35" s="66"/>
      <c r="C35" s="67"/>
      <c r="D35" s="68"/>
      <c r="E35" s="54"/>
      <c r="F35" s="83"/>
      <c r="G35" s="85" t="str">
        <f>IF(F35*E35=0,"",F35*E35)</f>
        <v/>
      </c>
      <c r="H35" s="86"/>
      <c r="I35" s="47" t="str">
        <f>IFERROR(IF(G35="","",INDEX(TblLevPris,MATCH(Leverantor,TblLev,0))),"")</f>
        <v/>
      </c>
      <c r="J35" s="35" t="str">
        <f>IFERROR(I35*G35,"")</f>
        <v/>
      </c>
      <c r="L35" s="55" t="str">
        <f>IF(AND(F35&lt;&gt;"",E35="")=TRUE,"Antal timmar per tillfälle behöver anges","")</f>
        <v/>
      </c>
    </row>
    <row r="36" spans="2:15" x14ac:dyDescent="0.2">
      <c r="B36" s="66"/>
      <c r="C36" s="70"/>
      <c r="D36" s="68"/>
      <c r="E36" s="54"/>
      <c r="F36" s="83"/>
      <c r="G36" s="85" t="str">
        <f>IF(F36*E36=0,"",F36*E36)</f>
        <v/>
      </c>
      <c r="H36" s="86"/>
      <c r="I36" s="47" t="str">
        <f>IFERROR(IF(G36="","",INDEX(TblLevPris,MATCH(Leverantor,TblLev,0))),"")</f>
        <v/>
      </c>
      <c r="J36" s="35" t="str">
        <f>IFERROR(I36*G36,"")</f>
        <v/>
      </c>
      <c r="L36" s="55" t="str">
        <f>IF(AND(F36&lt;&gt;"",E36="")=TRUE,"Antal timmar per tillfälle behöver anges","")</f>
        <v/>
      </c>
      <c r="N36" s="18"/>
    </row>
    <row r="37" spans="2:15" x14ac:dyDescent="0.2">
      <c r="B37" s="66"/>
      <c r="C37" s="70"/>
      <c r="D37" s="68"/>
      <c r="E37" s="54"/>
      <c r="F37" s="83"/>
      <c r="G37" s="85" t="str">
        <f>IF(F37*E37=0,"",F37*E37)</f>
        <v/>
      </c>
      <c r="H37" s="86"/>
      <c r="I37" s="47" t="str">
        <f>IFERROR(IF(G37="","",INDEX(TblLevPris,MATCH(Leverantor,TblLev,0))),"")</f>
        <v/>
      </c>
      <c r="J37" s="35" t="str">
        <f>IFERROR(I37*G37,"")</f>
        <v/>
      </c>
      <c r="L37" s="55" t="str">
        <f>IF(AND(F37&lt;&gt;"",E37="")=TRUE,"Antal timmar per tillfälle behöver anges","")</f>
        <v/>
      </c>
      <c r="N37" s="18"/>
    </row>
    <row r="38" spans="2:15" x14ac:dyDescent="0.2">
      <c r="B38" s="66"/>
      <c r="C38" s="70"/>
      <c r="D38" s="68"/>
      <c r="E38" s="54"/>
      <c r="F38" s="83"/>
      <c r="G38" s="85" t="str">
        <f>IF(F38*E38=0,"",F38*E38)</f>
        <v/>
      </c>
      <c r="H38" s="86"/>
      <c r="I38" s="47" t="str">
        <f>IFERROR(IF(G38="","",INDEX(TblLevPris,MATCH(Leverantor,TblLev,0))),"")</f>
        <v/>
      </c>
      <c r="J38" s="35" t="str">
        <f>IFERROR(I38*G38,"")</f>
        <v/>
      </c>
      <c r="L38" s="55" t="str">
        <f>IF(AND(F38&lt;&gt;"",E38="")=TRUE,"Antal timmar per tillfälle behöver anges","")</f>
        <v/>
      </c>
      <c r="N38" s="18"/>
    </row>
    <row r="39" spans="2:15" s="61" customFormat="1" ht="16.5" customHeight="1" x14ac:dyDescent="0.2">
      <c r="B39" s="26"/>
      <c r="C39" s="60"/>
      <c r="D39" s="60"/>
      <c r="E39" s="60"/>
      <c r="F39" s="60"/>
      <c r="G39" s="60"/>
      <c r="K39" s="60"/>
      <c r="L39" s="60"/>
      <c r="M39" s="60"/>
      <c r="N39" s="60"/>
    </row>
    <row r="40" spans="2:15" s="61" customFormat="1" ht="16.5" hidden="1" customHeight="1" x14ac:dyDescent="0.2">
      <c r="B40" s="27"/>
      <c r="C40" s="60"/>
      <c r="D40" s="60"/>
      <c r="E40" s="60"/>
      <c r="F40" s="60"/>
      <c r="G40" s="60"/>
      <c r="K40" s="60"/>
      <c r="L40" s="60"/>
      <c r="M40" s="60"/>
      <c r="N40" s="60"/>
    </row>
    <row r="41" spans="2:15" s="61" customFormat="1" ht="16.5" customHeight="1" x14ac:dyDescent="0.2">
      <c r="C41" s="60"/>
      <c r="D41" s="60"/>
      <c r="E41" s="60"/>
      <c r="F41" s="60"/>
      <c r="G41" s="60"/>
      <c r="H41" s="62"/>
      <c r="I41" s="63"/>
      <c r="J41" s="60"/>
      <c r="K41" s="60"/>
      <c r="L41" s="60"/>
      <c r="M41" s="60"/>
      <c r="N41" s="60"/>
    </row>
    <row r="42" spans="2:15" ht="51" x14ac:dyDescent="0.2">
      <c r="B42" s="32" t="s">
        <v>26</v>
      </c>
      <c r="C42" s="34" t="s">
        <v>47</v>
      </c>
      <c r="D42" s="32" t="s">
        <v>48</v>
      </c>
      <c r="E42" s="32" t="s">
        <v>45</v>
      </c>
      <c r="F42" s="32" t="s">
        <v>67</v>
      </c>
      <c r="G42" s="89" t="s">
        <v>42</v>
      </c>
      <c r="H42" s="90"/>
      <c r="I42" s="32" t="s">
        <v>29</v>
      </c>
      <c r="J42" s="32" t="s">
        <v>35</v>
      </c>
    </row>
    <row r="43" spans="2:15" x14ac:dyDescent="0.2">
      <c r="B43" s="74"/>
      <c r="C43" s="71"/>
      <c r="D43" s="68"/>
      <c r="E43" s="72"/>
      <c r="F43" s="84"/>
      <c r="G43" s="87" t="str">
        <f>IF(F43*E43=0,"",F43*E43)</f>
        <v/>
      </c>
      <c r="H43" s="88"/>
      <c r="I43" s="51"/>
      <c r="J43" s="35" t="str">
        <f>IFERROR(I43*G43,"")</f>
        <v/>
      </c>
      <c r="L43" s="50" t="str">
        <f>IF(AND(I43&lt;&gt;"",G43="")=TRUE,"Anbudspris ska ej anges",IF(OR(IF(AND(I43&lt;&gt;"",G43&lt;&gt;"")=TRUE,TRUE,FALSE),IF(AND(I43="",G43="")=TRUE,TRUE,FALSE))=TRUE,"","Anbudspris behöver anges"))</f>
        <v/>
      </c>
      <c r="O43" t="b">
        <f>L43&lt;&gt;""</f>
        <v>0</v>
      </c>
    </row>
    <row r="44" spans="2:15" x14ac:dyDescent="0.2">
      <c r="B44" s="74"/>
      <c r="C44" s="70"/>
      <c r="D44" s="68"/>
      <c r="E44" s="72"/>
      <c r="F44" s="84"/>
      <c r="G44" s="87" t="str">
        <f>IF(F44*E44=0,"",F44*E44)</f>
        <v/>
      </c>
      <c r="H44" s="88"/>
      <c r="I44" s="51"/>
      <c r="J44" s="35" t="str">
        <f>IFERROR(I44*G44,"")</f>
        <v/>
      </c>
      <c r="L44" s="50" t="str">
        <f>IF(AND(I44&lt;&gt;"",G44="")=TRUE,"Anbudspris ska ej anges",IF(OR(IF(AND(I44&lt;&gt;"",G44&lt;&gt;"")=TRUE,TRUE,FALSE),IF(AND(I44="",G44="")=TRUE,TRUE,FALSE))=TRUE,"","Anbudspris behöver anges"))</f>
        <v/>
      </c>
      <c r="N44" s="18"/>
      <c r="O44" t="b">
        <f t="shared" ref="O44:O46" si="0">L44&lt;&gt;""</f>
        <v>0</v>
      </c>
    </row>
    <row r="45" spans="2:15" x14ac:dyDescent="0.2">
      <c r="B45" s="74"/>
      <c r="C45" s="71"/>
      <c r="D45" s="68"/>
      <c r="E45" s="72"/>
      <c r="F45" s="84"/>
      <c r="G45" s="87" t="str">
        <f>IF(F45*E45=0,"",F45*E45)</f>
        <v/>
      </c>
      <c r="H45" s="88"/>
      <c r="I45" s="51"/>
      <c r="J45" s="35" t="str">
        <f>IFERROR(I45*G45,"")</f>
        <v/>
      </c>
      <c r="L45" s="50" t="str">
        <f>IF(AND(I45&lt;&gt;"",G45="")=TRUE,"Anbudspris ska ej anges",IF(OR(IF(AND(I45&lt;&gt;"",G45&lt;&gt;"")=TRUE,TRUE,FALSE),IF(AND(I45="",G45="")=TRUE,TRUE,FALSE))=TRUE,"","Anbudspris behöver anges"))</f>
        <v/>
      </c>
      <c r="O45" t="b">
        <f t="shared" si="0"/>
        <v>0</v>
      </c>
    </row>
    <row r="46" spans="2:15" x14ac:dyDescent="0.2">
      <c r="B46" s="74"/>
      <c r="C46" s="70"/>
      <c r="D46" s="68"/>
      <c r="E46" s="72"/>
      <c r="F46" s="84"/>
      <c r="G46" s="87" t="str">
        <f>IF(F46*E46=0,"",F46*E46)</f>
        <v/>
      </c>
      <c r="H46" s="88"/>
      <c r="I46" s="51"/>
      <c r="J46" s="35" t="str">
        <f>IFERROR(I46*G46,"")</f>
        <v/>
      </c>
      <c r="L46" s="50" t="str">
        <f>IF(AND(I46&lt;&gt;"",G46="")=TRUE,"Anbudspris ska ej anges",IF(OR(IF(AND(I46&lt;&gt;"",G46&lt;&gt;"")=TRUE,TRUE,FALSE),IF(AND(I46="",G46="")=TRUE,TRUE,FALSE))=TRUE,"","Anbudspris behöver anges"))</f>
        <v/>
      </c>
      <c r="O46" t="b">
        <f t="shared" si="0"/>
        <v>0</v>
      </c>
    </row>
    <row r="47" spans="2:15" ht="14.1" customHeight="1" x14ac:dyDescent="0.2"/>
    <row r="48" spans="2:15" ht="38.25" x14ac:dyDescent="0.2">
      <c r="B48" s="32" t="s">
        <v>32</v>
      </c>
      <c r="C48" s="34" t="s">
        <v>47</v>
      </c>
      <c r="D48" s="32" t="s">
        <v>48</v>
      </c>
      <c r="E48" s="32" t="s">
        <v>31</v>
      </c>
      <c r="F48" s="32" t="s">
        <v>67</v>
      </c>
      <c r="G48" s="89" t="s">
        <v>43</v>
      </c>
      <c r="H48" s="90"/>
      <c r="I48" s="32" t="s">
        <v>5</v>
      </c>
      <c r="J48" s="32" t="s">
        <v>35</v>
      </c>
    </row>
    <row r="49" spans="2:15" x14ac:dyDescent="0.2">
      <c r="B49" s="74"/>
      <c r="C49" s="71"/>
      <c r="D49" s="68"/>
      <c r="E49" s="72"/>
      <c r="F49" s="84"/>
      <c r="G49" s="87" t="str">
        <f t="shared" ref="G49:G56" si="1">IF(F49*E49=0,"",F49*E49)</f>
        <v/>
      </c>
      <c r="H49" s="88"/>
      <c r="I49" s="51"/>
      <c r="J49" s="35" t="str">
        <f t="shared" ref="J49:J56" si="2">IFERROR(I49*G49,"")</f>
        <v/>
      </c>
      <c r="L49" s="50" t="str">
        <f t="shared" ref="L49:L56" si="3">IF(AND(I49&lt;&gt;"",G49="")=TRUE,"Anbudspris ska ej anges",IF(OR(IF(AND(I49&lt;&gt;"",G49&lt;&gt;"")=TRUE,TRUE,FALSE),IF(AND(I49="",G49="")=TRUE,TRUE,FALSE))=TRUE,"","Anbudspris behöver anges"))</f>
        <v/>
      </c>
      <c r="O49" t="b">
        <f t="shared" ref="O49:O56" si="4">L49&lt;&gt;""</f>
        <v>0</v>
      </c>
    </row>
    <row r="50" spans="2:15" x14ac:dyDescent="0.2">
      <c r="B50" s="74"/>
      <c r="C50" s="71"/>
      <c r="D50" s="68"/>
      <c r="E50" s="72"/>
      <c r="F50" s="84"/>
      <c r="G50" s="87" t="str">
        <f t="shared" si="1"/>
        <v/>
      </c>
      <c r="H50" s="88"/>
      <c r="I50" s="51"/>
      <c r="J50" s="35" t="str">
        <f t="shared" si="2"/>
        <v/>
      </c>
      <c r="L50" s="50" t="str">
        <f t="shared" si="3"/>
        <v/>
      </c>
      <c r="O50" t="b">
        <f t="shared" si="4"/>
        <v>0</v>
      </c>
    </row>
    <row r="51" spans="2:15" x14ac:dyDescent="0.2">
      <c r="B51" s="74"/>
      <c r="C51" s="70"/>
      <c r="D51" s="73"/>
      <c r="E51" s="72"/>
      <c r="F51" s="84"/>
      <c r="G51" s="87" t="str">
        <f t="shared" si="1"/>
        <v/>
      </c>
      <c r="H51" s="88"/>
      <c r="I51" s="51"/>
      <c r="J51" s="35" t="str">
        <f t="shared" si="2"/>
        <v/>
      </c>
      <c r="L51" s="50" t="str">
        <f t="shared" si="3"/>
        <v/>
      </c>
      <c r="N51" s="18"/>
      <c r="O51" t="b">
        <f t="shared" si="4"/>
        <v>0</v>
      </c>
    </row>
    <row r="52" spans="2:15" x14ac:dyDescent="0.2">
      <c r="B52" s="74"/>
      <c r="C52" s="74"/>
      <c r="D52" s="73"/>
      <c r="E52" s="72"/>
      <c r="F52" s="84"/>
      <c r="G52" s="87" t="str">
        <f t="shared" si="1"/>
        <v/>
      </c>
      <c r="H52" s="88"/>
      <c r="I52" s="51"/>
      <c r="J52" s="35" t="str">
        <f t="shared" si="2"/>
        <v/>
      </c>
      <c r="L52" s="50" t="str">
        <f t="shared" si="3"/>
        <v/>
      </c>
      <c r="O52" t="b">
        <f t="shared" si="4"/>
        <v>0</v>
      </c>
    </row>
    <row r="53" spans="2:15" x14ac:dyDescent="0.2">
      <c r="B53" s="74"/>
      <c r="C53" s="74"/>
      <c r="D53" s="73"/>
      <c r="E53" s="72"/>
      <c r="F53" s="84"/>
      <c r="G53" s="87" t="str">
        <f t="shared" si="1"/>
        <v/>
      </c>
      <c r="H53" s="88"/>
      <c r="I53" s="51"/>
      <c r="J53" s="35" t="str">
        <f t="shared" si="2"/>
        <v/>
      </c>
      <c r="L53" s="50" t="str">
        <f t="shared" si="3"/>
        <v/>
      </c>
      <c r="O53" t="b">
        <f>L53&lt;&gt;""</f>
        <v>0</v>
      </c>
    </row>
    <row r="54" spans="2:15" x14ac:dyDescent="0.2">
      <c r="B54" s="74"/>
      <c r="C54" s="74"/>
      <c r="D54" s="73"/>
      <c r="E54" s="72"/>
      <c r="F54" s="84"/>
      <c r="G54" s="87" t="str">
        <f t="shared" ref="G54" si="5">IF(F54*E54=0,"",F54*E54)</f>
        <v/>
      </c>
      <c r="H54" s="88"/>
      <c r="I54" s="51"/>
      <c r="J54" s="35" t="str">
        <f t="shared" ref="J54" si="6">IFERROR(I54*G54,"")</f>
        <v/>
      </c>
      <c r="L54" s="50" t="str">
        <f t="shared" ref="L54" si="7">IF(AND(I54&lt;&gt;"",G54="")=TRUE,"Anbudspris ska ej anges",IF(OR(IF(AND(I54&lt;&gt;"",G54&lt;&gt;"")=TRUE,TRUE,FALSE),IF(AND(I54="",G54="")=TRUE,TRUE,FALSE))=TRUE,"","Anbudspris behöver anges"))</f>
        <v/>
      </c>
      <c r="O54" t="b">
        <f>L54&lt;&gt;""</f>
        <v>0</v>
      </c>
    </row>
    <row r="55" spans="2:15" x14ac:dyDescent="0.2">
      <c r="B55" s="74"/>
      <c r="C55" s="74"/>
      <c r="D55" s="73"/>
      <c r="E55" s="72"/>
      <c r="F55" s="84"/>
      <c r="G55" s="87" t="str">
        <f t="shared" ref="G55" si="8">IF(F55*E55=0,"",F55*E55)</f>
        <v/>
      </c>
      <c r="H55" s="88"/>
      <c r="I55" s="51"/>
      <c r="J55" s="35" t="str">
        <f t="shared" ref="J55" si="9">IFERROR(I55*G55,"")</f>
        <v/>
      </c>
      <c r="L55" s="50" t="str">
        <f t="shared" ref="L55" si="10">IF(AND(I55&lt;&gt;"",G55="")=TRUE,"Anbudspris ska ej anges",IF(OR(IF(AND(I55&lt;&gt;"",G55&lt;&gt;"")=TRUE,TRUE,FALSE),IF(AND(I55="",G55="")=TRUE,TRUE,FALSE))=TRUE,"","Anbudspris behöver anges"))</f>
        <v/>
      </c>
      <c r="O55" t="b">
        <f>L55&lt;&gt;""</f>
        <v>0</v>
      </c>
    </row>
    <row r="56" spans="2:15" x14ac:dyDescent="0.2">
      <c r="B56" s="74"/>
      <c r="C56" s="74"/>
      <c r="D56" s="73"/>
      <c r="E56" s="72"/>
      <c r="F56" s="84"/>
      <c r="G56" s="87" t="str">
        <f t="shared" si="1"/>
        <v/>
      </c>
      <c r="H56" s="88"/>
      <c r="I56" s="51"/>
      <c r="J56" s="35" t="str">
        <f t="shared" si="2"/>
        <v/>
      </c>
      <c r="L56" s="50" t="str">
        <f t="shared" si="3"/>
        <v/>
      </c>
      <c r="O56" t="b">
        <f t="shared" si="4"/>
        <v>0</v>
      </c>
    </row>
    <row r="57" spans="2:15" ht="14.1" customHeight="1" x14ac:dyDescent="0.2"/>
    <row r="58" spans="2:15" ht="38.25" x14ac:dyDescent="0.2">
      <c r="B58" s="32" t="s">
        <v>28</v>
      </c>
      <c r="C58" s="34" t="s">
        <v>47</v>
      </c>
      <c r="D58" s="32" t="s">
        <v>48</v>
      </c>
      <c r="E58" s="28" t="s">
        <v>44</v>
      </c>
      <c r="F58" s="28" t="s">
        <v>68</v>
      </c>
      <c r="G58" s="89" t="s">
        <v>69</v>
      </c>
      <c r="H58" s="90"/>
      <c r="I58" s="28" t="s">
        <v>5</v>
      </c>
      <c r="J58" s="28" t="s">
        <v>35</v>
      </c>
    </row>
    <row r="59" spans="2:15" x14ac:dyDescent="0.2">
      <c r="B59" s="74"/>
      <c r="C59" s="70"/>
      <c r="D59" s="68"/>
      <c r="E59" s="72"/>
      <c r="F59" s="84"/>
      <c r="G59" s="87" t="str">
        <f>IF(F59*E59=0,"",F59*E59)</f>
        <v/>
      </c>
      <c r="H59" s="88"/>
      <c r="I59" s="51"/>
      <c r="J59" s="35" t="str">
        <f>IFERROR(I59*G59,"")</f>
        <v/>
      </c>
      <c r="L59" s="50" t="str">
        <f>IF(AND(I59&lt;&gt;"",G59="")=TRUE,"Anbudspris ska ej anges",IF(OR(IF(AND(I59&lt;&gt;"",G59&lt;&gt;"")=TRUE,TRUE,FALSE),IF(AND(I59="",G59="")=TRUE,TRUE,FALSE))=TRUE,"","Anbudspris behöver anges"))</f>
        <v/>
      </c>
      <c r="N59" s="18"/>
      <c r="O59" t="b">
        <f t="shared" ref="O59:O63" si="11">L59&lt;&gt;""</f>
        <v>0</v>
      </c>
    </row>
    <row r="60" spans="2:15" x14ac:dyDescent="0.2">
      <c r="B60" s="74"/>
      <c r="C60" s="70"/>
      <c r="D60" s="68"/>
      <c r="E60" s="72"/>
      <c r="F60" s="84"/>
      <c r="G60" s="87" t="str">
        <f>IF(F60*E60=0,"",F60*E60)</f>
        <v/>
      </c>
      <c r="H60" s="88"/>
      <c r="I60" s="51"/>
      <c r="J60" s="35" t="str">
        <f>IFERROR(I60*G60,"")</f>
        <v/>
      </c>
      <c r="L60" s="50" t="str">
        <f>IF(AND(I60&lt;&gt;"",G60="")=TRUE,"Anbudspris ska ej anges",IF(OR(IF(AND(I60&lt;&gt;"",G60&lt;&gt;"")=TRUE,TRUE,FALSE),IF(AND(I60="",G60="")=TRUE,TRUE,FALSE))=TRUE,"","Anbudspris behöver anges"))</f>
        <v/>
      </c>
      <c r="O60" t="b">
        <f t="shared" si="11"/>
        <v>0</v>
      </c>
    </row>
    <row r="61" spans="2:15" x14ac:dyDescent="0.2">
      <c r="B61" s="74"/>
      <c r="C61" s="71"/>
      <c r="D61" s="68"/>
      <c r="E61" s="72"/>
      <c r="F61" s="84"/>
      <c r="G61" s="87" t="str">
        <f>IF(F61*E61=0,"",F61*E61)</f>
        <v/>
      </c>
      <c r="H61" s="88"/>
      <c r="I61" s="51"/>
      <c r="J61" s="35" t="str">
        <f>IFERROR(I61*G61,"")</f>
        <v/>
      </c>
      <c r="L61" s="50" t="str">
        <f>IF(AND(I61&lt;&gt;"",G61="")=TRUE,"Anbudspris ska ej anges",IF(OR(IF(AND(I61&lt;&gt;"",G61&lt;&gt;"")=TRUE,TRUE,FALSE),IF(AND(I61="",G61="")=TRUE,TRUE,FALSE))=TRUE,"","Anbudspris behöver anges"))</f>
        <v/>
      </c>
      <c r="O61" t="b">
        <f t="shared" si="11"/>
        <v>0</v>
      </c>
    </row>
    <row r="62" spans="2:15" x14ac:dyDescent="0.2">
      <c r="B62" s="74"/>
      <c r="C62" s="71"/>
      <c r="D62" s="68"/>
      <c r="E62" s="72"/>
      <c r="F62" s="84"/>
      <c r="G62" s="87" t="str">
        <f>IF(F62*E62=0,"",F62*E62)</f>
        <v/>
      </c>
      <c r="H62" s="88"/>
      <c r="I62" s="51"/>
      <c r="J62" s="35" t="str">
        <f>IFERROR(I62*G62,"")</f>
        <v/>
      </c>
      <c r="L62" s="50" t="str">
        <f>IF(AND(I62&lt;&gt;"",G62="")=TRUE,"Anbudspris ska ej anges",IF(OR(IF(AND(I62&lt;&gt;"",G62&lt;&gt;"")=TRUE,TRUE,FALSE),IF(AND(I62="",G62="")=TRUE,TRUE,FALSE))=TRUE,"","Anbudspris behöver anges"))</f>
        <v/>
      </c>
      <c r="O62" t="b">
        <f t="shared" ref="O62" si="12">L62&lt;&gt;""</f>
        <v>0</v>
      </c>
    </row>
    <row r="63" spans="2:15" x14ac:dyDescent="0.2">
      <c r="B63" s="74"/>
      <c r="C63" s="71"/>
      <c r="D63" s="68"/>
      <c r="E63" s="72"/>
      <c r="F63" s="84"/>
      <c r="G63" s="87" t="str">
        <f>IF(F63*E63=0,"",F63*E63)</f>
        <v/>
      </c>
      <c r="H63" s="88"/>
      <c r="I63" s="51"/>
      <c r="J63" s="35" t="str">
        <f>IFERROR(I63*G63,"")</f>
        <v/>
      </c>
      <c r="L63" s="50" t="str">
        <f>IF(AND(I63&lt;&gt;"",G63="")=TRUE,"Anbudspris ska ej anges",IF(OR(IF(AND(I63&lt;&gt;"",G63&lt;&gt;"")=TRUE,TRUE,FALSE),IF(AND(I63="",G63="")=TRUE,TRUE,FALSE))=TRUE,"","Anbudspris behöver anges"))</f>
        <v/>
      </c>
      <c r="O63" t="b">
        <f t="shared" si="11"/>
        <v>0</v>
      </c>
    </row>
    <row r="64" spans="2:15" ht="9.9499999999999993" customHeight="1" x14ac:dyDescent="0.2">
      <c r="C64" s="107" t="str">
        <f>IF(OR(O43:O63)=TRUE,"Kontrollera att anbudspriser är angivna på rätt rader","")</f>
        <v/>
      </c>
      <c r="D64" s="107"/>
      <c r="E64" s="107"/>
      <c r="F64" s="107"/>
    </row>
    <row r="65" spans="2:11" ht="15.95" customHeight="1" x14ac:dyDescent="0.2">
      <c r="B65" s="64" t="s">
        <v>33</v>
      </c>
      <c r="C65" s="108"/>
      <c r="D65" s="108"/>
      <c r="E65" s="108"/>
      <c r="F65" s="108"/>
      <c r="I65" s="56" t="s">
        <v>70</v>
      </c>
      <c r="J65" s="57">
        <f>SUM($J$25:$J$29,$J$34:$J$38,$J$43:$J$46,$J$49:$J$56,$J$59:$J$63)</f>
        <v>0</v>
      </c>
    </row>
    <row r="66" spans="2:11" ht="15.95" customHeight="1" x14ac:dyDescent="0.2">
      <c r="B66" s="106" t="s">
        <v>76</v>
      </c>
      <c r="C66" s="106"/>
      <c r="D66" s="106"/>
      <c r="E66" s="106"/>
      <c r="I66" s="56" t="s">
        <v>72</v>
      </c>
      <c r="J66" s="75"/>
      <c r="K66" s="30"/>
    </row>
    <row r="67" spans="2:11" ht="12" customHeight="1" x14ac:dyDescent="0.25">
      <c r="B67" s="106"/>
      <c r="C67" s="106"/>
      <c r="D67" s="106"/>
      <c r="E67" s="106"/>
      <c r="I67" s="33"/>
      <c r="J67" s="58"/>
    </row>
    <row r="68" spans="2:11" ht="27.95" customHeight="1" x14ac:dyDescent="0.2">
      <c r="B68" s="65" t="s">
        <v>78</v>
      </c>
      <c r="I68" s="17" t="s">
        <v>46</v>
      </c>
      <c r="J68" s="31">
        <f>($J$65/12)*$J$66</f>
        <v>0</v>
      </c>
    </row>
  </sheetData>
  <sheetProtection algorithmName="SHA-512" hashValue="al82bf/5HB6RLau13LHEMU9R7IE/ofQSpZ8HNEOjADrI8gTkqcsFTeYJ57qIsiK9UwJXTRgxwgEzvurRddb9bw==" saltValue="quhvPlJ72wV4KPfL21Dt1A==" spinCount="100000" sheet="1" formatColumns="0" formatRows="0" selectLockedCells="1"/>
  <mergeCells count="47">
    <mergeCell ref="G24:H24"/>
    <mergeCell ref="G56:H56"/>
    <mergeCell ref="B66:E67"/>
    <mergeCell ref="G58:H58"/>
    <mergeCell ref="G59:H59"/>
    <mergeCell ref="G60:H60"/>
    <mergeCell ref="G61:H61"/>
    <mergeCell ref="G63:H63"/>
    <mergeCell ref="C64:F65"/>
    <mergeCell ref="G62:H62"/>
    <mergeCell ref="G48:H48"/>
    <mergeCell ref="G50:H50"/>
    <mergeCell ref="G51:H51"/>
    <mergeCell ref="G52:H52"/>
    <mergeCell ref="G53:H53"/>
    <mergeCell ref="G46:H46"/>
    <mergeCell ref="G54:H54"/>
    <mergeCell ref="G55:H55"/>
    <mergeCell ref="B4:C4"/>
    <mergeCell ref="B7:C7"/>
    <mergeCell ref="B6:C6"/>
    <mergeCell ref="B8:C8"/>
    <mergeCell ref="B9:C9"/>
    <mergeCell ref="B10:C10"/>
    <mergeCell ref="B11:C11"/>
    <mergeCell ref="B13:C13"/>
    <mergeCell ref="B15:C15"/>
    <mergeCell ref="D9:H9"/>
    <mergeCell ref="E4:J4"/>
    <mergeCell ref="E6:J6"/>
    <mergeCell ref="E7:J7"/>
    <mergeCell ref="G42:H42"/>
    <mergeCell ref="G25:H25"/>
    <mergeCell ref="G26:H26"/>
    <mergeCell ref="G49:H49"/>
    <mergeCell ref="G27:H27"/>
    <mergeCell ref="G28:H28"/>
    <mergeCell ref="G29:H29"/>
    <mergeCell ref="G43:H43"/>
    <mergeCell ref="G44:H44"/>
    <mergeCell ref="G33:H33"/>
    <mergeCell ref="G34:H34"/>
    <mergeCell ref="G35:H35"/>
    <mergeCell ref="G36:H36"/>
    <mergeCell ref="G37:H37"/>
    <mergeCell ref="G38:H38"/>
    <mergeCell ref="G45:H45"/>
  </mergeCells>
  <conditionalFormatting sqref="C43:H46 C49:H53 C59:H61 C63:H63 C56:H56 C25:H29 C34:H38">
    <cfRule type="expression" dxfId="23" priority="26">
      <formula>$B25=""</formula>
    </cfRule>
  </conditionalFormatting>
  <conditionalFormatting sqref="G25:G29 G43:G46 G49:G53 G59:G61 G63 G56">
    <cfRule type="expression" dxfId="22" priority="24">
      <formula>$E25*$F25&lt;&gt;0</formula>
    </cfRule>
  </conditionalFormatting>
  <conditionalFormatting sqref="J25:J29 J43:J46 J49:J53 J59:J61 J63 J56">
    <cfRule type="expression" dxfId="21" priority="23">
      <formula>$I25&lt;&gt;""</formula>
    </cfRule>
  </conditionalFormatting>
  <conditionalFormatting sqref="L43:L53 L63 L56:L61">
    <cfRule type="expression" dxfId="20" priority="20">
      <formula>$L43&lt;&gt;""</formula>
    </cfRule>
  </conditionalFormatting>
  <conditionalFormatting sqref="I25:I29">
    <cfRule type="expression" dxfId="19" priority="27">
      <formula>$G25&lt;&gt;""</formula>
    </cfRule>
  </conditionalFormatting>
  <conditionalFormatting sqref="I43:I46 I49:I53 I59:I61 I63 I56">
    <cfRule type="expression" dxfId="18" priority="28">
      <formula>$G43=""</formula>
    </cfRule>
  </conditionalFormatting>
  <conditionalFormatting sqref="G34:G38">
    <cfRule type="expression" dxfId="17" priority="17">
      <formula>$E34*$F34&lt;&gt;0</formula>
    </cfRule>
  </conditionalFormatting>
  <conditionalFormatting sqref="J34:J38">
    <cfRule type="expression" dxfId="16" priority="16">
      <formula>$I34&lt;&gt;""</formula>
    </cfRule>
  </conditionalFormatting>
  <conditionalFormatting sqref="I34:I38">
    <cfRule type="expression" dxfId="15" priority="19">
      <formula>$G34&lt;&gt;""</formula>
    </cfRule>
  </conditionalFormatting>
  <conditionalFormatting sqref="C62:H62">
    <cfRule type="expression" dxfId="14" priority="14">
      <formula>$B62=""</formula>
    </cfRule>
  </conditionalFormatting>
  <conditionalFormatting sqref="G62">
    <cfRule type="expression" dxfId="13" priority="13">
      <formula>$E62*$F62&lt;&gt;0</formula>
    </cfRule>
  </conditionalFormatting>
  <conditionalFormatting sqref="J62">
    <cfRule type="expression" dxfId="12" priority="12">
      <formula>$I62&lt;&gt;""</formula>
    </cfRule>
  </conditionalFormatting>
  <conditionalFormatting sqref="L62">
    <cfRule type="expression" dxfId="11" priority="11">
      <formula>$L62&lt;&gt;""</formula>
    </cfRule>
  </conditionalFormatting>
  <conditionalFormatting sqref="I62">
    <cfRule type="expression" dxfId="10" priority="15">
      <formula>$G62=""</formula>
    </cfRule>
  </conditionalFormatting>
  <conditionalFormatting sqref="C54:H54">
    <cfRule type="expression" dxfId="9" priority="9">
      <formula>$B54=""</formula>
    </cfRule>
  </conditionalFormatting>
  <conditionalFormatting sqref="G54">
    <cfRule type="expression" dxfId="8" priority="8">
      <formula>$E54*$F54&lt;&gt;0</formula>
    </cfRule>
  </conditionalFormatting>
  <conditionalFormatting sqref="J54">
    <cfRule type="expression" dxfId="7" priority="7">
      <formula>$I54&lt;&gt;""</formula>
    </cfRule>
  </conditionalFormatting>
  <conditionalFormatting sqref="L54">
    <cfRule type="expression" dxfId="6" priority="6">
      <formula>$L54&lt;&gt;""</formula>
    </cfRule>
  </conditionalFormatting>
  <conditionalFormatting sqref="I54">
    <cfRule type="expression" dxfId="5" priority="10">
      <formula>$G54=""</formula>
    </cfRule>
  </conditionalFormatting>
  <conditionalFormatting sqref="C55:H55">
    <cfRule type="expression" dxfId="4" priority="4">
      <formula>$B55=""</formula>
    </cfRule>
  </conditionalFormatting>
  <conditionalFormatting sqref="G55">
    <cfRule type="expression" dxfId="3" priority="3">
      <formula>$E55*$F55&lt;&gt;0</formula>
    </cfRule>
  </conditionalFormatting>
  <conditionalFormatting sqref="J55">
    <cfRule type="expression" dxfId="2" priority="2">
      <formula>$I55&lt;&gt;""</formula>
    </cfRule>
  </conditionalFormatting>
  <conditionalFormatting sqref="L55">
    <cfRule type="expression" dxfId="1" priority="1">
      <formula>$L55&lt;&gt;""</formula>
    </cfRule>
  </conditionalFormatting>
  <conditionalFormatting sqref="I55">
    <cfRule type="expression" dxfId="0" priority="5">
      <formula>$G55=""</formula>
    </cfRule>
  </conditionalFormatting>
  <dataValidations count="2">
    <dataValidation type="list" allowBlank="1" showInputMessage="1" showErrorMessage="1" sqref="E7:J7" xr:uid="{9EF83E8D-0769-4BB3-95AF-3EF69E82E4D8}">
      <formula1>TblLev</formula1>
    </dataValidation>
    <dataValidation type="list" allowBlank="1" showInputMessage="1" showErrorMessage="1" sqref="C34:C38 C43:C46 C59:C63 C25:C29 C49:C56" xr:uid="{8570D13F-D73D-437D-B201-27412854AA41}">
      <formula1>TblOption</formula1>
    </dataValidation>
  </dataValidations>
  <pageMargins left="0.19685039370078741" right="0.11811023622047245" top="0.74803149606299213" bottom="0.74803149606299213" header="0.31496062992125984" footer="0.31496062992125984"/>
  <pageSetup scale="6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Button 6">
              <controlPr defaultSize="0" print="0" autoFill="0" autoPict="0" macro="[0]!Savepdf">
                <anchor moveWithCells="1">
                  <from>
                    <xdr:col>8</xdr:col>
                    <xdr:colOff>0</xdr:colOff>
                    <xdr:row>9</xdr:row>
                    <xdr:rowOff>123825</xdr:rowOff>
                  </from>
                  <to>
                    <xdr:col>9</xdr:col>
                    <xdr:colOff>657225</xdr:colOff>
                    <xdr:row>10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4D407-7310-474D-BAE0-450C7840F86F}">
  <sheetPr codeName="Blad2"/>
  <dimension ref="B2:E13"/>
  <sheetViews>
    <sheetView workbookViewId="0"/>
  </sheetViews>
  <sheetFormatPr defaultRowHeight="14.25" x14ac:dyDescent="0.2"/>
  <cols>
    <col min="2" max="2" width="32.375" bestFit="1" customWidth="1"/>
    <col min="3" max="3" width="10.625" bestFit="1" customWidth="1"/>
    <col min="5" max="5" width="10.125" customWidth="1"/>
    <col min="6" max="7" width="9" customWidth="1"/>
  </cols>
  <sheetData>
    <row r="2" spans="2:5" ht="15.75" thickBot="1" x14ac:dyDescent="0.3">
      <c r="B2" s="23" t="s">
        <v>37</v>
      </c>
      <c r="C2" s="24" t="s">
        <v>38</v>
      </c>
      <c r="E2" s="24" t="s">
        <v>40</v>
      </c>
    </row>
    <row r="3" spans="2:5" x14ac:dyDescent="0.2">
      <c r="B3" s="21" t="s">
        <v>39</v>
      </c>
      <c r="C3" s="22"/>
      <c r="E3" s="22"/>
    </row>
    <row r="4" spans="2:5" x14ac:dyDescent="0.2">
      <c r="B4" s="13" t="s">
        <v>15</v>
      </c>
      <c r="C4" s="13">
        <v>247.79</v>
      </c>
      <c r="E4" s="22" t="s">
        <v>34</v>
      </c>
    </row>
    <row r="5" spans="2:5" x14ac:dyDescent="0.2">
      <c r="B5" s="13" t="s">
        <v>16</v>
      </c>
      <c r="C5" s="6">
        <v>247.89</v>
      </c>
    </row>
    <row r="6" spans="2:5" x14ac:dyDescent="0.2">
      <c r="B6" s="13" t="s">
        <v>17</v>
      </c>
      <c r="C6" s="13">
        <v>248.79</v>
      </c>
    </row>
    <row r="7" spans="2:5" x14ac:dyDescent="0.2">
      <c r="B7" s="13" t="s">
        <v>18</v>
      </c>
      <c r="C7" s="6">
        <v>247.79</v>
      </c>
    </row>
    <row r="8" spans="2:5" x14ac:dyDescent="0.2">
      <c r="B8" s="13" t="s">
        <v>19</v>
      </c>
      <c r="C8" s="13">
        <v>248.94</v>
      </c>
    </row>
    <row r="9" spans="2:5" x14ac:dyDescent="0.2">
      <c r="B9" s="13" t="s">
        <v>20</v>
      </c>
      <c r="C9" s="13">
        <v>248.79</v>
      </c>
    </row>
    <row r="10" spans="2:5" x14ac:dyDescent="0.2">
      <c r="B10" s="13" t="s">
        <v>21</v>
      </c>
      <c r="C10" s="13">
        <v>247.79</v>
      </c>
    </row>
    <row r="11" spans="2:5" x14ac:dyDescent="0.2">
      <c r="B11" s="13" t="s">
        <v>22</v>
      </c>
      <c r="C11" s="13">
        <v>248.09</v>
      </c>
    </row>
    <row r="12" spans="2:5" x14ac:dyDescent="0.2">
      <c r="B12" s="13" t="s">
        <v>23</v>
      </c>
      <c r="C12" s="13">
        <v>247.79</v>
      </c>
    </row>
    <row r="13" spans="2:5" x14ac:dyDescent="0.2">
      <c r="B13" s="13" t="s">
        <v>24</v>
      </c>
      <c r="C13" s="13">
        <v>248.04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78F34-542F-41D5-A625-35E8AB52D280}">
  <sheetPr codeName="Blad3"/>
  <dimension ref="A1:F10"/>
  <sheetViews>
    <sheetView zoomScaleNormal="100" workbookViewId="0"/>
  </sheetViews>
  <sheetFormatPr defaultColWidth="8" defaultRowHeight="12.75" x14ac:dyDescent="0.2"/>
  <cols>
    <col min="1" max="1" width="8" style="36"/>
    <col min="2" max="2" width="13.125" style="36" bestFit="1" customWidth="1"/>
    <col min="3" max="3" width="10.75" style="36" bestFit="1" customWidth="1"/>
    <col min="4" max="4" width="8" style="36"/>
    <col min="5" max="5" width="14.75" style="36" customWidth="1"/>
    <col min="6" max="16384" width="8" style="36"/>
  </cols>
  <sheetData>
    <row r="1" spans="1:6" x14ac:dyDescent="0.2">
      <c r="A1" s="36" t="s">
        <v>49</v>
      </c>
      <c r="B1" s="36" t="b">
        <v>0</v>
      </c>
    </row>
    <row r="2" spans="1:6" x14ac:dyDescent="0.2">
      <c r="A2" s="37" t="s">
        <v>50</v>
      </c>
      <c r="B2" s="38" t="s">
        <v>74</v>
      </c>
      <c r="C2" s="38"/>
      <c r="D2" s="36">
        <v>2</v>
      </c>
      <c r="E2" s="39" t="str">
        <f>INDEX(E3:E5,D2)</f>
        <v>Avroppsblanketten är nu upplåst, klicka här för att låsa avropsblanketten.</v>
      </c>
    </row>
    <row r="3" spans="1:6" x14ac:dyDescent="0.2">
      <c r="A3" s="37" t="s">
        <v>52</v>
      </c>
      <c r="B3" s="40" t="s">
        <v>51</v>
      </c>
      <c r="C3" s="38"/>
      <c r="E3" s="38" t="s">
        <v>53</v>
      </c>
    </row>
    <row r="4" spans="1:6" x14ac:dyDescent="0.2">
      <c r="A4" s="37" t="s">
        <v>54</v>
      </c>
      <c r="B4" s="41" t="s">
        <v>51</v>
      </c>
      <c r="C4" s="38" t="s">
        <v>55</v>
      </c>
      <c r="E4" s="39" t="s">
        <v>56</v>
      </c>
    </row>
    <row r="5" spans="1:6" x14ac:dyDescent="0.2">
      <c r="A5" s="37" t="s">
        <v>57</v>
      </c>
      <c r="B5" s="76" t="s">
        <v>58</v>
      </c>
      <c r="C5" s="38" t="s">
        <v>59</v>
      </c>
      <c r="E5" s="39" t="s">
        <v>60</v>
      </c>
    </row>
    <row r="6" spans="1:6" x14ac:dyDescent="0.2">
      <c r="A6" s="37"/>
      <c r="B6" s="42"/>
      <c r="C6" s="38" t="s">
        <v>61</v>
      </c>
      <c r="F6" s="43"/>
    </row>
    <row r="7" spans="1:6" x14ac:dyDescent="0.2">
      <c r="A7" s="37"/>
      <c r="B7" s="44"/>
      <c r="C7" s="38" t="s">
        <v>62</v>
      </c>
      <c r="E7" s="36" t="s">
        <v>63</v>
      </c>
    </row>
    <row r="8" spans="1:6" x14ac:dyDescent="0.2">
      <c r="A8" s="37"/>
      <c r="B8" s="45"/>
      <c r="C8" s="38" t="s">
        <v>64</v>
      </c>
      <c r="E8" s="36">
        <f>VALUE(IF(ISNUMBER(SEARCH("2",DpDwnTDV))=TRUE,"2","1"))</f>
        <v>1</v>
      </c>
    </row>
    <row r="9" spans="1:6" x14ac:dyDescent="0.2">
      <c r="A9" s="37"/>
      <c r="B9" s="46"/>
      <c r="C9" s="38" t="s">
        <v>65</v>
      </c>
      <c r="E9" s="36" t="str">
        <f>"Alt"&amp;IF(ISNUMBER(SEARCH("1",DpDwnUtvddrop))=TRUE,"1",IF(ISNUMBER(SEARCH("2",DpDwnUtvddrop))=TRUE,"2",IF(ISNUMBER(SEARCH("3",DpDwnUtvddrop))=TRUE,"3",IF(ISNUMBER(SEARCH("4",DpDwnUtvddrop))=TRUE,"4"))))</f>
        <v>AltFALSE</v>
      </c>
    </row>
    <row r="10" spans="1:6" x14ac:dyDescent="0.2">
      <c r="A10" s="38"/>
      <c r="B10" s="38"/>
      <c r="C10" s="38"/>
    </row>
  </sheetData>
  <sheetProtection formatColumns="0" formatRow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16</vt:i4>
      </vt:variant>
    </vt:vector>
  </HeadingPairs>
  <TitlesOfParts>
    <vt:vector size="19" baseType="lpstr">
      <vt:lpstr>Priser i utvärdering</vt:lpstr>
      <vt:lpstr>Admin</vt:lpstr>
      <vt:lpstr>SysAdmin</vt:lpstr>
      <vt:lpstr>AreaPdf</vt:lpstr>
      <vt:lpstr>ButtonStatus</vt:lpstr>
      <vt:lpstr>ButtonText</vt:lpstr>
      <vt:lpstr>Leverantor</vt:lpstr>
      <vt:lpstr>LockStatus</vt:lpstr>
      <vt:lpstr>pkey</vt:lpstr>
      <vt:lpstr>'Priser i utvärdering'!Print_Area</vt:lpstr>
      <vt:lpstr>rngTimeDate</vt:lpstr>
      <vt:lpstr>TblLev</vt:lpstr>
      <vt:lpstr>TblLevPris</vt:lpstr>
      <vt:lpstr>TblOption</vt:lpstr>
      <vt:lpstr>TillDelVal</vt:lpstr>
      <vt:lpstr>UKey</vt:lpstr>
      <vt:lpstr>UtvarderingsVal</vt:lpstr>
      <vt:lpstr>Wkey</vt:lpstr>
      <vt:lpstr>YColor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 Wilson</dc:creator>
  <cp:lastModifiedBy>Fredrik Lindfors</cp:lastModifiedBy>
  <cp:lastPrinted>2020-03-12T12:39:51Z</cp:lastPrinted>
  <dcterms:created xsi:type="dcterms:W3CDTF">2018-05-03T16:27:21Z</dcterms:created>
  <dcterms:modified xsi:type="dcterms:W3CDTF">2020-06-04T11:09:56Z</dcterms:modified>
</cp:coreProperties>
</file>