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1AED2BDD-1FA3-CEF2-32D4-FBADEFEB71EE}"/>
  <workbookPr showInkAnnotation="0" codeName="ThisWorkbook"/>
  <mc:AlternateContent xmlns:mc="http://schemas.openxmlformats.org/markup-compatibility/2006">
    <mc:Choice Requires="x15">
      <x15ac:absPath xmlns:x15ac="http://schemas.microsoft.com/office/spreadsheetml/2010/11/ac" url="C:\users\SaLukins\Work Folders\Profil\Desktop\"/>
    </mc:Choice>
  </mc:AlternateContent>
  <xr:revisionPtr revIDLastSave="0" documentId="8_{5312E8D1-826C-48E9-B621-25DD68841076}" xr6:coauthVersionLast="41" xr6:coauthVersionMax="41" xr10:uidLastSave="{00000000-0000-0000-0000-000000000000}"/>
  <workbookProtection workbookAlgorithmName="SHA-512" workbookHashValue="GfC7ZWRWSpYAoLe4V+BmXTEXo4yB6oNVphmHq8a0vv3tNrXAIiZ1o0gy8qo8+YNPWaDZr6FXyj+DaZzUZa6OUQ==" workbookSaltValue="MkJ0h/Lpc0+obuRCsFTCTg==" workbookSpinCount="100000" lockStructure="1"/>
  <bookViews>
    <workbookView xWindow="28680" yWindow="-120" windowWidth="29040" windowHeight="15840" tabRatio="768" xr2:uid="{00000000-000D-0000-FFFF-FFFF00000000}"/>
  </bookViews>
  <sheets>
    <sheet name="1 Försättssida" sheetId="8" r:id="rId1"/>
    <sheet name="2 Specifikation" sheetId="98" r:id="rId2"/>
    <sheet name="3 Avtalstecknande" sheetId="100" r:id="rId3"/>
    <sheet name="Admin" sheetId="86" state="hidden" r:id="rId4"/>
    <sheet name="SysAdmin" sheetId="101" state="hidden" r:id="rId5"/>
  </sheets>
  <externalReferences>
    <externalReference r:id="rId6"/>
  </externalReferences>
  <definedNames>
    <definedName name="AntalSpec01">'2 Specifikation'!$M$38</definedName>
    <definedName name="ButtonStatus">SysAdmin!$B$11</definedName>
    <definedName name="ButtonText">SysAdmin!$C$11</definedName>
    <definedName name="Cell_CB_St2_Rd1">'2 Specifikation'!$K$38</definedName>
    <definedName name="Cell_CB_St2_Rd10">'2 Specifikation'!#REF!</definedName>
    <definedName name="Cell_CB_St2_Rd11">'2 Specifikation'!$L$67</definedName>
    <definedName name="Cell_CB_St2_Rd12">'2 Specifikation'!$L$75</definedName>
    <definedName name="Cell_CB_St2_Rd13">'2 Specifikation'!$L$78</definedName>
    <definedName name="Cell_CB_St2_Rd2">'2 Specifikation'!$K$52</definedName>
    <definedName name="Cell_CB_St2_Rd3">'2 Specifikation'!$K$53</definedName>
    <definedName name="Cell_CB_St2_Rd4">'2 Specifikation'!$K$54</definedName>
    <definedName name="Cell_CB_St2_Rd5">'2 Specifikation'!$K$55</definedName>
    <definedName name="Cell_CB_St2_Rd6">'2 Specifikation'!$K$56</definedName>
    <definedName name="Cell_CB_St2_Rd7">'2 Specifikation'!$K$57</definedName>
    <definedName name="Cell_CB_St2_Rd8">'2 Specifikation'!$K$58</definedName>
    <definedName name="Cell_CB_St2_Rd9">'2 Specifikation'!$K$59</definedName>
    <definedName name="Delområde_Vara_Tjanst">OFFSET('2 Specifikation'!$C$38,0,0,COUNTA('2 Specifikation'!$C$38:$E$59),1)</definedName>
    <definedName name="DpDwnTDV">'2 Specifikation'!$B$89</definedName>
    <definedName name="DpDwnUtvddrop">'2 Specifikation'!$B$96</definedName>
    <definedName name="Input14" localSheetId="1">'2 Specifikation'!#REF!</definedName>
    <definedName name="LarmStatus">'2 Specifikation'!$AH$3</definedName>
    <definedName name="ListLevNamn">Admin!$C$65:$C$81</definedName>
    <definedName name="ListvalNrProduktTjänst">[1]Admin!$G$26:$G$47</definedName>
    <definedName name="ListvalRegion">Admin!$J$40:$J$61</definedName>
    <definedName name="ListvalTjänst">Admin!#REF!</definedName>
    <definedName name="LockStatus">SysAdmin!$B$1</definedName>
    <definedName name="MiljöNrTjänst">Admin!$I$55:$I$61</definedName>
    <definedName name="NrTjänst">Admin!$G$55:$G$61</definedName>
    <definedName name="pkey">SysAdmin!$B$3</definedName>
    <definedName name="ResOpt">Admin!$J$27:$J$37</definedName>
    <definedName name="ResVarTja">Admin!$J$3:$J$24</definedName>
    <definedName name="StatusSpec01">'2 Specifikation'!$AC$38</definedName>
    <definedName name="TblBeräkning">Admin!$C$39:$M$51</definedName>
    <definedName name="TblBörKrav">Admin!#REF!</definedName>
    <definedName name="TblDelområde">Admin!$C$4:$C$10</definedName>
    <definedName name="TblEnhet">Admin!$H$41:$H$45</definedName>
    <definedName name="TblGrundTilldeln">Admin!$D$41:$D$43</definedName>
    <definedName name="TblKravBokn">Admin!$T$3:$T$4</definedName>
    <definedName name="TblKravInfo">Admin!$P$3:$P$9</definedName>
    <definedName name="TblKravKomp">Admin!$Q$3</definedName>
    <definedName name="TblKravPris">Admin!$U$3</definedName>
    <definedName name="TblKravServ">Admin!$S$3:$S$5</definedName>
    <definedName name="TblKravSpec">Admin!$O$3:$O$9</definedName>
    <definedName name="TblKravStat">Admin!$R$3:$R$5</definedName>
    <definedName name="TblLeverantörer">Admin!$C$64:$R$81</definedName>
    <definedName name="TblProdukter">[1]Admin!$R$26:$R$34</definedName>
    <definedName name="TblRegion">[1]Admin!$L$26:$L$32</definedName>
    <definedName name="TblSkaKrav">Admin!#REF!</definedName>
    <definedName name="TblTilldelningskriterier">Admin!#REF!</definedName>
    <definedName name="TblTjänst">Admin!$J$3:$J$25</definedName>
    <definedName name="TblTjänster">[1]Admin!$T$26:$T$35</definedName>
    <definedName name="TblUtVrd">Admin!$D$46:$D$49</definedName>
    <definedName name="TidsåtgNrTjänst">Admin!$M$55:$M$59</definedName>
    <definedName name="TillDelVal">SysAdmin!$C$17</definedName>
    <definedName name="UKey">SysAdmin!$B$2</definedName>
    <definedName name="USRDelområde">'2 Specifikation'!$B$33</definedName>
    <definedName name="_xlnm.Print_Area" localSheetId="1">'2 Specifikation'!$B$2:$AC$200</definedName>
    <definedName name="_xlnm.Print_Area" localSheetId="2">'3 Avtalstecknande'!$B$1:$D$42</definedName>
    <definedName name="_xlnm.Print_Titles" localSheetId="1">'2 Specifikation'!$1:$1</definedName>
    <definedName name="_xlnm.Print_Titles" localSheetId="2">'3 Avtalstecknande'!$5:$5</definedName>
    <definedName name="UtvarderingsVal">SysAdmin!$C$18</definedName>
    <definedName name="ValKrav">Admin!$L$3</definedName>
    <definedName name="ValOpt">Admin!$D$27</definedName>
    <definedName name="ValVarKrav">Admin!$L$3</definedName>
    <definedName name="ValVarTja">Admin!$D$3</definedName>
    <definedName name="VerNr">'1 Försättssida'!$A$24</definedName>
    <definedName name="Wkey">SysAdmin!$B$4</definedName>
    <definedName name="Välj1">[1]Admin!$F$26</definedName>
    <definedName name="YColor">SysAdmin!$B$5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9" i="98" l="1"/>
  <c r="U49" i="98"/>
  <c r="X49" i="98" s="1"/>
  <c r="W40" i="98"/>
  <c r="U40" i="98"/>
  <c r="X40" i="98" s="1"/>
  <c r="W39" i="98"/>
  <c r="U39" i="98"/>
  <c r="X39" i="98" s="1"/>
  <c r="L113" i="98" l="1"/>
  <c r="X113" i="98" l="1"/>
  <c r="Q124" i="98"/>
  <c r="Q122" i="98"/>
  <c r="A23" i="8" l="1"/>
  <c r="A24" i="8" s="1"/>
  <c r="W50" i="98" l="1"/>
  <c r="U50" i="98"/>
  <c r="X50" i="98" l="1"/>
  <c r="C18" i="101"/>
  <c r="C17" i="101"/>
  <c r="C11" i="101"/>
  <c r="X77" i="98" l="1"/>
  <c r="P129" i="98" l="1"/>
  <c r="X78" i="98" l="1"/>
  <c r="U47" i="98" l="1"/>
  <c r="U41" i="98" l="1"/>
  <c r="W41" i="98"/>
  <c r="U42" i="98"/>
  <c r="U43" i="98"/>
  <c r="U44" i="98"/>
  <c r="W44" i="98"/>
  <c r="U45" i="98"/>
  <c r="W45" i="98"/>
  <c r="U46" i="98"/>
  <c r="X47" i="98"/>
  <c r="U48" i="98"/>
  <c r="W48" i="98"/>
  <c r="U51" i="98"/>
  <c r="W51" i="98"/>
  <c r="X68" i="98"/>
  <c r="X69" i="98"/>
  <c r="X70" i="98"/>
  <c r="X71" i="98"/>
  <c r="X72" i="98"/>
  <c r="X73" i="98"/>
  <c r="X74" i="98"/>
  <c r="X75" i="98"/>
  <c r="X67" i="98"/>
  <c r="X48" i="98" l="1"/>
  <c r="X44" i="98"/>
  <c r="X42" i="98"/>
  <c r="X45" i="98"/>
  <c r="X43" i="98"/>
  <c r="X41" i="98"/>
  <c r="X51" i="98"/>
  <c r="X46" i="98"/>
  <c r="U52" i="98"/>
  <c r="U53" i="98"/>
  <c r="U54" i="98"/>
  <c r="U55" i="98"/>
  <c r="U56" i="98"/>
  <c r="U57" i="98"/>
  <c r="U58" i="98"/>
  <c r="U59" i="98"/>
  <c r="W52" i="98"/>
  <c r="W57" i="98"/>
  <c r="W59" i="98"/>
  <c r="W38" i="98"/>
  <c r="U38" i="98"/>
  <c r="X58" i="98" l="1"/>
  <c r="X56" i="98"/>
  <c r="X57" i="98"/>
  <c r="X52" i="98"/>
  <c r="X59" i="98"/>
  <c r="X55" i="98"/>
  <c r="X54" i="98"/>
  <c r="X53" i="98"/>
  <c r="X38" i="98"/>
  <c r="L100" i="98" l="1"/>
  <c r="K100" i="98"/>
  <c r="M112" i="98"/>
  <c r="M100" i="98" l="1"/>
  <c r="V113" i="98"/>
  <c r="W2" i="98"/>
  <c r="D1" i="100"/>
  <c r="AH195" i="98" l="1"/>
  <c r="AH199" i="98"/>
  <c r="AH102" i="98"/>
  <c r="AH103" i="98"/>
  <c r="AH104" i="98"/>
  <c r="AH105" i="98"/>
  <c r="AH106" i="98"/>
  <c r="AH107" i="98"/>
  <c r="AH108" i="98"/>
  <c r="AH109" i="98"/>
  <c r="AH110" i="98"/>
  <c r="AH101" i="98"/>
  <c r="AC2" i="98"/>
  <c r="O2" i="98" l="1"/>
  <c r="AB101" i="98" l="1"/>
  <c r="AA101" i="98"/>
  <c r="F27" i="86"/>
  <c r="G27" i="86"/>
  <c r="H27" i="86"/>
  <c r="I27" i="86"/>
  <c r="E27" i="86"/>
  <c r="F3" i="86"/>
  <c r="G3" i="86"/>
  <c r="H3" i="86"/>
  <c r="I3" i="86"/>
  <c r="E3" i="86"/>
  <c r="I2" i="86" l="1"/>
  <c r="H2" i="86"/>
  <c r="G2" i="86"/>
  <c r="F2" i="86"/>
  <c r="E2" i="86"/>
  <c r="D2" i="86"/>
  <c r="J2" i="86"/>
  <c r="J14" i="86" l="1"/>
  <c r="J18" i="86"/>
  <c r="J22" i="86"/>
  <c r="J21" i="86"/>
  <c r="J15" i="86"/>
  <c r="J19" i="86"/>
  <c r="J23" i="86"/>
  <c r="J13" i="86"/>
  <c r="J12" i="86"/>
  <c r="J16" i="86"/>
  <c r="J20" i="86"/>
  <c r="J17" i="86"/>
  <c r="J27" i="86"/>
  <c r="J29" i="86"/>
  <c r="J33" i="86"/>
  <c r="J37" i="86"/>
  <c r="J34" i="86"/>
  <c r="J30" i="86"/>
  <c r="J31" i="86"/>
  <c r="J35" i="86"/>
  <c r="J32" i="86"/>
  <c r="J36" i="86"/>
  <c r="J28" i="86"/>
  <c r="J4" i="86"/>
  <c r="J11" i="86"/>
  <c r="J7" i="86"/>
  <c r="J10" i="86"/>
  <c r="J6" i="86"/>
  <c r="J24" i="86"/>
  <c r="J9" i="86"/>
  <c r="J5" i="86"/>
  <c r="J3" i="86"/>
  <c r="J8" i="86"/>
  <c r="D28" i="100"/>
  <c r="B26" i="100"/>
  <c r="D26" i="100"/>
  <c r="B28" i="100"/>
  <c r="M113" i="98"/>
  <c r="Q113" i="98"/>
  <c r="P124" i="98" s="1"/>
  <c r="U124" i="98" s="1"/>
  <c r="P193" i="98"/>
  <c r="AA103" i="98"/>
  <c r="AB103" i="98"/>
  <c r="AA104" i="98"/>
  <c r="AB104" i="98"/>
  <c r="AA105" i="98"/>
  <c r="AB105" i="98"/>
  <c r="AA106" i="98"/>
  <c r="AB106" i="98"/>
  <c r="AA107" i="98"/>
  <c r="AB107" i="98"/>
  <c r="AA108" i="98"/>
  <c r="AB108" i="98"/>
  <c r="AA109" i="98"/>
  <c r="AB109" i="98"/>
  <c r="AA110" i="98"/>
  <c r="AB110" i="98"/>
  <c r="AB102" i="98"/>
  <c r="AA102" i="98"/>
  <c r="J123" i="98"/>
  <c r="AH17" i="98"/>
  <c r="C66" i="86"/>
  <c r="D66" i="86"/>
  <c r="E66" i="86"/>
  <c r="F66" i="86"/>
  <c r="G66" i="86"/>
  <c r="H66" i="86"/>
  <c r="I66" i="86"/>
  <c r="J66" i="86"/>
  <c r="K66" i="86"/>
  <c r="L66" i="86"/>
  <c r="M66" i="86"/>
  <c r="O66" i="86"/>
  <c r="P66" i="86"/>
  <c r="Q66" i="86"/>
  <c r="R66" i="86"/>
  <c r="B6" i="100"/>
  <c r="X80" i="98" l="1"/>
  <c r="X61" i="98"/>
  <c r="AC113" i="98"/>
  <c r="AB113" i="98"/>
  <c r="AA113" i="98"/>
  <c r="AH3" i="98"/>
  <c r="T3" i="98" l="1"/>
  <c r="T201" i="98"/>
  <c r="X82" i="98"/>
  <c r="P122" i="98" s="1"/>
  <c r="S122" i="98" s="1"/>
  <c r="U122" i="98" s="1"/>
  <c r="W122" i="98" s="1"/>
  <c r="R129" i="98" l="1"/>
</calcChain>
</file>

<file path=xl/sharedStrings.xml><?xml version="1.0" encoding="utf-8"?>
<sst xmlns="http://schemas.openxmlformats.org/spreadsheetml/2006/main" count="438" uniqueCount="344">
  <si>
    <t>     </t>
  </si>
  <si>
    <t>Kontaktperson</t>
  </si>
  <si>
    <t>Telefon</t>
  </si>
  <si>
    <t>Adress</t>
  </si>
  <si>
    <t>Postnummer</t>
  </si>
  <si>
    <t>Avropsblankett</t>
  </si>
  <si>
    <t>Myndighet/Organisation (namn)</t>
  </si>
  <si>
    <t>Postadress</t>
  </si>
  <si>
    <t>Fax</t>
  </si>
  <si>
    <t>UKey</t>
  </si>
  <si>
    <t>pkey</t>
  </si>
  <si>
    <t>Wkey</t>
  </si>
  <si>
    <t>YColor</t>
  </si>
  <si>
    <t xml:space="preserve"> </t>
  </si>
  <si>
    <t>204, 255, 255</t>
  </si>
  <si>
    <t>150, 150, 150</t>
  </si>
  <si>
    <t>RGB</t>
  </si>
  <si>
    <t>204, 255, 204</t>
  </si>
  <si>
    <t>250, 191, 143</t>
  </si>
  <si>
    <t>Juridiskt Namn</t>
  </si>
  <si>
    <t xml:space="preserve">Förvaltningens avtalsnummer </t>
  </si>
  <si>
    <t xml:space="preserve">Kontaktperson </t>
  </si>
  <si>
    <t>Organisations-nummer</t>
  </si>
  <si>
    <t>E-post kontaktperson</t>
  </si>
  <si>
    <t>Befattning Kontaktperson</t>
  </si>
  <si>
    <t>Hemsida</t>
  </si>
  <si>
    <t>E-post Gruppbrevlåda</t>
  </si>
  <si>
    <t>Telefon Växel</t>
  </si>
  <si>
    <t>Telefon kundtjänst</t>
  </si>
  <si>
    <t xml:space="preserve">från Statens inköpscentrals ramavtal inom området </t>
  </si>
  <si>
    <t>Ev. kundnummer</t>
  </si>
  <si>
    <t>Uppgifter om Ramavtalsleverantören</t>
  </si>
  <si>
    <t>Ramavtalsleverantörens namn</t>
  </si>
  <si>
    <t>Organisationsnummer</t>
  </si>
  <si>
    <t>Ramavtalsnummer</t>
  </si>
  <si>
    <t>Offertnummer el likn för detta avropssvar</t>
  </si>
  <si>
    <t>Avropssvar lämnas Ja/Nej</t>
  </si>
  <si>
    <t>Kravuppfyllnad</t>
  </si>
  <si>
    <t>Övrig information</t>
  </si>
  <si>
    <t>Ange övriga specifika förutsättningar (tex ev budgetrestriktioner), förhållanden eller önskemål som kan vara viktiga för leverantören och som inte framgår på annan plats i dokumentet.</t>
  </si>
  <si>
    <t>Underskrift</t>
  </si>
  <si>
    <t>Ort, datum</t>
  </si>
  <si>
    <t>Namn, befattning (behörig företrädare för leverantören)</t>
  </si>
  <si>
    <t>Eventuella bilagor till kontraktet</t>
  </si>
  <si>
    <t>Org.nr.</t>
  </si>
  <si>
    <t>Leverantör</t>
  </si>
  <si>
    <t>Avropande organisation</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</si>
  <si>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</si>
  <si>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</si>
  <si>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</si>
  <si>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</si>
  <si>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Summa kriterievikt:</t>
  </si>
  <si>
    <t>(ska alltid summera till 100 %)</t>
  </si>
  <si>
    <t>Obs att tidsfristen måste vara skälig med hänsyn till avropets karaktär.</t>
  </si>
  <si>
    <t>Sista datum för frågor</t>
  </si>
  <si>
    <t>Sista dag för avropssvar</t>
  </si>
  <si>
    <t>Avropssvarets giltighetstid</t>
  </si>
  <si>
    <t>Leverantörens svar</t>
  </si>
  <si>
    <t>Namn, befattning 
(behörig företrädare för avropande organisation)</t>
  </si>
  <si>
    <t>Namn, befattning 
(behörig företrädare för leverantören)</t>
  </si>
  <si>
    <t>Avdelning, enhet etc</t>
  </si>
  <si>
    <t>Ort</t>
  </si>
  <si>
    <t>Mottagare för E-faktura</t>
  </si>
  <si>
    <t>Fakturaref.</t>
  </si>
  <si>
    <t>Ange ev fakturaadress/erna</t>
  </si>
  <si>
    <t>Fakturaadress (om annan än ovan)</t>
  </si>
  <si>
    <t>Välj Juridiskt Namn 2</t>
  </si>
  <si>
    <t>Förvaltningens avtalsnummer  2</t>
  </si>
  <si>
    <t>Organisations-nummer 2</t>
  </si>
  <si>
    <t>Adress 2</t>
  </si>
  <si>
    <t>Postnummer 2</t>
  </si>
  <si>
    <t>Postadress 2</t>
  </si>
  <si>
    <t>Telefon Växel 2</t>
  </si>
  <si>
    <t>Telefon kundtjänst 2</t>
  </si>
  <si>
    <t>Hemsida 2</t>
  </si>
  <si>
    <t>Kontaktperson  2</t>
  </si>
  <si>
    <t>Telefon 2</t>
  </si>
  <si>
    <t>E-post kontaktperson 2</t>
  </si>
  <si>
    <t>Befattning Kontaktperson 2</t>
  </si>
  <si>
    <t>Fax 2</t>
  </si>
  <si>
    <t>E-post Gruppbrevlåda 2</t>
  </si>
  <si>
    <t>Uppgifter om avropande organisation</t>
  </si>
  <si>
    <t>Låsning av avropsblanketten</t>
  </si>
  <si>
    <t>Avropsförfrågan</t>
  </si>
  <si>
    <t>Avropssvar</t>
  </si>
  <si>
    <t xml:space="preserve">Avropsförfrågan - Förnyad konkurrensutsättning </t>
  </si>
  <si>
    <t>Beskrivning av hur leverantören uppfyller kravet eller referera till bilaga</t>
  </si>
  <si>
    <t>Tilldelningskriterier</t>
  </si>
  <si>
    <t>Multiregionalt</t>
  </si>
  <si>
    <t>Blekinge län</t>
  </si>
  <si>
    <t>Dalarnas län</t>
  </si>
  <si>
    <t>Gotlands län</t>
  </si>
  <si>
    <t>Gävleborgs län</t>
  </si>
  <si>
    <t>Hallands län</t>
  </si>
  <si>
    <t>Jämtlands län</t>
  </si>
  <si>
    <t>Jönköpings län</t>
  </si>
  <si>
    <t>Kalmars län</t>
  </si>
  <si>
    <t>Kronobergs län</t>
  </si>
  <si>
    <t>Skånes län</t>
  </si>
  <si>
    <t>Stockholms län</t>
  </si>
  <si>
    <t>Södermanlands län</t>
  </si>
  <si>
    <t>Uppsala län</t>
  </si>
  <si>
    <t>Värmlands län</t>
  </si>
  <si>
    <t>Västerbottens län</t>
  </si>
  <si>
    <t>Västernorrlands län</t>
  </si>
  <si>
    <t>Västmanlands län</t>
  </si>
  <si>
    <t>Västra Götalands län</t>
  </si>
  <si>
    <t>Örebro län</t>
  </si>
  <si>
    <t>Östergötlands lön</t>
  </si>
  <si>
    <t>Norrbottens län</t>
  </si>
  <si>
    <t>Region</t>
  </si>
  <si>
    <t>E-Post</t>
  </si>
  <si>
    <t>Om Nej, motivering
(Information ska även skickas till statens inköpscentral)</t>
  </si>
  <si>
    <t>E-post för frågor (om annan än ovan)</t>
  </si>
  <si>
    <t>Viktning %</t>
  </si>
  <si>
    <t>Lägsta inkomna totalpris</t>
  </si>
  <si>
    <t>Viktning</t>
  </si>
  <si>
    <t>xxxx</t>
  </si>
  <si>
    <t>Information om avropet t ex syfte och omfattning</t>
  </si>
  <si>
    <t>Sista datum för 
svar på frågor</t>
  </si>
  <si>
    <t>Kontraktets längd: antal månader</t>
  </si>
  <si>
    <t>Förlägningsoption:
Antal månader</t>
  </si>
  <si>
    <t>Planerat startdatum för kontraktet</t>
  </si>
  <si>
    <t>Pris totalt</t>
  </si>
  <si>
    <t xml:space="preserve">Totalt pris för avropade produkter: </t>
  </si>
  <si>
    <t>Antal</t>
  </si>
  <si>
    <t xml:space="preserve">Totalt pris (utvärderas): </t>
  </si>
  <si>
    <t>Tilldelning av kontrakt sker utifrån:</t>
  </si>
  <si>
    <t>Fyll i det gula fältet efter att samtliga avropssvar inkommit!</t>
  </si>
  <si>
    <t>Pris</t>
  </si>
  <si>
    <t>Poängsumma för uppfyllda bör-krav</t>
  </si>
  <si>
    <t>Leveransadress (om annan än ovan)</t>
  </si>
  <si>
    <t>Ange ev leveransadress/er</t>
  </si>
  <si>
    <t>Instruktion till avropande organisation: 
Spara ned blanketten på din dator.
Gulmarkerade rutor fylls i av avropare innan blanketten skickas.
Blanketten skickas med e-post till antagna leverantörer inom aktuellt avropsområde.
Se vidare "Vägledning vid avrop".</t>
  </si>
  <si>
    <r>
      <t>Instruktion till leverantör:</t>
    </r>
    <r>
      <rPr>
        <b/>
        <i/>
        <sz val="10"/>
        <color indexed="10"/>
        <rFont val="Arial"/>
        <family val="2"/>
      </rPr>
      <t xml:space="preserve">
</t>
    </r>
    <r>
      <rPr>
        <b/>
        <i/>
        <sz val="10"/>
        <rFont val="Arial"/>
        <family val="2"/>
      </rPr>
      <t>Blåmarkerade rutor fylls i av leverantören.
Läs och kontrollera obligatoriska krav.
Returnera blanketten med e-post till avropande organisation (oavsett Ja eller Nej).</t>
    </r>
  </si>
  <si>
    <t>Utvärderingskrav 
(bör-krav)</t>
  </si>
  <si>
    <r>
      <t xml:space="preserve">OBS! Spara </t>
    </r>
    <r>
      <rPr>
        <b/>
        <i/>
        <u/>
        <sz val="11"/>
        <rFont val="Arial"/>
        <family val="2"/>
      </rPr>
      <t>inte</t>
    </r>
    <r>
      <rPr>
        <b/>
        <i/>
        <sz val="11"/>
        <rFont val="Arial"/>
        <family val="2"/>
      </rPr>
      <t xml:space="preserve"> blanketten i PDF-format. Då kan inte leverantörerna fylla i den. Lås blanketten med "låsknappen" nedan innan ni skickar blanketten till leverantörerna.</t>
    </r>
  </si>
  <si>
    <t>Välj krav</t>
  </si>
  <si>
    <t>Ange tilldelningsgrund som kommer att tillämpas för att utse vinnande avropssvar.
Obs! Om kravspecifikationen innehåller bör-krav väljer Ni alternativ 2 nedan.</t>
  </si>
  <si>
    <t>Utvärderingsmodell</t>
  </si>
  <si>
    <t>Utvärdering av :</t>
  </si>
  <si>
    <t>Alt. 2. Ekonomiskt mest fördelaktiga (priset i relation till bör-krav)</t>
  </si>
  <si>
    <t xml:space="preserve">Ange den utvärderingsmodell som kommer att tillämpas för att utse vinnande avropssvar. 
</t>
  </si>
  <si>
    <t>Alt. 3. Annan utvärderingsmodell</t>
  </si>
  <si>
    <t>Styck</t>
  </si>
  <si>
    <t>Timmar</t>
  </si>
  <si>
    <t>Månader</t>
  </si>
  <si>
    <t>År</t>
  </si>
  <si>
    <t>Bilaga</t>
  </si>
  <si>
    <t xml:space="preserve">Total erhållen poängsumma: </t>
  </si>
  <si>
    <t>Max poäng för uppfyllda bör-krav</t>
  </si>
  <si>
    <t>Totalpris</t>
  </si>
  <si>
    <t>Sammanställning för detta avropssvar</t>
  </si>
  <si>
    <t xml:space="preserve">Alt. 2. Prisavdrag för uppfyllda bör-krav, lägsta utvärderingskostnad vinner. </t>
  </si>
  <si>
    <t>Alt. 1. Summan av viktade poäng för pris och uppfyllda bör-krav, högsta slutsumma vinner.</t>
  </si>
  <si>
    <t>Summa utvärderingskostnad för detta avropssvar</t>
  </si>
  <si>
    <t xml:space="preserve">Prisavdrag för uppfyllda bör-krav. </t>
  </si>
  <si>
    <t>Ange kriterievikt för pris respektive bör-krav i tabellen nedan</t>
  </si>
  <si>
    <t xml:space="preserve">Priset jämförs mellan avropssvaren. Poäng för uppfyllda bör-krav jämförs med möjlig maxpoäng. </t>
  </si>
  <si>
    <t>Avropande organisations beskrivning av den utvärderingsmodell som kommer att tillämpas (eller hänvisning till bilaga)</t>
  </si>
  <si>
    <t>Referens/diarienr för avropet</t>
  </si>
  <si>
    <t>Bilagor från leverantören</t>
  </si>
  <si>
    <t>Specificera ev. bilagor som medföljer detta avropssvar</t>
  </si>
  <si>
    <t>Specificera ev. bilagor som medföljer denna avropsförfrågan</t>
  </si>
  <si>
    <t>Tbl krav</t>
  </si>
  <si>
    <t>TblDelområde</t>
  </si>
  <si>
    <t>Välj delområde</t>
  </si>
  <si>
    <t>Delområde 1</t>
  </si>
  <si>
    <t>Delområde 2</t>
  </si>
  <si>
    <t>Delområde 3</t>
  </si>
  <si>
    <t>Delområde 4</t>
  </si>
  <si>
    <t>Delområde 5</t>
  </si>
  <si>
    <t>Delområde 6</t>
  </si>
  <si>
    <t>Optioner</t>
  </si>
  <si>
    <t>Välj grund för tilldelning…..</t>
  </si>
  <si>
    <t>Välj utvärdering…..</t>
  </si>
  <si>
    <t>TblEnhet</t>
  </si>
  <si>
    <t>TblGrundTilldeln</t>
  </si>
  <si>
    <t>TblUtVrd</t>
  </si>
  <si>
    <t>TblLeverantörer</t>
  </si>
  <si>
    <t>ResOpt</t>
  </si>
  <si>
    <t>ResVarTja</t>
  </si>
  <si>
    <t>LockStatus</t>
  </si>
  <si>
    <t xml:space="preserve">Utvärdering av det totala sammanräknade priset: </t>
  </si>
  <si>
    <t>Slutlig poängsumma för detta avropssvar
(utvärderas)</t>
  </si>
  <si>
    <t>255, 255, 153</t>
  </si>
  <si>
    <t>Ut1</t>
  </si>
  <si>
    <t>Ut2</t>
  </si>
  <si>
    <t>Ut3</t>
  </si>
  <si>
    <t xml:space="preserve">Leverantören har lämnat begärda prisuppgifter som gäller för offererade produkter/tjänster enligt ställda krav samt accepterar i övrigt kraven i avropsförfrågan och är införstådd med att samtliga lämnade uppgifter i avropssvaret är bindande
</t>
  </si>
  <si>
    <t>Alt. 1. Lägsta pris (endast ska-krav och pris)</t>
  </si>
  <si>
    <t>Alt. 1. Relativ viktning - summan av viktade poäng för pris och uppfyllda bör-krav</t>
  </si>
  <si>
    <t>Alt. 2. Mervärdesmodell - prisavdrag för uppfyllda bör-krav</t>
  </si>
  <si>
    <t>Steg 1 - Administrativa uppgifter</t>
  </si>
  <si>
    <t>Ev. precisering av leveransvillkor (om tillåtet enligt ramavtalet)</t>
  </si>
  <si>
    <t>2. Kontrakt med bilagor, inkl. Allmänna villkor</t>
  </si>
  <si>
    <t>3. Eventuellt kompletterande Avropsförfrågan</t>
  </si>
  <si>
    <t xml:space="preserve">4. Avropsförfrågan med bilagor </t>
  </si>
  <si>
    <t>6. Avropssvar med bilagor</t>
  </si>
  <si>
    <t>1. Skriftliga ändringar och tillägg till Kontrakt</t>
  </si>
  <si>
    <t>5. Eventuella tillåtna kompletteringar av Avropssvar</t>
  </si>
  <si>
    <t>OBS! Ej detsamma som kontraktssumma</t>
  </si>
  <si>
    <t xml:space="preserve">Ange vilket delområde avropet avser </t>
  </si>
  <si>
    <r>
      <t xml:space="preserve">Instruktion:
</t>
    </r>
    <r>
      <rPr>
        <sz val="10"/>
        <rFont val="Arial"/>
        <family val="2"/>
      </rPr>
      <t>Innan kravspecifikationen fylls i måste du ange tilldelningsgrund, dvs. om tilldelning ska ske genom lägsta pris (endast ska-krav) eller med bör-krav som viktas mot priset i utvärderingen. Kravspecifikationen nedan kommer att anpassas efter ditt val.</t>
    </r>
  </si>
  <si>
    <r>
      <t xml:space="preserve">Instruktion:
</t>
    </r>
    <r>
      <rPr>
        <sz val="10"/>
        <rFont val="Arial"/>
        <family val="2"/>
      </rPr>
      <t xml:space="preserve">Observera att de två föreslagna alternativen endast är exempel på vanligt förekommande utvärderings-modeller. Det är alltid den avropande organisationen som avgör om man vill använda sig av dem. </t>
    </r>
  </si>
  <si>
    <t>Steg 5 - Övriga uppgifter</t>
  </si>
  <si>
    <t>Leveransvillkor (framgår av ramavtalets allmänna villkor)</t>
  </si>
  <si>
    <t>Bilagor från avropande organisation (kontraktshandlingar framgår av flik 3)</t>
  </si>
  <si>
    <t>Steg 3 - Grund för tilldelning av kontrakt</t>
  </si>
  <si>
    <t>Steg 4 - Kravspecifikation</t>
  </si>
  <si>
    <r>
      <t xml:space="preserve">Underskriften avser ett kontraktstecknande. Efter undertecknande av bägge parter utgör denna blankett tillsammans med </t>
    </r>
    <r>
      <rPr>
        <i/>
        <sz val="10"/>
        <rFont val="Arial"/>
        <family val="2"/>
      </rPr>
      <t>ramavtalets villkor</t>
    </r>
    <r>
      <rPr>
        <sz val="10"/>
        <rFont val="Arial"/>
        <family val="2"/>
      </rPr>
      <t xml:space="preserve"> enligt ovan ett kontrakt mellan parterna.
</t>
    </r>
    <r>
      <rPr>
        <b/>
        <sz val="10"/>
        <rFont val="Arial"/>
        <family val="2"/>
      </rPr>
      <t>Detta kontrakt har upprättats i två exemplar varav parterna tagit var sitt.</t>
    </r>
  </si>
  <si>
    <t>Alt. 3. Annan utvärderingsmodell (än de ovan föreslagna)</t>
  </si>
  <si>
    <t>Tjänst nr</t>
  </si>
  <si>
    <t>Steg 2 - Specifikation av tjänster</t>
  </si>
  <si>
    <t xml:space="preserve">Utvärdering av ställda bör-krav på avropade tjänster: </t>
  </si>
  <si>
    <t>Det erhållna prisavdraget för uppfyllda utvärderingskrav (bör-krav) dras ifrån det totala priset för avropade tjänster. Resultatet blir en utvärderingskostnad som ligger till grund för tilldelningsbeslutet.</t>
  </si>
  <si>
    <t>Tåg</t>
  </si>
  <si>
    <t>Hotell bokat i GDS</t>
  </si>
  <si>
    <t>Hotell bokat utanför GDS</t>
  </si>
  <si>
    <t>Hyrbil</t>
  </si>
  <si>
    <t>Anslutning till/från tåg/flyg</t>
  </si>
  <si>
    <t>Båt</t>
  </si>
  <si>
    <t>Buss</t>
  </si>
  <si>
    <t>24-timmarsservice</t>
  </si>
  <si>
    <t>Visum</t>
  </si>
  <si>
    <t>Ombokning</t>
  </si>
  <si>
    <t>Omskrivning</t>
  </si>
  <si>
    <t>Kreditering</t>
  </si>
  <si>
    <t xml:space="preserve">Flyg - </t>
  </si>
  <si>
    <t>Flyg - Inrikes</t>
  </si>
  <si>
    <t>Flyg - Utrikes</t>
  </si>
  <si>
    <t>Flyg - Årskort/Travelpass/Dest.kort - utfärdande</t>
  </si>
  <si>
    <t>Flyg - Årskort/Travelpass/Dest.kort - utfärdande inkl bokning</t>
  </si>
  <si>
    <t>Tåg - Inrikes</t>
  </si>
  <si>
    <t>Tåg - Utrikes</t>
  </si>
  <si>
    <t>Tåg - Årskort/Dest.kort - utfärdande</t>
  </si>
  <si>
    <t>Tåg - Årskort/Dest.kort - utfärdande inkl bokning</t>
  </si>
  <si>
    <t>Personlig service (Antal transaktioner)</t>
  </si>
  <si>
    <t>Självbokning (Antal transaktioner)</t>
  </si>
  <si>
    <t>Personlig service (Bokningsarvode)</t>
  </si>
  <si>
    <t>Självbokning (Bokningsarvode)</t>
  </si>
  <si>
    <t>Totalt personlig service</t>
  </si>
  <si>
    <t>Självbokning (Totalt självbokning)</t>
  </si>
  <si>
    <t>Implementering av självbokningssystem, fast pris</t>
  </si>
  <si>
    <t>Årlig underhåll/licenskostnad för självbokning</t>
  </si>
  <si>
    <t>Ev. hanteringskostnad för upplägg av profiler</t>
  </si>
  <si>
    <t>Statistikkostnad, per rapport/årlig avgift</t>
  </si>
  <si>
    <t>Informationsmöten</t>
  </si>
  <si>
    <t>Implementering av övriga system/projektledning</t>
  </si>
  <si>
    <t>Avstämningsmöten/kundansvarig</t>
  </si>
  <si>
    <t>Stöd inom Travel Management och/eller resesamordning</t>
  </si>
  <si>
    <t>Utbildning per timme (självbokning)</t>
  </si>
  <si>
    <t>Övriga tilläggstjänster (specificera)</t>
  </si>
  <si>
    <t>Välj tjänst</t>
  </si>
  <si>
    <t>Välj tilläggstjänst</t>
  </si>
  <si>
    <t>Tillägg 1.</t>
  </si>
  <si>
    <t>Tillägg 2.</t>
  </si>
  <si>
    <t>Tillägg 3.</t>
  </si>
  <si>
    <t>Tillägg 4.</t>
  </si>
  <si>
    <t>Tillägg 5.</t>
  </si>
  <si>
    <t>Tillägg 6.</t>
  </si>
  <si>
    <t>Tillägg 7.</t>
  </si>
  <si>
    <t>Tillägg 8.</t>
  </si>
  <si>
    <t>Tillägg 9.</t>
  </si>
  <si>
    <t>Tillägg 10.</t>
  </si>
  <si>
    <t>Totalsumma</t>
  </si>
  <si>
    <t>Kostnad per enhet</t>
  </si>
  <si>
    <t>Information/kommunikation</t>
  </si>
  <si>
    <t xml:space="preserve">Kompetens </t>
  </si>
  <si>
    <t xml:space="preserve">Statistik och uppföljning </t>
  </si>
  <si>
    <t>Service</t>
  </si>
  <si>
    <t>Bokning</t>
  </si>
  <si>
    <t>Spårningssystem</t>
  </si>
  <si>
    <t>Resekonsultens kompetens och erfarenhet</t>
  </si>
  <si>
    <t>Webbaserat statistikverktyg</t>
  </si>
  <si>
    <t>Tredjepartssytem</t>
  </si>
  <si>
    <t>Leverans av färdhandlingar</t>
  </si>
  <si>
    <t>Reseportal</t>
  </si>
  <si>
    <t>Statistik</t>
  </si>
  <si>
    <t>Konsulttjänster</t>
  </si>
  <si>
    <t>Följesedel</t>
  </si>
  <si>
    <t>Singel-sign-on</t>
  </si>
  <si>
    <t>Uppföljningsmöten</t>
  </si>
  <si>
    <t>Klimatkompensation</t>
  </si>
  <si>
    <t>Pass och visum</t>
  </si>
  <si>
    <t>Specifikt telefonnummer</t>
  </si>
  <si>
    <t>Applikation till smartphone</t>
  </si>
  <si>
    <t>TblKravInfo</t>
  </si>
  <si>
    <t>TblKravKomp</t>
  </si>
  <si>
    <t>TblKravStat</t>
  </si>
  <si>
    <t>TblKravServ</t>
  </si>
  <si>
    <t>TblKravBokn</t>
  </si>
  <si>
    <t>TblKravPris</t>
  </si>
  <si>
    <t>Välj typ av krav</t>
  </si>
  <si>
    <t>Implementering av självbokningssystem, fast pris (ange 1 som antal om tjänsten ingår i avropet)</t>
  </si>
  <si>
    <t>Total kostnad för implementering</t>
  </si>
  <si>
    <t>Total årlig kostnad för underhåll</t>
  </si>
  <si>
    <t>Upplägg av profiler (totalt förväntat antal profiler).</t>
  </si>
  <si>
    <t>Statistikrapporter (antal rapporter /år)</t>
  </si>
  <si>
    <t>Arvode/möte</t>
  </si>
  <si>
    <t>Total kostnad för implementering och projektledning</t>
  </si>
  <si>
    <t>Stöd inom Travel Management och/eller resesamordning (ange förväntat antal timmar)</t>
  </si>
  <si>
    <t>Arvode/timme</t>
  </si>
  <si>
    <t>Enhet</t>
  </si>
  <si>
    <t>Arvode per vald enhet för den specificerade tjänsten</t>
  </si>
  <si>
    <t xml:space="preserve">Totalt pris för tilläggstjänster: </t>
  </si>
  <si>
    <t>Uppfyller kravet?</t>
  </si>
  <si>
    <t>Leverans/implementering</t>
  </si>
  <si>
    <t>Ange när leverans/implementering ska vara klart</t>
  </si>
  <si>
    <t>Relevant?</t>
  </si>
  <si>
    <t>Resebyråtjänster</t>
  </si>
  <si>
    <t>Årlig underhåll för självbokning (ange 1 som antal om tjänsten ingår i avropet)</t>
  </si>
  <si>
    <t>Övrig information som kan vara relelevant för avropet (om sådan finns). Till exempel hänvisning till bilaga, ange bilagenumret i så fall.
Förväntat antal transaktioner matas in till höger (ej i bilaga).</t>
  </si>
  <si>
    <t>Övrig information till avropande myndighet som kan vara relelevant för avropet (om sådan finns). Till exempel hänvisning till bilaga, ange bilagenumret i så fall.
Arvodet/per transaktion matas in till höger (ej i bilaga).</t>
  </si>
  <si>
    <t>Tillägg 11.</t>
  </si>
  <si>
    <t>välj enhet….</t>
  </si>
  <si>
    <t xml:space="preserve">Tjänster
</t>
  </si>
  <si>
    <r>
      <t xml:space="preserve">Välj kravkategori
</t>
    </r>
    <r>
      <rPr>
        <i/>
        <sz val="10"/>
        <rFont val="Arial"/>
        <family val="2"/>
      </rPr>
      <t>(se kravspecifikation till ramavtal)
OBS! varje krav kan väljas flera gånger</t>
    </r>
  </si>
  <si>
    <r>
      <t xml:space="preserve">Precisera krav i fritext eller hänvisa till bilaga
</t>
    </r>
    <r>
      <rPr>
        <i/>
        <sz val="10"/>
        <rFont val="Arial"/>
        <family val="2"/>
      </rPr>
      <t>(se exempel i ramavtalets kravkatalog)
OBS! varje krav kan väljas flera gånger</t>
    </r>
  </si>
  <si>
    <t>Adminläge! Klicka här för att låsa vita celler.</t>
  </si>
  <si>
    <t>Avroppsblanketten är nu upplåst, klicka här för att låsa avropsblanketten.</t>
  </si>
  <si>
    <t>Avroppsblanketten är nu låst, klicka här för att låsa upp avropsblanketten.</t>
  </si>
  <si>
    <t>Detta görs genom att klicka på knappen nedanför samt ange ett lösenord. Om det visat sig att man glömt fylla i någon uppgift så kan det vara bra att kunna låsa upp blanketten. Klicka då på samma knapp. Observera att lösenordet inte kan bestå av enbart siffror.</t>
  </si>
  <si>
    <t>Förvaltning21</t>
  </si>
  <si>
    <t>Grund för tilldelning av kontrakt &amp; Utvärderingsmodell</t>
  </si>
  <si>
    <t>E-vouchers</t>
  </si>
  <si>
    <t>När det gula fältet är ifyllt sker en automatisk poängberäkning. Lägst pris tilldelas maxpoäng (100) medan övriga priser tilldelas poäng i förhållande till det lägsta priset. Poängsumman för uppfyllda bör-krav multipliceras med angiven viktning och en slutlig poängsumma för detta avropssvar kommer att framgå av fältet längst ned. Denna slutliga poängsumma ligger till grund för tilldelningsbeslutet.</t>
  </si>
  <si>
    <t>Erhållen poäng för totalpris</t>
  </si>
  <si>
    <t>Viktade poäng per kriterium</t>
  </si>
  <si>
    <t xml:space="preserve">Särskilda kontraktsvillkor, säkerhetsskyddsavtal etc. (alternativt enl separat bilaga) </t>
  </si>
  <si>
    <t>96-86-2014</t>
  </si>
  <si>
    <t>Avropssvar skickas till e-post</t>
  </si>
  <si>
    <t>Uppgifter om underleverantör/återförsäljare som används för utförande av resebyråtjänster (om aktuellt).</t>
  </si>
  <si>
    <t>Flyg - Norden</t>
  </si>
  <si>
    <t>Flyg - Europa</t>
  </si>
  <si>
    <t>Flyg - Interkontinentalt</t>
  </si>
  <si>
    <t>Tilläggstjänster, nedan följer förslag på vanliga tilläggstjänster, övriga tilläggstjänster kan specificeras på pos 29-30 nedan.</t>
  </si>
  <si>
    <t>Arvode/rapport</t>
  </si>
  <si>
    <t>Arvode anges/profil</t>
  </si>
  <si>
    <t xml:space="preserve">Hotell 
bokat i ordinarie bokningssystem </t>
  </si>
  <si>
    <t xml:space="preserve">Hotell 
bokat utanför ordinarie bokningssystem
</t>
  </si>
  <si>
    <r>
      <t xml:space="preserve">Implementering av övriga system/projektledning (ange 1 som antal om tjänsten ingår i avropet)
</t>
    </r>
    <r>
      <rPr>
        <i/>
        <sz val="10"/>
        <rFont val="Arial"/>
        <family val="2"/>
      </rPr>
      <t>(Beskriv system/projektledning samt specificera omfattning eller antal timmar)</t>
    </r>
  </si>
  <si>
    <t>Föregående års statistik bifogas. Se Vägledning för efterfrågade poster</t>
  </si>
  <si>
    <t>Föregående års 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</si>
</sst>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kr&quot;;\-#,##0\ &quot;kr&quot;"/>
    <numFmt numFmtId="7" formatCode="#,##0.00\ &quot;kr&quot;;\-#,##0.00\ &quot;kr&quot;"/>
    <numFmt numFmtId="44" formatCode="_-* #,##0.00\ &quot;kr&quot;_-;\-* #,##0.00\ &quot;kr&quot;_-;_-* &quot;-&quot;??\ &quot;kr&quot;_-;_-@_-"/>
    <numFmt numFmtId="43" formatCode="_-* #,##0.00\ _k_r_-;\-* #,##0.00\ _k_r_-;_-* &quot;-&quot;??\ _k_r_-;_-@_-"/>
    <numFmt numFmtId="164" formatCode="_-* #,##0\ _k_r_-;\-* #,##0\ _k_r_-;_-* &quot;-&quot;??\ _k_r_-;_-@_-"/>
    <numFmt numFmtId="165" formatCode="#,##0;\-#,##0;"/>
    <numFmt numFmtId="166" formatCode="&quot;Ramavtalsupphandlingens diarienr: &quot;@"/>
    <numFmt numFmtId="167" formatCode="0.0"/>
    <numFmt numFmtId="168" formatCode="#,###"/>
    <numFmt numFmtId="169" formatCode="#,##0.00\ &quot;kr&quot;"/>
    <numFmt numFmtId="170" formatCode="#,##0\ &quot;kr&quot;"/>
    <numFmt numFmtId="171" formatCode="#,##0.0_ ;\-#,##0.0\ "/>
    <numFmt numFmtId="172" formatCode=";;;"/>
    <numFmt numFmtId="173" formatCode="#,##0_ ;\-#,##0\ "/>
    <numFmt numFmtId="174" formatCode="00&quot;.&quot;"/>
  </numFmts>
  <fonts count="57" x14ac:knownFonts="1">
    <font>
      <sz val="10"/>
      <name val="Arial"/>
    </font>
    <font>
      <sz val="8"/>
      <name val="Arial"/>
      <family val="2"/>
    </font>
    <font>
      <sz val="10"/>
      <name val="Arial"/>
      <family val="2"/>
    </font>
    <font>
      <b/>
      <sz val="10"/>
      <name val="Arial"/>
      <family val="2"/>
    </font>
    <font>
      <b/>
      <sz val="14"/>
      <name val="Arial"/>
      <family val="2"/>
    </font>
    <font>
      <sz val="10"/>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sz val="10"/>
      <name val="Arial"/>
      <family val="2"/>
    </font>
    <font>
      <i/>
      <sz val="10"/>
      <name val="Arial"/>
      <family val="2"/>
    </font>
    <font>
      <sz val="10"/>
      <color indexed="17"/>
      <name val="Arial"/>
      <family val="2"/>
    </font>
    <font>
      <sz val="8"/>
      <name val="Arial"/>
      <family val="2"/>
    </font>
    <font>
      <b/>
      <sz val="10"/>
      <color indexed="8"/>
      <name val="Arial"/>
      <family val="2"/>
    </font>
    <font>
      <b/>
      <i/>
      <sz val="10"/>
      <name val="Arial"/>
      <family val="2"/>
    </font>
    <font>
      <u/>
      <sz val="10"/>
      <color indexed="12"/>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b/>
      <sz val="12"/>
      <color indexed="8"/>
      <name val="Arial"/>
      <family val="2"/>
    </font>
    <font>
      <b/>
      <i/>
      <sz val="12"/>
      <name val="Arial"/>
      <family val="2"/>
    </font>
    <font>
      <sz val="11"/>
      <color indexed="8"/>
      <name val="Arial"/>
      <family val="2"/>
    </font>
    <font>
      <sz val="10"/>
      <color indexed="8"/>
      <name val="Arial"/>
      <family val="2"/>
    </font>
    <font>
      <b/>
      <i/>
      <sz val="10"/>
      <color indexed="10"/>
      <name val="Arial"/>
      <family val="2"/>
    </font>
    <font>
      <sz val="10"/>
      <name val="Arial"/>
      <family val="2"/>
    </font>
    <font>
      <b/>
      <i/>
      <sz val="11"/>
      <name val="Arial"/>
      <family val="2"/>
    </font>
    <font>
      <b/>
      <i/>
      <u/>
      <sz val="11"/>
      <name val="Arial"/>
      <family val="2"/>
    </font>
    <font>
      <sz val="11"/>
      <name val="Arial"/>
      <family val="2"/>
    </font>
    <font>
      <sz val="11"/>
      <color theme="1"/>
      <name val="Calibri"/>
      <family val="2"/>
      <scheme val="minor"/>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theme="1"/>
      <name val="Arial"/>
      <family val="2"/>
    </font>
    <font>
      <i/>
      <sz val="10"/>
      <color rgb="FFFF0000"/>
      <name val="Arial"/>
      <family val="2"/>
    </font>
    <font>
      <b/>
      <sz val="10"/>
      <color rgb="FFFF0000"/>
      <name val="Arial"/>
      <family val="2"/>
    </font>
    <font>
      <b/>
      <sz val="18"/>
      <color theme="3"/>
      <name val="Calibri"/>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i/>
      <sz val="10"/>
      <color rgb="FFFF0000"/>
      <name val="Arial"/>
      <family val="2"/>
    </font>
    <font>
      <sz val="10"/>
      <name val="Arial"/>
      <family val="2"/>
    </font>
  </fonts>
  <fills count="47">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52"/>
        <bgColor indexed="64"/>
      </patternFill>
    </fill>
    <fill>
      <patternFill patternType="solid">
        <fgColor indexed="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DDDDDD"/>
        <bgColor indexed="64"/>
      </patternFill>
    </fill>
    <fill>
      <patternFill patternType="solid">
        <fgColor rgb="FFFFFF99"/>
        <bgColor rgb="FFFFFF99"/>
      </patternFill>
    </fill>
    <fill>
      <patternFill patternType="solid">
        <fgColor theme="0"/>
        <bgColor rgb="FFFFFF99"/>
      </patternFill>
    </fill>
    <fill>
      <patternFill patternType="solid">
        <fgColor rgb="FFFFFFFF"/>
        <bgColor indexed="64"/>
      </patternFill>
    </fill>
    <fill>
      <patternFill patternType="solid">
        <fgColor rgb="FFCCFFFF"/>
        <bgColor rgb="FFFFFF9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FFFF00"/>
        <bgColor indexed="64"/>
      </patternFill>
    </fill>
    <fill>
      <patternFill patternType="solid">
        <fgColor rgb="FFFFFF00"/>
        <bgColor rgb="FFFFFF99"/>
      </patternFill>
    </fill>
    <fill>
      <patternFill patternType="solid">
        <fgColor theme="0" tint="-0.249977111117893"/>
        <bgColor rgb="FFFFFF99"/>
      </patternFill>
    </fill>
  </fills>
  <borders count="99">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style="thin">
        <color indexed="55"/>
      </left>
      <right/>
      <top style="thin">
        <color indexed="55"/>
      </top>
      <bottom style="thin">
        <color indexed="55"/>
      </bottom>
      <diagonal/>
    </border>
    <border>
      <left/>
      <right/>
      <top/>
      <bottom style="medium">
        <color indexed="64"/>
      </bottom>
      <diagonal/>
    </border>
    <border>
      <left/>
      <right style="medium">
        <color indexed="64"/>
      </right>
      <top/>
      <bottom style="medium">
        <color indexed="64"/>
      </bottom>
      <diagonal/>
    </border>
    <border>
      <left/>
      <right/>
      <top style="thin">
        <color indexed="55"/>
      </top>
      <bottom/>
      <diagonal/>
    </border>
    <border>
      <left/>
      <right style="thin">
        <color indexed="55"/>
      </right>
      <top style="thin">
        <color indexed="55"/>
      </top>
      <bottom/>
      <diagonal/>
    </border>
    <border>
      <left/>
      <right style="thin">
        <color indexed="55"/>
      </right>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top style="thin">
        <color indexed="55"/>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969696"/>
      </left>
      <right style="thin">
        <color rgb="FF969696"/>
      </right>
      <top style="thin">
        <color rgb="FF969696"/>
      </top>
      <bottom style="thin">
        <color rgb="FF969696"/>
      </bottom>
      <diagonal/>
    </border>
    <border>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diagonal/>
    </border>
    <border>
      <left style="thin">
        <color rgb="FF969696"/>
      </left>
      <right/>
      <top style="thin">
        <color rgb="FF969696"/>
      </top>
      <bottom style="thin">
        <color rgb="FF969696"/>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rgb="FF969696"/>
      </top>
      <bottom/>
      <diagonal/>
    </border>
    <border>
      <left/>
      <right/>
      <top style="thin">
        <color theme="0" tint="-0.499984740745262"/>
      </top>
      <bottom/>
      <diagonal/>
    </border>
    <border>
      <left/>
      <right/>
      <top/>
      <bottom style="thin">
        <color rgb="FF969696"/>
      </bottom>
      <diagonal/>
    </border>
    <border>
      <left/>
      <right style="thin">
        <color rgb="FF969696"/>
      </right>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top/>
      <bottom/>
      <diagonal/>
    </border>
    <border>
      <left style="thin">
        <color theme="0" tint="-0.499984740745262"/>
      </left>
      <right style="thin">
        <color indexed="55"/>
      </right>
      <top style="thin">
        <color indexed="55"/>
      </top>
      <bottom style="thin">
        <color indexed="55"/>
      </bottom>
      <diagonal/>
    </border>
    <border>
      <left style="thin">
        <color theme="0" tint="-0.499984740745262"/>
      </left>
      <right/>
      <top style="thin">
        <color theme="0" tint="-0.499984740745262"/>
      </top>
      <bottom/>
      <diagonal/>
    </border>
    <border>
      <left/>
      <right/>
      <top style="thin">
        <color theme="0" tint="-0.34998626667073579"/>
      </top>
      <bottom/>
      <diagonal/>
    </border>
    <border>
      <left/>
      <right/>
      <top style="thin">
        <color indexed="55"/>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rgb="FF969696"/>
      </left>
      <right/>
      <top/>
      <bottom style="thin">
        <color rgb="FF969696"/>
      </bottom>
      <diagonal/>
    </border>
    <border>
      <left/>
      <right style="thin">
        <color indexed="55"/>
      </right>
      <top style="thin">
        <color rgb="FF969696"/>
      </top>
      <bottom style="thin">
        <color rgb="FF969696"/>
      </bottom>
      <diagonal/>
    </border>
    <border>
      <left/>
      <right/>
      <top/>
      <bottom style="thin">
        <color theme="0" tint="-0.499984740745262"/>
      </bottom>
      <diagonal/>
    </border>
    <border>
      <left/>
      <right style="thin">
        <color rgb="FF969696"/>
      </right>
      <top style="thin">
        <color indexed="55"/>
      </top>
      <bottom style="thin">
        <color indexed="55"/>
      </bottom>
      <diagonal/>
    </border>
    <border>
      <left style="thin">
        <color theme="0" tint="-0.34998626667073579"/>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969696"/>
      </left>
      <right/>
      <top style="thin">
        <color rgb="FF969696"/>
      </top>
      <bottom/>
      <diagonal/>
    </border>
    <border>
      <left/>
      <right style="thin">
        <color rgb="FF969696"/>
      </right>
      <top style="thin">
        <color rgb="FF969696"/>
      </top>
      <bottom/>
      <diagonal/>
    </border>
    <border>
      <left style="thin">
        <color rgb="FF969696"/>
      </left>
      <right style="thin">
        <color rgb="FF969696"/>
      </right>
      <top/>
      <bottom style="thin">
        <color rgb="FF969696"/>
      </bottom>
      <diagonal/>
    </border>
    <border>
      <left style="thin">
        <color rgb="FF969696"/>
      </left>
      <right style="thin">
        <color rgb="FF969696"/>
      </right>
      <top style="thin">
        <color rgb="FF969696"/>
      </top>
      <bottom/>
      <diagonal/>
    </border>
    <border>
      <left style="thin">
        <color indexed="55"/>
      </left>
      <right/>
      <top style="thin">
        <color rgb="FF969696"/>
      </top>
      <bottom/>
      <diagonal/>
    </border>
    <border>
      <left style="thin">
        <color indexed="55"/>
      </left>
      <right/>
      <top style="thin">
        <color rgb="FF969696"/>
      </top>
      <bottom style="thin">
        <color indexed="55"/>
      </bottom>
      <diagonal/>
    </border>
    <border>
      <left/>
      <right style="thin">
        <color rgb="FF969696"/>
      </right>
      <top style="thin">
        <color rgb="FF969696"/>
      </top>
      <bottom style="thin">
        <color indexed="55"/>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69696"/>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969696"/>
      </right>
      <top style="thin">
        <color theme="0" tint="-0.34998626667073579"/>
      </top>
      <bottom style="thin">
        <color theme="0" tint="-0.34998626667073579"/>
      </bottom>
      <diagonal/>
    </border>
    <border>
      <left style="thin">
        <color rgb="FF969696"/>
      </left>
      <right style="thin">
        <color rgb="FF969696"/>
      </right>
      <top style="thin">
        <color theme="0" tint="-0.34998626667073579"/>
      </top>
      <bottom style="thin">
        <color theme="0" tint="-0.34998626667073579"/>
      </bottom>
      <diagonal/>
    </border>
    <border>
      <left style="thin">
        <color rgb="FF969696"/>
      </left>
      <right style="thin">
        <color theme="0" tint="-0.499984740745262"/>
      </right>
      <top style="thin">
        <color theme="0" tint="-0.34998626667073579"/>
      </top>
      <bottom style="thin">
        <color theme="0" tint="-0.34998626667073579"/>
      </bottom>
      <diagonal/>
    </border>
    <border>
      <left/>
      <right style="thin">
        <color rgb="FF969696"/>
      </right>
      <top/>
      <bottom/>
      <diagonal/>
    </border>
    <border>
      <left style="thin">
        <color rgb="FF969696"/>
      </left>
      <right/>
      <top style="thin">
        <color rgb="FF969696"/>
      </top>
      <bottom style="thin">
        <color indexed="55"/>
      </bottom>
      <diagonal/>
    </border>
    <border>
      <left style="medium">
        <color indexed="64"/>
      </left>
      <right style="medium">
        <color indexed="64"/>
      </right>
      <top style="medium">
        <color indexed="64"/>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thin">
        <color theme="1"/>
      </top>
      <bottom style="medium">
        <color indexed="64"/>
      </bottom>
      <diagonal/>
    </border>
    <border>
      <left style="thin">
        <color indexed="55"/>
      </left>
      <right/>
      <top style="thin">
        <color rgb="FF969696"/>
      </top>
      <bottom style="thin">
        <color rgb="FF969696"/>
      </bottom>
      <diagonal/>
    </border>
    <border>
      <left style="thin">
        <color rgb="FF969696"/>
      </left>
      <right style="thin">
        <color theme="0" tint="-0.499984740745262"/>
      </right>
      <top style="thin">
        <color rgb="FF969696"/>
      </top>
      <bottom style="thin">
        <color theme="0" tint="-0.499984740745262"/>
      </bottom>
      <diagonal/>
    </border>
  </borders>
  <cellStyleXfs count="46">
    <xf numFmtId="0" fontId="0" fillId="0" borderId="0"/>
    <xf numFmtId="0" fontId="2" fillId="2" borderId="19" applyNumberFormat="0">
      <alignment vertical="top" wrapText="1"/>
      <protection locked="0"/>
    </xf>
    <xf numFmtId="0" fontId="19" fillId="0" borderId="0" applyNumberFormat="0" applyFill="0" applyBorder="0" applyAlignment="0" applyProtection="0"/>
    <xf numFmtId="0" fontId="2" fillId="8" borderId="0" applyNumberFormat="0" applyFont="0" applyBorder="0" applyAlignment="0" applyProtection="0"/>
    <xf numFmtId="0" fontId="2" fillId="11" borderId="0" applyNumberFormat="0" applyFont="0" applyBorder="0" applyAlignment="0" applyProtection="0">
      <alignment vertical="top"/>
    </xf>
    <xf numFmtId="165" fontId="2" fillId="9" borderId="0" applyNumberFormat="0" applyFont="0" applyBorder="0" applyAlignment="0" applyProtection="0"/>
    <xf numFmtId="0" fontId="2" fillId="12" borderId="0" applyNumberFormat="0" applyFont="0" applyBorder="0" applyAlignment="0" applyProtection="0"/>
    <xf numFmtId="0" fontId="2" fillId="0" borderId="20" applyNumberFormat="0" applyFont="0" applyFill="0" applyAlignment="0" applyProtection="0"/>
    <xf numFmtId="0" fontId="2" fillId="10" borderId="0" applyNumberFormat="0" applyFont="0" applyBorder="0" applyAlignment="0" applyProtection="0">
      <alignment horizontal="center" vertical="center" wrapText="1"/>
      <protection locked="0"/>
    </xf>
    <xf numFmtId="0" fontId="34" fillId="0" borderId="0"/>
    <xf numFmtId="0" fontId="2" fillId="0" borderId="20" applyNumberFormat="0" applyFill="0" applyAlignment="0" applyProtection="0"/>
    <xf numFmtId="0" fontId="1" fillId="0" borderId="20" applyNumberFormat="0" applyFill="0" applyAlignment="0" applyProtection="0"/>
    <xf numFmtId="0" fontId="17" fillId="0" borderId="0" applyNumberFormat="0" applyFill="0" applyProtection="0"/>
    <xf numFmtId="44" fontId="5"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8" fillId="20" borderId="60" applyNumberFormat="0" applyAlignment="0" applyProtection="0"/>
    <xf numFmtId="0" fontId="49" fillId="21" borderId="61" applyNumberFormat="0" applyAlignment="0" applyProtection="0"/>
    <xf numFmtId="0" fontId="50" fillId="21" borderId="60" applyNumberFormat="0" applyAlignment="0" applyProtection="0"/>
    <xf numFmtId="0" fontId="51" fillId="0" borderId="62" applyNumberFormat="0" applyFill="0" applyAlignment="0" applyProtection="0"/>
    <xf numFmtId="0" fontId="52" fillId="22" borderId="63" applyNumberFormat="0" applyAlignment="0" applyProtection="0"/>
    <xf numFmtId="0" fontId="53" fillId="0" borderId="0" applyNumberFormat="0" applyFill="0" applyBorder="0" applyAlignment="0" applyProtection="0"/>
    <xf numFmtId="0" fontId="30" fillId="23" borderId="64" applyNumberFormat="0" applyFont="0" applyAlignment="0" applyProtection="0"/>
    <xf numFmtId="0" fontId="34" fillId="24" borderId="0" applyNumberFormat="0" applyBorder="0" applyAlignment="0" applyProtection="0"/>
    <xf numFmtId="0" fontId="34" fillId="25" borderId="0" applyNumberFormat="0" applyBorder="0" applyAlignment="0" applyProtection="0"/>
    <xf numFmtId="0" fontId="5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5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5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54" fillId="42" borderId="0" applyNumberFormat="0" applyBorder="0" applyAlignment="0" applyProtection="0"/>
    <xf numFmtId="43" fontId="56" fillId="0" borderId="0" applyFont="0" applyFill="0" applyBorder="0" applyAlignment="0" applyProtection="0"/>
  </cellStyleXfs>
  <cellXfs count="682">
    <xf numFmtId="0" fontId="0" fillId="0" borderId="0" xfId="0"/>
    <xf numFmtId="0" fontId="2" fillId="0" borderId="0" xfId="0" applyFont="1"/>
    <xf numFmtId="0" fontId="8" fillId="0" borderId="0" xfId="0" applyFont="1" applyAlignment="1">
      <alignment horizontal="center"/>
    </xf>
    <xf numFmtId="0" fontId="9" fillId="0" borderId="0" xfId="0" applyFont="1" applyAlignment="1">
      <alignment horizontal="center"/>
    </xf>
    <xf numFmtId="0" fontId="8" fillId="0" borderId="0" xfId="0" applyFont="1"/>
    <xf numFmtId="0" fontId="2" fillId="0" borderId="0" xfId="0" applyFont="1" applyProtection="1"/>
    <xf numFmtId="0" fontId="2" fillId="0" borderId="0" xfId="0" applyFont="1" applyProtection="1">
      <protection locked="0"/>
    </xf>
    <xf numFmtId="0" fontId="2" fillId="5" borderId="0" xfId="0" applyFont="1" applyFill="1" applyBorder="1" applyAlignment="1" applyProtection="1">
      <alignment horizontal="center" vertical="center" wrapText="1"/>
      <protection locked="0"/>
    </xf>
    <xf numFmtId="0" fontId="2" fillId="0" borderId="2" xfId="0" applyFont="1" applyBorder="1"/>
    <xf numFmtId="166" fontId="7" fillId="0" borderId="0" xfId="0" applyNumberFormat="1" applyFont="1" applyAlignment="1">
      <alignment horizontal="center"/>
    </xf>
    <xf numFmtId="0" fontId="19" fillId="0" borderId="0" xfId="2"/>
    <xf numFmtId="0" fontId="14" fillId="0" borderId="0" xfId="3" applyNumberFormat="1" applyFont="1" applyFill="1" applyBorder="1" applyAlignment="1" applyProtection="1">
      <alignment horizontal="left" vertical="top"/>
    </xf>
    <xf numFmtId="0" fontId="2" fillId="0" borderId="0" xfId="0" applyFont="1" applyBorder="1" applyAlignment="1" applyProtection="1">
      <alignment horizontal="right" vertical="top"/>
    </xf>
    <xf numFmtId="0" fontId="6" fillId="0" borderId="3" xfId="0" applyFont="1" applyBorder="1" applyAlignment="1" applyProtection="1">
      <alignment vertical="center" wrapText="1"/>
    </xf>
    <xf numFmtId="0" fontId="21" fillId="0" borderId="0" xfId="0" applyFont="1" applyProtection="1"/>
    <xf numFmtId="0" fontId="2" fillId="0" borderId="0" xfId="0" applyFont="1" applyBorder="1" applyAlignment="1" applyProtection="1">
      <alignment horizontal="left" vertical="top" wrapText="1"/>
    </xf>
    <xf numFmtId="49" fontId="2" fillId="8" borderId="4" xfId="3" applyNumberFormat="1" applyFont="1" applyBorder="1" applyAlignment="1" applyProtection="1">
      <protection locked="0"/>
    </xf>
    <xf numFmtId="49" fontId="2" fillId="12" borderId="4" xfId="6" applyNumberFormat="1" applyFont="1" applyBorder="1" applyAlignment="1" applyProtection="1">
      <protection locked="0"/>
    </xf>
    <xf numFmtId="49" fontId="2" fillId="8" borderId="5" xfId="3" applyNumberFormat="1" applyFont="1" applyBorder="1" applyAlignment="1" applyProtection="1">
      <protection locked="0"/>
    </xf>
    <xf numFmtId="49" fontId="2" fillId="12" borderId="5" xfId="6" applyNumberFormat="1" applyFont="1" applyBorder="1" applyAlignment="1" applyProtection="1">
      <protection locked="0"/>
    </xf>
    <xf numFmtId="0" fontId="0" fillId="0" borderId="6" xfId="0" applyBorder="1" applyAlignment="1" applyProtection="1">
      <alignment wrapText="1"/>
    </xf>
    <xf numFmtId="49" fontId="2" fillId="8" borderId="4" xfId="3" applyNumberFormat="1" applyFont="1" applyBorder="1" applyAlignment="1" applyProtection="1">
      <alignment vertical="center" wrapText="1"/>
      <protection locked="0"/>
    </xf>
    <xf numFmtId="49" fontId="2" fillId="12" borderId="4" xfId="6" applyNumberFormat="1" applyFont="1" applyBorder="1" applyAlignment="1" applyProtection="1">
      <alignment vertical="center" wrapText="1"/>
      <protection locked="0"/>
    </xf>
    <xf numFmtId="0" fontId="0" fillId="0" borderId="0" xfId="0" applyBorder="1" applyProtection="1"/>
    <xf numFmtId="0" fontId="1" fillId="0" borderId="0" xfId="0" applyFont="1" applyBorder="1" applyProtection="1"/>
    <xf numFmtId="0" fontId="1" fillId="0" borderId="5" xfId="0" applyFont="1" applyBorder="1" applyAlignment="1" applyProtection="1">
      <alignment wrapText="1"/>
    </xf>
    <xf numFmtId="0" fontId="6" fillId="0" borderId="0" xfId="0" applyFont="1" applyBorder="1" applyAlignment="1" applyProtection="1">
      <alignment vertical="center" wrapText="1"/>
    </xf>
    <xf numFmtId="0" fontId="2" fillId="0" borderId="0" xfId="0" applyFont="1" applyAlignment="1" applyProtection="1">
      <alignment vertical="center"/>
    </xf>
    <xf numFmtId="0" fontId="4" fillId="0" borderId="0" xfId="0" applyFont="1" applyProtection="1"/>
    <xf numFmtId="0" fontId="22" fillId="0" borderId="0" xfId="0" applyFont="1" applyAlignment="1" applyProtection="1">
      <alignment vertical="center"/>
    </xf>
    <xf numFmtId="0" fontId="12" fillId="0" borderId="0" xfId="0" applyFont="1" applyFill="1" applyAlignment="1" applyProtection="1">
      <alignment horizontal="left" wrapText="1"/>
    </xf>
    <xf numFmtId="0" fontId="10" fillId="0" borderId="0" xfId="0" applyFont="1" applyFill="1" applyAlignment="1" applyProtection="1">
      <alignment horizontal="left"/>
    </xf>
    <xf numFmtId="0" fontId="23" fillId="0" borderId="0" xfId="0" applyFont="1" applyAlignment="1" applyProtection="1">
      <alignment horizontal="left" vertical="center" indent="4"/>
    </xf>
    <xf numFmtId="0" fontId="22" fillId="0" borderId="0" xfId="0" applyFont="1" applyAlignment="1" applyProtection="1">
      <alignment horizontal="left" vertical="center" indent="1"/>
    </xf>
    <xf numFmtId="0" fontId="15" fillId="0" borderId="0" xfId="0" applyFont="1" applyProtection="1"/>
    <xf numFmtId="0" fontId="2" fillId="0" borderId="0" xfId="0" applyNumberFormat="1" applyFont="1" applyAlignment="1" applyProtection="1">
      <alignment horizontal="right"/>
    </xf>
    <xf numFmtId="0" fontId="2" fillId="0" borderId="0" xfId="0" applyFont="1" applyFill="1" applyProtection="1"/>
    <xf numFmtId="0" fontId="35" fillId="0" borderId="0" xfId="0" applyFont="1" applyFill="1" applyProtection="1"/>
    <xf numFmtId="0" fontId="4" fillId="0" borderId="0" xfId="0" applyFont="1" applyFill="1" applyAlignment="1" applyProtection="1">
      <alignment wrapText="1"/>
    </xf>
    <xf numFmtId="0" fontId="2" fillId="0" borderId="0" xfId="0" applyFont="1" applyAlignment="1" applyProtection="1">
      <alignment vertical="top"/>
    </xf>
    <xf numFmtId="0" fontId="2" fillId="0" borderId="0" xfId="0" applyNumberFormat="1" applyFont="1" applyAlignment="1" applyProtection="1">
      <alignment vertical="top"/>
    </xf>
    <xf numFmtId="0" fontId="3" fillId="0" borderId="0" xfId="0" applyNumberFormat="1" applyFont="1" applyFill="1" applyAlignment="1" applyProtection="1">
      <alignment vertical="top"/>
    </xf>
    <xf numFmtId="0" fontId="15" fillId="0" borderId="0" xfId="0" applyNumberFormat="1" applyFont="1" applyAlignment="1" applyProtection="1">
      <alignment vertical="top"/>
    </xf>
    <xf numFmtId="0" fontId="3" fillId="0" borderId="0" xfId="0" applyNumberFormat="1" applyFont="1" applyBorder="1" applyAlignment="1" applyProtection="1">
      <alignment vertical="top"/>
    </xf>
    <xf numFmtId="0" fontId="3" fillId="0" borderId="3" xfId="0" applyNumberFormat="1" applyFont="1" applyBorder="1" applyAlignment="1" applyProtection="1">
      <alignment vertical="top"/>
    </xf>
    <xf numFmtId="0" fontId="2" fillId="0" borderId="0" xfId="0" applyNumberFormat="1" applyFont="1" applyBorder="1" applyAlignment="1" applyProtection="1">
      <alignment vertical="top"/>
    </xf>
    <xf numFmtId="0" fontId="3" fillId="0" borderId="0" xfId="0" applyFont="1" applyBorder="1" applyAlignment="1" applyProtection="1">
      <alignment horizontal="left" vertical="top"/>
    </xf>
    <xf numFmtId="0" fontId="2" fillId="0" borderId="0" xfId="0" applyNumberFormat="1" applyFont="1" applyAlignment="1" applyProtection="1">
      <alignment vertical="top" wrapText="1"/>
    </xf>
    <xf numFmtId="0" fontId="11" fillId="0" borderId="0" xfId="0" applyNumberFormat="1" applyFont="1" applyAlignment="1" applyProtection="1">
      <alignment horizontal="center" vertical="top" wrapText="1"/>
    </xf>
    <xf numFmtId="0" fontId="3" fillId="0" borderId="0" xfId="0" applyFont="1" applyFill="1" applyBorder="1" applyAlignment="1" applyProtection="1">
      <alignment horizontal="left" vertical="top" wrapText="1"/>
    </xf>
    <xf numFmtId="0" fontId="3" fillId="0" borderId="0" xfId="0" applyFont="1" applyBorder="1" applyAlignment="1" applyProtection="1">
      <alignment vertical="top" wrapText="1"/>
    </xf>
    <xf numFmtId="0" fontId="2" fillId="0" borderId="0" xfId="0" applyFont="1" applyBorder="1" applyAlignment="1" applyProtection="1">
      <alignment vertical="top"/>
    </xf>
    <xf numFmtId="0" fontId="3" fillId="0" borderId="0" xfId="0" applyFont="1" applyBorder="1" applyAlignment="1" applyProtection="1">
      <alignment vertical="top"/>
    </xf>
    <xf numFmtId="0" fontId="2" fillId="0" borderId="0" xfId="0" applyFont="1" applyFill="1" applyBorder="1" applyAlignment="1" applyProtection="1">
      <alignment vertical="top"/>
    </xf>
    <xf numFmtId="0" fontId="20" fillId="0" borderId="0" xfId="0" applyFont="1" applyBorder="1" applyAlignment="1" applyProtection="1">
      <alignment horizontal="right" vertical="top"/>
    </xf>
    <xf numFmtId="0" fontId="2" fillId="6" borderId="0" xfId="0" applyFont="1" applyFill="1" applyBorder="1" applyAlignment="1" applyProtection="1">
      <alignment horizontal="left" vertical="top" wrapText="1"/>
    </xf>
    <xf numFmtId="0" fontId="20" fillId="0" borderId="0" xfId="0" applyFont="1" applyAlignment="1" applyProtection="1">
      <alignment vertical="top" wrapText="1"/>
    </xf>
    <xf numFmtId="0" fontId="2" fillId="0" borderId="0" xfId="0" applyFont="1" applyFill="1" applyBorder="1" applyAlignment="1" applyProtection="1">
      <alignment horizontal="left" vertical="top"/>
    </xf>
    <xf numFmtId="0" fontId="21" fillId="0" borderId="0" xfId="0" applyFont="1" applyAlignment="1" applyProtection="1">
      <alignment vertical="top"/>
    </xf>
    <xf numFmtId="49" fontId="2" fillId="0" borderId="0" xfId="0" applyNumberFormat="1" applyFont="1" applyFill="1" applyBorder="1" applyAlignment="1" applyProtection="1">
      <alignment vertical="top"/>
    </xf>
    <xf numFmtId="0" fontId="21" fillId="0" borderId="0" xfId="0" applyFont="1" applyFill="1" applyBorder="1" applyAlignment="1" applyProtection="1">
      <alignment vertical="top"/>
    </xf>
    <xf numFmtId="0" fontId="2" fillId="0" borderId="0" xfId="0" applyNumberFormat="1" applyFont="1" applyBorder="1" applyAlignment="1" applyProtection="1">
      <alignment vertical="top" wrapText="1"/>
    </xf>
    <xf numFmtId="0" fontId="2" fillId="6" borderId="0" xfId="0" applyNumberFormat="1" applyFont="1" applyFill="1" applyBorder="1" applyAlignment="1" applyProtection="1">
      <alignment vertical="center"/>
    </xf>
    <xf numFmtId="49" fontId="2" fillId="13" borderId="0" xfId="6" applyNumberFormat="1" applyFont="1" applyFill="1" applyBorder="1" applyAlignment="1" applyProtection="1">
      <alignment vertical="top"/>
    </xf>
    <xf numFmtId="0" fontId="2" fillId="0" borderId="6" xfId="0" applyFont="1" applyBorder="1" applyAlignment="1" applyProtection="1">
      <alignment wrapText="1"/>
    </xf>
    <xf numFmtId="0" fontId="36" fillId="0" borderId="0" xfId="0" applyFont="1" applyBorder="1" applyAlignment="1" applyProtection="1">
      <alignment vertical="top"/>
    </xf>
    <xf numFmtId="0" fontId="36" fillId="0" borderId="0" xfId="0" applyNumberFormat="1" applyFont="1" applyAlignment="1" applyProtection="1">
      <alignment vertical="top"/>
    </xf>
    <xf numFmtId="0" fontId="37" fillId="0" borderId="0" xfId="0" applyFont="1" applyAlignment="1" applyProtection="1">
      <alignment vertical="top"/>
    </xf>
    <xf numFmtId="0" fontId="38" fillId="0" borderId="0" xfId="0" applyFont="1" applyProtection="1"/>
    <xf numFmtId="0" fontId="37" fillId="0" borderId="0" xfId="0" applyFont="1" applyBorder="1" applyAlignment="1" applyProtection="1">
      <alignment vertical="top"/>
    </xf>
    <xf numFmtId="0" fontId="2" fillId="0" borderId="0" xfId="0" applyFont="1" applyAlignment="1">
      <alignment horizontal="right"/>
    </xf>
    <xf numFmtId="168" fontId="2" fillId="0" borderId="2" xfId="0" applyNumberFormat="1" applyFont="1" applyBorder="1" applyAlignment="1"/>
    <xf numFmtId="0" fontId="3" fillId="0" borderId="0" xfId="0" applyFont="1"/>
    <xf numFmtId="0" fontId="3" fillId="0" borderId="0" xfId="0" applyFont="1" applyFill="1" applyBorder="1" applyAlignment="1" applyProtection="1">
      <alignment vertical="top"/>
    </xf>
    <xf numFmtId="0" fontId="4" fillId="0" borderId="0" xfId="0" applyFont="1" applyBorder="1" applyAlignment="1" applyProtection="1">
      <alignment vertical="top"/>
    </xf>
    <xf numFmtId="165" fontId="2" fillId="0" borderId="0" xfId="5" applyNumberFormat="1" applyFont="1" applyFill="1" applyBorder="1" applyAlignment="1" applyProtection="1">
      <alignment horizontal="right" vertical="top" wrapText="1"/>
    </xf>
    <xf numFmtId="0" fontId="2"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wrapText="1"/>
    </xf>
    <xf numFmtId="0" fontId="36" fillId="0" borderId="0" xfId="0" applyFont="1" applyBorder="1" applyAlignment="1" applyProtection="1">
      <alignment horizontal="right" vertical="top"/>
    </xf>
    <xf numFmtId="0" fontId="11" fillId="0" borderId="0" xfId="0" applyNumberFormat="1" applyFont="1" applyBorder="1" applyAlignment="1" applyProtection="1">
      <alignment horizontal="center" vertical="top" wrapText="1"/>
    </xf>
    <xf numFmtId="0" fontId="1" fillId="0" borderId="0" xfId="0" applyFont="1" applyBorder="1" applyAlignment="1" applyProtection="1">
      <alignment horizontal="left" vertical="top"/>
    </xf>
    <xf numFmtId="0" fontId="2" fillId="0" borderId="0" xfId="0" applyNumberFormat="1" applyFont="1" applyBorder="1" applyAlignment="1" applyProtection="1">
      <alignment horizontal="left" vertical="top" wrapText="1"/>
    </xf>
    <xf numFmtId="0" fontId="0" fillId="0" borderId="0" xfId="0" applyProtection="1"/>
    <xf numFmtId="0" fontId="0" fillId="0" borderId="0" xfId="0" applyBorder="1" applyAlignment="1" applyProtection="1">
      <alignment horizontal="left" vertical="top" wrapText="1"/>
    </xf>
    <xf numFmtId="0" fontId="0" fillId="0" borderId="0" xfId="0" applyFill="1" applyBorder="1" applyAlignment="1" applyProtection="1">
      <alignment horizontal="left" vertical="top" wrapText="1"/>
    </xf>
    <xf numFmtId="0" fontId="2" fillId="0" borderId="0" xfId="0" applyNumberFormat="1" applyFont="1" applyBorder="1" applyAlignment="1" applyProtection="1">
      <alignment horizontal="right"/>
    </xf>
    <xf numFmtId="0" fontId="2" fillId="0" borderId="0" xfId="0" applyFont="1" applyBorder="1" applyAlignment="1" applyProtection="1">
      <alignment vertical="top" wrapText="1"/>
    </xf>
    <xf numFmtId="0" fontId="2" fillId="0" borderId="0" xfId="0" applyNumberFormat="1" applyFont="1" applyAlignment="1" applyProtection="1">
      <alignment vertical="top"/>
      <protection locked="0"/>
    </xf>
    <xf numFmtId="0" fontId="2" fillId="0" borderId="0" xfId="0" applyFont="1" applyBorder="1" applyAlignment="1" applyProtection="1">
      <alignment vertical="top"/>
      <protection locked="0"/>
    </xf>
    <xf numFmtId="0" fontId="2" fillId="0" borderId="0" xfId="0" applyFont="1" applyAlignment="1" applyProtection="1">
      <alignment vertical="top"/>
      <protection locked="0"/>
    </xf>
    <xf numFmtId="0" fontId="3" fillId="0" borderId="0" xfId="0" applyFont="1" applyBorder="1" applyAlignment="1" applyProtection="1">
      <alignment vertical="top"/>
      <protection locked="0"/>
    </xf>
    <xf numFmtId="0" fontId="2" fillId="0" borderId="0" xfId="0" applyFont="1" applyFill="1" applyBorder="1" applyAlignment="1" applyProtection="1">
      <alignment horizontal="left" vertical="top"/>
      <protection locked="0"/>
    </xf>
    <xf numFmtId="0" fontId="21" fillId="0" borderId="0" xfId="0" applyFont="1" applyAlignment="1" applyProtection="1">
      <alignment vertical="top"/>
      <protection locked="0"/>
    </xf>
    <xf numFmtId="49" fontId="2" fillId="0" borderId="0" xfId="0" applyNumberFormat="1" applyFont="1" applyFill="1" applyBorder="1" applyAlignment="1" applyProtection="1">
      <alignment vertical="top"/>
      <protection locked="0"/>
    </xf>
    <xf numFmtId="0" fontId="21" fillId="0" borderId="0" xfId="0" applyFont="1" applyFill="1" applyBorder="1" applyAlignment="1" applyProtection="1">
      <alignment vertical="top"/>
      <protection locked="0"/>
    </xf>
    <xf numFmtId="0" fontId="2" fillId="0" borderId="0" xfId="7" applyFont="1" applyFill="1" applyBorder="1" applyAlignment="1" applyProtection="1">
      <alignment vertical="center" wrapText="1"/>
    </xf>
    <xf numFmtId="0" fontId="2" fillId="0" borderId="0" xfId="0" applyNumberFormat="1" applyFont="1" applyFill="1" applyBorder="1" applyAlignment="1" applyProtection="1">
      <alignment horizontal="left" vertical="top" wrapText="1"/>
    </xf>
    <xf numFmtId="0" fontId="2" fillId="0" borderId="0" xfId="0" applyFont="1" applyFill="1" applyBorder="1" applyAlignment="1" applyProtection="1">
      <alignment horizontal="right" vertical="top"/>
    </xf>
    <xf numFmtId="0" fontId="0" fillId="0" borderId="0" xfId="0" applyBorder="1" applyAlignment="1">
      <alignment horizontal="left" vertical="top" wrapText="1"/>
    </xf>
    <xf numFmtId="0" fontId="3" fillId="0" borderId="0" xfId="0" applyNumberFormat="1" applyFont="1" applyFill="1" applyAlignment="1" applyProtection="1">
      <alignmen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Border="1" applyProtection="1"/>
    <xf numFmtId="0" fontId="14" fillId="0" borderId="0" xfId="3" applyNumberFormat="1" applyFont="1" applyFill="1" applyBorder="1" applyAlignment="1" applyProtection="1">
      <alignment horizontal="left" vertical="top" wrapText="1"/>
    </xf>
    <xf numFmtId="0" fontId="0" fillId="0" borderId="0" xfId="0" applyAlignment="1" applyProtection="1">
      <alignment vertical="center"/>
    </xf>
    <xf numFmtId="0" fontId="3" fillId="0" borderId="0" xfId="0" applyNumberFormat="1" applyFont="1" applyAlignment="1" applyProtection="1">
      <alignment vertical="top"/>
    </xf>
    <xf numFmtId="0" fontId="2" fillId="6" borderId="0" xfId="0" applyNumberFormat="1" applyFont="1" applyFill="1" applyBorder="1" applyAlignment="1" applyProtection="1">
      <alignment vertical="top" wrapText="1"/>
    </xf>
    <xf numFmtId="0" fontId="2" fillId="0" borderId="0" xfId="10" applyNumberFormat="1" applyFont="1" applyBorder="1" applyAlignment="1" applyProtection="1">
      <alignment horizontal="left" vertical="top"/>
    </xf>
    <xf numFmtId="14" fontId="2" fillId="13" borderId="0" xfId="6" applyNumberFormat="1" applyFont="1" applyFill="1" applyBorder="1" applyAlignment="1" applyProtection="1">
      <alignment horizontal="left" vertical="top" wrapText="1"/>
    </xf>
    <xf numFmtId="164" fontId="2" fillId="13" borderId="0" xfId="6" applyNumberFormat="1" applyFont="1" applyFill="1" applyBorder="1" applyAlignment="1" applyProtection="1">
      <alignment horizontal="center" vertical="top" wrapText="1"/>
    </xf>
    <xf numFmtId="0" fontId="35" fillId="0" borderId="0" xfId="0" applyNumberFormat="1" applyFont="1" applyAlignment="1" applyProtection="1">
      <alignment horizontal="center" vertical="top"/>
    </xf>
    <xf numFmtId="0" fontId="2" fillId="0" borderId="0" xfId="0" applyNumberFormat="1" applyFont="1" applyAlignment="1" applyProtection="1"/>
    <xf numFmtId="0" fontId="3" fillId="0" borderId="0" xfId="0" applyNumberFormat="1" applyFont="1" applyAlignment="1" applyProtection="1">
      <alignment horizontal="right" vertical="center"/>
    </xf>
    <xf numFmtId="0" fontId="35" fillId="0" borderId="0" xfId="10" applyNumberFormat="1" applyFont="1" applyBorder="1" applyAlignment="1" applyProtection="1">
      <alignment horizontal="left" vertical="top"/>
    </xf>
    <xf numFmtId="4" fontId="2" fillId="0" borderId="0" xfId="5" applyNumberFormat="1" applyFont="1" applyFill="1" applyBorder="1" applyAlignment="1" applyProtection="1">
      <alignment horizontal="right" vertical="center" wrapText="1"/>
    </xf>
    <xf numFmtId="0" fontId="2" fillId="0" borderId="0" xfId="0" applyFont="1" applyFill="1" applyBorder="1" applyAlignment="1" applyProtection="1">
      <alignment horizontal="left" vertical="top" wrapText="1"/>
    </xf>
    <xf numFmtId="0" fontId="2" fillId="0" borderId="0" xfId="7" applyNumberFormat="1" applyFont="1" applyFill="1" applyBorder="1" applyAlignment="1" applyProtection="1">
      <alignment horizontal="left" vertical="center" wrapText="1"/>
    </xf>
    <xf numFmtId="0" fontId="2" fillId="0" borderId="0" xfId="7" applyFont="1" applyFill="1" applyBorder="1" applyAlignment="1" applyProtection="1">
      <alignment vertical="top"/>
      <protection locked="0"/>
    </xf>
    <xf numFmtId="165" fontId="2" fillId="0" borderId="0" xfId="7" applyNumberFormat="1" applyFont="1" applyFill="1" applyBorder="1" applyAlignment="1" applyProtection="1">
      <alignment horizontal="right" vertical="top" wrapText="1"/>
    </xf>
    <xf numFmtId="9" fontId="2" fillId="0" borderId="0" xfId="0" applyNumberFormat="1" applyFont="1" applyFill="1" applyBorder="1" applyAlignment="1" applyProtection="1">
      <alignment vertical="top"/>
    </xf>
    <xf numFmtId="0" fontId="2" fillId="0" borderId="0" xfId="0" applyFont="1" applyFill="1" applyBorder="1"/>
    <xf numFmtId="0" fontId="27" fillId="0" borderId="0" xfId="9" applyFont="1" applyProtection="1"/>
    <xf numFmtId="0" fontId="2" fillId="0" borderId="1" xfId="0" applyFont="1" applyBorder="1" applyAlignment="1" applyProtection="1">
      <alignment vertical="top"/>
    </xf>
    <xf numFmtId="0" fontId="27" fillId="0" borderId="0" xfId="9" applyFont="1" applyAlignment="1" applyProtection="1">
      <alignment vertical="center"/>
    </xf>
    <xf numFmtId="0" fontId="36" fillId="0" borderId="0" xfId="0" applyFont="1" applyBorder="1" applyAlignment="1" applyProtection="1">
      <alignment horizontal="center" vertical="top" wrapText="1"/>
    </xf>
    <xf numFmtId="0" fontId="3" fillId="0" borderId="0" xfId="0" applyFont="1" applyBorder="1" applyAlignment="1" applyProtection="1">
      <alignment horizontal="left" vertical="top" wrapText="1"/>
    </xf>
    <xf numFmtId="165" fontId="35" fillId="0" borderId="0" xfId="5" applyNumberFormat="1" applyFont="1" applyFill="1" applyBorder="1" applyAlignment="1" applyProtection="1">
      <alignment horizontal="right" vertical="top" wrapText="1"/>
    </xf>
    <xf numFmtId="0" fontId="26" fillId="0" borderId="0" xfId="7" applyFont="1" applyFill="1" applyBorder="1" applyAlignment="1" applyProtection="1">
      <alignment horizontal="left" vertical="center" wrapText="1"/>
    </xf>
    <xf numFmtId="0" fontId="2" fillId="0" borderId="0" xfId="0" applyFont="1" applyFill="1" applyAlignment="1" applyProtection="1">
      <alignment vertical="top"/>
    </xf>
    <xf numFmtId="0" fontId="3" fillId="0" borderId="0" xfId="0" applyFont="1" applyFill="1" applyBorder="1" applyAlignment="1" applyProtection="1">
      <alignment horizontal="right" vertical="top"/>
    </xf>
    <xf numFmtId="0" fontId="2" fillId="0" borderId="0" xfId="0" applyFont="1" applyAlignment="1" applyProtection="1">
      <alignment horizontal="center" vertical="center"/>
    </xf>
    <xf numFmtId="0" fontId="26" fillId="0" borderId="0" xfId="0" applyFont="1" applyFill="1" applyBorder="1" applyAlignment="1" applyProtection="1">
      <alignment horizontal="left" vertical="top" wrapText="1"/>
    </xf>
    <xf numFmtId="0" fontId="3" fillId="0" borderId="0" xfId="0" applyFont="1" applyAlignment="1" applyProtection="1">
      <alignment vertical="center"/>
    </xf>
    <xf numFmtId="0" fontId="6" fillId="0" borderId="0" xfId="0" applyNumberFormat="1" applyFont="1" applyAlignment="1" applyProtection="1">
      <alignment horizontal="right"/>
    </xf>
    <xf numFmtId="0" fontId="2" fillId="0" borderId="0" xfId="0" applyNumberFormat="1" applyFont="1" applyFill="1" applyBorder="1" applyAlignment="1" applyProtection="1">
      <alignment vertical="top" wrapText="1"/>
    </xf>
    <xf numFmtId="0" fontId="40" fillId="0" borderId="0" xfId="0" applyNumberFormat="1" applyFont="1" applyBorder="1" applyAlignment="1" applyProtection="1">
      <alignment horizontal="left" vertical="top" wrapText="1"/>
    </xf>
    <xf numFmtId="0" fontId="36" fillId="0" borderId="0" xfId="0" applyNumberFormat="1" applyFont="1" applyAlignment="1" applyProtection="1">
      <alignment horizontal="left" vertical="top"/>
    </xf>
    <xf numFmtId="0" fontId="35" fillId="0" borderId="0" xfId="0" applyNumberFormat="1" applyFont="1" applyBorder="1" applyAlignment="1" applyProtection="1">
      <alignment horizontal="left" vertical="top" wrapText="1"/>
    </xf>
    <xf numFmtId="0" fontId="0" fillId="0" borderId="21" xfId="0" applyBorder="1" applyProtection="1"/>
    <xf numFmtId="0" fontId="2" fillId="0" borderId="21" xfId="0" applyFont="1" applyBorder="1" applyAlignment="1" applyProtection="1">
      <alignment vertical="top"/>
    </xf>
    <xf numFmtId="0" fontId="2" fillId="0" borderId="25" xfId="0" applyFont="1" applyBorder="1" applyAlignment="1" applyProtection="1">
      <alignment vertical="top"/>
    </xf>
    <xf numFmtId="0" fontId="2" fillId="0" borderId="27" xfId="0" applyFont="1" applyBorder="1" applyAlignment="1" applyProtection="1">
      <alignment vertical="top"/>
    </xf>
    <xf numFmtId="0" fontId="2" fillId="0" borderId="28" xfId="0" applyFont="1" applyBorder="1" applyAlignment="1" applyProtection="1">
      <alignment vertical="top"/>
    </xf>
    <xf numFmtId="0" fontId="2" fillId="0" borderId="0" xfId="7" applyFont="1" applyBorder="1" applyAlignment="1" applyProtection="1">
      <alignment horizontal="left" vertical="top" wrapText="1"/>
    </xf>
    <xf numFmtId="0" fontId="2" fillId="14" borderId="0" xfId="7" applyFont="1" applyFill="1" applyBorder="1" applyAlignment="1" applyProtection="1">
      <alignment horizontal="left" vertical="top" wrapText="1"/>
    </xf>
    <xf numFmtId="0" fontId="25" fillId="13" borderId="0" xfId="7" applyFont="1" applyFill="1" applyBorder="1" applyAlignment="1" applyProtection="1">
      <alignment vertical="top"/>
    </xf>
    <xf numFmtId="0" fontId="0" fillId="0" borderId="0" xfId="0" applyFill="1" applyBorder="1" applyAlignment="1" applyProtection="1">
      <alignment horizontal="right" vertical="center" wrapText="1"/>
    </xf>
    <xf numFmtId="0" fontId="0" fillId="0" borderId="0" xfId="0" applyAlignment="1">
      <alignment vertical="top" wrapText="1"/>
    </xf>
    <xf numFmtId="0" fontId="0" fillId="0" borderId="35" xfId="0" applyBorder="1" applyAlignment="1" applyProtection="1">
      <alignment vertical="top" wrapText="1"/>
      <protection locked="0"/>
    </xf>
    <xf numFmtId="0" fontId="0" fillId="0" borderId="0" xfId="0" applyBorder="1" applyAlignment="1" applyProtection="1">
      <alignment vertical="top" wrapText="1"/>
      <protection locked="0"/>
    </xf>
    <xf numFmtId="0" fontId="33" fillId="0" borderId="0" xfId="0" applyFont="1" applyBorder="1" applyAlignment="1">
      <alignment vertical="top" wrapText="1"/>
    </xf>
    <xf numFmtId="0" fontId="2" fillId="0" borderId="35" xfId="7" applyFont="1" applyBorder="1" applyAlignment="1" applyProtection="1">
      <alignment horizontal="left" vertical="top" wrapText="1"/>
    </xf>
    <xf numFmtId="49" fontId="2" fillId="0" borderId="35" xfId="7" applyNumberFormat="1" applyFont="1" applyFill="1" applyBorder="1" applyAlignment="1" applyProtection="1">
      <alignment horizontal="left" vertical="top" wrapText="1"/>
      <protection locked="0"/>
    </xf>
    <xf numFmtId="49" fontId="2" fillId="0" borderId="0" xfId="7" applyNumberFormat="1" applyFont="1" applyFill="1" applyBorder="1" applyAlignment="1" applyProtection="1">
      <alignment horizontal="left" vertical="top" wrapText="1"/>
      <protection locked="0"/>
    </xf>
    <xf numFmtId="168" fontId="2" fillId="0" borderId="6" xfId="6" applyNumberFormat="1" applyFont="1" applyFill="1" applyBorder="1" applyAlignment="1" applyProtection="1">
      <alignment wrapText="1"/>
      <protection locked="0"/>
    </xf>
    <xf numFmtId="165" fontId="2" fillId="0" borderId="4" xfId="6" applyNumberFormat="1" applyFont="1" applyFill="1" applyBorder="1" applyAlignment="1" applyProtection="1">
      <alignment horizontal="left" vertical="center" wrapText="1"/>
      <protection locked="0"/>
    </xf>
    <xf numFmtId="165" fontId="2" fillId="0" borderId="6" xfId="3" applyNumberFormat="1" applyFont="1" applyFill="1" applyBorder="1" applyAlignment="1" applyProtection="1">
      <alignment wrapText="1"/>
      <protection locked="0"/>
    </xf>
    <xf numFmtId="165" fontId="2" fillId="0" borderId="4" xfId="3" applyNumberFormat="1" applyFont="1" applyFill="1" applyBorder="1" applyAlignment="1" applyProtection="1">
      <alignment horizontal="left" vertical="center" wrapText="1"/>
      <protection locked="0"/>
    </xf>
    <xf numFmtId="0" fontId="3" fillId="0" borderId="3" xfId="0" applyNumberFormat="1" applyFont="1" applyBorder="1" applyAlignment="1" applyProtection="1">
      <alignment horizontal="center" vertical="top"/>
    </xf>
    <xf numFmtId="0" fontId="36" fillId="0" borderId="0" xfId="0" applyFont="1" applyAlignment="1" applyProtection="1">
      <alignment vertical="top"/>
    </xf>
    <xf numFmtId="0" fontId="11" fillId="0" borderId="0" xfId="0" applyNumberFormat="1" applyFont="1" applyAlignment="1" applyProtection="1">
      <alignment horizontal="center" vertical="top" wrapText="1"/>
    </xf>
    <xf numFmtId="0" fontId="36" fillId="0" borderId="0" xfId="0" applyFont="1"/>
    <xf numFmtId="0" fontId="36" fillId="0" borderId="0" xfId="0" applyNumberFormat="1" applyFont="1" applyAlignment="1" applyProtection="1">
      <alignment horizontal="right" vertical="top"/>
    </xf>
    <xf numFmtId="0" fontId="3" fillId="0" borderId="0" xfId="0" applyFont="1" applyBorder="1"/>
    <xf numFmtId="0" fontId="2" fillId="0" borderId="0" xfId="0" applyFont="1" applyBorder="1"/>
    <xf numFmtId="168" fontId="2" fillId="0" borderId="0" xfId="0" applyNumberFormat="1" applyFont="1" applyBorder="1" applyAlignment="1"/>
    <xf numFmtId="168" fontId="3" fillId="0" borderId="0" xfId="0" applyNumberFormat="1" applyFont="1" applyBorder="1" applyAlignment="1">
      <alignment wrapText="1"/>
    </xf>
    <xf numFmtId="168" fontId="2" fillId="0" borderId="0" xfId="0" applyNumberFormat="1" applyFont="1" applyFill="1" applyBorder="1" applyAlignment="1"/>
    <xf numFmtId="0" fontId="11" fillId="0" borderId="0" xfId="0" applyNumberFormat="1" applyFont="1" applyAlignment="1" applyProtection="1">
      <alignment horizontal="centerContinuous" vertical="top" wrapText="1"/>
    </xf>
    <xf numFmtId="0" fontId="11" fillId="0" borderId="0" xfId="0" applyNumberFormat="1" applyFont="1" applyAlignment="1" applyProtection="1">
      <alignment horizontal="centerContinuous" wrapText="1"/>
    </xf>
    <xf numFmtId="0" fontId="2" fillId="0" borderId="0" xfId="0" applyNumberFormat="1" applyFont="1" applyAlignment="1" applyProtection="1">
      <alignment horizontal="centerContinuous" vertical="top" wrapText="1"/>
    </xf>
    <xf numFmtId="0" fontId="36" fillId="0" borderId="0" xfId="0" applyFont="1" applyAlignment="1" applyProtection="1">
      <alignment horizontal="right" vertical="top"/>
    </xf>
    <xf numFmtId="0" fontId="0" fillId="0" borderId="0" xfId="0" applyAlignment="1">
      <alignment vertical="top"/>
    </xf>
    <xf numFmtId="0" fontId="2" fillId="0" borderId="0" xfId="0" applyNumberFormat="1" applyFont="1" applyFill="1" applyBorder="1" applyAlignment="1" applyProtection="1">
      <alignment vertical="top" wrapText="1"/>
    </xf>
    <xf numFmtId="0" fontId="2" fillId="43" borderId="2" xfId="0" applyFont="1" applyFill="1" applyBorder="1"/>
    <xf numFmtId="0" fontId="2" fillId="43" borderId="0" xfId="0" applyFont="1" applyFill="1" applyBorder="1"/>
    <xf numFmtId="168" fontId="2" fillId="43" borderId="2" xfId="0" applyNumberFormat="1" applyFont="1" applyFill="1" applyBorder="1" applyAlignment="1"/>
    <xf numFmtId="0" fontId="2" fillId="0" borderId="0" xfId="0" applyNumberFormat="1" applyFont="1" applyFill="1" applyAlignment="1" applyProtection="1">
      <alignment vertical="top"/>
    </xf>
    <xf numFmtId="0" fontId="2" fillId="0" borderId="0" xfId="10" applyNumberFormat="1" applyFont="1" applyFill="1" applyBorder="1" applyAlignment="1" applyProtection="1">
      <alignment horizontal="left" vertical="top"/>
    </xf>
    <xf numFmtId="0" fontId="3" fillId="0" borderId="0" xfId="0" applyFont="1" applyFill="1" applyBorder="1" applyAlignment="1" applyProtection="1">
      <alignment vertical="top" wrapText="1"/>
      <protection locked="0"/>
    </xf>
    <xf numFmtId="0" fontId="36" fillId="0" borderId="0" xfId="0" applyNumberFormat="1" applyFont="1" applyBorder="1" applyAlignment="1" applyProtection="1">
      <alignment horizontal="left" vertical="top"/>
    </xf>
    <xf numFmtId="0" fontId="36" fillId="0" borderId="0" xfId="9" applyFont="1" applyBorder="1" applyAlignment="1" applyProtection="1">
      <alignment horizontal="right" vertical="center"/>
    </xf>
    <xf numFmtId="0" fontId="2" fillId="0" borderId="0" xfId="0" applyNumberFormat="1" applyFont="1" applyAlignment="1" applyProtection="1">
      <alignment vertical="center" wrapText="1"/>
    </xf>
    <xf numFmtId="0" fontId="0" fillId="0" borderId="0" xfId="0" applyBorder="1"/>
    <xf numFmtId="0" fontId="2" fillId="0" borderId="48" xfId="0" applyNumberFormat="1" applyFont="1" applyBorder="1" applyAlignment="1" applyProtection="1">
      <alignment horizontal="left" vertical="top" wrapText="1"/>
    </xf>
    <xf numFmtId="0" fontId="2" fillId="0" borderId="37" xfId="0" applyNumberFormat="1" applyFont="1" applyFill="1" applyBorder="1" applyAlignment="1" applyProtection="1">
      <alignment vertical="top"/>
    </xf>
    <xf numFmtId="168" fontId="3" fillId="0" borderId="0" xfId="0" applyNumberFormat="1" applyFont="1" applyFill="1" applyBorder="1" applyAlignment="1"/>
    <xf numFmtId="168" fontId="2" fillId="0" borderId="67" xfId="0" applyNumberFormat="1" applyFont="1" applyBorder="1" applyAlignment="1"/>
    <xf numFmtId="0" fontId="2" fillId="0" borderId="69" xfId="0" applyFont="1" applyBorder="1"/>
    <xf numFmtId="0" fontId="2" fillId="0" borderId="70" xfId="0" applyFont="1" applyBorder="1"/>
    <xf numFmtId="0" fontId="2" fillId="0" borderId="71" xfId="0" applyFont="1" applyBorder="1"/>
    <xf numFmtId="0" fontId="2" fillId="0" borderId="70" xfId="0" applyFont="1" applyFill="1" applyBorder="1" applyAlignment="1" applyProtection="1">
      <alignment vertical="top" wrapText="1"/>
      <protection locked="0"/>
    </xf>
    <xf numFmtId="0" fontId="2" fillId="0" borderId="71" xfId="0" applyFont="1" applyFill="1" applyBorder="1" applyAlignment="1" applyProtection="1">
      <alignment vertical="top" wrapText="1"/>
      <protection locked="0"/>
    </xf>
    <xf numFmtId="168" fontId="2" fillId="0" borderId="72" xfId="0" applyNumberFormat="1" applyFont="1" applyFill="1" applyBorder="1" applyAlignment="1"/>
    <xf numFmtId="0" fontId="2" fillId="0" borderId="73" xfId="0" applyFont="1" applyFill="1" applyBorder="1" applyAlignment="1" applyProtection="1">
      <alignment vertical="top" wrapText="1"/>
      <protection locked="0"/>
    </xf>
    <xf numFmtId="0" fontId="2" fillId="0" borderId="74" xfId="0" applyFont="1" applyFill="1" applyBorder="1" applyAlignment="1" applyProtection="1">
      <alignment vertical="top" wrapText="1"/>
      <protection locked="0"/>
    </xf>
    <xf numFmtId="0" fontId="2" fillId="0" borderId="73" xfId="0" applyFont="1" applyBorder="1" applyAlignment="1">
      <alignment vertical="center"/>
    </xf>
    <xf numFmtId="0" fontId="2" fillId="0" borderId="73" xfId="0" applyFont="1" applyFill="1" applyBorder="1" applyAlignment="1">
      <alignmen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5" xfId="0" applyFont="1" applyBorder="1" applyAlignment="1">
      <alignment horizontal="left" vertical="center"/>
    </xf>
    <xf numFmtId="0" fontId="3" fillId="0" borderId="8" xfId="0" applyFont="1" applyBorder="1"/>
    <xf numFmtId="0" fontId="2" fillId="0" borderId="69" xfId="0" applyFont="1" applyBorder="1" applyAlignment="1">
      <alignment vertical="center"/>
    </xf>
    <xf numFmtId="0" fontId="2" fillId="0" borderId="70" xfId="0" applyFont="1" applyFill="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168" fontId="2" fillId="43" borderId="66" xfId="0" applyNumberFormat="1" applyFont="1" applyFill="1" applyBorder="1" applyAlignment="1"/>
    <xf numFmtId="168" fontId="2" fillId="0" borderId="66" xfId="0" applyNumberFormat="1" applyFont="1" applyBorder="1" applyAlignment="1"/>
    <xf numFmtId="0" fontId="2" fillId="43" borderId="66" xfId="0" applyFont="1" applyFill="1" applyBorder="1"/>
    <xf numFmtId="0" fontId="0" fillId="0" borderId="0" xfId="0" applyBorder="1" applyAlignment="1">
      <alignment wrapText="1"/>
    </xf>
    <xf numFmtId="0" fontId="2" fillId="43" borderId="69" xfId="0" applyFont="1" applyFill="1" applyBorder="1"/>
    <xf numFmtId="0" fontId="2" fillId="43" borderId="70" xfId="0" applyFont="1" applyFill="1" applyBorder="1"/>
    <xf numFmtId="0" fontId="2" fillId="43" borderId="71" xfId="0" applyFont="1" applyFill="1" applyBorder="1"/>
    <xf numFmtId="168" fontId="2" fillId="43" borderId="67" xfId="0" applyNumberFormat="1" applyFont="1" applyFill="1" applyBorder="1" applyAlignment="1"/>
    <xf numFmtId="168" fontId="2" fillId="0" borderId="76" xfId="0" applyNumberFormat="1" applyFont="1" applyBorder="1" applyAlignment="1"/>
    <xf numFmtId="168" fontId="2" fillId="16" borderId="65" xfId="0" applyNumberFormat="1" applyFont="1" applyFill="1" applyBorder="1" applyAlignment="1"/>
    <xf numFmtId="0" fontId="2" fillId="43" borderId="67" xfId="0" applyFont="1" applyFill="1" applyBorder="1"/>
    <xf numFmtId="0" fontId="2" fillId="43" borderId="68" xfId="0" applyFont="1" applyFill="1" applyBorder="1"/>
    <xf numFmtId="168" fontId="2" fillId="0" borderId="77" xfId="0" applyNumberFormat="1" applyFont="1" applyBorder="1" applyAlignment="1"/>
    <xf numFmtId="0" fontId="2" fillId="16" borderId="65" xfId="0" applyFont="1" applyFill="1" applyBorder="1"/>
    <xf numFmtId="0" fontId="3" fillId="0" borderId="9" xfId="0" applyFont="1" applyBorder="1"/>
    <xf numFmtId="0" fontId="2" fillId="0" borderId="0" xfId="0" applyNumberFormat="1" applyFont="1" applyFill="1" applyBorder="1" applyAlignment="1" applyProtection="1">
      <alignment vertical="top"/>
      <protection locked="0"/>
    </xf>
    <xf numFmtId="0" fontId="0" fillId="0" borderId="0" xfId="0" applyProtection="1">
      <protection locked="0"/>
    </xf>
    <xf numFmtId="0" fontId="2" fillId="3" borderId="0" xfId="0" applyFont="1" applyFill="1" applyProtection="1">
      <protection locked="0"/>
    </xf>
    <xf numFmtId="0" fontId="2" fillId="0" borderId="1" xfId="0" applyFont="1" applyBorder="1" applyProtection="1">
      <protection locked="0"/>
    </xf>
    <xf numFmtId="165" fontId="13" fillId="4" borderId="0" xfId="13" applyNumberFormat="1" applyFont="1" applyFill="1" applyBorder="1" applyAlignment="1" applyProtection="1">
      <protection locked="0"/>
    </xf>
    <xf numFmtId="0" fontId="17" fillId="0" borderId="0" xfId="9" applyFont="1" applyAlignment="1" applyProtection="1">
      <alignment horizontal="left" vertical="top" wrapText="1"/>
    </xf>
    <xf numFmtId="0" fontId="6" fillId="0" borderId="79" xfId="0" applyNumberFormat="1" applyFont="1" applyBorder="1" applyAlignment="1" applyProtection="1">
      <alignment vertical="center"/>
    </xf>
    <xf numFmtId="0" fontId="2" fillId="0" borderId="38" xfId="0" applyNumberFormat="1" applyFont="1" applyBorder="1" applyAlignment="1" applyProtection="1">
      <alignment vertical="top"/>
    </xf>
    <xf numFmtId="0" fontId="36" fillId="0" borderId="38" xfId="0" applyNumberFormat="1" applyFont="1" applyBorder="1" applyAlignment="1" applyProtection="1">
      <alignment vertical="center"/>
    </xf>
    <xf numFmtId="0" fontId="2" fillId="0" borderId="38" xfId="0" applyFont="1" applyBorder="1" applyAlignment="1" applyProtection="1">
      <alignment horizontal="right" vertical="top"/>
    </xf>
    <xf numFmtId="0" fontId="36" fillId="0" borderId="38" xfId="0" applyNumberFormat="1" applyFont="1" applyBorder="1" applyAlignment="1" applyProtection="1">
      <alignment horizontal="left" vertical="top"/>
    </xf>
    <xf numFmtId="0" fontId="36" fillId="0" borderId="80" xfId="0" applyNumberFormat="1" applyFont="1" applyBorder="1" applyAlignment="1" applyProtection="1">
      <alignment horizontal="left" vertical="top"/>
    </xf>
    <xf numFmtId="0" fontId="2" fillId="0" borderId="47" xfId="0" applyNumberFormat="1" applyFont="1" applyBorder="1" applyAlignment="1" applyProtection="1">
      <alignment vertical="top"/>
    </xf>
    <xf numFmtId="0" fontId="36" fillId="0" borderId="78" xfId="0" applyNumberFormat="1" applyFont="1" applyBorder="1" applyAlignment="1" applyProtection="1">
      <alignment horizontal="left" vertical="top"/>
    </xf>
    <xf numFmtId="0" fontId="25" fillId="13" borderId="79" xfId="7" applyFont="1" applyFill="1" applyBorder="1" applyAlignment="1" applyProtection="1">
      <alignment vertical="center"/>
    </xf>
    <xf numFmtId="0" fontId="6" fillId="0" borderId="38" xfId="0" applyFont="1" applyBorder="1" applyAlignment="1">
      <alignment vertical="top"/>
    </xf>
    <xf numFmtId="0" fontId="6" fillId="0" borderId="84" xfId="0" applyFont="1" applyBorder="1" applyAlignment="1">
      <alignment vertical="top"/>
    </xf>
    <xf numFmtId="0" fontId="2" fillId="6" borderId="38" xfId="7" applyFont="1" applyFill="1" applyBorder="1" applyAlignment="1" applyProtection="1">
      <alignment horizontal="left" vertical="top" wrapText="1"/>
    </xf>
    <xf numFmtId="0" fontId="2" fillId="0" borderId="80" xfId="0" applyNumberFormat="1" applyFont="1" applyBorder="1" applyAlignment="1" applyProtection="1">
      <alignment vertical="top"/>
    </xf>
    <xf numFmtId="0" fontId="3" fillId="0" borderId="47" xfId="0" applyNumberFormat="1" applyFont="1" applyBorder="1" applyAlignment="1" applyProtection="1">
      <alignment vertical="top"/>
    </xf>
    <xf numFmtId="0" fontId="2" fillId="0" borderId="78" xfId="0" applyNumberFormat="1" applyFont="1" applyBorder="1" applyAlignment="1" applyProtection="1">
      <alignment vertical="top"/>
    </xf>
    <xf numFmtId="0" fontId="3" fillId="0" borderId="78" xfId="0" applyFont="1" applyBorder="1" applyAlignment="1">
      <alignment wrapText="1"/>
    </xf>
    <xf numFmtId="0" fontId="33" fillId="0" borderId="78" xfId="0" applyFont="1" applyBorder="1" applyAlignment="1">
      <alignmen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2" fillId="0" borderId="82" xfId="0" applyFont="1" applyBorder="1" applyAlignment="1" applyProtection="1">
      <alignment horizontal="right" vertical="top"/>
    </xf>
    <xf numFmtId="0" fontId="2" fillId="0" borderId="82" xfId="0" applyNumberFormat="1" applyFont="1" applyBorder="1" applyAlignment="1" applyProtection="1">
      <alignment vertical="top"/>
    </xf>
    <xf numFmtId="0" fontId="2" fillId="0" borderId="83" xfId="0" applyNumberFormat="1" applyFont="1" applyBorder="1" applyAlignment="1" applyProtection="1">
      <alignment vertical="top"/>
    </xf>
    <xf numFmtId="0" fontId="6" fillId="0" borderId="79" xfId="0" applyNumberFormat="1" applyFont="1" applyFill="1" applyBorder="1" applyAlignment="1" applyProtection="1">
      <alignment vertical="center"/>
    </xf>
    <xf numFmtId="0" fontId="2" fillId="0" borderId="38" xfId="0" applyNumberFormat="1" applyFont="1" applyFill="1" applyBorder="1" applyAlignment="1" applyProtection="1">
      <alignment vertical="top"/>
    </xf>
    <xf numFmtId="0" fontId="36" fillId="0" borderId="38" xfId="0" applyNumberFormat="1" applyFont="1" applyFill="1" applyBorder="1" applyAlignment="1" applyProtection="1">
      <alignment vertical="center"/>
    </xf>
    <xf numFmtId="0" fontId="2" fillId="0" borderId="80" xfId="0" applyNumberFormat="1" applyFont="1" applyFill="1" applyBorder="1" applyAlignment="1" applyProtection="1">
      <alignment vertical="top"/>
    </xf>
    <xf numFmtId="7" fontId="2" fillId="9" borderId="26" xfId="7" applyNumberFormat="1" applyFont="1" applyFill="1" applyBorder="1" applyAlignment="1" applyProtection="1">
      <alignment horizontal="right" vertical="center" wrapText="1"/>
    </xf>
    <xf numFmtId="9" fontId="2" fillId="0" borderId="26" xfId="0" applyNumberFormat="1" applyFont="1" applyBorder="1" applyAlignment="1" applyProtection="1">
      <alignment vertical="center"/>
    </xf>
    <xf numFmtId="0" fontId="2" fillId="0" borderId="27" xfId="7" applyFont="1" applyFill="1" applyBorder="1" applyAlignment="1" applyProtection="1">
      <alignment vertical="center"/>
      <protection locked="0"/>
    </xf>
    <xf numFmtId="9" fontId="2" fillId="0" borderId="0" xfId="0" applyNumberFormat="1" applyFont="1" applyFill="1" applyBorder="1" applyAlignment="1" applyProtection="1">
      <alignment horizontal="right" vertical="center" wrapText="1"/>
    </xf>
    <xf numFmtId="0" fontId="3" fillId="0" borderId="58" xfId="0" applyFont="1" applyBorder="1" applyAlignment="1">
      <alignment vertical="top"/>
    </xf>
    <xf numFmtId="0" fontId="6" fillId="0" borderId="85" xfId="0" applyFont="1" applyBorder="1" applyAlignment="1">
      <alignment vertical="top"/>
    </xf>
    <xf numFmtId="0" fontId="6" fillId="0" borderId="86" xfId="0" applyFont="1" applyBorder="1" applyAlignment="1">
      <alignment vertical="top"/>
    </xf>
    <xf numFmtId="0" fontId="2" fillId="0" borderId="85" xfId="0" applyNumberFormat="1" applyFont="1" applyBorder="1" applyAlignment="1" applyProtection="1">
      <alignment vertical="top"/>
    </xf>
    <xf numFmtId="0" fontId="0" fillId="0" borderId="85" xfId="0" applyBorder="1" applyAlignment="1">
      <alignment vertical="top"/>
    </xf>
    <xf numFmtId="0" fontId="0" fillId="0" borderId="86" xfId="0" applyBorder="1" applyAlignment="1">
      <alignment vertical="top"/>
    </xf>
    <xf numFmtId="0" fontId="2" fillId="6" borderId="87" xfId="7" applyFont="1" applyFill="1" applyBorder="1" applyAlignment="1" applyProtection="1">
      <alignment horizontal="right" vertical="top"/>
    </xf>
    <xf numFmtId="0" fontId="2" fillId="0" borderId="85" xfId="0" applyFont="1" applyBorder="1" applyAlignment="1">
      <alignment vertical="top"/>
    </xf>
    <xf numFmtId="0" fontId="2" fillId="0" borderId="86" xfId="0" applyFont="1" applyBorder="1" applyAlignment="1">
      <alignment vertical="top"/>
    </xf>
    <xf numFmtId="0" fontId="2" fillId="0" borderId="85" xfId="7" applyFont="1" applyFill="1" applyBorder="1" applyAlignment="1" applyProtection="1">
      <alignment vertical="top"/>
    </xf>
    <xf numFmtId="0" fontId="2" fillId="0" borderId="86" xfId="7" applyFont="1" applyFill="1" applyBorder="1" applyAlignment="1" applyProtection="1">
      <alignment vertical="top"/>
    </xf>
    <xf numFmtId="0" fontId="2" fillId="0" borderId="87" xfId="7" applyFont="1" applyFill="1" applyBorder="1" applyAlignment="1" applyProtection="1">
      <alignment horizontal="right" vertical="top"/>
    </xf>
    <xf numFmtId="9" fontId="2" fillId="0" borderId="88" xfId="0" applyNumberFormat="1" applyFont="1" applyFill="1" applyBorder="1" applyAlignment="1" applyProtection="1">
      <alignment vertical="top" wrapText="1"/>
    </xf>
    <xf numFmtId="0" fontId="6" fillId="0" borderId="47" xfId="0" applyNumberFormat="1" applyFont="1" applyBorder="1" applyAlignment="1" applyProtection="1"/>
    <xf numFmtId="0" fontId="2" fillId="0" borderId="37" xfId="7" applyNumberFormat="1" applyFont="1" applyBorder="1" applyAlignment="1" applyProtection="1">
      <alignment wrapText="1"/>
    </xf>
    <xf numFmtId="0" fontId="2" fillId="0" borderId="27" xfId="7" applyNumberFormat="1" applyFont="1" applyBorder="1" applyAlignment="1" applyProtection="1">
      <alignment horizontal="right" wrapText="1"/>
    </xf>
    <xf numFmtId="0" fontId="27" fillId="0" borderId="3" xfId="9" applyFont="1" applyBorder="1" applyProtection="1"/>
    <xf numFmtId="0" fontId="11" fillId="0" borderId="0" xfId="0" applyNumberFormat="1" applyFont="1" applyBorder="1" applyAlignment="1" applyProtection="1">
      <alignment horizontal="center"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vertical="top" wrapText="1"/>
    </xf>
    <xf numFmtId="0" fontId="11" fillId="0" borderId="0" xfId="0" applyNumberFormat="1" applyFont="1" applyBorder="1" applyAlignment="1" applyProtection="1">
      <alignment horizontal="center" vertical="top" wrapText="1"/>
    </xf>
    <xf numFmtId="172" fontId="11" fillId="0" borderId="0" xfId="0" applyNumberFormat="1" applyFont="1" applyAlignment="1" applyProtection="1">
      <alignment horizontal="center" vertical="top" wrapText="1"/>
    </xf>
    <xf numFmtId="172" fontId="11" fillId="0" borderId="0" xfId="0" applyNumberFormat="1" applyFont="1" applyFill="1" applyAlignment="1" applyProtection="1">
      <alignment horizontal="center" vertical="top" wrapText="1"/>
    </xf>
    <xf numFmtId="0" fontId="11" fillId="0" borderId="0" xfId="0" applyNumberFormat="1" applyFont="1" applyFill="1" applyAlignment="1" applyProtection="1">
      <alignment horizontal="center" vertical="top" wrapText="1"/>
    </xf>
    <xf numFmtId="0" fontId="3" fillId="0" borderId="0" xfId="0" applyNumberFormat="1" applyFont="1" applyFill="1" applyAlignment="1" applyProtection="1">
      <alignment horizontal="right" vertical="center"/>
    </xf>
    <xf numFmtId="0" fontId="3" fillId="0" borderId="0" xfId="0" applyFont="1" applyBorder="1" applyAlignment="1">
      <alignment vertical="top" wrapText="1"/>
    </xf>
    <xf numFmtId="0" fontId="2" fillId="0" borderId="0" xfId="0" applyNumberFormat="1" applyFont="1" applyFill="1" applyBorder="1" applyAlignment="1" applyProtection="1">
      <alignment horizontal="left" vertical="center" wrapText="1"/>
      <protection locked="0"/>
    </xf>
    <xf numFmtId="172" fontId="2" fillId="0" borderId="0" xfId="0" applyNumberFormat="1" applyFont="1" applyAlignment="1" applyProtection="1">
      <alignment vertical="top"/>
    </xf>
    <xf numFmtId="172" fontId="2" fillId="0" borderId="0" xfId="0" applyNumberFormat="1" applyFont="1" applyBorder="1" applyAlignment="1" applyProtection="1">
      <alignment vertical="top"/>
    </xf>
    <xf numFmtId="172" fontId="2" fillId="0" borderId="0" xfId="0" applyNumberFormat="1" applyFont="1" applyAlignment="1" applyProtection="1">
      <alignment vertical="top" wrapText="1"/>
    </xf>
    <xf numFmtId="172" fontId="0" fillId="0" borderId="0" xfId="0" applyNumberFormat="1" applyProtection="1"/>
    <xf numFmtId="172" fontId="11" fillId="16" borderId="0" xfId="0" applyNumberFormat="1" applyFont="1" applyFill="1" applyBorder="1" applyAlignment="1" applyProtection="1">
      <alignment horizontal="center" vertical="top" wrapText="1"/>
    </xf>
    <xf numFmtId="172" fontId="2" fillId="0" borderId="0" xfId="0" applyNumberFormat="1" applyFont="1" applyFill="1" applyAlignment="1" applyProtection="1">
      <alignment vertical="top"/>
    </xf>
    <xf numFmtId="0" fontId="2" fillId="14" borderId="0" xfId="7" applyFont="1" applyFill="1" applyBorder="1" applyAlignment="1" applyProtection="1">
      <alignment horizontal="center" vertical="top" wrapText="1"/>
      <protection locked="0"/>
    </xf>
    <xf numFmtId="0" fontId="0" fillId="16" borderId="0" xfId="0" applyFill="1" applyBorder="1" applyAlignment="1">
      <alignment vertical="top"/>
    </xf>
    <xf numFmtId="0" fontId="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11" fillId="0" borderId="0" xfId="0" applyNumberFormat="1" applyFont="1" applyFill="1" applyAlignment="1" applyProtection="1">
      <alignment horizontal="center" vertical="top" wrapText="1"/>
      <protection locked="0"/>
    </xf>
    <xf numFmtId="0" fontId="39" fillId="0" borderId="3" xfId="0" applyFont="1" applyBorder="1" applyAlignment="1">
      <alignment vertical="top" wrapText="1"/>
    </xf>
    <xf numFmtId="0" fontId="2" fillId="0" borderId="0" xfId="0" applyFont="1" applyBorder="1" applyAlignment="1" applyProtection="1">
      <alignment horizontal="left" vertical="top" wrapText="1"/>
    </xf>
    <xf numFmtId="0" fontId="18" fillId="0" borderId="0" xfId="0" applyFont="1" applyBorder="1" applyAlignment="1" applyProtection="1">
      <alignment vertical="top"/>
    </xf>
    <xf numFmtId="0" fontId="2" fillId="0" borderId="92" xfId="0" applyNumberFormat="1" applyFont="1" applyBorder="1" applyAlignment="1" applyProtection="1">
      <alignment vertical="top"/>
    </xf>
    <xf numFmtId="0" fontId="2" fillId="16" borderId="1" xfId="1" applyFont="1" applyFill="1" applyBorder="1" applyAlignment="1" applyProtection="1">
      <alignment horizontal="center" vertical="center" wrapText="1"/>
      <protection locked="0"/>
    </xf>
    <xf numFmtId="0" fontId="2" fillId="0" borderId="0" xfId="0" applyNumberFormat="1" applyFont="1" applyAlignment="1" applyProtection="1">
      <alignment vertical="top" wrapText="1"/>
    </xf>
    <xf numFmtId="0" fontId="2" fillId="0" borderId="0" xfId="0" applyFont="1" applyAlignment="1">
      <alignment vertical="top" wrapText="1"/>
    </xf>
    <xf numFmtId="0" fontId="2" fillId="0" borderId="24" xfId="0" applyFont="1" applyBorder="1" applyAlignment="1">
      <alignment horizontal="left" vertical="top" wrapText="1"/>
    </xf>
    <xf numFmtId="0" fontId="0" fillId="0" borderId="34" xfId="0" applyBorder="1" applyAlignment="1">
      <alignment horizontal="left" vertical="top" wrapText="1"/>
    </xf>
    <xf numFmtId="0" fontId="3" fillId="0" borderId="73" xfId="0" applyFont="1" applyBorder="1" applyAlignment="1">
      <alignment vertical="center"/>
    </xf>
    <xf numFmtId="0" fontId="3" fillId="0" borderId="73" xfId="0" applyFont="1" applyFill="1" applyBorder="1" applyAlignment="1">
      <alignment vertical="center"/>
    </xf>
    <xf numFmtId="0" fontId="2" fillId="0" borderId="94" xfId="0" applyFont="1" applyBorder="1"/>
    <xf numFmtId="0" fontId="2" fillId="0" borderId="95" xfId="0" applyFont="1" applyBorder="1" applyAlignment="1">
      <alignment vertical="center"/>
    </xf>
    <xf numFmtId="0" fontId="2" fillId="0" borderId="95" xfId="0" applyFont="1" applyFill="1" applyBorder="1" applyAlignment="1">
      <alignment vertical="center"/>
    </xf>
    <xf numFmtId="0" fontId="2" fillId="0" borderId="96" xfId="0" applyFont="1" applyFill="1" applyBorder="1" applyAlignment="1">
      <alignment vertical="center"/>
    </xf>
    <xf numFmtId="0" fontId="2" fillId="0" borderId="33" xfId="7" applyFont="1" applyFill="1" applyBorder="1" applyAlignment="1" applyProtection="1">
      <alignment horizontal="left" vertical="top" wrapText="1"/>
    </xf>
    <xf numFmtId="3" fontId="2" fillId="46" borderId="20" xfId="45" applyNumberFormat="1" applyFont="1" applyFill="1" applyBorder="1" applyAlignment="1" applyProtection="1">
      <alignment vertical="top" wrapText="1"/>
    </xf>
    <xf numFmtId="0" fontId="2" fillId="0" borderId="20" xfId="0" applyFont="1" applyBorder="1" applyAlignment="1">
      <alignment horizontal="left" vertical="top" wrapText="1"/>
    </xf>
    <xf numFmtId="0" fontId="0" fillId="0" borderId="20" xfId="0" applyBorder="1" applyAlignment="1">
      <alignment horizontal="left" vertical="top" wrapText="1"/>
    </xf>
    <xf numFmtId="0" fontId="2" fillId="0" borderId="20" xfId="7" applyFont="1" applyFill="1" applyBorder="1" applyAlignment="1" applyProtection="1">
      <alignment horizontal="left" vertical="top" wrapText="1"/>
      <protection locked="0"/>
    </xf>
    <xf numFmtId="0" fontId="0" fillId="0" borderId="33" xfId="0" applyFill="1" applyBorder="1" applyAlignment="1" applyProtection="1">
      <alignment wrapText="1"/>
    </xf>
    <xf numFmtId="0" fontId="0" fillId="0" borderId="33" xfId="0" applyFill="1" applyBorder="1" applyAlignment="1" applyProtection="1">
      <alignment horizontal="right" wrapText="1"/>
    </xf>
    <xf numFmtId="3" fontId="2" fillId="0" borderId="33" xfId="7" applyNumberFormat="1" applyFont="1" applyFill="1" applyBorder="1" applyAlignment="1" applyProtection="1">
      <alignment horizontal="right" wrapText="1"/>
    </xf>
    <xf numFmtId="0" fontId="11" fillId="0" borderId="0" xfId="0" applyNumberFormat="1" applyFont="1" applyAlignment="1" applyProtection="1">
      <alignment horizontal="center" vertical="top" wrapText="1"/>
    </xf>
    <xf numFmtId="0" fontId="3" fillId="0" borderId="0" xfId="0" applyNumberFormat="1" applyFont="1" applyAlignment="1" applyProtection="1">
      <alignment horizontal="left" vertical="top" wrapText="1"/>
    </xf>
    <xf numFmtId="5" fontId="2" fillId="9" borderId="36" xfId="5" applyNumberFormat="1" applyFont="1" applyBorder="1" applyAlignment="1" applyProtection="1">
      <alignment horizontal="right" vertical="top" wrapText="1"/>
    </xf>
    <xf numFmtId="3" fontId="2" fillId="12" borderId="20" xfId="45" applyNumberFormat="1" applyFont="1" applyFill="1" applyBorder="1" applyAlignment="1" applyProtection="1">
      <alignment vertical="top" wrapText="1"/>
      <protection locked="0"/>
    </xf>
    <xf numFmtId="3" fontId="2" fillId="12" borderId="20" xfId="7" applyNumberFormat="1" applyFont="1" applyFill="1" applyAlignment="1" applyProtection="1">
      <alignment vertical="top" wrapText="1"/>
      <protection locked="0"/>
    </xf>
    <xf numFmtId="3" fontId="2" fillId="12" borderId="20" xfId="7" applyNumberFormat="1" applyFont="1" applyFill="1" applyAlignment="1" applyProtection="1">
      <alignment horizontal="right" vertical="top" wrapText="1"/>
      <protection locked="0"/>
    </xf>
    <xf numFmtId="0" fontId="2" fillId="7" borderId="1" xfId="9" applyFont="1" applyFill="1" applyBorder="1" applyAlignment="1" applyProtection="1">
      <alignment vertical="center" wrapText="1"/>
      <protection locked="0"/>
    </xf>
    <xf numFmtId="3" fontId="33" fillId="7" borderId="1" xfId="9" applyNumberFormat="1" applyFont="1" applyFill="1" applyBorder="1" applyAlignment="1" applyProtection="1">
      <alignment vertical="center"/>
      <protection locked="0"/>
    </xf>
    <xf numFmtId="9" fontId="2" fillId="7" borderId="88" xfId="0" applyNumberFormat="1" applyFont="1" applyFill="1" applyBorder="1" applyAlignment="1" applyProtection="1">
      <alignment horizontal="right" vertical="center" wrapText="1"/>
      <protection locked="0"/>
    </xf>
    <xf numFmtId="169" fontId="2" fillId="7" borderId="26" xfId="7" applyNumberFormat="1" applyFont="1" applyFill="1" applyBorder="1" applyAlignment="1" applyProtection="1">
      <alignment vertical="center"/>
      <protection locked="0"/>
    </xf>
    <xf numFmtId="170" fontId="17" fillId="9" borderId="22" xfId="9" applyNumberFormat="1" applyFont="1" applyFill="1" applyBorder="1" applyAlignment="1" applyProtection="1">
      <alignment vertical="center"/>
    </xf>
    <xf numFmtId="0" fontId="17" fillId="9" borderId="22" xfId="9" applyFont="1" applyFill="1" applyBorder="1" applyAlignment="1" applyProtection="1">
      <alignment vertical="center"/>
    </xf>
    <xf numFmtId="0" fontId="2" fillId="0" borderId="20" xfId="7" applyFont="1" applyFill="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20" xfId="7" applyFont="1" applyFill="1" applyBorder="1" applyAlignment="1" applyProtection="1">
      <alignment horizontal="left" vertical="top" wrapText="1"/>
    </xf>
    <xf numFmtId="0" fontId="18" fillId="0" borderId="6" xfId="0" applyFont="1" applyFill="1" applyBorder="1" applyAlignment="1" applyProtection="1">
      <alignment vertical="top" wrapText="1"/>
    </xf>
    <xf numFmtId="0" fontId="18" fillId="0" borderId="11" xfId="0" applyFont="1" applyFill="1" applyBorder="1" applyAlignment="1" applyProtection="1">
      <alignment horizontal="right" vertical="top" wrapText="1"/>
    </xf>
    <xf numFmtId="4" fontId="2" fillId="46" borderId="20" xfId="45" applyNumberFormat="1" applyFont="1" applyFill="1" applyBorder="1" applyAlignment="1" applyProtection="1">
      <alignment vertical="top" wrapText="1"/>
    </xf>
    <xf numFmtId="4" fontId="2" fillId="0" borderId="0" xfId="0" applyNumberFormat="1" applyFont="1" applyBorder="1" applyAlignment="1" applyProtection="1">
      <alignment vertical="top"/>
    </xf>
    <xf numFmtId="4" fontId="2" fillId="0" borderId="92" xfId="0" applyNumberFormat="1" applyFont="1" applyBorder="1" applyAlignment="1" applyProtection="1">
      <alignment vertical="top"/>
    </xf>
    <xf numFmtId="4" fontId="2" fillId="0" borderId="0" xfId="0" applyNumberFormat="1" applyFont="1" applyBorder="1" applyProtection="1"/>
    <xf numFmtId="4" fontId="0" fillId="0" borderId="92" xfId="0" applyNumberFormat="1" applyBorder="1" applyProtection="1"/>
    <xf numFmtId="4" fontId="2" fillId="0" borderId="0" xfId="0" applyNumberFormat="1" applyFont="1" applyFill="1" applyAlignment="1" applyProtection="1">
      <alignment vertical="top"/>
    </xf>
    <xf numFmtId="4" fontId="2" fillId="0" borderId="0" xfId="0" applyNumberFormat="1" applyFont="1" applyAlignment="1" applyProtection="1">
      <alignment vertical="top"/>
    </xf>
    <xf numFmtId="4" fontId="11" fillId="0" borderId="0" xfId="0" applyNumberFormat="1" applyFont="1" applyAlignment="1" applyProtection="1">
      <alignment horizontal="center" vertical="top" wrapText="1"/>
    </xf>
    <xf numFmtId="4" fontId="11" fillId="0" borderId="0" xfId="0" applyNumberFormat="1" applyFont="1" applyAlignment="1" applyProtection="1">
      <alignment horizontal="center" vertical="center" wrapText="1"/>
    </xf>
    <xf numFmtId="0" fontId="3" fillId="0" borderId="31" xfId="0" applyFont="1" applyFill="1" applyBorder="1" applyAlignment="1" applyProtection="1"/>
    <xf numFmtId="4" fontId="2" fillId="9" borderId="56" xfId="5" applyNumberFormat="1" applyFont="1" applyBorder="1" applyAlignment="1" applyProtection="1">
      <alignment horizontal="right" vertical="top" wrapText="1"/>
    </xf>
    <xf numFmtId="4" fontId="2" fillId="9" borderId="55" xfId="5" applyNumberFormat="1" applyFont="1" applyBorder="1" applyAlignment="1" applyProtection="1">
      <alignment horizontal="right" vertical="top" wrapText="1"/>
    </xf>
    <xf numFmtId="0" fontId="2" fillId="0" borderId="0" xfId="0" applyFont="1" applyAlignment="1" applyProtection="1">
      <alignment horizontal="left" vertical="top" wrapText="1"/>
    </xf>
    <xf numFmtId="4" fontId="2" fillId="16" borderId="24" xfId="7" applyNumberFormat="1" applyFont="1" applyFill="1" applyBorder="1" applyAlignment="1" applyProtection="1">
      <alignment horizontal="right" vertical="top" wrapText="1"/>
      <protection locked="0"/>
    </xf>
    <xf numFmtId="3" fontId="2" fillId="46" borderId="20" xfId="45" applyNumberFormat="1" applyFont="1" applyFill="1" applyBorder="1" applyAlignment="1" applyProtection="1">
      <alignment horizontal="right" vertical="top" wrapText="1"/>
    </xf>
    <xf numFmtId="4" fontId="2" fillId="16" borderId="93" xfId="7" applyNumberFormat="1" applyFont="1" applyFill="1" applyBorder="1" applyAlignment="1" applyProtection="1">
      <alignment horizontal="right" vertical="top" wrapText="1"/>
      <protection locked="0"/>
    </xf>
    <xf numFmtId="3" fontId="2" fillId="0" borderId="0" xfId="0" applyNumberFormat="1" applyFont="1" applyFill="1" applyAlignment="1" applyProtection="1">
      <alignment horizontal="right" vertical="top"/>
    </xf>
    <xf numFmtId="0" fontId="0" fillId="0" borderId="2" xfId="0" applyBorder="1"/>
    <xf numFmtId="0" fontId="0" fillId="0" borderId="2" xfId="0" applyBorder="1" applyAlignment="1">
      <alignment horizontal="left"/>
    </xf>
    <xf numFmtId="4" fontId="2" fillId="9" borderId="55" xfId="5" applyNumberFormat="1" applyFont="1" applyBorder="1" applyAlignment="1" applyProtection="1">
      <alignment horizontal="right" vertical="top" wrapText="1"/>
    </xf>
    <xf numFmtId="0" fontId="2" fillId="7" borderId="0" xfId="0" applyFont="1" applyFill="1" applyProtection="1">
      <protection locked="0"/>
    </xf>
    <xf numFmtId="172" fontId="2" fillId="0" borderId="0" xfId="0" applyNumberFormat="1" applyFont="1" applyAlignment="1">
      <alignment horizontal="center" wrapText="1"/>
    </xf>
    <xf numFmtId="0" fontId="2" fillId="0" borderId="0" xfId="0" applyFont="1" applyAlignment="1">
      <alignment horizontal="center"/>
    </xf>
    <xf numFmtId="0" fontId="2" fillId="0" borderId="50" xfId="0" applyNumberFormat="1" applyFont="1" applyBorder="1" applyAlignment="1" applyProtection="1">
      <alignment vertical="top"/>
    </xf>
    <xf numFmtId="173" fontId="2" fillId="9" borderId="26" xfId="7" applyNumberFormat="1" applyFont="1" applyFill="1" applyBorder="1" applyAlignment="1" applyProtection="1">
      <alignment horizontal="right" vertical="center" wrapText="1"/>
    </xf>
    <xf numFmtId="3" fontId="17" fillId="0" borderId="22" xfId="9" applyNumberFormat="1" applyFont="1" applyBorder="1" applyAlignment="1" applyProtection="1">
      <alignment vertical="center"/>
    </xf>
    <xf numFmtId="4" fontId="2" fillId="9" borderId="55" xfId="5" applyNumberFormat="1" applyFont="1" applyBorder="1" applyAlignment="1" applyProtection="1">
      <alignment horizontal="right" vertical="top" wrapText="1"/>
    </xf>
    <xf numFmtId="174" fontId="2" fillId="0" borderId="20" xfId="7" applyNumberFormat="1" applyFont="1" applyFill="1" applyAlignment="1" applyProtection="1">
      <alignment horizontal="left" vertical="top" wrapText="1"/>
    </xf>
    <xf numFmtId="0" fontId="11" fillId="0" borderId="0" xfId="0" applyNumberFormat="1" applyFont="1" applyAlignment="1" applyProtection="1">
      <alignment horizontal="center" vertical="top" wrapText="1"/>
    </xf>
    <xf numFmtId="0" fontId="4" fillId="0" borderId="37" xfId="0" applyFont="1" applyFill="1" applyBorder="1" applyAlignment="1" applyProtection="1"/>
    <xf numFmtId="0" fontId="2" fillId="0" borderId="30" xfId="0" applyNumberFormat="1" applyFont="1" applyBorder="1" applyAlignment="1" applyProtection="1"/>
    <xf numFmtId="0" fontId="2" fillId="0" borderId="30" xfId="0" applyNumberFormat="1" applyFont="1" applyBorder="1" applyAlignment="1" applyProtection="1">
      <alignment vertical="top"/>
    </xf>
    <xf numFmtId="0" fontId="2" fillId="0" borderId="30" xfId="0" applyNumberFormat="1" applyFont="1" applyBorder="1" applyAlignment="1" applyProtection="1">
      <alignment horizontal="right"/>
    </xf>
    <xf numFmtId="0" fontId="2" fillId="0" borderId="23" xfId="0" applyNumberFormat="1" applyFont="1" applyBorder="1" applyAlignment="1" applyProtection="1">
      <alignment vertical="top"/>
    </xf>
    <xf numFmtId="0" fontId="2" fillId="0" borderId="27" xfId="0" applyNumberFormat="1" applyFont="1" applyBorder="1" applyAlignment="1" applyProtection="1"/>
    <xf numFmtId="0" fontId="2" fillId="0" borderId="45" xfId="0" applyNumberFormat="1" applyFont="1" applyBorder="1" applyAlignment="1" applyProtection="1"/>
    <xf numFmtId="0" fontId="2" fillId="0" borderId="45" xfId="0" applyNumberFormat="1" applyFont="1" applyBorder="1" applyAlignment="1" applyProtection="1">
      <alignment vertical="top"/>
    </xf>
    <xf numFmtId="0" fontId="2" fillId="0" borderId="45" xfId="0" applyNumberFormat="1" applyFont="1" applyBorder="1" applyAlignment="1" applyProtection="1">
      <alignment horizontal="right"/>
    </xf>
    <xf numFmtId="3" fontId="2" fillId="12" borderId="98" xfId="7" applyNumberFormat="1" applyFont="1" applyFill="1" applyBorder="1" applyAlignment="1" applyProtection="1">
      <alignment vertical="top" wrapText="1"/>
      <protection locked="0"/>
    </xf>
    <xf numFmtId="0" fontId="2" fillId="0" borderId="0" xfId="0" applyFont="1" applyAlignment="1" applyProtection="1">
      <alignment horizontal="left" vertical="top" wrapText="1"/>
    </xf>
    <xf numFmtId="0" fontId="2" fillId="7" borderId="48" xfId="0" applyNumberFormat="1" applyFont="1" applyFill="1" applyBorder="1" applyAlignment="1" applyProtection="1">
      <alignment horizontal="left" vertical="center" wrapText="1"/>
      <protection locked="0"/>
    </xf>
    <xf numFmtId="0" fontId="2" fillId="7" borderId="49"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49" fontId="2" fillId="7" borderId="20" xfId="7" applyNumberFormat="1" applyFont="1" applyFill="1" applyAlignment="1" applyProtection="1">
      <alignment horizontal="left" vertical="top"/>
      <protection locked="0"/>
    </xf>
    <xf numFmtId="0" fontId="35" fillId="0" borderId="0" xfId="0" applyFont="1" applyBorder="1" applyAlignment="1" applyProtection="1">
      <alignment horizontal="left" vertical="top"/>
    </xf>
    <xf numFmtId="0" fontId="2" fillId="16" borderId="7" xfId="0" applyNumberFormat="1" applyFont="1" applyFill="1" applyBorder="1" applyAlignment="1" applyProtection="1">
      <alignment vertical="top" wrapText="1"/>
      <protection locked="0"/>
    </xf>
    <xf numFmtId="0" fontId="2" fillId="16" borderId="13" xfId="0" applyFont="1" applyFill="1" applyBorder="1" applyAlignment="1" applyProtection="1">
      <alignment wrapText="1"/>
      <protection locked="0"/>
    </xf>
    <xf numFmtId="0" fontId="2" fillId="16" borderId="14" xfId="0" applyFont="1" applyFill="1" applyBorder="1" applyAlignment="1" applyProtection="1">
      <alignment wrapText="1"/>
      <protection locked="0"/>
    </xf>
    <xf numFmtId="3" fontId="33" fillId="7" borderId="7" xfId="9" applyNumberFormat="1" applyFont="1" applyFill="1" applyBorder="1" applyAlignment="1" applyProtection="1">
      <alignment horizontal="right" vertical="center"/>
      <protection locked="0"/>
    </xf>
    <xf numFmtId="3" fontId="33" fillId="7" borderId="14" xfId="9" applyNumberFormat="1" applyFont="1" applyFill="1" applyBorder="1" applyAlignment="1" applyProtection="1">
      <alignment horizontal="right" vertical="center"/>
      <protection locked="0"/>
    </xf>
    <xf numFmtId="0" fontId="2" fillId="0" borderId="51" xfId="7" applyFont="1" applyBorder="1" applyAlignment="1" applyProtection="1">
      <alignment horizontal="left" vertical="top" wrapText="1"/>
    </xf>
    <xf numFmtId="0" fontId="2" fillId="0" borderId="29" xfId="7" applyFont="1" applyBorder="1" applyAlignment="1" applyProtection="1">
      <alignment horizontal="left" vertical="top" wrapText="1"/>
    </xf>
    <xf numFmtId="0" fontId="0" fillId="0" borderId="52" xfId="0" applyBorder="1" applyAlignment="1">
      <alignment vertical="top" wrapText="1"/>
    </xf>
    <xf numFmtId="0" fontId="2" fillId="0" borderId="43" xfId="7" applyFont="1" applyBorder="1" applyAlignment="1" applyProtection="1">
      <alignment horizontal="left" vertical="top" wrapText="1"/>
    </xf>
    <xf numFmtId="0" fontId="2" fillId="0" borderId="31" xfId="7" applyFont="1" applyBorder="1" applyAlignment="1" applyProtection="1">
      <alignment horizontal="left" vertical="top" wrapText="1"/>
    </xf>
    <xf numFmtId="0" fontId="0" fillId="0" borderId="32" xfId="0" applyBorder="1" applyAlignment="1">
      <alignment vertical="top" wrapText="1"/>
    </xf>
    <xf numFmtId="49" fontId="2" fillId="8" borderId="24" xfId="7" applyNumberFormat="1" applyFont="1" applyFill="1" applyBorder="1" applyAlignment="1" applyProtection="1">
      <alignment horizontal="left" vertical="top" wrapText="1"/>
      <protection locked="0"/>
    </xf>
    <xf numFmtId="49" fontId="2" fillId="8" borderId="33" xfId="7" applyNumberFormat="1" applyFont="1" applyFill="1" applyBorder="1" applyAlignment="1" applyProtection="1">
      <alignment horizontal="left" vertical="top" wrapText="1"/>
      <protection locked="0"/>
    </xf>
    <xf numFmtId="49" fontId="2" fillId="8" borderId="34" xfId="7" applyNumberFormat="1" applyFont="1" applyFill="1" applyBorder="1" applyAlignment="1" applyProtection="1">
      <alignment horizontal="left" vertical="top" wrapText="1"/>
      <protection locked="0"/>
    </xf>
    <xf numFmtId="0" fontId="2" fillId="0" borderId="37" xfId="0" applyNumberFormat="1" applyFont="1" applyBorder="1" applyAlignment="1" applyProtection="1">
      <alignment vertical="top" wrapText="1"/>
    </xf>
    <xf numFmtId="0" fontId="0" fillId="0" borderId="23" xfId="0" applyBorder="1" applyAlignment="1">
      <alignment vertical="top" wrapText="1"/>
    </xf>
    <xf numFmtId="0" fontId="7" fillId="0" borderId="47" xfId="0" applyFont="1" applyFill="1" applyBorder="1" applyAlignment="1" applyProtection="1">
      <alignment vertical="top" wrapText="1"/>
    </xf>
    <xf numFmtId="0" fontId="2" fillId="0" borderId="0" xfId="0" applyFont="1" applyFill="1" applyBorder="1" applyAlignment="1">
      <alignment vertical="top" wrapText="1"/>
    </xf>
    <xf numFmtId="0" fontId="2" fillId="0" borderId="78" xfId="0" applyFont="1" applyFill="1" applyBorder="1" applyAlignment="1">
      <alignment vertical="top" wrapText="1"/>
    </xf>
    <xf numFmtId="0" fontId="2" fillId="0" borderId="47" xfId="0" applyFont="1" applyFill="1" applyBorder="1" applyAlignment="1">
      <alignment vertical="top" wrapText="1"/>
    </xf>
    <xf numFmtId="0" fontId="2" fillId="0" borderId="81" xfId="0" applyFont="1" applyFill="1" applyBorder="1" applyAlignment="1">
      <alignment vertical="top" wrapText="1"/>
    </xf>
    <xf numFmtId="0" fontId="2" fillId="0" borderId="82" xfId="0" applyFont="1" applyFill="1" applyBorder="1" applyAlignment="1">
      <alignment vertical="top" wrapText="1"/>
    </xf>
    <xf numFmtId="0" fontId="2" fillId="0" borderId="83" xfId="0" applyFont="1" applyFill="1" applyBorder="1" applyAlignment="1">
      <alignment vertical="top" wrapText="1"/>
    </xf>
    <xf numFmtId="0" fontId="2" fillId="0" borderId="20" xfId="7" applyFont="1" applyAlignment="1" applyProtection="1">
      <alignment horizontal="left" vertical="top" wrapText="1"/>
    </xf>
    <xf numFmtId="0" fontId="2" fillId="6" borderId="0" xfId="7" applyFont="1" applyFill="1" applyBorder="1" applyAlignment="1" applyProtection="1">
      <alignment horizontal="left" vertical="top" wrapText="1"/>
    </xf>
    <xf numFmtId="0" fontId="2" fillId="0" borderId="81" xfId="0" applyNumberFormat="1" applyFont="1" applyBorder="1" applyAlignment="1" applyProtection="1">
      <alignment vertical="top" wrapText="1"/>
    </xf>
    <xf numFmtId="0" fontId="2" fillId="0" borderId="82" xfId="0" applyFont="1" applyBorder="1" applyAlignment="1">
      <alignment vertical="top" wrapText="1"/>
    </xf>
    <xf numFmtId="0" fontId="2" fillId="0" borderId="83" xfId="0" applyFont="1" applyBorder="1" applyAlignment="1">
      <alignment vertical="top" wrapText="1"/>
    </xf>
    <xf numFmtId="0" fontId="2" fillId="0" borderId="0" xfId="0" applyNumberFormat="1" applyFont="1" applyFill="1" applyBorder="1" applyAlignment="1" applyProtection="1">
      <alignment horizontal="left" vertical="top" wrapText="1"/>
    </xf>
    <xf numFmtId="167" fontId="2" fillId="0" borderId="0" xfId="7" applyNumberFormat="1" applyFont="1" applyFill="1" applyBorder="1" applyAlignment="1" applyProtection="1">
      <alignment horizontal="right" vertical="top"/>
    </xf>
    <xf numFmtId="0" fontId="4" fillId="0" borderId="0" xfId="0" applyFont="1" applyBorder="1" applyAlignment="1" applyProtection="1">
      <alignment horizontal="left" vertical="top" wrapText="1"/>
    </xf>
    <xf numFmtId="49" fontId="2" fillId="7" borderId="24" xfId="7" applyNumberFormat="1" applyFont="1" applyFill="1" applyBorder="1" applyAlignment="1" applyProtection="1">
      <alignment horizontal="left" vertical="top"/>
      <protection locked="0"/>
    </xf>
    <xf numFmtId="49" fontId="2" fillId="7" borderId="33" xfId="7" applyNumberFormat="1" applyFont="1" applyFill="1" applyBorder="1" applyAlignment="1" applyProtection="1">
      <alignment horizontal="left" vertical="top"/>
      <protection locked="0"/>
    </xf>
    <xf numFmtId="49" fontId="2" fillId="7" borderId="34" xfId="7" applyNumberFormat="1" applyFont="1" applyFill="1" applyBorder="1" applyAlignment="1" applyProtection="1">
      <alignment horizontal="left" vertical="top"/>
      <protection locked="0"/>
    </xf>
    <xf numFmtId="0" fontId="2" fillId="0" borderId="24" xfId="7" applyFont="1" applyBorder="1" applyAlignment="1" applyProtection="1">
      <alignment horizontal="left" vertical="top" wrapText="1"/>
    </xf>
    <xf numFmtId="0" fontId="2" fillId="0" borderId="33" xfId="7" applyFont="1" applyBorder="1" applyAlignment="1" applyProtection="1">
      <alignment horizontal="left" vertical="top" wrapText="1"/>
    </xf>
    <xf numFmtId="0" fontId="2" fillId="0" borderId="34" xfId="7" applyFont="1" applyBorder="1" applyAlignment="1" applyProtection="1">
      <alignment horizontal="left" vertical="top" wrapText="1"/>
    </xf>
    <xf numFmtId="0" fontId="2" fillId="0" borderId="40" xfId="0" applyNumberFormat="1" applyFont="1" applyBorder="1" applyAlignment="1" applyProtection="1">
      <alignment horizontal="left" wrapText="1"/>
    </xf>
    <xf numFmtId="0" fontId="2" fillId="0" borderId="42" xfId="0" applyNumberFormat="1" applyFont="1" applyBorder="1" applyAlignment="1" applyProtection="1">
      <alignment horizontal="left" wrapText="1"/>
    </xf>
    <xf numFmtId="0" fontId="2" fillId="0" borderId="37" xfId="0" applyNumberFormat="1" applyFont="1" applyFill="1" applyBorder="1" applyAlignment="1" applyProtection="1">
      <alignment horizontal="left" wrapText="1"/>
    </xf>
    <xf numFmtId="0" fontId="2" fillId="0" borderId="23" xfId="0" applyNumberFormat="1" applyFont="1" applyFill="1" applyBorder="1" applyAlignment="1" applyProtection="1">
      <alignment horizontal="left" wrapText="1"/>
    </xf>
    <xf numFmtId="0" fontId="2" fillId="0" borderId="27" xfId="0" applyNumberFormat="1" applyFont="1" applyFill="1" applyBorder="1" applyAlignment="1" applyProtection="1">
      <alignment horizontal="left" wrapText="1"/>
    </xf>
    <xf numFmtId="0" fontId="2" fillId="0" borderId="28" xfId="0" applyNumberFormat="1" applyFont="1" applyFill="1" applyBorder="1" applyAlignment="1" applyProtection="1">
      <alignment horizontal="left" wrapText="1"/>
    </xf>
    <xf numFmtId="171" fontId="2" fillId="9" borderId="48" xfId="7" applyNumberFormat="1" applyFont="1" applyFill="1" applyBorder="1" applyAlignment="1" applyProtection="1">
      <alignment horizontal="right" vertical="center"/>
    </xf>
    <xf numFmtId="171" fontId="2" fillId="9" borderId="50" xfId="7" applyNumberFormat="1" applyFont="1" applyFill="1" applyBorder="1" applyAlignment="1" applyProtection="1">
      <alignment horizontal="right" vertical="center"/>
    </xf>
    <xf numFmtId="0" fontId="2" fillId="0" borderId="30" xfId="0" applyNumberFormat="1" applyFont="1" applyFill="1" applyBorder="1" applyAlignment="1" applyProtection="1">
      <alignment horizontal="left" vertical="top"/>
    </xf>
    <xf numFmtId="0" fontId="2" fillId="0" borderId="23" xfId="0" applyNumberFormat="1" applyFont="1" applyFill="1" applyBorder="1" applyAlignment="1" applyProtection="1">
      <alignment horizontal="left" vertical="top"/>
    </xf>
    <xf numFmtId="167" fontId="2" fillId="0" borderId="45" xfId="7" applyNumberFormat="1" applyFont="1" applyFill="1" applyBorder="1" applyAlignment="1" applyProtection="1">
      <alignment horizontal="right" vertical="center"/>
    </xf>
    <xf numFmtId="167" fontId="2" fillId="0" borderId="28" xfId="7" applyNumberFormat="1" applyFont="1" applyFill="1" applyBorder="1" applyAlignment="1" applyProtection="1">
      <alignment horizontal="right" vertical="center"/>
    </xf>
    <xf numFmtId="167" fontId="2" fillId="9" borderId="48" xfId="7" applyNumberFormat="1" applyFont="1" applyFill="1" applyBorder="1" applyAlignment="1" applyProtection="1">
      <alignment horizontal="right" vertical="center"/>
    </xf>
    <xf numFmtId="167" fontId="2" fillId="9" borderId="50" xfId="7" applyNumberFormat="1" applyFont="1" applyFill="1" applyBorder="1" applyAlignment="1" applyProtection="1">
      <alignment horizontal="right" vertical="center"/>
    </xf>
    <xf numFmtId="165" fontId="35" fillId="0" borderId="0" xfId="5" applyNumberFormat="1" applyFont="1" applyFill="1" applyBorder="1" applyAlignment="1" applyProtection="1">
      <alignment horizontal="right" vertical="top" wrapText="1"/>
    </xf>
    <xf numFmtId="0" fontId="2" fillId="0" borderId="37" xfId="0" applyNumberFormat="1" applyFont="1" applyBorder="1" applyAlignment="1" applyProtection="1">
      <alignment wrapText="1"/>
    </xf>
    <xf numFmtId="0" fontId="0" fillId="0" borderId="23" xfId="0" applyBorder="1" applyAlignment="1">
      <alignment wrapText="1"/>
    </xf>
    <xf numFmtId="0" fontId="0" fillId="0" borderId="27" xfId="0" applyBorder="1" applyAlignment="1">
      <alignment wrapText="1"/>
    </xf>
    <xf numFmtId="0" fontId="0" fillId="0" borderId="28" xfId="0" applyBorder="1" applyAlignment="1">
      <alignment wrapText="1"/>
    </xf>
    <xf numFmtId="0" fontId="2" fillId="0" borderId="37" xfId="0" applyFont="1" applyBorder="1" applyAlignment="1" applyProtection="1">
      <alignment horizontal="left" vertical="top" wrapText="1"/>
    </xf>
    <xf numFmtId="0" fontId="0" fillId="0" borderId="30" xfId="0" applyBorder="1" applyAlignment="1">
      <alignment vertical="top" wrapText="1"/>
    </xf>
    <xf numFmtId="0" fontId="0" fillId="0" borderId="25"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18" fillId="7" borderId="40" xfId="7" applyNumberFormat="1" applyFont="1" applyFill="1" applyBorder="1" applyAlignment="1" applyProtection="1">
      <alignment horizontal="left" vertical="top" wrapText="1"/>
      <protection locked="0"/>
    </xf>
    <xf numFmtId="0" fontId="0" fillId="7" borderId="41" xfId="0" applyFill="1" applyBorder="1" applyAlignment="1" applyProtection="1">
      <alignment vertical="top" wrapText="1"/>
      <protection locked="0"/>
    </xf>
    <xf numFmtId="0" fontId="3" fillId="0" borderId="37" xfId="7" applyNumberFormat="1" applyFont="1" applyBorder="1" applyAlignment="1" applyProtection="1">
      <alignment horizontal="left" vertical="top" wrapText="1"/>
    </xf>
    <xf numFmtId="0" fontId="11" fillId="0" borderId="47" xfId="0" applyNumberFormat="1" applyFont="1" applyBorder="1" applyAlignment="1" applyProtection="1">
      <alignment horizontal="center" vertical="top" wrapText="1"/>
    </xf>
    <xf numFmtId="0" fontId="0" fillId="0" borderId="0" xfId="0" applyAlignment="1">
      <alignment horizontal="center" vertical="top" wrapText="1"/>
    </xf>
    <xf numFmtId="0" fontId="2" fillId="0" borderId="82" xfId="0" applyNumberFormat="1" applyFont="1" applyBorder="1" applyAlignment="1" applyProtection="1">
      <alignment horizontal="left" vertical="center" wrapText="1"/>
    </xf>
    <xf numFmtId="0" fontId="0" fillId="0" borderId="82" xfId="0" applyBorder="1" applyAlignment="1">
      <alignment horizontal="left" vertical="center" wrapText="1"/>
    </xf>
    <xf numFmtId="0" fontId="2" fillId="6" borderId="0" xfId="0" applyFont="1" applyFill="1" applyBorder="1" applyAlignment="1" applyProtection="1">
      <alignment horizontal="left" vertical="top" wrapText="1"/>
    </xf>
    <xf numFmtId="0" fontId="0" fillId="0" borderId="44" xfId="0" applyBorder="1" applyAlignment="1">
      <alignment vertical="top"/>
    </xf>
    <xf numFmtId="0" fontId="55" fillId="0" borderId="25" xfId="0" applyFont="1" applyBorder="1" applyAlignment="1" applyProtection="1">
      <alignment vertical="top" wrapText="1"/>
    </xf>
    <xf numFmtId="0" fontId="0" fillId="0" borderId="27" xfId="0" applyBorder="1" applyAlignment="1">
      <alignment vertical="top" wrapText="1"/>
    </xf>
    <xf numFmtId="0" fontId="0" fillId="0" borderId="28" xfId="0" applyBorder="1" applyAlignment="1">
      <alignment vertical="top" wrapText="1"/>
    </xf>
    <xf numFmtId="0" fontId="6" fillId="7" borderId="47" xfId="0" applyFont="1" applyFill="1" applyBorder="1" applyAlignment="1" applyProtection="1">
      <alignment vertical="top" wrapText="1"/>
      <protection locked="0"/>
    </xf>
    <xf numFmtId="0" fontId="0" fillId="7" borderId="0" xfId="0" applyFill="1" applyBorder="1" applyAlignment="1" applyProtection="1">
      <alignment wrapText="1"/>
      <protection locked="0"/>
    </xf>
    <xf numFmtId="0" fontId="0" fillId="7" borderId="78" xfId="0" applyFill="1" applyBorder="1" applyAlignment="1" applyProtection="1">
      <alignment wrapText="1"/>
      <protection locked="0"/>
    </xf>
    <xf numFmtId="0" fontId="0" fillId="7" borderId="47" xfId="0" applyFill="1" applyBorder="1" applyAlignment="1" applyProtection="1">
      <alignment wrapText="1"/>
      <protection locked="0"/>
    </xf>
    <xf numFmtId="0" fontId="0" fillId="7" borderId="81" xfId="0" applyFill="1" applyBorder="1" applyAlignment="1" applyProtection="1">
      <alignment wrapText="1"/>
      <protection locked="0"/>
    </xf>
    <xf numFmtId="0" fontId="0" fillId="7" borderId="82" xfId="0" applyFill="1" applyBorder="1" applyAlignment="1" applyProtection="1">
      <alignment wrapText="1"/>
      <protection locked="0"/>
    </xf>
    <xf numFmtId="0" fontId="0" fillId="7" borderId="83" xfId="0" applyFill="1" applyBorder="1" applyAlignment="1" applyProtection="1">
      <alignment wrapText="1"/>
      <protection locked="0"/>
    </xf>
    <xf numFmtId="0" fontId="11" fillId="0" borderId="0" xfId="0" applyNumberFormat="1" applyFont="1" applyBorder="1" applyAlignment="1" applyProtection="1">
      <alignment horizontal="center" vertical="top" wrapText="1"/>
    </xf>
    <xf numFmtId="0" fontId="0" fillId="0" borderId="33" xfId="0" applyBorder="1" applyAlignment="1">
      <alignment horizontal="left" vertical="top" wrapText="1"/>
    </xf>
    <xf numFmtId="0" fontId="18" fillId="0" borderId="7" xfId="0" applyFont="1" applyFill="1" applyBorder="1" applyAlignment="1" applyProtection="1">
      <alignment vertical="top" wrapText="1"/>
    </xf>
    <xf numFmtId="0" fontId="7" fillId="0" borderId="39" xfId="0" applyFont="1" applyFill="1" applyBorder="1" applyAlignment="1" applyProtection="1">
      <alignment vertical="top" wrapText="1"/>
    </xf>
    <xf numFmtId="0" fontId="11" fillId="0" borderId="0" xfId="0" applyNumberFormat="1" applyFont="1" applyAlignment="1" applyProtection="1">
      <alignment horizontal="center" vertical="top"/>
    </xf>
    <xf numFmtId="0" fontId="0" fillId="0" borderId="0" xfId="0" applyAlignment="1">
      <alignment horizontal="center" vertical="top"/>
    </xf>
    <xf numFmtId="0" fontId="26" fillId="7" borderId="48" xfId="0" applyFont="1" applyFill="1" applyBorder="1" applyAlignment="1" applyProtection="1">
      <alignment horizontal="left" vertical="top" wrapText="1"/>
      <protection locked="0"/>
    </xf>
    <xf numFmtId="0" fontId="0" fillId="7" borderId="49" xfId="0" applyFill="1" applyBorder="1" applyAlignment="1" applyProtection="1">
      <alignment horizontal="left" vertical="top" wrapText="1"/>
      <protection locked="0"/>
    </xf>
    <xf numFmtId="0" fontId="0" fillId="7" borderId="50" xfId="0" applyFill="1" applyBorder="1" applyAlignment="1" applyProtection="1">
      <alignment horizontal="left" vertical="top" wrapText="1"/>
      <protection locked="0"/>
    </xf>
    <xf numFmtId="0" fontId="26" fillId="44" borderId="37" xfId="0" applyFont="1" applyFill="1" applyBorder="1" applyAlignment="1" applyProtection="1">
      <alignment horizontal="left" vertical="top" wrapText="1"/>
    </xf>
    <xf numFmtId="0" fontId="2" fillId="44" borderId="30" xfId="0" applyFont="1" applyFill="1" applyBorder="1" applyAlignment="1">
      <alignment wrapText="1"/>
    </xf>
    <xf numFmtId="0" fontId="2" fillId="44" borderId="23" xfId="0" applyFont="1" applyFill="1" applyBorder="1" applyAlignment="1">
      <alignment wrapText="1"/>
    </xf>
    <xf numFmtId="0" fontId="2" fillId="44" borderId="25" xfId="0" applyFont="1" applyFill="1" applyBorder="1" applyAlignment="1">
      <alignment wrapText="1"/>
    </xf>
    <xf numFmtId="0" fontId="2" fillId="44" borderId="0" xfId="0" applyFont="1" applyFill="1" applyBorder="1" applyAlignment="1">
      <alignment wrapText="1"/>
    </xf>
    <xf numFmtId="0" fontId="2" fillId="44" borderId="21" xfId="0" applyFont="1" applyFill="1" applyBorder="1" applyAlignment="1">
      <alignment wrapText="1"/>
    </xf>
    <xf numFmtId="0" fontId="2" fillId="44" borderId="27" xfId="0" applyFont="1" applyFill="1" applyBorder="1" applyAlignment="1">
      <alignment wrapText="1"/>
    </xf>
    <xf numFmtId="0" fontId="2" fillId="44" borderId="45" xfId="0" applyFont="1" applyFill="1" applyBorder="1" applyAlignment="1">
      <alignment wrapText="1"/>
    </xf>
    <xf numFmtId="0" fontId="2" fillId="44" borderId="28" xfId="0" applyFont="1" applyFill="1" applyBorder="1" applyAlignment="1">
      <alignment wrapText="1"/>
    </xf>
    <xf numFmtId="0" fontId="26" fillId="44" borderId="37" xfId="0" applyNumberFormat="1" applyFont="1" applyFill="1" applyBorder="1" applyAlignment="1" applyProtection="1">
      <alignment vertical="top" wrapText="1"/>
    </xf>
    <xf numFmtId="0" fontId="2" fillId="44" borderId="30" xfId="0" applyFont="1" applyFill="1" applyBorder="1" applyAlignment="1">
      <alignment vertical="top" wrapText="1"/>
    </xf>
    <xf numFmtId="0" fontId="2" fillId="44" borderId="23" xfId="0" applyFont="1" applyFill="1" applyBorder="1" applyAlignment="1">
      <alignment vertical="top" wrapText="1"/>
    </xf>
    <xf numFmtId="0" fontId="2" fillId="44" borderId="25" xfId="0" applyFont="1" applyFill="1" applyBorder="1" applyAlignment="1">
      <alignment vertical="top" wrapText="1"/>
    </xf>
    <xf numFmtId="0" fontId="2" fillId="44" borderId="0" xfId="0" applyFont="1" applyFill="1" applyBorder="1" applyAlignment="1">
      <alignment vertical="top" wrapText="1"/>
    </xf>
    <xf numFmtId="0" fontId="2" fillId="44" borderId="21" xfId="0" applyFont="1" applyFill="1" applyBorder="1" applyAlignment="1">
      <alignment vertical="top" wrapText="1"/>
    </xf>
    <xf numFmtId="0" fontId="2" fillId="44" borderId="27" xfId="0" applyFont="1" applyFill="1" applyBorder="1" applyAlignment="1">
      <alignment vertical="top" wrapText="1"/>
    </xf>
    <xf numFmtId="0" fontId="2" fillId="44" borderId="45" xfId="0" applyFont="1" applyFill="1" applyBorder="1" applyAlignment="1">
      <alignment vertical="top" wrapText="1"/>
    </xf>
    <xf numFmtId="0" fontId="2" fillId="44" borderId="28" xfId="0" applyFont="1" applyFill="1" applyBorder="1" applyAlignment="1">
      <alignment vertical="top" wrapText="1"/>
    </xf>
    <xf numFmtId="0" fontId="3" fillId="0" borderId="0" xfId="0" applyFont="1" applyFill="1" applyBorder="1" applyAlignment="1" applyProtection="1">
      <alignment horizontal="left" vertical="top" wrapText="1"/>
    </xf>
    <xf numFmtId="0" fontId="2" fillId="7" borderId="7" xfId="0" applyFont="1" applyFill="1" applyBorder="1" applyAlignment="1" applyProtection="1">
      <alignment vertical="top" wrapText="1"/>
      <protection locked="0"/>
    </xf>
    <xf numFmtId="0" fontId="2" fillId="7" borderId="14" xfId="0" applyFont="1" applyFill="1" applyBorder="1" applyAlignment="1" applyProtection="1">
      <alignment vertical="top" wrapText="1"/>
      <protection locked="0"/>
    </xf>
    <xf numFmtId="0" fontId="2" fillId="0" borderId="23" xfId="0" applyNumberFormat="1" applyFont="1" applyBorder="1" applyAlignment="1" applyProtection="1">
      <alignment horizontal="right" wrapText="1"/>
    </xf>
    <xf numFmtId="0" fontId="0" fillId="0" borderId="28" xfId="0" applyBorder="1" applyAlignment="1">
      <alignment horizontal="right" wrapText="1"/>
    </xf>
    <xf numFmtId="0" fontId="41" fillId="0" borderId="0" xfId="0" applyNumberFormat="1" applyFont="1" applyBorder="1" applyAlignment="1" applyProtection="1">
      <alignment vertical="top"/>
    </xf>
    <xf numFmtId="0" fontId="41" fillId="0" borderId="0" xfId="0" applyFont="1" applyBorder="1" applyAlignment="1">
      <alignment vertical="top"/>
    </xf>
    <xf numFmtId="0" fontId="2" fillId="0" borderId="37" xfId="0" applyNumberFormat="1" applyFont="1" applyBorder="1" applyAlignment="1" applyProtection="1">
      <alignment horizontal="left" wrapText="1"/>
    </xf>
    <xf numFmtId="0" fontId="2" fillId="0" borderId="23" xfId="0" applyNumberFormat="1" applyFont="1" applyBorder="1" applyAlignment="1" applyProtection="1">
      <alignment horizontal="left" wrapText="1"/>
    </xf>
    <xf numFmtId="0" fontId="2" fillId="0" borderId="27" xfId="0" applyNumberFormat="1" applyFont="1" applyBorder="1" applyAlignment="1" applyProtection="1">
      <alignment horizontal="left" wrapText="1"/>
    </xf>
    <xf numFmtId="0" fontId="2" fillId="0" borderId="28" xfId="0" applyNumberFormat="1" applyFont="1" applyBorder="1" applyAlignment="1" applyProtection="1">
      <alignment horizontal="left" wrapText="1"/>
    </xf>
    <xf numFmtId="167" fontId="6" fillId="9" borderId="37" xfId="7" applyNumberFormat="1" applyFont="1" applyFill="1" applyBorder="1" applyAlignment="1" applyProtection="1">
      <alignment horizontal="center" vertical="center"/>
    </xf>
    <xf numFmtId="167" fontId="6" fillId="9" borderId="23" xfId="7" applyNumberFormat="1" applyFont="1" applyFill="1" applyBorder="1" applyAlignment="1" applyProtection="1">
      <alignment horizontal="center" vertical="center"/>
    </xf>
    <xf numFmtId="167" fontId="6" fillId="9" borderId="25" xfId="7" applyNumberFormat="1" applyFont="1" applyFill="1" applyBorder="1" applyAlignment="1" applyProtection="1">
      <alignment horizontal="center" vertical="center"/>
    </xf>
    <xf numFmtId="167" fontId="6" fillId="9" borderId="21" xfId="7" applyNumberFormat="1" applyFont="1" applyFill="1" applyBorder="1" applyAlignment="1" applyProtection="1">
      <alignment horizontal="center" vertical="center"/>
    </xf>
    <xf numFmtId="167" fontId="6" fillId="9" borderId="27" xfId="7" applyNumberFormat="1" applyFont="1" applyFill="1" applyBorder="1" applyAlignment="1" applyProtection="1">
      <alignment horizontal="center" vertical="center"/>
    </xf>
    <xf numFmtId="167" fontId="6" fillId="9" borderId="28" xfId="7" applyNumberFormat="1" applyFont="1" applyFill="1" applyBorder="1" applyAlignment="1" applyProtection="1">
      <alignment horizontal="center" vertical="center"/>
    </xf>
    <xf numFmtId="170" fontId="3" fillId="0" borderId="58" xfId="0" applyNumberFormat="1" applyFont="1" applyBorder="1" applyAlignment="1" applyProtection="1">
      <alignment vertical="center"/>
    </xf>
    <xf numFmtId="0" fontId="3" fillId="0" borderId="59" xfId="0" applyFont="1" applyBorder="1" applyAlignment="1">
      <alignment vertical="center"/>
    </xf>
    <xf numFmtId="0" fontId="2" fillId="7" borderId="7" xfId="0" applyFont="1" applyFill="1" applyBorder="1" applyAlignment="1" applyProtection="1">
      <alignment horizontal="left" vertical="top" wrapText="1"/>
      <protection locked="0"/>
    </xf>
    <xf numFmtId="0" fontId="2" fillId="7" borderId="1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3" fillId="0" borderId="89" xfId="7" applyFont="1" applyFill="1" applyBorder="1" applyAlignment="1" applyProtection="1">
      <alignment horizontal="left" vertical="top" wrapText="1"/>
    </xf>
    <xf numFmtId="0" fontId="3" fillId="0" borderId="90" xfId="7" applyFont="1" applyFill="1" applyBorder="1" applyAlignment="1" applyProtection="1">
      <alignment horizontal="left" vertical="top" wrapText="1"/>
    </xf>
    <xf numFmtId="0" fontId="3" fillId="0" borderId="91" xfId="7" applyFont="1" applyFill="1" applyBorder="1" applyAlignment="1" applyProtection="1">
      <alignment horizontal="left" vertical="top" wrapText="1"/>
    </xf>
    <xf numFmtId="0" fontId="36" fillId="0" borderId="38" xfId="0" applyNumberFormat="1" applyFont="1" applyBorder="1" applyAlignment="1" applyProtection="1">
      <alignment horizontal="right" vertical="top"/>
    </xf>
    <xf numFmtId="0" fontId="36" fillId="0" borderId="38" xfId="0" applyFont="1" applyBorder="1" applyAlignment="1">
      <alignment horizontal="right" vertical="top"/>
    </xf>
    <xf numFmtId="0" fontId="2" fillId="16" borderId="24" xfId="7" applyFont="1" applyFill="1" applyBorder="1" applyAlignment="1" applyProtection="1">
      <alignment horizontal="left" vertical="top" wrapText="1"/>
      <protection locked="0"/>
    </xf>
    <xf numFmtId="0" fontId="2" fillId="16" borderId="33" xfId="7" applyFont="1" applyFill="1" applyBorder="1" applyAlignment="1" applyProtection="1">
      <alignment horizontal="left" vertical="top" wrapText="1"/>
      <protection locked="0"/>
    </xf>
    <xf numFmtId="0" fontId="2" fillId="16" borderId="34" xfId="7" applyFont="1" applyFill="1" applyBorder="1" applyAlignment="1" applyProtection="1">
      <alignment horizontal="left" vertical="top" wrapText="1"/>
      <protection locked="0"/>
    </xf>
    <xf numFmtId="0" fontId="2" fillId="0" borderId="54" xfId="7" applyNumberFormat="1" applyFont="1" applyBorder="1" applyAlignment="1" applyProtection="1">
      <alignment horizontal="left" vertical="top" wrapText="1"/>
    </xf>
    <xf numFmtId="168" fontId="2" fillId="8" borderId="53" xfId="7" applyNumberFormat="1" applyFont="1" applyFill="1" applyBorder="1" applyAlignment="1" applyProtection="1">
      <alignment horizontal="center" vertical="top" wrapText="1"/>
      <protection locked="0"/>
    </xf>
    <xf numFmtId="0" fontId="2" fillId="12" borderId="20" xfId="7" applyNumberFormat="1" applyFont="1" applyFill="1" applyAlignment="1" applyProtection="1">
      <alignment horizontal="left" vertical="top" wrapText="1"/>
      <protection locked="0"/>
    </xf>
    <xf numFmtId="0" fontId="2" fillId="12" borderId="20" xfId="7" applyNumberFormat="1" applyFont="1" applyFill="1" applyAlignment="1" applyProtection="1">
      <alignment horizontal="left" vertical="top"/>
      <protection locked="0"/>
    </xf>
    <xf numFmtId="0" fontId="2" fillId="0" borderId="18" xfId="0" applyNumberFormat="1" applyFont="1" applyBorder="1" applyAlignment="1" applyProtection="1">
      <alignment horizontal="left" vertical="top" wrapText="1"/>
    </xf>
    <xf numFmtId="0" fontId="2" fillId="0" borderId="10" xfId="0" applyNumberFormat="1" applyFont="1" applyBorder="1" applyAlignment="1" applyProtection="1">
      <alignment horizontal="left" vertical="top" wrapText="1"/>
    </xf>
    <xf numFmtId="0" fontId="2" fillId="0" borderId="11" xfId="0" applyNumberFormat="1" applyFont="1" applyBorder="1" applyAlignment="1" applyProtection="1">
      <alignment horizontal="left" vertical="top" wrapText="1"/>
    </xf>
    <xf numFmtId="0" fontId="2" fillId="12" borderId="4" xfId="6" applyNumberFormat="1" applyFont="1" applyFill="1" applyBorder="1" applyAlignment="1" applyProtection="1">
      <alignment horizontal="left" vertical="top" wrapText="1"/>
      <protection locked="0"/>
    </xf>
    <xf numFmtId="0" fontId="2" fillId="13" borderId="24" xfId="7" applyFont="1" applyFill="1" applyBorder="1" applyAlignment="1" applyProtection="1">
      <alignment horizontal="left" vertical="top" wrapText="1"/>
    </xf>
    <xf numFmtId="0" fontId="2" fillId="13" borderId="33" xfId="7" applyFont="1" applyFill="1" applyBorder="1" applyAlignment="1" applyProtection="1">
      <alignment horizontal="left" vertical="top" wrapText="1"/>
    </xf>
    <xf numFmtId="0" fontId="2" fillId="13" borderId="34" xfId="7" applyFont="1" applyFill="1" applyBorder="1" applyAlignment="1" applyProtection="1">
      <alignment horizontal="left" vertical="top" wrapText="1"/>
    </xf>
    <xf numFmtId="3" fontId="2" fillId="16" borderId="24" xfId="7" applyNumberFormat="1" applyFont="1" applyFill="1" applyBorder="1" applyAlignment="1" applyProtection="1">
      <alignment horizontal="right" vertical="top" wrapText="1"/>
      <protection locked="0"/>
    </xf>
    <xf numFmtId="3" fontId="2" fillId="16" borderId="44" xfId="7" applyNumberFormat="1" applyFont="1" applyFill="1" applyBorder="1" applyAlignment="1" applyProtection="1">
      <alignment horizontal="right" vertical="top" wrapText="1"/>
      <protection locked="0"/>
    </xf>
    <xf numFmtId="4" fontId="2" fillId="9" borderId="56" xfId="5" applyNumberFormat="1" applyFont="1" applyBorder="1" applyAlignment="1" applyProtection="1">
      <alignment horizontal="right" vertical="top" wrapText="1"/>
    </xf>
    <xf numFmtId="4" fontId="0" fillId="0" borderId="57" xfId="0" applyNumberFormat="1" applyBorder="1" applyAlignment="1">
      <alignment horizontal="right" vertical="top" wrapText="1"/>
    </xf>
    <xf numFmtId="0" fontId="2" fillId="0" borderId="31" xfId="0" applyFont="1" applyBorder="1" applyAlignment="1" applyProtection="1">
      <alignment horizontal="center"/>
    </xf>
    <xf numFmtId="0" fontId="2" fillId="0" borderId="24" xfId="7" applyNumberFormat="1" applyFont="1" applyBorder="1" applyAlignment="1" applyProtection="1">
      <alignment horizontal="left" vertical="top" wrapText="1"/>
    </xf>
    <xf numFmtId="0" fontId="2" fillId="0" borderId="34" xfId="7" applyNumberFormat="1" applyFont="1" applyBorder="1" applyAlignment="1" applyProtection="1">
      <alignment horizontal="left" vertical="top" wrapText="1"/>
    </xf>
    <xf numFmtId="0" fontId="0" fillId="0" borderId="24" xfId="0" applyFill="1" applyBorder="1" applyAlignment="1" applyProtection="1">
      <alignment horizontal="left" vertical="top" wrapText="1"/>
    </xf>
    <xf numFmtId="0" fontId="0" fillId="0" borderId="33" xfId="0" applyFill="1" applyBorder="1" applyAlignment="1" applyProtection="1">
      <alignment horizontal="left" vertical="top" wrapText="1"/>
    </xf>
    <xf numFmtId="0" fontId="0" fillId="0" borderId="34" xfId="0" applyFill="1" applyBorder="1" applyAlignment="1" applyProtection="1">
      <alignment horizontal="left" vertical="top" wrapText="1"/>
    </xf>
    <xf numFmtId="0" fontId="2" fillId="16" borderId="20" xfId="0" applyFont="1" applyFill="1" applyBorder="1" applyAlignment="1" applyProtection="1">
      <alignment horizontal="left" vertical="top" wrapText="1"/>
      <protection locked="0"/>
    </xf>
    <xf numFmtId="4" fontId="2" fillId="9" borderId="55" xfId="5" applyNumberFormat="1" applyFont="1" applyBorder="1" applyAlignment="1" applyProtection="1">
      <alignment horizontal="right" vertical="top" wrapText="1"/>
    </xf>
    <xf numFmtId="4" fontId="2" fillId="0" borderId="52" xfId="0" applyNumberFormat="1" applyFont="1" applyBorder="1" applyAlignment="1">
      <alignment horizontal="right" vertical="top" wrapText="1"/>
    </xf>
    <xf numFmtId="0" fontId="2" fillId="12" borderId="24" xfId="7" applyFont="1" applyFill="1" applyBorder="1" applyAlignment="1" applyProtection="1">
      <alignment horizontal="left" vertical="top" wrapText="1"/>
      <protection locked="0"/>
    </xf>
    <xf numFmtId="0" fontId="2" fillId="12" borderId="33" xfId="7" applyFont="1" applyFill="1" applyBorder="1" applyAlignment="1" applyProtection="1">
      <alignment horizontal="left" vertical="top" wrapText="1"/>
      <protection locked="0"/>
    </xf>
    <xf numFmtId="0" fontId="2" fillId="12" borderId="34" xfId="7" applyFont="1" applyFill="1" applyBorder="1" applyAlignment="1" applyProtection="1">
      <alignment horizontal="left" vertical="top" wrapText="1"/>
      <protection locked="0"/>
    </xf>
    <xf numFmtId="4" fontId="2" fillId="0" borderId="57" xfId="0" applyNumberFormat="1" applyFont="1" applyBorder="1" applyAlignment="1">
      <alignment horizontal="right" vertical="top" wrapText="1"/>
    </xf>
    <xf numFmtId="0" fontId="42" fillId="0" borderId="0" xfId="0" applyNumberFormat="1" applyFont="1" applyAlignment="1" applyProtection="1">
      <alignment horizontal="right" vertical="top" wrapText="1"/>
    </xf>
    <xf numFmtId="49" fontId="2" fillId="8" borderId="51" xfId="7" applyNumberFormat="1" applyFont="1" applyFill="1" applyBorder="1" applyAlignment="1" applyProtection="1">
      <alignment horizontal="left" vertical="top"/>
      <protection locked="0"/>
    </xf>
    <xf numFmtId="49" fontId="2" fillId="8" borderId="29" xfId="7" applyNumberFormat="1" applyFont="1" applyFill="1" applyBorder="1" applyAlignment="1" applyProtection="1">
      <alignment horizontal="left" vertical="top"/>
      <protection locked="0"/>
    </xf>
    <xf numFmtId="49" fontId="2" fillId="8" borderId="52" xfId="7" applyNumberFormat="1" applyFont="1" applyFill="1" applyBorder="1" applyAlignment="1" applyProtection="1">
      <alignment horizontal="left" vertical="top"/>
      <protection locked="0"/>
    </xf>
    <xf numFmtId="49" fontId="2" fillId="8" borderId="43" xfId="7" applyNumberFormat="1" applyFont="1" applyFill="1" applyBorder="1" applyAlignment="1" applyProtection="1">
      <alignment horizontal="left" vertical="top"/>
      <protection locked="0"/>
    </xf>
    <xf numFmtId="49" fontId="2" fillId="8" borderId="31" xfId="7" applyNumberFormat="1" applyFont="1" applyFill="1" applyBorder="1" applyAlignment="1" applyProtection="1">
      <alignment horizontal="left" vertical="top"/>
      <protection locked="0"/>
    </xf>
    <xf numFmtId="49" fontId="2" fillId="8" borderId="32" xfId="7" applyNumberFormat="1" applyFont="1" applyFill="1" applyBorder="1" applyAlignment="1" applyProtection="1">
      <alignment horizontal="left" vertical="top"/>
      <protection locked="0"/>
    </xf>
    <xf numFmtId="0" fontId="2" fillId="0" borderId="24" xfId="7" applyFont="1" applyFill="1" applyBorder="1" applyAlignment="1" applyProtection="1">
      <alignment horizontal="left" vertical="top" wrapText="1"/>
    </xf>
    <xf numFmtId="0" fontId="2" fillId="0" borderId="33" xfId="7" applyFont="1" applyFill="1" applyBorder="1" applyAlignment="1" applyProtection="1">
      <alignment horizontal="left" vertical="top" wrapText="1"/>
    </xf>
    <xf numFmtId="0" fontId="2" fillId="0" borderId="34" xfId="7" applyFont="1" applyFill="1" applyBorder="1" applyAlignment="1" applyProtection="1">
      <alignment horizontal="left" vertical="top" wrapText="1"/>
    </xf>
    <xf numFmtId="0" fontId="2" fillId="0" borderId="24" xfId="7" applyFont="1" applyBorder="1" applyAlignment="1" applyProtection="1">
      <alignment horizontal="left" vertical="top"/>
    </xf>
    <xf numFmtId="0" fontId="2" fillId="0" borderId="33" xfId="7" applyFont="1" applyBorder="1" applyAlignment="1" applyProtection="1">
      <alignment horizontal="left" vertical="top"/>
    </xf>
    <xf numFmtId="0" fontId="2" fillId="0" borderId="34" xfId="7" applyFont="1" applyBorder="1" applyAlignment="1" applyProtection="1">
      <alignment horizontal="left" vertical="top"/>
    </xf>
    <xf numFmtId="0" fontId="2" fillId="0" borderId="33" xfId="0" applyFont="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3" fillId="0" borderId="0" xfId="7" applyNumberFormat="1" applyFont="1" applyBorder="1" applyAlignment="1" applyProtection="1">
      <alignment horizontal="left" vertical="top" wrapText="1"/>
    </xf>
    <xf numFmtId="0" fontId="2" fillId="0" borderId="48" xfId="0" applyNumberFormat="1" applyFont="1" applyBorder="1" applyAlignment="1" applyProtection="1">
      <alignment vertical="top" wrapText="1"/>
    </xf>
    <xf numFmtId="0" fontId="2" fillId="0" borderId="50" xfId="0" applyNumberFormat="1" applyFont="1" applyBorder="1" applyAlignment="1" applyProtection="1">
      <alignment vertical="top" wrapText="1"/>
    </xf>
    <xf numFmtId="0" fontId="3" fillId="0" borderId="0" xfId="0" applyFont="1" applyBorder="1" applyAlignment="1" applyProtection="1">
      <alignment horizontal="left" vertical="top" wrapText="1"/>
    </xf>
    <xf numFmtId="0" fontId="14" fillId="0" borderId="20" xfId="7" applyFont="1" applyFill="1" applyAlignment="1" applyProtection="1">
      <alignment horizontal="left" vertical="top" wrapText="1"/>
    </xf>
    <xf numFmtId="14" fontId="3" fillId="7" borderId="24" xfId="7" applyNumberFormat="1" applyFont="1" applyFill="1" applyBorder="1" applyAlignment="1" applyProtection="1">
      <alignment horizontal="left" vertical="center" wrapText="1"/>
      <protection locked="0"/>
    </xf>
    <xf numFmtId="14" fontId="3" fillId="7" borderId="33" xfId="7" applyNumberFormat="1" applyFont="1" applyFill="1" applyBorder="1" applyAlignment="1" applyProtection="1">
      <alignment horizontal="left" vertical="center" wrapText="1"/>
      <protection locked="0"/>
    </xf>
    <xf numFmtId="14" fontId="3" fillId="7" borderId="34" xfId="7" applyNumberFormat="1" applyFont="1" applyFill="1" applyBorder="1" applyAlignment="1" applyProtection="1">
      <alignment horizontal="left" vertical="center" wrapText="1"/>
      <protection locked="0"/>
    </xf>
    <xf numFmtId="0" fontId="14" fillId="0" borderId="33" xfId="7" applyFont="1" applyFill="1" applyBorder="1" applyAlignment="1" applyProtection="1">
      <alignment horizontal="left" vertical="top" wrapText="1"/>
    </xf>
    <xf numFmtId="0" fontId="14" fillId="0" borderId="34" xfId="7" applyFont="1" applyFill="1" applyBorder="1" applyAlignment="1" applyProtection="1">
      <alignment horizontal="left" vertical="top" wrapText="1"/>
    </xf>
    <xf numFmtId="0" fontId="2" fillId="12" borderId="17" xfId="6" applyNumberFormat="1" applyFont="1" applyFill="1" applyBorder="1" applyAlignment="1" applyProtection="1">
      <alignment horizontal="left" vertical="top" wrapText="1"/>
      <protection locked="0"/>
    </xf>
    <xf numFmtId="0" fontId="2" fillId="12" borderId="3" xfId="6" applyNumberFormat="1" applyFont="1" applyFill="1" applyBorder="1" applyAlignment="1" applyProtection="1">
      <alignment horizontal="left" vertical="top" wrapText="1"/>
      <protection locked="0"/>
    </xf>
    <xf numFmtId="0" fontId="2" fillId="12" borderId="12" xfId="6" applyNumberFormat="1" applyFont="1" applyFill="1" applyBorder="1" applyAlignment="1" applyProtection="1">
      <alignment horizontal="left" vertical="top" wrapText="1"/>
      <protection locked="0"/>
    </xf>
    <xf numFmtId="0" fontId="2" fillId="0" borderId="20" xfId="11" applyFont="1" applyFill="1" applyAlignment="1" applyProtection="1">
      <alignment horizontal="left" vertical="top" wrapText="1"/>
    </xf>
    <xf numFmtId="0" fontId="24" fillId="0" borderId="0" xfId="0" applyNumberFormat="1" applyFont="1" applyFill="1" applyBorder="1" applyAlignment="1" applyProtection="1">
      <alignment horizontal="left" vertical="center"/>
    </xf>
    <xf numFmtId="0" fontId="2" fillId="0" borderId="0" xfId="0" applyFont="1" applyAlignment="1" applyProtection="1"/>
    <xf numFmtId="0" fontId="24"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18" fillId="45" borderId="18" xfId="6" applyNumberFormat="1" applyFont="1" applyFill="1" applyBorder="1" applyAlignment="1" applyProtection="1">
      <alignment horizontal="left" vertical="top" wrapText="1"/>
    </xf>
    <xf numFmtId="0" fontId="18" fillId="45" borderId="10" xfId="6" applyNumberFormat="1" applyFont="1" applyFill="1" applyBorder="1" applyAlignment="1" applyProtection="1">
      <alignment horizontal="left" vertical="top" wrapText="1"/>
    </xf>
    <xf numFmtId="0" fontId="18" fillId="45" borderId="11" xfId="6" applyNumberFormat="1" applyFont="1" applyFill="1" applyBorder="1" applyAlignment="1" applyProtection="1">
      <alignment horizontal="left" vertical="top" wrapText="1"/>
    </xf>
    <xf numFmtId="0" fontId="18" fillId="45" borderId="17" xfId="6" applyNumberFormat="1" applyFont="1" applyFill="1" applyBorder="1" applyAlignment="1" applyProtection="1">
      <alignment horizontal="left" vertical="top" wrapText="1"/>
    </xf>
    <xf numFmtId="0" fontId="18" fillId="45" borderId="3" xfId="6" applyNumberFormat="1" applyFont="1" applyFill="1" applyBorder="1" applyAlignment="1" applyProtection="1">
      <alignment horizontal="left" vertical="top" wrapText="1"/>
    </xf>
    <xf numFmtId="0" fontId="18" fillId="45" borderId="12" xfId="6" applyNumberFormat="1" applyFont="1" applyFill="1" applyBorder="1" applyAlignment="1" applyProtection="1">
      <alignment horizontal="left" vertical="top" wrapText="1"/>
    </xf>
    <xf numFmtId="0" fontId="18" fillId="8" borderId="18" xfId="3" applyNumberFormat="1" applyFont="1" applyBorder="1" applyAlignment="1" applyProtection="1">
      <alignment horizontal="left" vertical="top" wrapText="1"/>
    </xf>
    <xf numFmtId="0" fontId="18" fillId="8" borderId="10" xfId="3" applyNumberFormat="1" applyFont="1" applyBorder="1" applyAlignment="1" applyProtection="1">
      <alignment horizontal="left" vertical="top" wrapText="1"/>
    </xf>
    <xf numFmtId="0" fontId="18" fillId="8" borderId="11" xfId="3" applyNumberFormat="1" applyFont="1" applyBorder="1" applyAlignment="1" applyProtection="1">
      <alignment horizontal="left" vertical="top" wrapText="1"/>
    </xf>
    <xf numFmtId="0" fontId="18" fillId="8" borderId="17" xfId="3" applyNumberFormat="1" applyFont="1" applyBorder="1" applyAlignment="1" applyProtection="1">
      <alignment horizontal="left" vertical="top" wrapText="1"/>
    </xf>
    <xf numFmtId="0" fontId="18" fillId="8" borderId="3" xfId="3" applyNumberFormat="1" applyFont="1" applyBorder="1" applyAlignment="1" applyProtection="1">
      <alignment horizontal="left" vertical="top" wrapText="1"/>
    </xf>
    <xf numFmtId="0" fontId="18" fillId="8" borderId="12" xfId="3" applyNumberFormat="1" applyFont="1" applyBorder="1" applyAlignment="1" applyProtection="1">
      <alignment horizontal="left" vertical="top" wrapText="1"/>
    </xf>
    <xf numFmtId="0" fontId="4" fillId="0" borderId="10" xfId="6" applyNumberFormat="1" applyFont="1" applyFill="1" applyBorder="1" applyAlignment="1" applyProtection="1">
      <alignment horizontal="left" vertical="center"/>
    </xf>
    <xf numFmtId="0" fontId="3" fillId="0" borderId="3" xfId="6" applyNumberFormat="1" applyFont="1" applyFill="1" applyBorder="1" applyAlignment="1" applyProtection="1">
      <alignment horizontal="left" vertical="top"/>
    </xf>
    <xf numFmtId="0" fontId="2" fillId="0" borderId="6" xfId="0" applyNumberFormat="1" applyFont="1" applyBorder="1" applyAlignment="1" applyProtection="1">
      <alignment horizontal="left" vertical="top" wrapText="1"/>
    </xf>
    <xf numFmtId="168" fontId="2" fillId="8" borderId="53" xfId="7" applyNumberFormat="1" applyFont="1" applyFill="1" applyBorder="1" applyAlignment="1" applyProtection="1">
      <alignment horizontal="left" vertical="top" wrapText="1"/>
      <protection locked="0"/>
    </xf>
    <xf numFmtId="0" fontId="2" fillId="16" borderId="43" xfId="7" applyNumberFormat="1" applyFont="1" applyFill="1" applyBorder="1" applyAlignment="1" applyProtection="1">
      <alignment horizontal="left" vertical="top" wrapText="1"/>
      <protection locked="0"/>
    </xf>
    <xf numFmtId="0" fontId="2" fillId="16" borderId="31" xfId="7" applyNumberFormat="1" applyFont="1" applyFill="1" applyBorder="1" applyAlignment="1" applyProtection="1">
      <alignment horizontal="left" vertical="top" wrapText="1"/>
      <protection locked="0"/>
    </xf>
    <xf numFmtId="0" fontId="2" fillId="16" borderId="32" xfId="7" applyNumberFormat="1" applyFont="1" applyFill="1" applyBorder="1" applyAlignment="1" applyProtection="1">
      <alignment horizontal="left" vertical="top" wrapText="1"/>
      <protection locked="0"/>
    </xf>
    <xf numFmtId="168" fontId="2" fillId="8" borderId="43" xfId="7" applyNumberFormat="1" applyFont="1" applyFill="1" applyBorder="1" applyAlignment="1" applyProtection="1">
      <alignment horizontal="left" vertical="top" wrapText="1"/>
      <protection locked="0"/>
    </xf>
    <xf numFmtId="168" fontId="2" fillId="8" borderId="31" xfId="7" applyNumberFormat="1" applyFont="1" applyFill="1" applyBorder="1" applyAlignment="1" applyProtection="1">
      <alignment horizontal="left" vertical="top" wrapText="1"/>
      <protection locked="0"/>
    </xf>
    <xf numFmtId="168" fontId="2" fillId="8" borderId="32" xfId="7" applyNumberFormat="1" applyFont="1" applyFill="1" applyBorder="1" applyAlignment="1" applyProtection="1">
      <alignment horizontal="left" vertical="top" wrapText="1"/>
      <protection locked="0"/>
    </xf>
    <xf numFmtId="14" fontId="2" fillId="7" borderId="20" xfId="7" applyNumberFormat="1" applyFont="1" applyFill="1" applyAlignment="1" applyProtection="1">
      <alignment horizontal="left" vertical="top" wrapText="1"/>
      <protection locked="0"/>
    </xf>
    <xf numFmtId="168" fontId="2" fillId="15" borderId="53" xfId="7" applyNumberFormat="1" applyFont="1" applyFill="1" applyBorder="1" applyAlignment="1" applyProtection="1">
      <alignment horizontal="left" vertical="top" wrapText="1"/>
      <protection locked="0"/>
    </xf>
    <xf numFmtId="14" fontId="2" fillId="7" borderId="24" xfId="7" applyNumberFormat="1" applyFont="1" applyFill="1" applyBorder="1" applyAlignment="1" applyProtection="1">
      <alignment horizontal="left" vertical="center" wrapText="1"/>
      <protection locked="0"/>
    </xf>
    <xf numFmtId="14" fontId="2" fillId="7" borderId="34" xfId="7" applyNumberFormat="1" applyFont="1" applyFill="1" applyBorder="1" applyAlignment="1" applyProtection="1">
      <alignment horizontal="left" vertical="center" wrapText="1"/>
      <protection locked="0"/>
    </xf>
    <xf numFmtId="168" fontId="2" fillId="16" borderId="53" xfId="7" applyNumberFormat="1" applyFont="1" applyFill="1" applyBorder="1" applyAlignment="1" applyProtection="1">
      <alignment horizontal="left" vertical="top" wrapText="1"/>
      <protection locked="0"/>
    </xf>
    <xf numFmtId="0" fontId="2" fillId="0" borderId="51" xfId="7" applyNumberFormat="1" applyFont="1" applyBorder="1" applyAlignment="1" applyProtection="1">
      <alignment horizontal="left" vertical="top" wrapText="1"/>
    </xf>
    <xf numFmtId="0" fontId="2" fillId="0" borderId="29" xfId="7" applyNumberFormat="1" applyFont="1" applyBorder="1" applyAlignment="1" applyProtection="1">
      <alignment horizontal="left" vertical="top" wrapText="1"/>
    </xf>
    <xf numFmtId="0" fontId="2" fillId="0" borderId="52" xfId="7" applyNumberFormat="1" applyFont="1" applyBorder="1" applyAlignment="1" applyProtection="1">
      <alignment horizontal="left" vertical="top" wrapText="1"/>
    </xf>
    <xf numFmtId="0" fontId="0" fillId="0" borderId="34" xfId="0" applyBorder="1" applyAlignment="1">
      <alignment horizontal="left" vertical="top" wrapText="1"/>
    </xf>
    <xf numFmtId="0" fontId="2" fillId="8" borderId="24" xfId="3" applyNumberFormat="1" applyFont="1" applyBorder="1" applyAlignment="1" applyProtection="1">
      <alignment horizontal="left" vertical="top" wrapText="1"/>
      <protection locked="0"/>
    </xf>
    <xf numFmtId="0" fontId="2" fillId="8" borderId="33" xfId="3" applyNumberFormat="1" applyFont="1" applyBorder="1" applyAlignment="1" applyProtection="1">
      <alignment horizontal="left" vertical="top" wrapText="1"/>
      <protection locked="0"/>
    </xf>
    <xf numFmtId="0" fontId="2" fillId="8" borderId="34" xfId="3" applyNumberFormat="1" applyFont="1" applyBorder="1" applyAlignment="1" applyProtection="1">
      <alignment horizontal="left" vertical="top" wrapText="1"/>
      <protection locked="0"/>
    </xf>
    <xf numFmtId="164" fontId="2" fillId="12" borderId="43" xfId="6" applyNumberFormat="1" applyFont="1" applyFill="1" applyBorder="1" applyAlignment="1" applyProtection="1">
      <alignment horizontal="center" vertical="top" wrapText="1"/>
      <protection locked="0"/>
    </xf>
    <xf numFmtId="164" fontId="2" fillId="12" borderId="32" xfId="6" applyNumberFormat="1" applyFont="1" applyFill="1" applyBorder="1" applyAlignment="1" applyProtection="1">
      <alignment horizontal="center" vertical="top" wrapText="1"/>
      <protection locked="0"/>
    </xf>
    <xf numFmtId="0" fontId="4" fillId="0" borderId="0" xfId="0" applyNumberFormat="1" applyFont="1" applyAlignment="1" applyProtection="1">
      <alignment vertical="top"/>
    </xf>
    <xf numFmtId="0" fontId="4" fillId="0" borderId="0" xfId="0" applyFont="1" applyAlignment="1">
      <alignment vertical="top"/>
    </xf>
    <xf numFmtId="0" fontId="2" fillId="0" borderId="0" xfId="0" applyNumberFormat="1" applyFont="1" applyAlignment="1" applyProtection="1">
      <alignment vertical="top" wrapText="1"/>
    </xf>
    <xf numFmtId="0" fontId="2" fillId="0" borderId="0" xfId="0" applyFont="1" applyAlignment="1">
      <alignment vertical="top" wrapText="1"/>
    </xf>
    <xf numFmtId="0" fontId="2" fillId="0" borderId="20" xfId="7" applyNumberFormat="1" applyFont="1" applyAlignment="1" applyProtection="1">
      <alignment horizontal="left" vertical="top" wrapText="1"/>
    </xf>
    <xf numFmtId="14" fontId="2" fillId="12" borderId="24" xfId="7" applyNumberFormat="1" applyFont="1" applyFill="1" applyBorder="1" applyAlignment="1" applyProtection="1">
      <alignment horizontal="left" vertical="top" wrapText="1"/>
      <protection locked="0"/>
    </xf>
    <xf numFmtId="14" fontId="2" fillId="12" borderId="34" xfId="7" applyNumberFormat="1" applyFont="1" applyFill="1" applyBorder="1" applyAlignment="1" applyProtection="1">
      <alignment horizontal="left" vertical="top" wrapText="1"/>
      <protection locked="0"/>
    </xf>
    <xf numFmtId="14" fontId="2" fillId="7" borderId="20" xfId="7" applyNumberFormat="1" applyFont="1" applyFill="1" applyAlignment="1" applyProtection="1">
      <alignment horizontal="left" vertical="center" wrapText="1"/>
      <protection locked="0"/>
    </xf>
    <xf numFmtId="0" fontId="2" fillId="0" borderId="24" xfId="0" applyFont="1" applyFill="1" applyBorder="1" applyAlignment="1" applyProtection="1">
      <alignment horizontal="left" vertical="top" wrapText="1"/>
    </xf>
    <xf numFmtId="4" fontId="3" fillId="9" borderId="24" xfId="5" applyNumberFormat="1" applyFont="1" applyBorder="1" applyAlignment="1" applyProtection="1">
      <alignment horizontal="right" vertical="center" wrapText="1"/>
    </xf>
    <xf numFmtId="4" fontId="3" fillId="0" borderId="34" xfId="0" applyNumberFormat="1" applyFont="1" applyBorder="1" applyAlignment="1"/>
    <xf numFmtId="0" fontId="4" fillId="0" borderId="0" xfId="0" applyFont="1" applyFill="1" applyBorder="1" applyAlignment="1" applyProtection="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3" fillId="0" borderId="0" xfId="0" applyFont="1" applyBorder="1" applyAlignment="1">
      <alignment horizontal="left" vertical="top" wrapText="1"/>
    </xf>
    <xf numFmtId="0" fontId="28" fillId="0" borderId="7" xfId="9" applyFont="1" applyBorder="1" applyAlignment="1" applyProtection="1">
      <alignment vertical="top" wrapText="1"/>
    </xf>
    <xf numFmtId="0" fontId="2" fillId="0" borderId="13" xfId="0" applyFont="1" applyBorder="1" applyAlignment="1">
      <alignment vertical="top" wrapText="1"/>
    </xf>
    <xf numFmtId="0" fontId="2" fillId="0" borderId="46" xfId="0" applyFont="1" applyBorder="1" applyAlignment="1">
      <alignment vertical="top" wrapText="1"/>
    </xf>
    <xf numFmtId="0" fontId="36" fillId="0" borderId="3" xfId="0" applyFont="1" applyBorder="1" applyAlignment="1" applyProtection="1">
      <alignment horizontal="left" vertical="top" wrapText="1"/>
    </xf>
    <xf numFmtId="0" fontId="36" fillId="0" borderId="3" xfId="0" applyFont="1" applyBorder="1" applyAlignment="1">
      <alignment horizontal="left" vertical="top" wrapText="1"/>
    </xf>
    <xf numFmtId="0" fontId="36" fillId="0" borderId="0" xfId="0" applyNumberFormat="1" applyFont="1" applyAlignment="1" applyProtection="1">
      <alignment vertical="top" wrapText="1"/>
    </xf>
    <xf numFmtId="0" fontId="3" fillId="0" borderId="0" xfId="0" applyNumberFormat="1" applyFont="1" applyAlignment="1" applyProtection="1">
      <alignment horizontal="left" vertical="top" wrapText="1"/>
    </xf>
    <xf numFmtId="0" fontId="3" fillId="0" borderId="78" xfId="0" applyNumberFormat="1" applyFont="1" applyBorder="1" applyAlignment="1" applyProtection="1">
      <alignment horizontal="left" vertical="top" wrapText="1"/>
    </xf>
    <xf numFmtId="0" fontId="31" fillId="7" borderId="48" xfId="0" applyFont="1" applyFill="1" applyBorder="1" applyAlignment="1" applyProtection="1">
      <alignment vertical="top" wrapText="1"/>
      <protection locked="0"/>
    </xf>
    <xf numFmtId="0" fontId="31" fillId="7" borderId="49" xfId="0" applyFont="1" applyFill="1" applyBorder="1" applyAlignment="1" applyProtection="1">
      <alignment vertical="top" wrapText="1"/>
      <protection locked="0"/>
    </xf>
    <xf numFmtId="0" fontId="31" fillId="7" borderId="50" xfId="0" applyFont="1" applyFill="1" applyBorder="1" applyAlignment="1" applyProtection="1">
      <alignment vertical="top" wrapText="1"/>
      <protection locked="0"/>
    </xf>
    <xf numFmtId="0" fontId="11" fillId="0" borderId="0" xfId="0" applyNumberFormat="1" applyFont="1" applyAlignment="1" applyProtection="1">
      <alignment horizontal="center" vertical="top" wrapText="1"/>
    </xf>
    <xf numFmtId="49" fontId="2" fillId="7" borderId="51" xfId="7" applyNumberFormat="1" applyFont="1" applyFill="1" applyBorder="1" applyAlignment="1" applyProtection="1">
      <alignment horizontal="left" vertical="top" wrapText="1"/>
      <protection locked="0"/>
    </xf>
    <xf numFmtId="0" fontId="0" fillId="7" borderId="29" xfId="0" applyFill="1" applyBorder="1" applyAlignment="1" applyProtection="1">
      <alignment vertical="top" wrapText="1"/>
      <protection locked="0"/>
    </xf>
    <xf numFmtId="0" fontId="0" fillId="7" borderId="35"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43" xfId="0" applyFill="1" applyBorder="1" applyAlignment="1" applyProtection="1">
      <alignment vertical="top" wrapText="1"/>
      <protection locked="0"/>
    </xf>
    <xf numFmtId="0" fontId="0" fillId="7" borderId="31" xfId="0" applyFill="1" applyBorder="1" applyAlignment="1" applyProtection="1">
      <alignment vertical="top" wrapText="1"/>
      <protection locked="0"/>
    </xf>
    <xf numFmtId="0" fontId="36" fillId="0" borderId="0" xfId="0" applyFont="1" applyFill="1" applyBorder="1" applyAlignment="1" applyProtection="1">
      <alignment horizontal="left" vertical="top" wrapText="1"/>
    </xf>
    <xf numFmtId="0" fontId="36" fillId="0" borderId="0" xfId="0" applyFont="1" applyAlignment="1">
      <alignment horizontal="left" vertical="top" wrapText="1"/>
    </xf>
    <xf numFmtId="0" fontId="39" fillId="0" borderId="0" xfId="0" applyNumberFormat="1" applyFont="1" applyAlignment="1" applyProtection="1">
      <alignment vertical="top" wrapText="1"/>
    </xf>
    <xf numFmtId="0" fontId="39" fillId="0" borderId="0" xfId="0" applyFont="1" applyAlignment="1">
      <alignment vertical="top" wrapText="1"/>
    </xf>
    <xf numFmtId="0" fontId="36" fillId="0" borderId="3" xfId="0" applyFont="1" applyBorder="1" applyAlignment="1">
      <alignment vertical="top" wrapText="1"/>
    </xf>
    <xf numFmtId="0" fontId="26" fillId="7" borderId="48" xfId="0" applyFont="1" applyFill="1" applyBorder="1" applyAlignment="1" applyProtection="1">
      <alignment horizontal="left" vertical="center" wrapText="1"/>
      <protection locked="0"/>
    </xf>
    <xf numFmtId="0" fontId="0" fillId="7" borderId="49" xfId="0" applyFill="1" applyBorder="1" applyAlignment="1" applyProtection="1">
      <alignment horizontal="left" vertical="center" wrapText="1"/>
      <protection locked="0"/>
    </xf>
    <xf numFmtId="0" fontId="0" fillId="7" borderId="50" xfId="0" applyFill="1" applyBorder="1" applyAlignment="1" applyProtection="1">
      <alignment horizontal="left" vertical="center" wrapText="1"/>
      <protection locked="0"/>
    </xf>
    <xf numFmtId="0" fontId="0" fillId="7" borderId="24" xfId="0" applyFill="1" applyBorder="1" applyAlignment="1" applyProtection="1">
      <alignment vertical="top" wrapText="1"/>
      <protection locked="0"/>
    </xf>
    <xf numFmtId="0" fontId="0" fillId="7" borderId="33" xfId="0" applyFill="1" applyBorder="1" applyAlignment="1" applyProtection="1">
      <alignment vertical="top" wrapText="1"/>
      <protection locked="0"/>
    </xf>
    <xf numFmtId="0" fontId="0" fillId="7" borderId="34" xfId="0" applyFill="1" applyBorder="1" applyAlignment="1" applyProtection="1">
      <alignment vertical="top" wrapText="1"/>
      <protection locked="0"/>
    </xf>
    <xf numFmtId="0" fontId="18" fillId="0" borderId="7" xfId="0" applyFont="1" applyFill="1" applyBorder="1" applyAlignment="1" applyProtection="1">
      <alignment horizontal="right" vertical="top" wrapText="1"/>
    </xf>
    <xf numFmtId="0" fontId="18" fillId="0" borderId="14" xfId="0" applyFont="1" applyFill="1" applyBorder="1" applyAlignment="1" applyProtection="1">
      <alignment horizontal="right" vertical="top" wrapText="1"/>
    </xf>
    <xf numFmtId="4" fontId="2" fillId="9" borderId="97" xfId="5" applyNumberFormat="1" applyFont="1" applyBorder="1" applyAlignment="1" applyProtection="1">
      <alignment horizontal="right" vertical="top" wrapText="1"/>
    </xf>
    <xf numFmtId="4" fontId="2" fillId="9" borderId="34" xfId="5" applyNumberFormat="1" applyFont="1" applyBorder="1" applyAlignment="1" applyProtection="1">
      <alignment horizontal="right" vertical="top" wrapText="1"/>
    </xf>
    <xf numFmtId="0" fontId="18" fillId="0" borderId="7" xfId="0" applyNumberFormat="1" applyFont="1" applyFill="1" applyBorder="1" applyAlignment="1" applyProtection="1">
      <alignment horizontal="left" vertical="top" wrapText="1"/>
    </xf>
    <xf numFmtId="0" fontId="18" fillId="0" borderId="13" xfId="0" applyNumberFormat="1" applyFont="1" applyFill="1" applyBorder="1" applyAlignment="1" applyProtection="1">
      <alignment horizontal="left" vertical="top" wrapText="1"/>
    </xf>
    <xf numFmtId="0" fontId="18" fillId="0" borderId="14" xfId="0" applyNumberFormat="1" applyFont="1" applyFill="1" applyBorder="1" applyAlignment="1" applyProtection="1">
      <alignment horizontal="left" vertical="top" wrapText="1"/>
    </xf>
    <xf numFmtId="4" fontId="3" fillId="0" borderId="34" xfId="0" applyNumberFormat="1" applyFont="1" applyBorder="1" applyAlignment="1">
      <alignment horizontal="right" vertical="center"/>
    </xf>
    <xf numFmtId="0" fontId="2" fillId="12" borderId="7" xfId="6" applyFont="1" applyBorder="1" applyAlignment="1" applyProtection="1">
      <alignment horizontal="center" vertical="center" wrapText="1"/>
      <protection locked="0"/>
    </xf>
    <xf numFmtId="0" fontId="2" fillId="12" borderId="13" xfId="6" applyFont="1" applyBorder="1" applyAlignment="1" applyProtection="1">
      <alignment horizontal="center" vertical="center" wrapText="1"/>
      <protection locked="0"/>
    </xf>
    <xf numFmtId="0" fontId="2" fillId="12" borderId="14" xfId="6" applyFont="1" applyBorder="1" applyAlignment="1" applyProtection="1">
      <alignment horizontal="center" vertical="center" wrapText="1"/>
      <protection locked="0"/>
    </xf>
    <xf numFmtId="0" fontId="2" fillId="0" borderId="0" xfId="0" applyFont="1" applyBorder="1" applyAlignment="1" applyProtection="1">
      <alignment horizontal="left" vertical="top" wrapText="1"/>
    </xf>
    <xf numFmtId="0" fontId="1" fillId="0" borderId="18" xfId="0" applyFont="1" applyBorder="1" applyAlignment="1" applyProtection="1">
      <alignment horizontal="left" vertical="top" wrapText="1"/>
    </xf>
    <xf numFmtId="0" fontId="1" fillId="0" borderId="10"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2" fillId="12" borderId="15" xfId="6" applyNumberFormat="1" applyFont="1" applyBorder="1" applyAlignment="1" applyProtection="1">
      <alignment horizontal="left" vertical="top" wrapText="1"/>
      <protection locked="0"/>
    </xf>
    <xf numFmtId="0" fontId="2" fillId="12" borderId="0" xfId="6" applyNumberFormat="1" applyFont="1" applyBorder="1" applyAlignment="1" applyProtection="1">
      <alignment horizontal="left" vertical="top" wrapText="1"/>
      <protection locked="0"/>
    </xf>
    <xf numFmtId="0" fontId="2" fillId="12" borderId="16" xfId="6" applyNumberFormat="1" applyFont="1" applyBorder="1" applyAlignment="1" applyProtection="1">
      <alignment horizontal="left" vertical="top" wrapText="1"/>
      <protection locked="0"/>
    </xf>
    <xf numFmtId="0" fontId="2" fillId="12" borderId="17" xfId="6" applyNumberFormat="1" applyFont="1" applyBorder="1" applyAlignment="1" applyProtection="1">
      <alignment horizontal="left" vertical="top" wrapText="1"/>
      <protection locked="0"/>
    </xf>
    <xf numFmtId="0" fontId="2" fillId="12" borderId="3" xfId="6" applyNumberFormat="1" applyFont="1" applyBorder="1" applyAlignment="1" applyProtection="1">
      <alignment horizontal="left" vertical="top" wrapText="1"/>
      <protection locked="0"/>
    </xf>
    <xf numFmtId="0" fontId="2" fillId="12" borderId="12" xfId="6" applyNumberFormat="1" applyFont="1" applyBorder="1" applyAlignment="1" applyProtection="1">
      <alignment horizontal="left" vertical="top" wrapText="1"/>
      <protection locked="0"/>
    </xf>
    <xf numFmtId="0" fontId="6" fillId="0" borderId="0" xfId="0" applyFont="1" applyFill="1" applyAlignment="1" applyProtection="1">
      <alignment wrapText="1"/>
    </xf>
    <xf numFmtId="0" fontId="0" fillId="0" borderId="0" xfId="0" applyAlignment="1" applyProtection="1">
      <alignment wrapText="1"/>
    </xf>
    <xf numFmtId="0" fontId="2" fillId="0" borderId="0" xfId="0" applyFont="1" applyBorder="1" applyAlignment="1">
      <alignment horizontal="left" vertical="top" wrapText="1"/>
    </xf>
  </cellXfs>
  <cellStyles count="46">
    <cellStyle name="20 % - Dekorfärg1" xfId="26" builtinId="30" hidden="1"/>
    <cellStyle name="20 % - Dekorfärg2" xfId="29" builtinId="34" hidden="1"/>
    <cellStyle name="20 % - Dekorfärg3" xfId="32" builtinId="38" hidden="1"/>
    <cellStyle name="20 % - Dekorfärg4" xfId="35" builtinId="42" hidden="1"/>
    <cellStyle name="20 % - Dekorfärg5" xfId="38" builtinId="46" hidden="1"/>
    <cellStyle name="20 % - Dekorfärg6" xfId="42" builtinId="50" hidden="1"/>
    <cellStyle name="40 % - Dekorfärg1" xfId="27" builtinId="31" hidden="1"/>
    <cellStyle name="40 % - Dekorfärg2" xfId="30" builtinId="35" hidden="1"/>
    <cellStyle name="40 % - Dekorfärg3" xfId="33" builtinId="39" hidden="1"/>
    <cellStyle name="40 % - Dekorfärg4" xfId="36" builtinId="43" hidden="1"/>
    <cellStyle name="40 % - Dekorfärg5" xfId="39" builtinId="47" hidden="1"/>
    <cellStyle name="40 % - Dekorfärg6" xfId="43" builtinId="51" hidden="1"/>
    <cellStyle name="60 % - Dekorfärg1" xfId="28" builtinId="32" hidden="1"/>
    <cellStyle name="60 % - Dekorfärg2" xfId="31" builtinId="36" hidden="1"/>
    <cellStyle name="60 % - Dekorfärg3" xfId="34" builtinId="40" hidden="1"/>
    <cellStyle name="60 % - Dekorfärg4" xfId="37" builtinId="44" hidden="1"/>
    <cellStyle name="60 % - Dekorfärg5" xfId="40" builtinId="48" hidden="1"/>
    <cellStyle name="60 % - Dekorfärg6" xfId="44" builtinId="52" hidden="1"/>
    <cellStyle name="Anteckning" xfId="25" builtinId="10" hidden="1"/>
    <cellStyle name="Beräkning" xfId="21" builtinId="22" hidden="1"/>
    <cellStyle name="Bra" xfId="16" builtinId="26" hidden="1"/>
    <cellStyle name="Dekorfärg6" xfId="41" builtinId="49" hidden="1"/>
    <cellStyle name="Dålig" xfId="17" builtinId="27" hidden="1"/>
    <cellStyle name="FylliText_Tal" xfId="1" xr:uid="{00000000-0005-0000-0000-000016000000}"/>
    <cellStyle name="Hyperlänk" xfId="2" builtinId="8"/>
    <cellStyle name="Indata" xfId="19" builtinId="20" hidden="1"/>
    <cellStyle name="K Blå" xfId="3" xr:uid="{00000000-0005-0000-0000-00001A000000}"/>
    <cellStyle name="K Grå" xfId="4" xr:uid="{00000000-0005-0000-0000-00001B000000}"/>
    <cellStyle name="K Grön" xfId="5" xr:uid="{00000000-0005-0000-0000-00001C000000}"/>
    <cellStyle name="K Gul" xfId="6" xr:uid="{00000000-0005-0000-0000-00001D000000}"/>
    <cellStyle name="K Kantlinje" xfId="7" xr:uid="{00000000-0005-0000-0000-00001E000000}"/>
    <cellStyle name="K Orange" xfId="8" xr:uid="{00000000-0005-0000-0000-00001F000000}"/>
    <cellStyle name="Kontrollcell" xfId="23" builtinId="23" hidden="1"/>
    <cellStyle name="Länkad cell" xfId="22" builtinId="24" hidden="1"/>
    <cellStyle name="Neutral" xfId="18" builtinId="28" hidden="1"/>
    <cellStyle name="Normal" xfId="0" builtinId="0"/>
    <cellStyle name="Normal 4" xfId="9" xr:uid="{00000000-0005-0000-0000-000024000000}"/>
    <cellStyle name="Rubrik" xfId="14" builtinId="15" hidden="1"/>
    <cellStyle name="Rubrik 2" xfId="10" builtinId="17"/>
    <cellStyle name="Rubrik 3" xfId="11" builtinId="18"/>
    <cellStyle name="Rubrik 4" xfId="15" builtinId="19" hidden="1"/>
    <cellStyle name="Summa" xfId="12" xr:uid="{00000000-0005-0000-0000-000029000000}"/>
    <cellStyle name="Tusental" xfId="45" builtinId="3"/>
    <cellStyle name="Utdata" xfId="20" builtinId="21" hidden="1"/>
    <cellStyle name="Valuta" xfId="13" builtinId="4"/>
    <cellStyle name="Varningstext" xfId="24" builtinId="11" hidden="1"/>
  </cellStyles>
  <dxfs count="75">
    <dxf>
      <font>
        <color theme="0"/>
      </font>
      <fill>
        <patternFill>
          <bgColor theme="0"/>
        </patternFill>
      </fill>
      <border>
        <left/>
        <right/>
        <top/>
        <bottom/>
        <vertical/>
        <horizontal/>
      </border>
    </dxf>
    <dxf>
      <font>
        <strike val="0"/>
        <color theme="0"/>
      </font>
      <fill>
        <patternFill>
          <bgColor theme="0"/>
        </patternFill>
      </fill>
      <border>
        <left/>
        <right/>
        <top/>
        <bottom/>
      </border>
    </dxf>
    <dxf>
      <font>
        <strike val="0"/>
        <color theme="0"/>
      </font>
      <fill>
        <patternFill>
          <bgColor theme="0"/>
        </patternFill>
      </fill>
      <border>
        <left/>
        <right/>
        <top/>
        <bottom/>
      </border>
    </dxf>
    <dxf>
      <font>
        <strike val="0"/>
        <color theme="0"/>
      </font>
      <fill>
        <patternFill>
          <bgColor theme="0"/>
        </patternFill>
      </fill>
      <border>
        <left/>
        <right/>
        <top/>
        <bottom/>
      </border>
    </dxf>
    <dxf>
      <font>
        <color theme="0"/>
      </font>
      <fill>
        <patternFill>
          <bgColor theme="0"/>
        </patternFill>
      </fill>
    </dxf>
    <dxf>
      <font>
        <color theme="0"/>
      </font>
    </dxf>
    <dxf>
      <font>
        <color theme="0"/>
      </font>
      <fill>
        <patternFill>
          <bgColor theme="0"/>
        </patternFill>
      </fill>
      <border>
        <right/>
        <top/>
        <bottom/>
      </border>
    </dxf>
    <dxf>
      <font>
        <strike val="0"/>
        <color theme="0"/>
      </font>
      <fill>
        <patternFill>
          <bgColor theme="0"/>
        </patternFill>
      </fill>
      <border>
        <left style="thin">
          <color theme="0"/>
        </left>
        <right style="thin">
          <color theme="0"/>
        </right>
        <top/>
        <bottom/>
        <vertical/>
        <horizontal/>
      </border>
    </dxf>
    <dxf>
      <fill>
        <patternFill>
          <bgColor theme="0"/>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theme="0"/>
        </patternFill>
      </fill>
    </dxf>
    <dxf>
      <fill>
        <patternFill>
          <bgColor theme="0"/>
        </patternFill>
      </fill>
    </dxf>
    <dxf>
      <fill>
        <patternFill>
          <bgColor rgb="FFCCFFFF"/>
        </patternFill>
      </fill>
    </dxf>
    <dxf>
      <font>
        <color theme="0"/>
      </font>
      <fill>
        <patternFill>
          <bgColor theme="0"/>
        </patternFill>
      </fill>
      <border>
        <right/>
        <top/>
        <bottom/>
        <vertical/>
        <horizontal/>
      </border>
    </dxf>
    <dxf>
      <font>
        <color theme="0"/>
      </font>
      <fill>
        <patternFill>
          <bgColor theme="0"/>
        </patternFill>
      </fill>
      <border>
        <right/>
        <top/>
        <bottom/>
        <vertical/>
        <horizontal/>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ill>
        <patternFill>
          <bgColor theme="0" tint="-0.34998626667073579"/>
        </patternFill>
      </fill>
    </dxf>
    <dxf>
      <fill>
        <patternFill>
          <bgColor rgb="FFFF0000"/>
        </patternFill>
      </fill>
    </dxf>
    <dxf>
      <font>
        <color theme="1"/>
      </font>
      <fill>
        <patternFill>
          <bgColor theme="0" tint="-0.34998626667073579"/>
        </patternFill>
      </fill>
      <border>
        <vertical/>
        <horizontal/>
      </border>
    </dxf>
    <dxf>
      <font>
        <color theme="1"/>
      </font>
      <fill>
        <patternFill>
          <bgColor theme="0" tint="-0.34998626667073579"/>
        </patternFill>
      </fill>
      <border>
        <vertical/>
        <horizontal/>
      </border>
    </dxf>
    <dxf>
      <font>
        <color theme="0"/>
      </font>
      <fill>
        <patternFill>
          <bgColor theme="0"/>
        </patternFill>
      </fill>
      <border>
        <left/>
        <right/>
        <top/>
        <bottom/>
        <vertical/>
        <horizontal/>
      </border>
    </dxf>
    <dxf>
      <font>
        <color theme="0"/>
      </font>
      <fill>
        <patternFill>
          <bgColor theme="0"/>
        </patternFill>
      </fill>
      <border>
        <right/>
        <top/>
        <bottom/>
        <vertical/>
        <horizontal/>
      </border>
    </dxf>
    <dxf>
      <border>
        <left style="thin">
          <color theme="0" tint="-0.499984740745262"/>
        </left>
        <vertical/>
        <horizontal/>
      </border>
    </dxf>
    <dxf>
      <fill>
        <patternFill>
          <bgColor theme="0" tint="-0.34998626667073579"/>
        </patternFill>
      </fill>
    </dxf>
    <dxf>
      <fill>
        <patternFill>
          <bgColor rgb="FFFF0000"/>
        </patternFill>
      </fill>
    </dxf>
    <dxf>
      <fill>
        <patternFill>
          <bgColor rgb="FFFFFFFF"/>
        </patternFill>
      </fill>
    </dxf>
    <dxf>
      <fill>
        <patternFill>
          <bgColor rgb="FFCCFFFF"/>
        </patternFill>
      </fill>
    </dxf>
    <dxf>
      <font>
        <color theme="0" tint="-0.34998626667073579"/>
      </font>
      <fill>
        <patternFill>
          <bgColor theme="0" tint="-0.34998626667073579"/>
        </patternFill>
      </fill>
      <border>
        <left style="thin">
          <color theme="0" tint="-0.499984740745262"/>
        </left>
      </border>
    </dxf>
    <dxf>
      <fill>
        <patternFill>
          <bgColor rgb="FFCCFFFF"/>
        </patternFill>
      </fill>
    </dxf>
    <dxf>
      <fill>
        <patternFill>
          <bgColor rgb="FFCCFFFF"/>
        </patternFill>
      </fill>
    </dxf>
    <dxf>
      <fill>
        <patternFill>
          <bgColor theme="0"/>
        </patternFill>
      </fill>
    </dxf>
    <dxf>
      <fill>
        <patternFill>
          <bgColor rgb="FFCCFF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FF"/>
        </patternFill>
      </fill>
    </dxf>
    <dxf>
      <fill>
        <patternFill>
          <bgColor rgb="FFFFFF99"/>
        </patternFill>
      </fill>
    </dxf>
    <dxf>
      <fill>
        <patternFill>
          <bgColor rgb="FFCCFFFF"/>
        </patternFill>
      </fill>
    </dxf>
    <dxf>
      <fill>
        <patternFill>
          <bgColor rgb="FFCCFFFF"/>
        </patternFill>
      </fill>
    </dxf>
  </dxfs>
  <tableStyles count="0" defaultTableStyle="TableStyleMedium9" defaultPivotStyle="PivotStyleLight16"/>
  <colors>
    <mruColors>
      <color rgb="FF969696"/>
      <color rgb="FFFFFF99"/>
      <color rgb="FFFFFF67"/>
      <color rgb="FFCCFF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198</xdr:row>
      <xdr:rowOff>0</xdr:rowOff>
    </xdr:from>
    <xdr:to>
      <xdr:col>4</xdr:col>
      <xdr:colOff>604157</xdr:colOff>
      <xdr:row>199</xdr:row>
      <xdr:rowOff>300265</xdr:rowOff>
    </xdr:to>
    <xdr:sp macro="LuL_Click" textlink="ButtonText">
      <xdr:nvSpPr>
        <xdr:cNvPr id="2" name="LuL">
          <a:extLst>
            <a:ext uri="{FF2B5EF4-FFF2-40B4-BE49-F238E27FC236}">
              <a16:creationId xmlns:a16="http://schemas.microsoft.com/office/drawing/2014/main" id="{503AE746-DBA3-4C32-8DE3-81D5BA9BA878}"/>
            </a:ext>
          </a:extLst>
        </xdr:cNvPr>
        <xdr:cNvSpPr/>
      </xdr:nvSpPr>
      <xdr:spPr>
        <a:xfrm>
          <a:off x="272143" y="42345429"/>
          <a:ext cx="2645228" cy="640443"/>
        </a:xfrm>
        <a:prstGeom prst="rect">
          <a:avLst/>
        </a:prstGeom>
        <a:solidFill>
          <a:schemeClr val="bg1">
            <a:lumMod val="95000"/>
          </a:schemeClr>
        </a:solidFill>
        <a:effectLst>
          <a:outerShdw dist="25400" dir="2699998" rotWithShape="0">
            <a:schemeClr val="tx1">
              <a:lumMod val="50000"/>
              <a:lumOff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32CC1CC-E64B-4B00-8774-E393C55008F3}" type="TxLink">
            <a:rPr lang="en-US" sz="1000" b="0" i="0" u="none" strike="noStrike">
              <a:solidFill>
                <a:srgbClr val="000000"/>
              </a:solidFill>
              <a:latin typeface="Arial"/>
              <a:cs typeface="Arial"/>
            </a:rPr>
            <a:pPr algn="ctr"/>
            <a:t>Avroppsblanketten är nu upplåst, klicka här för att låsa avropsblanketten.</a:t>
          </a:fld>
          <a:endParaRPr lang="en-GB" sz="1100">
            <a:solidFill>
              <a:srgbClr val="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anWilson/AppData/Local/Microsoft/Windows/INetCache/Content.Outlook/TMFIUGWG/Avropsblankett%20Brandskydd-%201,0%20-%20Kopi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örsättssida"/>
      <sheetName val="2 Specifikation"/>
      <sheetName val="3 Avtalstecknande"/>
      <sheetName val="Admin"/>
    </sheetNames>
    <sheetDataSet>
      <sheetData sheetId="0"/>
      <sheetData sheetId="1">
        <row r="38">
          <cell r="B38" t="str">
            <v>01.</v>
          </cell>
        </row>
      </sheetData>
      <sheetData sheetId="2"/>
      <sheetData sheetId="3">
        <row r="26">
          <cell r="F26" t="str">
            <v>Välj produkt/tjänst</v>
          </cell>
          <cell r="G26" t="str">
            <v>Välj produkt/tjänst</v>
          </cell>
          <cell r="R26" t="str">
            <v>Produkter inkl. installation</v>
          </cell>
          <cell r="T26" t="str">
            <v>Tjänster</v>
          </cell>
        </row>
        <row r="27">
          <cell r="G27" t="str">
            <v>01. Brandredskap</v>
          </cell>
          <cell r="L27" t="str">
            <v>Region Övre Norrland – Norrbotten, Västerbotten</v>
          </cell>
          <cell r="R27" t="str">
            <v>Brandredskap</v>
          </cell>
          <cell r="T27" t="str">
            <v>Service – årligt underhåll och översyn</v>
          </cell>
        </row>
        <row r="28">
          <cell r="G28" t="str">
            <v>02. Brandredskap</v>
          </cell>
          <cell r="L28" t="str">
            <v>Region Nedre Norrland – Jämtland, Västernorrland, Gävleborg, Dalarna</v>
          </cell>
          <cell r="R28" t="str">
            <v>Brandposter</v>
          </cell>
          <cell r="T28" t="str">
            <v>Service – utbyte, omladdning, verkstadsgenomgång, provtryckning</v>
          </cell>
        </row>
        <row r="29">
          <cell r="G29" t="str">
            <v>03. Skyltar</v>
          </cell>
          <cell r="L29" t="str">
            <v>Region Öst – Stockholm, Uppsala, Västmanland, Örebro, Södermanland, Östergötland, Gotland</v>
          </cell>
          <cell r="R29" t="str">
            <v>Skyltar</v>
          </cell>
          <cell r="T29" t="str">
            <v>Brandskyddskontroll enligt SBA</v>
          </cell>
        </row>
        <row r="30">
          <cell r="G30" t="str">
            <v>04. Utrymningsprodukter</v>
          </cell>
          <cell r="L30" t="str">
            <v>Region Väst – Värmland, Västra Götaland, Halland</v>
          </cell>
          <cell r="R30" t="str">
            <v>Utrymningsprodukter</v>
          </cell>
          <cell r="T30" t="str">
            <v>Utbildning – installerad utrustning</v>
          </cell>
        </row>
        <row r="31">
          <cell r="G31" t="str">
            <v>05. Nödbelysning</v>
          </cell>
          <cell r="L31" t="str">
            <v>Region Syd – Skåne, Blekinge, Kronoberg, Kalmar, Jönköping</v>
          </cell>
          <cell r="R31" t="str">
            <v>Nödbelysning</v>
          </cell>
          <cell r="T31" t="str">
            <v>Utbildning – grundläggande brandskydd, utrymning</v>
          </cell>
        </row>
        <row r="32">
          <cell r="G32" t="str">
            <v>06. Skyddsutrustning</v>
          </cell>
          <cell r="L32" t="str">
            <v>Rikstäckande – när avropet omfattar två eller flera regioner</v>
          </cell>
          <cell r="R32" t="str">
            <v>Skyddsutrustning</v>
          </cell>
          <cell r="T32" t="str">
            <v>Utbildning – förstahjälpen, D-HLR</v>
          </cell>
        </row>
        <row r="33">
          <cell r="G33" t="str">
            <v>07. Produkter inkl. installation</v>
          </cell>
          <cell r="R33" t="str">
            <v>Fasta släcksystem</v>
          </cell>
          <cell r="T33" t="str">
            <v>Webbaserad distansutbildning</v>
          </cell>
        </row>
        <row r="34">
          <cell r="G34" t="str">
            <v>10. Produkter inkl. installation</v>
          </cell>
          <cell r="R34" t="str">
            <v>Elektroniskt ledningssystem för SBA</v>
          </cell>
          <cell r="T34" t="str">
            <v>Rådgivning i brandskydd</v>
          </cell>
        </row>
        <row r="35">
          <cell r="G35" t="e">
            <v>#REF!</v>
          </cell>
          <cell r="T35" t="str">
            <v>Brandskyddsdokumentation</v>
          </cell>
        </row>
        <row r="36">
          <cell r="G36" t="e">
            <v>#REF!</v>
          </cell>
        </row>
        <row r="37">
          <cell r="G37" t="str">
            <v>11. Service – årligt underhåll och översyn</v>
          </cell>
        </row>
        <row r="38">
          <cell r="G38" t="str">
            <v>12. Service – utbyte, omladdning, verkstadsgenomgång, provtryckning</v>
          </cell>
        </row>
        <row r="39">
          <cell r="G39" t="str">
            <v>13. Brandskyddskontroll enligt SBA</v>
          </cell>
        </row>
        <row r="40">
          <cell r="G40" t="str">
            <v>14. Utbildning – installerad utrustning</v>
          </cell>
        </row>
        <row r="41">
          <cell r="G41" t="str">
            <v>15. Utbildning – grundläggande brandskydd, utrymning</v>
          </cell>
        </row>
        <row r="42">
          <cell r="G42" t="str">
            <v>20. Option</v>
          </cell>
        </row>
        <row r="43">
          <cell r="G43" t="str">
            <v>21. Option</v>
          </cell>
        </row>
        <row r="44">
          <cell r="G44" t="str">
            <v>22. Option</v>
          </cell>
        </row>
        <row r="45">
          <cell r="G45">
            <v>0</v>
          </cell>
        </row>
        <row r="46">
          <cell r="G46">
            <v>0</v>
          </cell>
        </row>
        <row r="47">
          <cell r="G47">
            <v>0</v>
          </cell>
        </row>
      </sheetData>
    </sheetDataSet>
  </externalBook>
</externalLink>
</file>

<file path=xl/theme/theme1.xml><?xml version="1.0" encoding="utf-8"?>
<a:theme xmlns:a="http://schemas.openxmlformats.org/drawingml/2006/main" name="Kammarkollegiet">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FFF99"/>
    </a:custClr>
    <a:custClr name="Custom Color 2">
      <a:srgbClr val="CCFFFF"/>
    </a:custClr>
    <a:custClr name="Custom Color 3">
      <a:srgbClr val="969696"/>
    </a:custClr>
    <a:custClr name="Custom Color 4">
      <a:srgbClr val="CCFFCC"/>
    </a:custClr>
    <a:custClr name="Custom Color 5">
      <a:srgbClr val="FABF8F"/>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2:A24"/>
  <sheetViews>
    <sheetView showGridLines="0" showRowColHeaders="0" tabSelected="1" showRuler="0" zoomScaleNormal="100" zoomScalePageLayoutView="80" workbookViewId="0"/>
  </sheetViews>
  <sheetFormatPr defaultColWidth="9.140625" defaultRowHeight="12.75" x14ac:dyDescent="0.2"/>
  <cols>
    <col min="1" max="1" width="123.5703125" style="1" customWidth="1"/>
    <col min="2" max="16384" width="9.140625" style="1"/>
  </cols>
  <sheetData>
    <row r="12" spans="1:1" s="4" customFormat="1" ht="25.5" x14ac:dyDescent="0.35">
      <c r="A12" s="2" t="s">
        <v>85</v>
      </c>
    </row>
    <row r="13" spans="1:1" s="4" customFormat="1" ht="25.5" x14ac:dyDescent="0.35">
      <c r="A13" s="2" t="s">
        <v>29</v>
      </c>
    </row>
    <row r="14" spans="1:1" s="4" customFormat="1" ht="25.5" x14ac:dyDescent="0.35">
      <c r="A14" s="2" t="s">
        <v>310</v>
      </c>
    </row>
    <row r="15" spans="1:1" ht="25.5" x14ac:dyDescent="0.35">
      <c r="A15" s="2"/>
    </row>
    <row r="16" spans="1:1" ht="15" x14ac:dyDescent="0.2">
      <c r="A16" s="9" t="s">
        <v>330</v>
      </c>
    </row>
    <row r="17" spans="1:1" ht="25.5" x14ac:dyDescent="0.35">
      <c r="A17" s="2"/>
    </row>
    <row r="21" spans="1:1" ht="45" x14ac:dyDescent="0.6">
      <c r="A21" s="3" t="s">
        <v>5</v>
      </c>
    </row>
    <row r="23" spans="1:1" x14ac:dyDescent="0.2">
      <c r="A23" s="356" t="str">
        <f ca="1">MID(CELL("filename",A1),FIND("[",CELL("filename",A1))+1,FIND("]",CELL("filename",A1))-FIND("[",CELL("filename",A1))-1)</f>
        <v>Avropsblankett - Resebyratjanster (226).xlsm</v>
      </c>
    </row>
    <row r="24" spans="1:1" x14ac:dyDescent="0.2">
      <c r="A24" s="357" t="str">
        <f ca="1">MID(A23,SEARCH("(",A23)+1,SEARCH(")",A23)-SEARCH("(",A23)-1)</f>
        <v>226</v>
      </c>
    </row>
  </sheetData>
  <sheetProtection algorithmName="SHA-512" hashValue="Q/GI7jx4eBdA0oVGG9eNTF692g+ChqbgKAISreR9QkBXGtVUDysNQmIOrHAevvSXYN0TRWZfE6O8WPiqotDAgw==" saltValue="LolWSBQ3Ou5b+ywgWqi9ug==" spinCount="100000" sheet="1" formatColumns="0" formatRows="0"/>
  <phoneticPr fontId="0" type="noConversion"/>
  <pageMargins left="0.75" right="0.75" top="1" bottom="1" header="0.5" footer="0.5"/>
  <pageSetup paperSize="9" scale="97" orientation="portrait" r:id="rId1"/>
  <headerFooter alignWithMargins="0"/>
  <webPublishItems count="1">
    <webPublishItem id="475" divId="2. Underbilaga Avropsblankett_475" sourceType="sheet" destinationFile="C:\Documents and Settings\TEMP\Skrivbord\Web\Start.mht"/>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autoPageBreaks="0"/>
  </sheetPr>
  <dimension ref="A2:AT211"/>
  <sheetViews>
    <sheetView showGridLines="0" zoomScaleNormal="100" zoomScaleSheetLayoutView="40" workbookViewId="0"/>
  </sheetViews>
  <sheetFormatPr defaultColWidth="9.140625" defaultRowHeight="12.75" x14ac:dyDescent="0.2"/>
  <cols>
    <col min="1" max="1" width="4.140625" style="284" customWidth="1"/>
    <col min="2" max="4" width="10.28515625" style="40" customWidth="1"/>
    <col min="5" max="5" width="12.5703125" style="40" customWidth="1"/>
    <col min="6" max="8" width="10.28515625" style="40" customWidth="1"/>
    <col min="9" max="9" width="11.7109375" style="40" customWidth="1"/>
    <col min="10" max="12" width="10.28515625" style="40" customWidth="1"/>
    <col min="13" max="13" width="13.140625" style="40" customWidth="1"/>
    <col min="14" max="14" width="13.85546875" style="40" customWidth="1"/>
    <col min="15" max="15" width="3.28515625" style="45" customWidth="1"/>
    <col min="16" max="18" width="19.140625" style="40" customWidth="1"/>
    <col min="19" max="19" width="10.28515625" style="40" customWidth="1"/>
    <col min="20" max="23" width="12.7109375" style="40" customWidth="1"/>
    <col min="24" max="24" width="14.7109375" style="40" customWidth="1"/>
    <col min="25" max="25" width="9.5703125" style="40" hidden="1" customWidth="1"/>
    <col min="26" max="26" width="8.5703125" style="40" hidden="1" customWidth="1"/>
    <col min="27" max="28" width="9.140625" style="40" hidden="1" customWidth="1"/>
    <col min="29" max="29" width="12.5703125" style="40" hidden="1" customWidth="1"/>
    <col min="30" max="32" width="8.42578125" style="40" hidden="1" customWidth="1"/>
    <col min="33" max="34" width="9.7109375" style="40" hidden="1" customWidth="1"/>
    <col min="35" max="35" width="8.42578125" style="40" hidden="1" customWidth="1"/>
    <col min="36" max="36" width="7.7109375" style="40" hidden="1" customWidth="1"/>
    <col min="37" max="37" width="7.7109375" style="40" customWidth="1"/>
    <col min="38" max="39" width="8.7109375" style="40" customWidth="1"/>
    <col min="40" max="40" width="7.7109375" style="40" customWidth="1"/>
    <col min="41" max="43" width="9.140625" style="40" customWidth="1"/>
    <col min="44" max="44" width="10.42578125" style="40" customWidth="1"/>
    <col min="45" max="50" width="9.140625" style="40" customWidth="1"/>
    <col min="51" max="16384" width="9.140625" style="40"/>
  </cols>
  <sheetData>
    <row r="2" spans="1:46" x14ac:dyDescent="0.2">
      <c r="J2" s="66"/>
      <c r="M2" s="162"/>
      <c r="O2" s="86" t="str">
        <f>"Avrop nr: "&amp;E15</f>
        <v>Avrop nr: xxxx</v>
      </c>
      <c r="W2" s="86" t="str">
        <f>"Avrop nr: "&amp;M15</f>
        <v xml:space="preserve">Avrop nr: </v>
      </c>
      <c r="AC2" s="86" t="str">
        <f>"Avrop nr: "&amp;E15</f>
        <v>Avrop nr: xxxx</v>
      </c>
      <c r="AH2" s="88"/>
      <c r="AI2" s="88"/>
      <c r="AJ2" s="88"/>
      <c r="AK2" s="88"/>
      <c r="AL2" s="88"/>
      <c r="AM2" s="88"/>
      <c r="AN2" s="88"/>
      <c r="AO2" s="88"/>
      <c r="AP2" s="88"/>
      <c r="AQ2" s="88"/>
      <c r="AR2" s="88"/>
      <c r="AS2" s="88"/>
      <c r="AT2" s="88"/>
    </row>
    <row r="3" spans="1:46" ht="26.25" x14ac:dyDescent="0.2">
      <c r="B3" s="574" t="s">
        <v>83</v>
      </c>
      <c r="C3" s="574"/>
      <c r="D3" s="575"/>
      <c r="E3" s="575"/>
      <c r="O3" s="40"/>
      <c r="P3" s="576" t="s">
        <v>84</v>
      </c>
      <c r="Q3" s="577"/>
      <c r="R3" s="575"/>
      <c r="T3" s="545" t="str">
        <f>IF(LarmStatus,"Minst ett av de obligatoriska kraven är inte ifyllda eller besvarde med Nej","")</f>
        <v>Minst ett av de obligatoriska kraven är inte ifyllda eller besvarde med Nej</v>
      </c>
      <c r="U3" s="545"/>
      <c r="V3" s="545"/>
      <c r="W3" s="545"/>
      <c r="X3" s="41"/>
      <c r="Y3" s="41"/>
      <c r="Z3" s="41"/>
      <c r="AB3" s="41"/>
      <c r="AD3" s="100"/>
      <c r="AH3" s="41" t="b">
        <f>OR(AH4:AH846)</f>
        <v>1</v>
      </c>
    </row>
    <row r="4" spans="1:46" ht="32.25" customHeight="1" x14ac:dyDescent="0.2">
      <c r="B4" s="578" t="s">
        <v>133</v>
      </c>
      <c r="C4" s="579"/>
      <c r="D4" s="579"/>
      <c r="E4" s="579"/>
      <c r="F4" s="579"/>
      <c r="G4" s="579"/>
      <c r="H4" s="579"/>
      <c r="I4" s="580"/>
      <c r="J4" s="101"/>
      <c r="O4" s="40"/>
      <c r="P4" s="584" t="s">
        <v>134</v>
      </c>
      <c r="Q4" s="585"/>
      <c r="R4" s="585"/>
      <c r="S4" s="585"/>
      <c r="T4" s="585"/>
      <c r="U4" s="585"/>
      <c r="V4" s="585"/>
      <c r="W4" s="586"/>
      <c r="Z4" s="42"/>
    </row>
    <row r="5" spans="1:46" ht="63" customHeight="1" x14ac:dyDescent="0.2">
      <c r="B5" s="581"/>
      <c r="C5" s="582"/>
      <c r="D5" s="582"/>
      <c r="E5" s="582"/>
      <c r="F5" s="582"/>
      <c r="G5" s="582"/>
      <c r="H5" s="582"/>
      <c r="I5" s="583"/>
      <c r="J5" s="101"/>
      <c r="O5" s="40"/>
      <c r="P5" s="587"/>
      <c r="Q5" s="588"/>
      <c r="R5" s="588"/>
      <c r="S5" s="588"/>
      <c r="T5" s="588"/>
      <c r="U5" s="588"/>
      <c r="V5" s="588"/>
      <c r="W5" s="589"/>
      <c r="AB5" s="102"/>
      <c r="AC5" s="61"/>
      <c r="AD5" s="61"/>
      <c r="AE5" s="61"/>
      <c r="AF5" s="61"/>
    </row>
    <row r="6" spans="1:46" ht="26.25" customHeight="1" x14ac:dyDescent="0.2">
      <c r="B6" s="590" t="s">
        <v>193</v>
      </c>
      <c r="C6" s="590"/>
      <c r="D6" s="590"/>
      <c r="E6" s="590"/>
      <c r="F6" s="590"/>
      <c r="G6" s="590"/>
      <c r="H6" s="590"/>
      <c r="I6" s="590"/>
      <c r="J6" s="101"/>
      <c r="O6" s="40"/>
      <c r="P6" s="43"/>
      <c r="Q6" s="11"/>
      <c r="R6" s="11"/>
      <c r="S6" s="11"/>
      <c r="T6" s="11"/>
      <c r="U6" s="11"/>
      <c r="V6" s="11"/>
      <c r="W6" s="11"/>
      <c r="AB6" s="102"/>
      <c r="AC6" s="61"/>
      <c r="AD6" s="61"/>
      <c r="AE6" s="61"/>
      <c r="AF6" s="61"/>
    </row>
    <row r="7" spans="1:46" s="45" customFormat="1" ht="18" customHeight="1" x14ac:dyDescent="0.2">
      <c r="A7" s="285"/>
      <c r="B7" s="591" t="s">
        <v>81</v>
      </c>
      <c r="C7" s="591"/>
      <c r="D7" s="591"/>
      <c r="E7" s="591"/>
      <c r="F7" s="591"/>
      <c r="G7" s="591"/>
      <c r="H7" s="591"/>
      <c r="I7" s="591"/>
      <c r="J7" s="101"/>
      <c r="P7" s="44" t="s">
        <v>31</v>
      </c>
      <c r="Q7" s="11"/>
      <c r="R7" s="11"/>
      <c r="S7" s="11"/>
      <c r="T7" s="11"/>
      <c r="U7" s="11"/>
      <c r="V7" s="11"/>
      <c r="W7" s="11"/>
      <c r="AB7" s="102"/>
      <c r="AC7" s="61"/>
      <c r="AD7" s="61"/>
      <c r="AE7" s="61"/>
      <c r="AF7" s="61"/>
    </row>
    <row r="8" spans="1:46" ht="27.75" customHeight="1" x14ac:dyDescent="0.2">
      <c r="B8" s="521" t="s">
        <v>6</v>
      </c>
      <c r="C8" s="522"/>
      <c r="D8" s="522"/>
      <c r="E8" s="522"/>
      <c r="F8" s="522"/>
      <c r="G8" s="522"/>
      <c r="H8" s="521" t="s">
        <v>33</v>
      </c>
      <c r="I8" s="523"/>
      <c r="J8" s="46"/>
      <c r="O8" s="40"/>
      <c r="P8" s="517" t="s">
        <v>32</v>
      </c>
      <c r="Q8" s="517"/>
      <c r="R8" s="517"/>
      <c r="S8" s="517"/>
      <c r="T8" s="517"/>
      <c r="U8" s="517"/>
      <c r="V8" s="517" t="s">
        <v>33</v>
      </c>
      <c r="W8" s="517"/>
      <c r="AB8" s="102"/>
      <c r="AC8" s="61"/>
      <c r="AD8" s="61"/>
      <c r="AE8" s="61"/>
      <c r="AF8" s="61"/>
    </row>
    <row r="9" spans="1:46" ht="19.5" customHeight="1" x14ac:dyDescent="0.2">
      <c r="B9" s="570"/>
      <c r="C9" s="571"/>
      <c r="D9" s="571"/>
      <c r="E9" s="571"/>
      <c r="F9" s="571"/>
      <c r="G9" s="571"/>
      <c r="H9" s="570"/>
      <c r="I9" s="572"/>
      <c r="J9" s="103"/>
      <c r="K9" s="177"/>
      <c r="L9" s="177"/>
      <c r="O9" s="40"/>
      <c r="P9" s="601"/>
      <c r="Q9" s="601"/>
      <c r="R9" s="601"/>
      <c r="S9" s="601"/>
      <c r="T9" s="601"/>
      <c r="U9" s="601"/>
      <c r="V9" s="593"/>
      <c r="W9" s="593"/>
      <c r="AB9" s="102"/>
      <c r="AC9" s="61"/>
      <c r="AD9" s="61"/>
      <c r="AE9" s="61"/>
      <c r="AF9" s="61"/>
    </row>
    <row r="10" spans="1:46" s="47" customFormat="1" ht="27.75" customHeight="1" x14ac:dyDescent="0.2">
      <c r="A10" s="286"/>
      <c r="B10" s="592" t="s">
        <v>7</v>
      </c>
      <c r="C10" s="592"/>
      <c r="D10" s="592"/>
      <c r="E10" s="592" t="s">
        <v>4</v>
      </c>
      <c r="F10" s="592"/>
      <c r="G10" s="592"/>
      <c r="H10" s="592" t="s">
        <v>61</v>
      </c>
      <c r="I10" s="592"/>
      <c r="P10" s="517" t="s">
        <v>1</v>
      </c>
      <c r="Q10" s="517"/>
      <c r="R10" s="517"/>
      <c r="S10" s="517"/>
      <c r="T10" s="517" t="s">
        <v>111</v>
      </c>
      <c r="U10" s="517"/>
      <c r="V10" s="517"/>
      <c r="W10" s="517"/>
      <c r="AB10" s="102"/>
      <c r="AC10" s="61"/>
      <c r="AD10" s="61"/>
      <c r="AE10" s="61"/>
      <c r="AF10" s="61"/>
    </row>
    <row r="11" spans="1:46" ht="19.5" customHeight="1" x14ac:dyDescent="0.2">
      <c r="B11" s="524"/>
      <c r="C11" s="524"/>
      <c r="D11" s="524"/>
      <c r="E11" s="524"/>
      <c r="F11" s="524"/>
      <c r="G11" s="524"/>
      <c r="H11" s="524"/>
      <c r="I11" s="524"/>
      <c r="O11" s="40"/>
      <c r="P11" s="593"/>
      <c r="Q11" s="593"/>
      <c r="R11" s="593"/>
      <c r="S11" s="593"/>
      <c r="T11" s="593"/>
      <c r="U11" s="593"/>
      <c r="V11" s="593"/>
      <c r="W11" s="593"/>
      <c r="AB11" s="102"/>
      <c r="AC11" s="61"/>
      <c r="AD11" s="61"/>
      <c r="AE11" s="61"/>
      <c r="AF11" s="61"/>
    </row>
    <row r="12" spans="1:46" ht="27.75" customHeight="1" x14ac:dyDescent="0.2">
      <c r="B12" s="592" t="s">
        <v>60</v>
      </c>
      <c r="C12" s="592"/>
      <c r="D12" s="592"/>
      <c r="E12" s="592" t="s">
        <v>63</v>
      </c>
      <c r="F12" s="592"/>
      <c r="G12" s="592"/>
      <c r="H12" s="592" t="s">
        <v>62</v>
      </c>
      <c r="I12" s="592"/>
      <c r="O12" s="40"/>
      <c r="P12" s="517" t="s">
        <v>7</v>
      </c>
      <c r="Q12" s="517"/>
      <c r="R12" s="517"/>
      <c r="S12" s="517"/>
      <c r="T12" s="517" t="s">
        <v>4</v>
      </c>
      <c r="U12" s="517"/>
      <c r="V12" s="517" t="s">
        <v>61</v>
      </c>
      <c r="W12" s="517"/>
      <c r="AB12" s="102"/>
      <c r="AC12" s="61"/>
      <c r="AD12" s="61"/>
      <c r="AE12" s="61"/>
      <c r="AF12" s="61"/>
    </row>
    <row r="13" spans="1:46" ht="19.5" customHeight="1" x14ac:dyDescent="0.2">
      <c r="B13" s="524"/>
      <c r="C13" s="524"/>
      <c r="D13" s="524"/>
      <c r="E13" s="524"/>
      <c r="F13" s="524"/>
      <c r="G13" s="524"/>
      <c r="H13" s="524"/>
      <c r="I13" s="524"/>
      <c r="O13" s="40"/>
      <c r="P13" s="593"/>
      <c r="Q13" s="593"/>
      <c r="R13" s="593"/>
      <c r="S13" s="593"/>
      <c r="T13" s="593"/>
      <c r="U13" s="593"/>
      <c r="V13" s="593"/>
      <c r="W13" s="593"/>
      <c r="AB13" s="102"/>
      <c r="AC13" s="61"/>
      <c r="AD13" s="61"/>
      <c r="AE13" s="61"/>
      <c r="AF13" s="61"/>
    </row>
    <row r="14" spans="1:46" ht="27.75" customHeight="1" x14ac:dyDescent="0.2">
      <c r="B14" s="592" t="s">
        <v>1</v>
      </c>
      <c r="C14" s="592"/>
      <c r="D14" s="592"/>
      <c r="E14" s="592" t="s">
        <v>160</v>
      </c>
      <c r="F14" s="592"/>
      <c r="G14" s="592"/>
      <c r="H14" s="592" t="s">
        <v>30</v>
      </c>
      <c r="I14" s="592"/>
      <c r="O14" s="40"/>
      <c r="P14" s="517" t="s">
        <v>2</v>
      </c>
      <c r="Q14" s="517"/>
      <c r="R14" s="517"/>
      <c r="S14" s="517" t="s">
        <v>34</v>
      </c>
      <c r="T14" s="517"/>
      <c r="U14" s="517"/>
      <c r="V14" s="517" t="s">
        <v>35</v>
      </c>
      <c r="W14" s="517"/>
      <c r="AB14" s="102"/>
      <c r="AC14" s="61"/>
      <c r="AD14" s="61"/>
      <c r="AE14" s="61"/>
      <c r="AF14" s="61"/>
    </row>
    <row r="15" spans="1:46" ht="19.5" customHeight="1" x14ac:dyDescent="0.2">
      <c r="B15" s="524"/>
      <c r="C15" s="524"/>
      <c r="D15" s="524"/>
      <c r="E15" s="524" t="s">
        <v>117</v>
      </c>
      <c r="F15" s="524"/>
      <c r="G15" s="524"/>
      <c r="H15" s="524"/>
      <c r="I15" s="524"/>
      <c r="O15" s="40"/>
      <c r="P15" s="593"/>
      <c r="Q15" s="593"/>
      <c r="R15" s="593"/>
      <c r="S15" s="604" t="s">
        <v>330</v>
      </c>
      <c r="T15" s="604"/>
      <c r="U15" s="604"/>
      <c r="V15" s="518"/>
      <c r="W15" s="518"/>
      <c r="AB15" s="102"/>
      <c r="AC15" s="61"/>
      <c r="AD15" s="61"/>
      <c r="AE15" s="61"/>
      <c r="AF15" s="61"/>
    </row>
    <row r="16" spans="1:46" ht="27.75" customHeight="1" x14ac:dyDescent="0.2">
      <c r="B16" s="521" t="s">
        <v>2</v>
      </c>
      <c r="C16" s="522"/>
      <c r="D16" s="523"/>
      <c r="E16" s="521" t="s">
        <v>331</v>
      </c>
      <c r="F16" s="522"/>
      <c r="G16" s="522"/>
      <c r="H16" s="522"/>
      <c r="I16" s="523"/>
      <c r="O16" s="40"/>
      <c r="P16" s="605" t="s">
        <v>36</v>
      </c>
      <c r="Q16" s="606"/>
      <c r="R16" s="607"/>
      <c r="S16" s="605" t="s">
        <v>112</v>
      </c>
      <c r="T16" s="606"/>
      <c r="U16" s="606"/>
      <c r="V16" s="606"/>
      <c r="W16" s="607"/>
      <c r="AB16" s="102"/>
      <c r="AC16" s="61"/>
      <c r="AD16" s="61"/>
      <c r="AE16" s="61"/>
      <c r="AF16" s="61"/>
    </row>
    <row r="17" spans="2:34" ht="19.5" customHeight="1" x14ac:dyDescent="0.2">
      <c r="B17" s="570"/>
      <c r="C17" s="571"/>
      <c r="D17" s="572"/>
      <c r="E17" s="570" t="s">
        <v>0</v>
      </c>
      <c r="F17" s="571"/>
      <c r="G17" s="571"/>
      <c r="H17" s="571"/>
      <c r="I17" s="572"/>
      <c r="O17" s="40"/>
      <c r="P17" s="597"/>
      <c r="Q17" s="598"/>
      <c r="R17" s="599"/>
      <c r="S17" s="594"/>
      <c r="T17" s="595"/>
      <c r="U17" s="595"/>
      <c r="V17" s="595"/>
      <c r="W17" s="596"/>
      <c r="AB17" s="102"/>
      <c r="AC17" s="61"/>
      <c r="AD17" s="61"/>
      <c r="AE17" s="61"/>
      <c r="AF17" s="61"/>
      <c r="AH17" s="104" t="b">
        <f>IF(AND(P17=0,P17&lt;&gt;"Ja"),TRUE,FALSE)</f>
        <v>1</v>
      </c>
    </row>
    <row r="18" spans="2:34" ht="12.75" customHeight="1" x14ac:dyDescent="0.2">
      <c r="O18" s="40"/>
      <c r="AB18" s="102"/>
      <c r="AC18" s="61"/>
      <c r="AD18" s="61"/>
      <c r="AE18" s="61"/>
      <c r="AF18" s="61"/>
    </row>
    <row r="19" spans="2:34" ht="15.75" customHeight="1" x14ac:dyDescent="0.2">
      <c r="B19" s="105" t="s">
        <v>118</v>
      </c>
      <c r="O19" s="40"/>
      <c r="P19" s="105" t="s">
        <v>332</v>
      </c>
      <c r="AB19" s="102"/>
      <c r="AC19" s="61"/>
      <c r="AD19" s="61"/>
      <c r="AE19" s="61"/>
      <c r="AF19" s="61"/>
    </row>
    <row r="20" spans="2:34" ht="115.5" customHeight="1" x14ac:dyDescent="0.2">
      <c r="B20" s="519"/>
      <c r="C20" s="520"/>
      <c r="D20" s="520"/>
      <c r="E20" s="520"/>
      <c r="F20" s="520"/>
      <c r="G20" s="520"/>
      <c r="H20" s="520"/>
      <c r="I20" s="520"/>
      <c r="O20" s="40"/>
      <c r="P20" s="609"/>
      <c r="Q20" s="610"/>
      <c r="R20" s="610"/>
      <c r="S20" s="610"/>
      <c r="T20" s="610"/>
      <c r="U20" s="610"/>
      <c r="V20" s="610"/>
      <c r="W20" s="611"/>
      <c r="AB20" s="102"/>
      <c r="AC20" s="61"/>
      <c r="AD20" s="61"/>
      <c r="AE20" s="61"/>
      <c r="AF20" s="61"/>
    </row>
    <row r="21" spans="2:34" x14ac:dyDescent="0.2">
      <c r="O21" s="40"/>
    </row>
    <row r="22" spans="2:34" ht="17.25" customHeight="1" x14ac:dyDescent="0.2">
      <c r="B22" s="106"/>
      <c r="C22" s="62" t="s">
        <v>53</v>
      </c>
      <c r="D22" s="62"/>
      <c r="E22" s="62"/>
      <c r="F22" s="62"/>
      <c r="G22" s="62"/>
      <c r="H22" s="62"/>
      <c r="O22" s="40"/>
    </row>
    <row r="23" spans="2:34" ht="27.75" customHeight="1" x14ac:dyDescent="0.2">
      <c r="B23" s="573" t="s">
        <v>54</v>
      </c>
      <c r="C23" s="573"/>
      <c r="D23" s="573" t="s">
        <v>119</v>
      </c>
      <c r="E23" s="573"/>
      <c r="G23" s="618" t="s">
        <v>113</v>
      </c>
      <c r="H23" s="618"/>
      <c r="I23" s="618"/>
      <c r="O23" s="40"/>
    </row>
    <row r="24" spans="2:34" ht="19.5" customHeight="1" x14ac:dyDescent="0.2">
      <c r="B24" s="602"/>
      <c r="C24" s="603"/>
      <c r="D24" s="600"/>
      <c r="E24" s="600"/>
      <c r="G24" s="519"/>
      <c r="H24" s="519"/>
      <c r="I24" s="519"/>
      <c r="O24" s="40"/>
    </row>
    <row r="25" spans="2:34" ht="12.75" customHeight="1" x14ac:dyDescent="0.2">
      <c r="O25" s="40"/>
    </row>
    <row r="26" spans="2:34" ht="27.75" customHeight="1" x14ac:dyDescent="0.2">
      <c r="B26" s="573" t="s">
        <v>55</v>
      </c>
      <c r="C26" s="573"/>
      <c r="D26" s="573" t="s">
        <v>56</v>
      </c>
      <c r="E26" s="573"/>
      <c r="O26" s="40"/>
    </row>
    <row r="27" spans="2:34" ht="19.5" customHeight="1" x14ac:dyDescent="0.2">
      <c r="B27" s="602"/>
      <c r="C27" s="603"/>
      <c r="D27" s="621"/>
      <c r="E27" s="621"/>
      <c r="O27" s="40"/>
      <c r="P27" s="107"/>
      <c r="Q27" s="107"/>
      <c r="R27" s="107"/>
      <c r="S27" s="45"/>
      <c r="T27" s="45"/>
      <c r="U27" s="45"/>
    </row>
    <row r="28" spans="2:34" ht="12.75" customHeight="1" x14ac:dyDescent="0.2">
      <c r="F28" s="66"/>
      <c r="G28" s="39"/>
      <c r="H28" s="39"/>
      <c r="O28" s="40"/>
      <c r="P28" s="39"/>
      <c r="Q28" s="39"/>
    </row>
    <row r="29" spans="2:34" ht="27.75" customHeight="1" x14ac:dyDescent="0.2">
      <c r="B29" s="573" t="s">
        <v>120</v>
      </c>
      <c r="C29" s="573"/>
      <c r="D29" s="573" t="s">
        <v>121</v>
      </c>
      <c r="E29" s="573"/>
      <c r="G29" s="533" t="s">
        <v>122</v>
      </c>
      <c r="H29" s="534"/>
      <c r="O29" s="40"/>
    </row>
    <row r="30" spans="2:34" ht="19.5" customHeight="1" x14ac:dyDescent="0.2">
      <c r="B30" s="612"/>
      <c r="C30" s="613"/>
      <c r="D30" s="612"/>
      <c r="E30" s="613"/>
      <c r="G30" s="619"/>
      <c r="H30" s="620"/>
      <c r="O30" s="40"/>
      <c r="P30" s="107"/>
      <c r="Q30" s="107"/>
      <c r="R30" s="107"/>
      <c r="S30" s="45"/>
      <c r="T30" s="45"/>
      <c r="U30" s="45"/>
    </row>
    <row r="31" spans="2:34" ht="12.75" hidden="1" customHeight="1" x14ac:dyDescent="0.2">
      <c r="O31" s="40"/>
    </row>
    <row r="32" spans="2:34" ht="27.75" hidden="1" customHeight="1" x14ac:dyDescent="0.2">
      <c r="B32" s="552" t="s">
        <v>202</v>
      </c>
      <c r="C32" s="553"/>
      <c r="D32" s="553"/>
      <c r="E32" s="553"/>
      <c r="F32" s="553"/>
      <c r="G32" s="553"/>
      <c r="H32" s="553"/>
      <c r="I32" s="554"/>
      <c r="O32" s="40"/>
    </row>
    <row r="33" spans="2:37" ht="25.5" hidden="1" customHeight="1" x14ac:dyDescent="0.2">
      <c r="B33" s="565" t="s">
        <v>167</v>
      </c>
      <c r="C33" s="566"/>
      <c r="D33" s="566"/>
      <c r="E33" s="566"/>
      <c r="F33" s="566"/>
      <c r="G33" s="566"/>
      <c r="H33" s="566"/>
      <c r="I33" s="567"/>
      <c r="J33" s="177"/>
      <c r="K33" s="177"/>
      <c r="L33" s="300"/>
      <c r="M33" s="177"/>
      <c r="N33" s="177"/>
      <c r="O33" s="177"/>
      <c r="P33" s="178"/>
      <c r="Q33" s="178"/>
      <c r="R33" s="107"/>
      <c r="S33" s="45"/>
      <c r="T33" s="45"/>
      <c r="U33" s="45"/>
    </row>
    <row r="34" spans="2:37" ht="12.75" customHeight="1" x14ac:dyDescent="0.2">
      <c r="B34" s="108"/>
      <c r="C34" s="108"/>
      <c r="D34" s="109"/>
      <c r="E34" s="109"/>
      <c r="F34" s="109"/>
      <c r="L34" s="301"/>
      <c r="M34" s="616"/>
      <c r="N34" s="617"/>
      <c r="O34" s="40"/>
    </row>
    <row r="35" spans="2:37" ht="21" customHeight="1" x14ac:dyDescent="0.2">
      <c r="B35" s="410" t="s">
        <v>213</v>
      </c>
      <c r="C35" s="410"/>
      <c r="D35" s="410"/>
      <c r="E35" s="410"/>
      <c r="F35" s="410"/>
      <c r="L35" s="301"/>
      <c r="M35" s="617"/>
      <c r="N35" s="617"/>
      <c r="O35" s="40"/>
      <c r="P35" s="614" t="s">
        <v>57</v>
      </c>
      <c r="Q35" s="615"/>
      <c r="U35" s="45"/>
      <c r="X35" s="110"/>
      <c r="Y35" s="48"/>
      <c r="Z35" s="48"/>
      <c r="AA35" s="48"/>
    </row>
    <row r="36" spans="2:37" ht="12.75" customHeight="1" x14ac:dyDescent="0.2">
      <c r="B36" s="563"/>
      <c r="C36" s="563"/>
      <c r="D36" s="563"/>
      <c r="E36" s="563"/>
      <c r="F36" s="563"/>
      <c r="G36" s="50"/>
      <c r="O36" s="40"/>
      <c r="P36" s="563"/>
      <c r="Q36" s="563"/>
      <c r="R36" s="563"/>
      <c r="S36" s="563"/>
      <c r="T36" s="563"/>
    </row>
    <row r="37" spans="2:37" ht="75.75" customHeight="1" x14ac:dyDescent="0.2">
      <c r="B37" s="330" t="s">
        <v>212</v>
      </c>
      <c r="C37" s="564" t="s">
        <v>316</v>
      </c>
      <c r="D37" s="564"/>
      <c r="E37" s="564"/>
      <c r="F37" s="552" t="s">
        <v>312</v>
      </c>
      <c r="G37" s="568"/>
      <c r="H37" s="568"/>
      <c r="I37" s="568"/>
      <c r="J37" s="568"/>
      <c r="K37" s="568"/>
      <c r="L37" s="569"/>
      <c r="M37" s="331" t="s">
        <v>237</v>
      </c>
      <c r="N37" s="330" t="s">
        <v>238</v>
      </c>
      <c r="O37" s="40"/>
      <c r="P37" s="414" t="s">
        <v>313</v>
      </c>
      <c r="Q37" s="415"/>
      <c r="R37" s="415"/>
      <c r="S37" s="416"/>
      <c r="T37" s="312" t="s">
        <v>239</v>
      </c>
      <c r="U37" s="313" t="s">
        <v>241</v>
      </c>
      <c r="V37" s="302" t="s">
        <v>240</v>
      </c>
      <c r="W37" s="303" t="s">
        <v>242</v>
      </c>
      <c r="X37" s="414" t="s">
        <v>123</v>
      </c>
      <c r="Y37" s="608"/>
      <c r="AK37" s="233"/>
    </row>
    <row r="38" spans="2:37" ht="27" customHeight="1" x14ac:dyDescent="0.2">
      <c r="B38" s="362">
        <v>1</v>
      </c>
      <c r="C38" s="525" t="s">
        <v>229</v>
      </c>
      <c r="D38" s="526"/>
      <c r="E38" s="527"/>
      <c r="F38" s="541"/>
      <c r="G38" s="542"/>
      <c r="H38" s="542"/>
      <c r="I38" s="542"/>
      <c r="J38" s="542"/>
      <c r="K38" s="542"/>
      <c r="L38" s="543"/>
      <c r="M38" s="321"/>
      <c r="N38" s="321"/>
      <c r="O38" s="40"/>
      <c r="P38" s="514"/>
      <c r="Q38" s="515"/>
      <c r="R38" s="515"/>
      <c r="S38" s="516"/>
      <c r="T38" s="348"/>
      <c r="U38" s="346">
        <f>M38*T38</f>
        <v>0</v>
      </c>
      <c r="V38" s="348"/>
      <c r="W38" s="346">
        <f>N38*V38</f>
        <v>0</v>
      </c>
      <c r="X38" s="539">
        <f>U38+W38</f>
        <v>0</v>
      </c>
      <c r="Y38" s="540"/>
      <c r="AC38" s="40" t="b">
        <v>0</v>
      </c>
      <c r="AK38" s="233"/>
    </row>
    <row r="39" spans="2:37" ht="27" customHeight="1" x14ac:dyDescent="0.2">
      <c r="B39" s="362">
        <v>2</v>
      </c>
      <c r="C39" s="525" t="s">
        <v>333</v>
      </c>
      <c r="D39" s="526"/>
      <c r="E39" s="527"/>
      <c r="F39" s="541"/>
      <c r="G39" s="542"/>
      <c r="H39" s="542"/>
      <c r="I39" s="542"/>
      <c r="J39" s="542"/>
      <c r="K39" s="542"/>
      <c r="L39" s="543"/>
      <c r="M39" s="321"/>
      <c r="N39" s="321"/>
      <c r="O39" s="40"/>
      <c r="P39" s="514"/>
      <c r="Q39" s="515"/>
      <c r="R39" s="515"/>
      <c r="S39" s="516"/>
      <c r="T39" s="348"/>
      <c r="U39" s="361">
        <f t="shared" ref="U39:U40" si="0">M39*T39</f>
        <v>0</v>
      </c>
      <c r="V39" s="348"/>
      <c r="W39" s="361">
        <f t="shared" ref="W39:W40" si="1">N39*V39</f>
        <v>0</v>
      </c>
      <c r="X39" s="660">
        <f t="shared" ref="X39:X40" si="2">U39+W39</f>
        <v>0</v>
      </c>
      <c r="Y39" s="661"/>
      <c r="AK39" s="233"/>
    </row>
    <row r="40" spans="2:37" ht="27" customHeight="1" x14ac:dyDescent="0.2">
      <c r="B40" s="362">
        <v>3</v>
      </c>
      <c r="C40" s="525" t="s">
        <v>334</v>
      </c>
      <c r="D40" s="526"/>
      <c r="E40" s="527"/>
      <c r="F40" s="541"/>
      <c r="G40" s="542"/>
      <c r="H40" s="542"/>
      <c r="I40" s="542"/>
      <c r="J40" s="542"/>
      <c r="K40" s="542"/>
      <c r="L40" s="543"/>
      <c r="M40" s="321"/>
      <c r="N40" s="321"/>
      <c r="O40" s="40"/>
      <c r="P40" s="514"/>
      <c r="Q40" s="515"/>
      <c r="R40" s="515"/>
      <c r="S40" s="516"/>
      <c r="T40" s="348"/>
      <c r="U40" s="361">
        <f t="shared" si="0"/>
        <v>0</v>
      </c>
      <c r="V40" s="348"/>
      <c r="W40" s="361">
        <f t="shared" si="1"/>
        <v>0</v>
      </c>
      <c r="X40" s="660">
        <f t="shared" si="2"/>
        <v>0</v>
      </c>
      <c r="Y40" s="661"/>
      <c r="AK40" s="233"/>
    </row>
    <row r="41" spans="2:37" ht="27" customHeight="1" x14ac:dyDescent="0.2">
      <c r="B41" s="362">
        <v>4</v>
      </c>
      <c r="C41" s="525" t="s">
        <v>335</v>
      </c>
      <c r="D41" s="526"/>
      <c r="E41" s="527"/>
      <c r="F41" s="541"/>
      <c r="G41" s="542"/>
      <c r="H41" s="542"/>
      <c r="I41" s="542"/>
      <c r="J41" s="542"/>
      <c r="K41" s="542"/>
      <c r="L41" s="543"/>
      <c r="M41" s="321"/>
      <c r="N41" s="321"/>
      <c r="O41" s="40"/>
      <c r="P41" s="514"/>
      <c r="Q41" s="515"/>
      <c r="R41" s="515"/>
      <c r="S41" s="516"/>
      <c r="T41" s="348"/>
      <c r="U41" s="361">
        <f t="shared" ref="U41:U51" si="3">M41*T41</f>
        <v>0</v>
      </c>
      <c r="V41" s="348"/>
      <c r="W41" s="361">
        <f t="shared" ref="W41:W51" si="4">N41*V41</f>
        <v>0</v>
      </c>
      <c r="X41" s="660">
        <f t="shared" ref="X41:X51" si="5">U41+W41</f>
        <v>0</v>
      </c>
      <c r="Y41" s="661"/>
      <c r="AK41" s="233"/>
    </row>
    <row r="42" spans="2:37" ht="27" customHeight="1" x14ac:dyDescent="0.2">
      <c r="B42" s="362">
        <v>5</v>
      </c>
      <c r="C42" s="525" t="s">
        <v>231</v>
      </c>
      <c r="D42" s="526"/>
      <c r="E42" s="527"/>
      <c r="F42" s="541"/>
      <c r="G42" s="542"/>
      <c r="H42" s="542"/>
      <c r="I42" s="542"/>
      <c r="J42" s="542"/>
      <c r="K42" s="542"/>
      <c r="L42" s="543"/>
      <c r="M42" s="321"/>
      <c r="N42" s="311"/>
      <c r="O42" s="40"/>
      <c r="P42" s="514"/>
      <c r="Q42" s="515"/>
      <c r="R42" s="515"/>
      <c r="S42" s="516"/>
      <c r="T42" s="348"/>
      <c r="U42" s="346">
        <f t="shared" si="3"/>
        <v>0</v>
      </c>
      <c r="V42" s="349"/>
      <c r="W42" s="335"/>
      <c r="X42" s="539">
        <f t="shared" si="5"/>
        <v>0</v>
      </c>
      <c r="Y42" s="540"/>
      <c r="AK42" s="233"/>
    </row>
    <row r="43" spans="2:37" ht="27" customHeight="1" x14ac:dyDescent="0.2">
      <c r="B43" s="362">
        <v>6</v>
      </c>
      <c r="C43" s="525" t="s">
        <v>232</v>
      </c>
      <c r="D43" s="526"/>
      <c r="E43" s="527"/>
      <c r="F43" s="541"/>
      <c r="G43" s="542"/>
      <c r="H43" s="542"/>
      <c r="I43" s="542"/>
      <c r="J43" s="542"/>
      <c r="K43" s="542"/>
      <c r="L43" s="543"/>
      <c r="M43" s="321"/>
      <c r="N43" s="311"/>
      <c r="O43" s="40"/>
      <c r="P43" s="514"/>
      <c r="Q43" s="515"/>
      <c r="R43" s="515"/>
      <c r="S43" s="516"/>
      <c r="T43" s="348"/>
      <c r="U43" s="346">
        <f t="shared" si="3"/>
        <v>0</v>
      </c>
      <c r="V43" s="349"/>
      <c r="W43" s="335"/>
      <c r="X43" s="539">
        <f t="shared" si="5"/>
        <v>0</v>
      </c>
      <c r="Y43" s="540"/>
      <c r="AK43" s="233"/>
    </row>
    <row r="44" spans="2:37" ht="27" customHeight="1" x14ac:dyDescent="0.2">
      <c r="B44" s="362">
        <v>7</v>
      </c>
      <c r="C44" s="525" t="s">
        <v>233</v>
      </c>
      <c r="D44" s="526"/>
      <c r="E44" s="527"/>
      <c r="F44" s="541"/>
      <c r="G44" s="542"/>
      <c r="H44" s="542"/>
      <c r="I44" s="542"/>
      <c r="J44" s="542"/>
      <c r="K44" s="542"/>
      <c r="L44" s="543"/>
      <c r="M44" s="321"/>
      <c r="N44" s="321"/>
      <c r="O44" s="40"/>
      <c r="P44" s="514"/>
      <c r="Q44" s="515"/>
      <c r="R44" s="515"/>
      <c r="S44" s="516"/>
      <c r="T44" s="348"/>
      <c r="U44" s="346">
        <f t="shared" si="3"/>
        <v>0</v>
      </c>
      <c r="V44" s="348"/>
      <c r="W44" s="346">
        <f>N44*V44</f>
        <v>0</v>
      </c>
      <c r="X44" s="539">
        <f t="shared" si="5"/>
        <v>0</v>
      </c>
      <c r="Y44" s="540"/>
      <c r="AK44" s="233"/>
    </row>
    <row r="45" spans="2:37" ht="27" customHeight="1" x14ac:dyDescent="0.2">
      <c r="B45" s="362">
        <v>8</v>
      </c>
      <c r="C45" s="525" t="s">
        <v>234</v>
      </c>
      <c r="D45" s="526"/>
      <c r="E45" s="527"/>
      <c r="F45" s="541"/>
      <c r="G45" s="542"/>
      <c r="H45" s="542"/>
      <c r="I45" s="542"/>
      <c r="J45" s="542"/>
      <c r="K45" s="542"/>
      <c r="L45" s="543"/>
      <c r="M45" s="321"/>
      <c r="N45" s="321"/>
      <c r="O45" s="40"/>
      <c r="P45" s="514"/>
      <c r="Q45" s="515"/>
      <c r="R45" s="515"/>
      <c r="S45" s="516"/>
      <c r="T45" s="348"/>
      <c r="U45" s="346">
        <f t="shared" si="3"/>
        <v>0</v>
      </c>
      <c r="V45" s="348"/>
      <c r="W45" s="346">
        <f t="shared" si="4"/>
        <v>0</v>
      </c>
      <c r="X45" s="539">
        <f t="shared" si="5"/>
        <v>0</v>
      </c>
      <c r="Y45" s="540"/>
      <c r="AK45" s="233"/>
    </row>
    <row r="46" spans="2:37" ht="27" customHeight="1" x14ac:dyDescent="0.2">
      <c r="B46" s="362">
        <v>9</v>
      </c>
      <c r="C46" s="525" t="s">
        <v>235</v>
      </c>
      <c r="D46" s="526"/>
      <c r="E46" s="527"/>
      <c r="F46" s="541"/>
      <c r="G46" s="542"/>
      <c r="H46" s="542"/>
      <c r="I46" s="542"/>
      <c r="J46" s="542"/>
      <c r="K46" s="542"/>
      <c r="L46" s="543"/>
      <c r="M46" s="321"/>
      <c r="N46" s="311"/>
      <c r="O46" s="40"/>
      <c r="P46" s="514"/>
      <c r="Q46" s="515"/>
      <c r="R46" s="515"/>
      <c r="S46" s="516"/>
      <c r="T46" s="348"/>
      <c r="U46" s="346">
        <f t="shared" si="3"/>
        <v>0</v>
      </c>
      <c r="V46" s="349"/>
      <c r="W46" s="335"/>
      <c r="X46" s="539">
        <f t="shared" si="5"/>
        <v>0</v>
      </c>
      <c r="Y46" s="540"/>
      <c r="AK46" s="233"/>
    </row>
    <row r="47" spans="2:37" ht="27" customHeight="1" x14ac:dyDescent="0.2">
      <c r="B47" s="362">
        <v>10</v>
      </c>
      <c r="C47" s="525" t="s">
        <v>236</v>
      </c>
      <c r="D47" s="526"/>
      <c r="E47" s="527"/>
      <c r="F47" s="541"/>
      <c r="G47" s="542"/>
      <c r="H47" s="542"/>
      <c r="I47" s="542"/>
      <c r="J47" s="542"/>
      <c r="K47" s="542"/>
      <c r="L47" s="543"/>
      <c r="M47" s="321"/>
      <c r="N47" s="311"/>
      <c r="O47" s="40"/>
      <c r="P47" s="514"/>
      <c r="Q47" s="515"/>
      <c r="R47" s="515"/>
      <c r="S47" s="516"/>
      <c r="T47" s="348"/>
      <c r="U47" s="346">
        <f t="shared" si="3"/>
        <v>0</v>
      </c>
      <c r="V47" s="349"/>
      <c r="W47" s="335"/>
      <c r="X47" s="539">
        <f t="shared" si="5"/>
        <v>0</v>
      </c>
      <c r="Y47" s="540"/>
      <c r="AK47" s="233"/>
    </row>
    <row r="48" spans="2:37" ht="27" customHeight="1" x14ac:dyDescent="0.2">
      <c r="B48" s="362">
        <v>11</v>
      </c>
      <c r="C48" s="525" t="s">
        <v>339</v>
      </c>
      <c r="D48" s="526"/>
      <c r="E48" s="527"/>
      <c r="F48" s="541"/>
      <c r="G48" s="542"/>
      <c r="H48" s="542"/>
      <c r="I48" s="542"/>
      <c r="J48" s="542"/>
      <c r="K48" s="542"/>
      <c r="L48" s="543"/>
      <c r="M48" s="321"/>
      <c r="N48" s="321"/>
      <c r="O48" s="40"/>
      <c r="P48" s="514"/>
      <c r="Q48" s="515"/>
      <c r="R48" s="515"/>
      <c r="S48" s="516"/>
      <c r="T48" s="348"/>
      <c r="U48" s="346">
        <f t="shared" si="3"/>
        <v>0</v>
      </c>
      <c r="V48" s="348"/>
      <c r="W48" s="346">
        <f t="shared" si="4"/>
        <v>0</v>
      </c>
      <c r="X48" s="539">
        <f>U48+W48</f>
        <v>0</v>
      </c>
      <c r="Y48" s="540"/>
      <c r="AK48" s="233"/>
    </row>
    <row r="49" spans="2:37" ht="27" customHeight="1" x14ac:dyDescent="0.2">
      <c r="B49" s="362">
        <v>12</v>
      </c>
      <c r="C49" s="525" t="s">
        <v>340</v>
      </c>
      <c r="D49" s="526"/>
      <c r="E49" s="527"/>
      <c r="F49" s="541"/>
      <c r="G49" s="542"/>
      <c r="H49" s="542"/>
      <c r="I49" s="542"/>
      <c r="J49" s="542"/>
      <c r="K49" s="542"/>
      <c r="L49" s="543"/>
      <c r="M49" s="321"/>
      <c r="N49" s="321"/>
      <c r="O49" s="40"/>
      <c r="P49" s="514"/>
      <c r="Q49" s="515"/>
      <c r="R49" s="515"/>
      <c r="S49" s="516"/>
      <c r="T49" s="348"/>
      <c r="U49" s="361">
        <f t="shared" ref="U49" si="6">M49*T49</f>
        <v>0</v>
      </c>
      <c r="V49" s="348"/>
      <c r="W49" s="361">
        <f t="shared" ref="W49" si="7">N49*V49</f>
        <v>0</v>
      </c>
      <c r="X49" s="539">
        <f>U49+W49</f>
        <v>0</v>
      </c>
      <c r="Y49" s="540"/>
      <c r="AK49" s="233"/>
    </row>
    <row r="50" spans="2:37" ht="27" customHeight="1" x14ac:dyDescent="0.2">
      <c r="B50" s="362">
        <v>13</v>
      </c>
      <c r="C50" s="525" t="s">
        <v>325</v>
      </c>
      <c r="D50" s="526"/>
      <c r="E50" s="527"/>
      <c r="F50" s="541"/>
      <c r="G50" s="542"/>
      <c r="H50" s="542"/>
      <c r="I50" s="542"/>
      <c r="J50" s="542"/>
      <c r="K50" s="542"/>
      <c r="L50" s="543"/>
      <c r="M50" s="321"/>
      <c r="N50" s="321"/>
      <c r="O50" s="40"/>
      <c r="P50" s="514"/>
      <c r="Q50" s="515"/>
      <c r="R50" s="515"/>
      <c r="S50" s="516"/>
      <c r="T50" s="348"/>
      <c r="U50" s="354">
        <f t="shared" ref="U50" si="8">M50*T50</f>
        <v>0</v>
      </c>
      <c r="V50" s="348"/>
      <c r="W50" s="354">
        <f t="shared" ref="W50" si="9">N50*V50</f>
        <v>0</v>
      </c>
      <c r="X50" s="539">
        <f t="shared" ref="X50" si="10">U50+W50</f>
        <v>0</v>
      </c>
      <c r="Y50" s="540"/>
      <c r="AK50" s="233"/>
    </row>
    <row r="51" spans="2:37" ht="27" customHeight="1" x14ac:dyDescent="0.2">
      <c r="B51" s="362">
        <v>14</v>
      </c>
      <c r="C51" s="525" t="s">
        <v>219</v>
      </c>
      <c r="D51" s="526"/>
      <c r="E51" s="527"/>
      <c r="F51" s="541"/>
      <c r="G51" s="542"/>
      <c r="H51" s="542"/>
      <c r="I51" s="542"/>
      <c r="J51" s="542"/>
      <c r="K51" s="542"/>
      <c r="L51" s="543"/>
      <c r="M51" s="321"/>
      <c r="N51" s="321"/>
      <c r="O51" s="40"/>
      <c r="P51" s="514"/>
      <c r="Q51" s="515"/>
      <c r="R51" s="515"/>
      <c r="S51" s="516"/>
      <c r="T51" s="348"/>
      <c r="U51" s="346">
        <f t="shared" si="3"/>
        <v>0</v>
      </c>
      <c r="V51" s="348"/>
      <c r="W51" s="346">
        <f t="shared" si="4"/>
        <v>0</v>
      </c>
      <c r="X51" s="539">
        <f t="shared" si="5"/>
        <v>0</v>
      </c>
      <c r="Y51" s="540"/>
      <c r="AK51" s="233"/>
    </row>
    <row r="52" spans="2:37" ht="27" customHeight="1" x14ac:dyDescent="0.2">
      <c r="B52" s="362">
        <v>15</v>
      </c>
      <c r="C52" s="525" t="s">
        <v>220</v>
      </c>
      <c r="D52" s="526"/>
      <c r="E52" s="527"/>
      <c r="F52" s="541"/>
      <c r="G52" s="542"/>
      <c r="H52" s="542"/>
      <c r="I52" s="542"/>
      <c r="J52" s="542"/>
      <c r="K52" s="542"/>
      <c r="L52" s="543"/>
      <c r="M52" s="321"/>
      <c r="N52" s="321"/>
      <c r="O52" s="40"/>
      <c r="P52" s="514"/>
      <c r="Q52" s="515"/>
      <c r="R52" s="515"/>
      <c r="S52" s="516"/>
      <c r="T52" s="348"/>
      <c r="U52" s="346">
        <f t="shared" ref="U52:U59" si="11">M52*T52</f>
        <v>0</v>
      </c>
      <c r="V52" s="348"/>
      <c r="W52" s="346">
        <f t="shared" ref="W52:W59" si="12">N52*V52</f>
        <v>0</v>
      </c>
      <c r="X52" s="539">
        <f t="shared" ref="X52:X59" si="13">U52+W52</f>
        <v>0</v>
      </c>
      <c r="Y52" s="540"/>
      <c r="AK52" s="233"/>
    </row>
    <row r="53" spans="2:37" ht="27" customHeight="1" x14ac:dyDescent="0.2">
      <c r="B53" s="362">
        <v>16</v>
      </c>
      <c r="C53" s="525" t="s">
        <v>221</v>
      </c>
      <c r="D53" s="526"/>
      <c r="E53" s="527"/>
      <c r="F53" s="541"/>
      <c r="G53" s="542"/>
      <c r="H53" s="542"/>
      <c r="I53" s="542"/>
      <c r="J53" s="542"/>
      <c r="K53" s="542"/>
      <c r="L53" s="543"/>
      <c r="M53" s="321"/>
      <c r="N53" s="311"/>
      <c r="O53" s="40"/>
      <c r="P53" s="514"/>
      <c r="Q53" s="515"/>
      <c r="R53" s="515"/>
      <c r="S53" s="516"/>
      <c r="T53" s="348"/>
      <c r="U53" s="346">
        <f t="shared" si="11"/>
        <v>0</v>
      </c>
      <c r="V53" s="349"/>
      <c r="W53" s="335"/>
      <c r="X53" s="539">
        <f t="shared" si="13"/>
        <v>0</v>
      </c>
      <c r="Y53" s="540"/>
      <c r="AK53" s="233"/>
    </row>
    <row r="54" spans="2:37" ht="27" customHeight="1" x14ac:dyDescent="0.2">
      <c r="B54" s="362">
        <v>17</v>
      </c>
      <c r="C54" s="525" t="s">
        <v>222</v>
      </c>
      <c r="D54" s="526"/>
      <c r="E54" s="527"/>
      <c r="F54" s="541"/>
      <c r="G54" s="542"/>
      <c r="H54" s="542"/>
      <c r="I54" s="542"/>
      <c r="J54" s="542"/>
      <c r="K54" s="542"/>
      <c r="L54" s="543"/>
      <c r="M54" s="321"/>
      <c r="N54" s="311"/>
      <c r="O54" s="40"/>
      <c r="P54" s="514"/>
      <c r="Q54" s="515"/>
      <c r="R54" s="515"/>
      <c r="S54" s="516"/>
      <c r="T54" s="348"/>
      <c r="U54" s="346">
        <f t="shared" si="11"/>
        <v>0</v>
      </c>
      <c r="V54" s="349"/>
      <c r="W54" s="335"/>
      <c r="X54" s="539">
        <f t="shared" si="13"/>
        <v>0</v>
      </c>
      <c r="Y54" s="540"/>
      <c r="AK54" s="233"/>
    </row>
    <row r="55" spans="2:37" ht="27" customHeight="1" x14ac:dyDescent="0.2">
      <c r="B55" s="362">
        <v>18</v>
      </c>
      <c r="C55" s="525" t="s">
        <v>223</v>
      </c>
      <c r="D55" s="526"/>
      <c r="E55" s="527"/>
      <c r="F55" s="541"/>
      <c r="G55" s="542"/>
      <c r="H55" s="542"/>
      <c r="I55" s="542"/>
      <c r="J55" s="542"/>
      <c r="K55" s="542"/>
      <c r="L55" s="543"/>
      <c r="M55" s="321"/>
      <c r="N55" s="311"/>
      <c r="O55" s="40"/>
      <c r="P55" s="514"/>
      <c r="Q55" s="515"/>
      <c r="R55" s="515"/>
      <c r="S55" s="516"/>
      <c r="T55" s="348"/>
      <c r="U55" s="346">
        <f t="shared" si="11"/>
        <v>0</v>
      </c>
      <c r="V55" s="349"/>
      <c r="W55" s="335"/>
      <c r="X55" s="539">
        <f t="shared" si="13"/>
        <v>0</v>
      </c>
      <c r="Y55" s="540"/>
      <c r="AK55" s="233"/>
    </row>
    <row r="56" spans="2:37" ht="27" customHeight="1" x14ac:dyDescent="0.2">
      <c r="B56" s="362">
        <v>19</v>
      </c>
      <c r="C56" s="525" t="s">
        <v>224</v>
      </c>
      <c r="D56" s="526"/>
      <c r="E56" s="527"/>
      <c r="F56" s="541"/>
      <c r="G56" s="542"/>
      <c r="H56" s="542"/>
      <c r="I56" s="542"/>
      <c r="J56" s="542"/>
      <c r="K56" s="542"/>
      <c r="L56" s="543"/>
      <c r="M56" s="321"/>
      <c r="N56" s="311"/>
      <c r="O56" s="40"/>
      <c r="P56" s="514"/>
      <c r="Q56" s="515"/>
      <c r="R56" s="515"/>
      <c r="S56" s="516"/>
      <c r="T56" s="348"/>
      <c r="U56" s="346">
        <f t="shared" si="11"/>
        <v>0</v>
      </c>
      <c r="V56" s="349"/>
      <c r="W56" s="335"/>
      <c r="X56" s="539">
        <f t="shared" si="13"/>
        <v>0</v>
      </c>
      <c r="Y56" s="540"/>
      <c r="AK56" s="233"/>
    </row>
    <row r="57" spans="2:37" ht="27" customHeight="1" x14ac:dyDescent="0.2">
      <c r="B57" s="362">
        <v>20</v>
      </c>
      <c r="C57" s="525" t="s">
        <v>225</v>
      </c>
      <c r="D57" s="526"/>
      <c r="E57" s="527"/>
      <c r="F57" s="541"/>
      <c r="G57" s="542"/>
      <c r="H57" s="542"/>
      <c r="I57" s="542"/>
      <c r="J57" s="542"/>
      <c r="K57" s="542"/>
      <c r="L57" s="543"/>
      <c r="M57" s="321"/>
      <c r="N57" s="321"/>
      <c r="O57" s="40"/>
      <c r="P57" s="514"/>
      <c r="Q57" s="515"/>
      <c r="R57" s="515"/>
      <c r="S57" s="516"/>
      <c r="T57" s="348"/>
      <c r="U57" s="346">
        <f t="shared" si="11"/>
        <v>0</v>
      </c>
      <c r="V57" s="348"/>
      <c r="W57" s="346">
        <f t="shared" si="12"/>
        <v>0</v>
      </c>
      <c r="X57" s="539">
        <f t="shared" si="13"/>
        <v>0</v>
      </c>
      <c r="Y57" s="540"/>
      <c r="AK57" s="233"/>
    </row>
    <row r="58" spans="2:37" ht="27" customHeight="1" x14ac:dyDescent="0.2">
      <c r="B58" s="362">
        <v>21</v>
      </c>
      <c r="C58" s="525" t="s">
        <v>226</v>
      </c>
      <c r="D58" s="526"/>
      <c r="E58" s="527"/>
      <c r="F58" s="541"/>
      <c r="G58" s="542"/>
      <c r="H58" s="542"/>
      <c r="I58" s="542"/>
      <c r="J58" s="542"/>
      <c r="K58" s="542"/>
      <c r="L58" s="543"/>
      <c r="M58" s="321"/>
      <c r="N58" s="311"/>
      <c r="O58" s="40"/>
      <c r="P58" s="514"/>
      <c r="Q58" s="515"/>
      <c r="R58" s="515"/>
      <c r="S58" s="516"/>
      <c r="T58" s="348"/>
      <c r="U58" s="346">
        <f t="shared" si="11"/>
        <v>0</v>
      </c>
      <c r="V58" s="349"/>
      <c r="W58" s="335"/>
      <c r="X58" s="539">
        <f t="shared" si="13"/>
        <v>0</v>
      </c>
      <c r="Y58" s="540"/>
      <c r="AK58" s="233"/>
    </row>
    <row r="59" spans="2:37" ht="27" customHeight="1" x14ac:dyDescent="0.2">
      <c r="B59" s="362">
        <v>22</v>
      </c>
      <c r="C59" s="525" t="s">
        <v>227</v>
      </c>
      <c r="D59" s="526"/>
      <c r="E59" s="527"/>
      <c r="F59" s="541"/>
      <c r="G59" s="542"/>
      <c r="H59" s="542"/>
      <c r="I59" s="542"/>
      <c r="J59" s="542"/>
      <c r="K59" s="542"/>
      <c r="L59" s="543"/>
      <c r="M59" s="321"/>
      <c r="N59" s="321"/>
      <c r="O59" s="40"/>
      <c r="P59" s="514"/>
      <c r="Q59" s="515"/>
      <c r="R59" s="515"/>
      <c r="S59" s="516"/>
      <c r="T59" s="348"/>
      <c r="U59" s="345">
        <f t="shared" si="11"/>
        <v>0</v>
      </c>
      <c r="V59" s="350"/>
      <c r="W59" s="345">
        <f t="shared" si="12"/>
        <v>0</v>
      </c>
      <c r="X59" s="530">
        <f t="shared" si="13"/>
        <v>0</v>
      </c>
      <c r="Y59" s="544"/>
      <c r="AK59" s="233"/>
    </row>
    <row r="60" spans="2:37" ht="7.5" customHeight="1" x14ac:dyDescent="0.2">
      <c r="C60" s="111"/>
      <c r="H60" s="35"/>
      <c r="O60" s="40"/>
      <c r="P60" s="107"/>
      <c r="Q60" s="107"/>
      <c r="R60" s="107"/>
      <c r="S60" s="45"/>
      <c r="T60" s="45"/>
      <c r="X60" s="45"/>
      <c r="Y60" s="298"/>
      <c r="Z60" s="48"/>
      <c r="AA60" s="48"/>
    </row>
    <row r="61" spans="2:37" ht="12" customHeight="1" x14ac:dyDescent="0.2">
      <c r="C61" s="111"/>
      <c r="O61" s="40"/>
      <c r="P61" s="107"/>
      <c r="Q61" s="107"/>
      <c r="R61" s="107"/>
      <c r="S61" s="45"/>
      <c r="W61" s="112" t="s">
        <v>124</v>
      </c>
      <c r="X61" s="623">
        <f>SUM(X38:Y59)</f>
        <v>0</v>
      </c>
      <c r="Y61" s="624"/>
      <c r="Z61" s="48"/>
      <c r="AA61" s="48"/>
      <c r="AK61" s="233"/>
    </row>
    <row r="62" spans="2:37" ht="7.5" customHeight="1" x14ac:dyDescent="0.2">
      <c r="C62" s="111"/>
      <c r="H62" s="35"/>
      <c r="O62" s="40"/>
      <c r="P62" s="107"/>
      <c r="Q62" s="107"/>
      <c r="R62" s="107"/>
      <c r="S62" s="45"/>
      <c r="T62" s="45"/>
      <c r="X62" s="336"/>
      <c r="Y62" s="337"/>
      <c r="Z62" s="48"/>
      <c r="AA62" s="48"/>
    </row>
    <row r="63" spans="2:37" ht="21" customHeight="1" x14ac:dyDescent="0.25">
      <c r="B63" s="364" t="s">
        <v>343</v>
      </c>
      <c r="C63" s="365"/>
      <c r="D63" s="366"/>
      <c r="E63" s="366"/>
      <c r="F63" s="366"/>
      <c r="G63" s="366"/>
      <c r="H63" s="367"/>
      <c r="I63" s="366"/>
      <c r="J63" s="366"/>
      <c r="K63" s="366"/>
      <c r="L63" s="366"/>
      <c r="M63" s="366"/>
      <c r="N63" s="368"/>
      <c r="O63" s="40"/>
      <c r="P63" s="107"/>
      <c r="Q63" s="107"/>
      <c r="R63" s="107"/>
      <c r="S63" s="45"/>
      <c r="T63" s="45"/>
      <c r="X63" s="336"/>
      <c r="Y63" s="337"/>
      <c r="Z63" s="363"/>
      <c r="AA63" s="363"/>
    </row>
    <row r="64" spans="2:37" ht="24" customHeight="1" x14ac:dyDescent="0.2">
      <c r="B64" s="369" t="s">
        <v>342</v>
      </c>
      <c r="C64" s="370"/>
      <c r="D64" s="371"/>
      <c r="E64" s="371"/>
      <c r="F64" s="371"/>
      <c r="G64" s="371"/>
      <c r="H64" s="372"/>
      <c r="I64" s="371"/>
      <c r="J64" s="371"/>
      <c r="K64" s="371"/>
      <c r="L64" s="371"/>
      <c r="M64" s="371"/>
      <c r="N64" s="373"/>
      <c r="O64" s="40"/>
      <c r="P64" s="107"/>
      <c r="Q64" s="107"/>
      <c r="R64" s="107"/>
      <c r="S64" s="45"/>
      <c r="T64" s="45"/>
      <c r="X64" s="336"/>
      <c r="Y64" s="337"/>
      <c r="Z64" s="363"/>
      <c r="AA64" s="363"/>
    </row>
    <row r="65" spans="1:37" ht="12.75" customHeight="1" x14ac:dyDescent="0.2">
      <c r="C65" s="111"/>
      <c r="H65" s="35"/>
      <c r="O65" s="40"/>
      <c r="P65" s="107"/>
      <c r="Q65" s="107"/>
      <c r="R65" s="107"/>
      <c r="S65" s="45"/>
      <c r="T65" s="45"/>
      <c r="X65" s="336"/>
      <c r="Y65" s="337"/>
      <c r="Z65" s="363"/>
      <c r="AA65" s="363"/>
    </row>
    <row r="66" spans="1:37" s="83" customFormat="1" ht="12.75" customHeight="1" x14ac:dyDescent="0.2">
      <c r="A66" s="287"/>
      <c r="B66" s="344" t="s">
        <v>336</v>
      </c>
      <c r="K66" s="5"/>
      <c r="L66" s="5"/>
      <c r="M66" s="130"/>
      <c r="N66" s="130" t="s">
        <v>125</v>
      </c>
      <c r="V66" s="532" t="s">
        <v>266</v>
      </c>
      <c r="W66" s="532"/>
      <c r="X66" s="338" t="s">
        <v>265</v>
      </c>
      <c r="Y66" s="339"/>
    </row>
    <row r="67" spans="1:37" ht="27.75" customHeight="1" x14ac:dyDescent="0.2">
      <c r="B67" s="362">
        <v>23</v>
      </c>
      <c r="C67" s="332" t="s">
        <v>255</v>
      </c>
      <c r="D67" s="535" t="s">
        <v>294</v>
      </c>
      <c r="E67" s="536"/>
      <c r="F67" s="536"/>
      <c r="G67" s="536"/>
      <c r="H67" s="536"/>
      <c r="I67" s="536"/>
      <c r="J67" s="536"/>
      <c r="K67" s="536"/>
      <c r="L67" s="536"/>
      <c r="M67" s="537"/>
      <c r="N67" s="322"/>
      <c r="O67" s="40"/>
      <c r="P67" s="332" t="s">
        <v>295</v>
      </c>
      <c r="Q67" s="538"/>
      <c r="R67" s="538"/>
      <c r="S67" s="538"/>
      <c r="T67" s="538"/>
      <c r="U67" s="538"/>
      <c r="V67" s="528"/>
      <c r="W67" s="529"/>
      <c r="X67" s="530">
        <f>V67*N67</f>
        <v>0</v>
      </c>
      <c r="Y67" s="531"/>
      <c r="AK67" s="233"/>
    </row>
    <row r="68" spans="1:37" ht="27.75" customHeight="1" x14ac:dyDescent="0.2">
      <c r="B68" s="362">
        <v>24</v>
      </c>
      <c r="C68" s="332" t="s">
        <v>256</v>
      </c>
      <c r="D68" s="535" t="s">
        <v>311</v>
      </c>
      <c r="E68" s="536"/>
      <c r="F68" s="536"/>
      <c r="G68" s="536"/>
      <c r="H68" s="536"/>
      <c r="I68" s="536"/>
      <c r="J68" s="536"/>
      <c r="K68" s="536"/>
      <c r="L68" s="536"/>
      <c r="M68" s="537"/>
      <c r="N68" s="322"/>
      <c r="O68" s="40"/>
      <c r="P68" s="332" t="s">
        <v>296</v>
      </c>
      <c r="Q68" s="538"/>
      <c r="R68" s="538"/>
      <c r="S68" s="538"/>
      <c r="T68" s="538"/>
      <c r="U68" s="538"/>
      <c r="V68" s="528"/>
      <c r="W68" s="529"/>
      <c r="X68" s="530">
        <f t="shared" ref="X68:X75" si="14">V68*N68</f>
        <v>0</v>
      </c>
      <c r="Y68" s="531"/>
      <c r="AK68" s="233"/>
    </row>
    <row r="69" spans="1:37" ht="27.75" customHeight="1" x14ac:dyDescent="0.2">
      <c r="B69" s="362">
        <v>25</v>
      </c>
      <c r="C69" s="332" t="s">
        <v>257</v>
      </c>
      <c r="D69" s="535" t="s">
        <v>297</v>
      </c>
      <c r="E69" s="536"/>
      <c r="F69" s="536"/>
      <c r="G69" s="536"/>
      <c r="H69" s="536"/>
      <c r="I69" s="536"/>
      <c r="J69" s="536"/>
      <c r="K69" s="536"/>
      <c r="L69" s="536"/>
      <c r="M69" s="537"/>
      <c r="N69" s="322"/>
      <c r="O69" s="40"/>
      <c r="P69" s="332" t="s">
        <v>338</v>
      </c>
      <c r="Q69" s="538"/>
      <c r="R69" s="538"/>
      <c r="S69" s="538"/>
      <c r="T69" s="538"/>
      <c r="U69" s="538"/>
      <c r="V69" s="528"/>
      <c r="W69" s="529"/>
      <c r="X69" s="530">
        <f t="shared" si="14"/>
        <v>0</v>
      </c>
      <c r="Y69" s="531"/>
      <c r="AK69" s="233"/>
    </row>
    <row r="70" spans="1:37" ht="27.75" customHeight="1" x14ac:dyDescent="0.2">
      <c r="B70" s="362">
        <v>26</v>
      </c>
      <c r="C70" s="332" t="s">
        <v>258</v>
      </c>
      <c r="D70" s="535" t="s">
        <v>298</v>
      </c>
      <c r="E70" s="536"/>
      <c r="F70" s="536"/>
      <c r="G70" s="536"/>
      <c r="H70" s="536"/>
      <c r="I70" s="536"/>
      <c r="J70" s="536"/>
      <c r="K70" s="536"/>
      <c r="L70" s="536"/>
      <c r="M70" s="537"/>
      <c r="N70" s="322"/>
      <c r="O70" s="40"/>
      <c r="P70" s="332" t="s">
        <v>337</v>
      </c>
      <c r="Q70" s="538"/>
      <c r="R70" s="538"/>
      <c r="S70" s="538"/>
      <c r="T70" s="538"/>
      <c r="U70" s="538"/>
      <c r="V70" s="528"/>
      <c r="W70" s="529"/>
      <c r="X70" s="530">
        <f t="shared" si="14"/>
        <v>0</v>
      </c>
      <c r="Y70" s="531"/>
      <c r="AK70" s="233"/>
    </row>
    <row r="71" spans="1:37" ht="27.75" customHeight="1" x14ac:dyDescent="0.2">
      <c r="B71" s="362">
        <v>27</v>
      </c>
      <c r="C71" s="332" t="s">
        <v>259</v>
      </c>
      <c r="D71" s="535" t="s">
        <v>247</v>
      </c>
      <c r="E71" s="536"/>
      <c r="F71" s="536"/>
      <c r="G71" s="536"/>
      <c r="H71" s="536"/>
      <c r="I71" s="536"/>
      <c r="J71" s="536"/>
      <c r="K71" s="536"/>
      <c r="L71" s="536"/>
      <c r="M71" s="537"/>
      <c r="N71" s="322"/>
      <c r="O71" s="40"/>
      <c r="P71" s="332" t="s">
        <v>299</v>
      </c>
      <c r="Q71" s="538"/>
      <c r="R71" s="538"/>
      <c r="S71" s="538"/>
      <c r="T71" s="538"/>
      <c r="U71" s="538"/>
      <c r="V71" s="528"/>
      <c r="W71" s="529"/>
      <c r="X71" s="530">
        <f t="shared" si="14"/>
        <v>0</v>
      </c>
      <c r="Y71" s="531"/>
      <c r="AK71" s="233"/>
    </row>
    <row r="72" spans="1:37" ht="46.5" customHeight="1" x14ac:dyDescent="0.2">
      <c r="B72" s="362">
        <v>28</v>
      </c>
      <c r="C72" s="332" t="s">
        <v>260</v>
      </c>
      <c r="D72" s="622" t="s">
        <v>341</v>
      </c>
      <c r="E72" s="536"/>
      <c r="F72" s="536"/>
      <c r="G72" s="536"/>
      <c r="H72" s="536"/>
      <c r="I72" s="536"/>
      <c r="J72" s="536"/>
      <c r="K72" s="536"/>
      <c r="L72" s="536"/>
      <c r="M72" s="537"/>
      <c r="N72" s="322"/>
      <c r="O72" s="40"/>
      <c r="P72" s="332" t="s">
        <v>300</v>
      </c>
      <c r="Q72" s="538"/>
      <c r="R72" s="538"/>
      <c r="S72" s="538"/>
      <c r="T72" s="538"/>
      <c r="U72" s="538"/>
      <c r="V72" s="528"/>
      <c r="W72" s="529"/>
      <c r="X72" s="530">
        <f t="shared" si="14"/>
        <v>0</v>
      </c>
      <c r="Y72" s="531"/>
      <c r="AK72" s="233"/>
    </row>
    <row r="73" spans="1:37" ht="27.75" customHeight="1" x14ac:dyDescent="0.2">
      <c r="B73" s="362">
        <v>29</v>
      </c>
      <c r="C73" s="332" t="s">
        <v>261</v>
      </c>
      <c r="D73" s="535" t="s">
        <v>249</v>
      </c>
      <c r="E73" s="536"/>
      <c r="F73" s="536"/>
      <c r="G73" s="536"/>
      <c r="H73" s="536"/>
      <c r="I73" s="536"/>
      <c r="J73" s="536"/>
      <c r="K73" s="536"/>
      <c r="L73" s="536"/>
      <c r="M73" s="537"/>
      <c r="N73" s="322"/>
      <c r="O73" s="40"/>
      <c r="P73" s="332" t="s">
        <v>299</v>
      </c>
      <c r="Q73" s="538"/>
      <c r="R73" s="538"/>
      <c r="S73" s="538"/>
      <c r="T73" s="538"/>
      <c r="U73" s="538"/>
      <c r="V73" s="528"/>
      <c r="W73" s="529"/>
      <c r="X73" s="530">
        <f t="shared" si="14"/>
        <v>0</v>
      </c>
      <c r="Y73" s="531"/>
      <c r="AK73" s="233"/>
    </row>
    <row r="74" spans="1:37" ht="27.75" customHeight="1" x14ac:dyDescent="0.2">
      <c r="B74" s="362">
        <v>30</v>
      </c>
      <c r="C74" s="332" t="s">
        <v>262</v>
      </c>
      <c r="D74" s="535" t="s">
        <v>301</v>
      </c>
      <c r="E74" s="536"/>
      <c r="F74" s="536"/>
      <c r="G74" s="536"/>
      <c r="H74" s="536"/>
      <c r="I74" s="536"/>
      <c r="J74" s="536"/>
      <c r="K74" s="536"/>
      <c r="L74" s="536"/>
      <c r="M74" s="537"/>
      <c r="N74" s="322"/>
      <c r="O74" s="40"/>
      <c r="P74" s="332" t="s">
        <v>302</v>
      </c>
      <c r="Q74" s="538"/>
      <c r="R74" s="538"/>
      <c r="S74" s="538"/>
      <c r="T74" s="538"/>
      <c r="U74" s="538"/>
      <c r="V74" s="528"/>
      <c r="W74" s="529"/>
      <c r="X74" s="530">
        <f t="shared" si="14"/>
        <v>0</v>
      </c>
      <c r="Y74" s="531"/>
      <c r="AK74" s="233"/>
    </row>
    <row r="75" spans="1:37" ht="27.75" customHeight="1" x14ac:dyDescent="0.2">
      <c r="B75" s="362">
        <v>31</v>
      </c>
      <c r="C75" s="332" t="s">
        <v>263</v>
      </c>
      <c r="D75" s="535" t="s">
        <v>251</v>
      </c>
      <c r="E75" s="536"/>
      <c r="F75" s="536"/>
      <c r="G75" s="536"/>
      <c r="H75" s="536"/>
      <c r="I75" s="536"/>
      <c r="J75" s="536"/>
      <c r="K75" s="536"/>
      <c r="L75" s="536"/>
      <c r="M75" s="537"/>
      <c r="N75" s="322"/>
      <c r="O75" s="40"/>
      <c r="P75" s="332" t="s">
        <v>302</v>
      </c>
      <c r="Q75" s="538"/>
      <c r="R75" s="538"/>
      <c r="S75" s="538"/>
      <c r="T75" s="538"/>
      <c r="U75" s="538"/>
      <c r="V75" s="528"/>
      <c r="W75" s="529"/>
      <c r="X75" s="530">
        <f t="shared" si="14"/>
        <v>0</v>
      </c>
      <c r="Y75" s="531"/>
      <c r="AK75" s="233"/>
    </row>
    <row r="76" spans="1:37" s="177" customFormat="1" ht="31.5" customHeight="1" x14ac:dyDescent="0.2">
      <c r="A76" s="289"/>
      <c r="B76" s="362">
        <v>32</v>
      </c>
      <c r="C76" s="310"/>
      <c r="D76" s="315"/>
      <c r="E76" s="315"/>
      <c r="F76" s="315"/>
      <c r="G76" s="315"/>
      <c r="H76" s="315"/>
      <c r="I76" s="315"/>
      <c r="J76" s="315"/>
      <c r="K76" s="315"/>
      <c r="L76" s="315"/>
      <c r="M76" s="316" t="s">
        <v>125</v>
      </c>
      <c r="N76" s="317" t="s">
        <v>303</v>
      </c>
      <c r="V76" s="351"/>
      <c r="W76" s="351"/>
      <c r="X76" s="340"/>
      <c r="Y76" s="340"/>
    </row>
    <row r="77" spans="1:37" ht="74.25" customHeight="1" x14ac:dyDescent="0.2">
      <c r="B77" s="362">
        <v>33</v>
      </c>
      <c r="C77" s="314" t="s">
        <v>264</v>
      </c>
      <c r="D77" s="655"/>
      <c r="E77" s="656"/>
      <c r="F77" s="656"/>
      <c r="G77" s="656"/>
      <c r="H77" s="656"/>
      <c r="I77" s="656"/>
      <c r="J77" s="656"/>
      <c r="K77" s="656"/>
      <c r="L77" s="657"/>
      <c r="M77" s="323"/>
      <c r="N77" s="323" t="s">
        <v>315</v>
      </c>
      <c r="O77" s="40"/>
      <c r="P77" s="332" t="s">
        <v>304</v>
      </c>
      <c r="Q77" s="538"/>
      <c r="R77" s="538"/>
      <c r="S77" s="538"/>
      <c r="T77" s="538"/>
      <c r="U77" s="538"/>
      <c r="V77" s="528"/>
      <c r="W77" s="529"/>
      <c r="X77" s="530">
        <f>V77*M77</f>
        <v>0</v>
      </c>
      <c r="Y77" s="531"/>
      <c r="AK77" s="233"/>
    </row>
    <row r="78" spans="1:37" ht="74.25" customHeight="1" x14ac:dyDescent="0.2">
      <c r="B78" s="362">
        <v>34</v>
      </c>
      <c r="C78" s="314" t="s">
        <v>314</v>
      </c>
      <c r="D78" s="655"/>
      <c r="E78" s="656"/>
      <c r="F78" s="656"/>
      <c r="G78" s="656"/>
      <c r="H78" s="656"/>
      <c r="I78" s="656"/>
      <c r="J78" s="656"/>
      <c r="K78" s="656"/>
      <c r="L78" s="657"/>
      <c r="M78" s="323"/>
      <c r="N78" s="323" t="s">
        <v>315</v>
      </c>
      <c r="O78" s="40"/>
      <c r="P78" s="332" t="s">
        <v>304</v>
      </c>
      <c r="Q78" s="538"/>
      <c r="R78" s="538"/>
      <c r="S78" s="538"/>
      <c r="T78" s="538"/>
      <c r="U78" s="538"/>
      <c r="V78" s="528"/>
      <c r="W78" s="529"/>
      <c r="X78" s="530">
        <f>V78*M78</f>
        <v>0</v>
      </c>
      <c r="Y78" s="531"/>
      <c r="AK78" s="233"/>
    </row>
    <row r="79" spans="1:37" ht="7.5" customHeight="1" x14ac:dyDescent="0.2">
      <c r="C79" s="111"/>
      <c r="H79" s="35"/>
      <c r="O79" s="40"/>
      <c r="P79" s="107"/>
      <c r="Q79" s="107"/>
      <c r="R79" s="107"/>
      <c r="S79" s="45"/>
      <c r="T79" s="45"/>
      <c r="X79" s="341"/>
      <c r="Y79" s="341"/>
      <c r="Z79" s="48"/>
      <c r="AA79" s="48"/>
    </row>
    <row r="80" spans="1:37" ht="28.5" customHeight="1" x14ac:dyDescent="0.2">
      <c r="C80" s="111"/>
      <c r="M80" s="35"/>
      <c r="N80" s="35"/>
      <c r="O80" s="40"/>
      <c r="P80" s="113"/>
      <c r="Q80" s="107"/>
      <c r="R80" s="107"/>
      <c r="S80" s="45"/>
      <c r="T80" s="45"/>
      <c r="W80" s="112" t="s">
        <v>305</v>
      </c>
      <c r="X80" s="623">
        <f>SUM(X67:Y78)</f>
        <v>0</v>
      </c>
      <c r="Y80" s="624"/>
      <c r="Z80" s="48"/>
      <c r="AA80" s="48"/>
      <c r="AK80" s="233"/>
    </row>
    <row r="81" spans="1:44" ht="7.5" customHeight="1" x14ac:dyDescent="0.2">
      <c r="A81" s="278"/>
      <c r="B81" s="48"/>
      <c r="C81" s="48"/>
      <c r="D81" s="48"/>
      <c r="E81" s="48"/>
      <c r="F81" s="48"/>
      <c r="G81" s="48"/>
      <c r="H81" s="48"/>
      <c r="I81" s="48"/>
      <c r="J81" s="48"/>
      <c r="O81" s="40"/>
      <c r="P81" s="48"/>
      <c r="Q81" s="48"/>
      <c r="R81" s="48"/>
      <c r="S81" s="48"/>
      <c r="T81" s="48"/>
      <c r="U81" s="48"/>
      <c r="V81" s="48"/>
      <c r="W81" s="48"/>
      <c r="X81" s="342"/>
      <c r="Y81" s="343"/>
      <c r="Z81" s="48"/>
      <c r="AA81" s="48"/>
    </row>
    <row r="82" spans="1:44" ht="27" customHeight="1" x14ac:dyDescent="0.2">
      <c r="A82" s="278"/>
      <c r="B82" s="410"/>
      <c r="C82" s="410"/>
      <c r="D82" s="410"/>
      <c r="E82" s="410"/>
      <c r="F82" s="410"/>
      <c r="J82" s="48"/>
      <c r="O82" s="40"/>
      <c r="P82" s="48"/>
      <c r="Q82" s="48"/>
      <c r="R82" s="48"/>
      <c r="S82" s="48"/>
      <c r="T82" s="48"/>
      <c r="U82" s="48"/>
      <c r="V82" s="48"/>
      <c r="W82" s="112" t="s">
        <v>126</v>
      </c>
      <c r="X82" s="623">
        <f>X61+X80</f>
        <v>0</v>
      </c>
      <c r="Y82" s="665"/>
      <c r="Z82" s="48"/>
      <c r="AA82" s="48"/>
      <c r="AK82" s="233"/>
    </row>
    <row r="83" spans="1:44" ht="17.25" customHeight="1" x14ac:dyDescent="0.2">
      <c r="A83" s="278"/>
      <c r="B83" s="48"/>
      <c r="C83" s="48"/>
      <c r="D83" s="48"/>
      <c r="E83" s="48"/>
      <c r="F83" s="48"/>
      <c r="G83" s="48"/>
      <c r="H83" s="48"/>
      <c r="I83" s="48"/>
      <c r="J83" s="48"/>
      <c r="O83" s="40"/>
      <c r="P83" s="48"/>
      <c r="Q83" s="48"/>
      <c r="R83" s="48"/>
      <c r="S83" s="48"/>
      <c r="T83" s="48"/>
      <c r="U83" s="464"/>
      <c r="V83" s="465"/>
      <c r="W83" s="465"/>
      <c r="X83" s="112"/>
      <c r="Y83" s="114"/>
      <c r="Z83" s="48"/>
      <c r="AA83" s="48"/>
    </row>
    <row r="84" spans="1:44" s="51" customFormat="1" ht="19.5" customHeight="1" x14ac:dyDescent="0.2">
      <c r="A84" s="285"/>
      <c r="B84" s="74" t="s">
        <v>208</v>
      </c>
      <c r="F84" s="65"/>
      <c r="K84" s="74"/>
      <c r="N84" s="65"/>
      <c r="V84" s="297" t="s">
        <v>201</v>
      </c>
      <c r="AF84" s="89"/>
      <c r="AG84" s="89"/>
      <c r="AH84" s="89"/>
      <c r="AI84" s="89"/>
      <c r="AJ84" s="89"/>
      <c r="AK84" s="89"/>
      <c r="AL84" s="89"/>
      <c r="AM84" s="89"/>
      <c r="AN84" s="89"/>
      <c r="AO84" s="89"/>
      <c r="AP84" s="89"/>
      <c r="AQ84" s="89"/>
      <c r="AR84" s="89"/>
    </row>
    <row r="85" spans="1:44" s="51" customFormat="1" ht="6.75" customHeight="1" x14ac:dyDescent="0.2">
      <c r="A85" s="285"/>
      <c r="B85" s="74"/>
      <c r="K85" s="74"/>
      <c r="N85" s="65"/>
      <c r="AF85" s="89"/>
      <c r="AG85" s="89"/>
      <c r="AH85" s="89"/>
      <c r="AI85" s="89"/>
      <c r="AJ85" s="89"/>
      <c r="AK85" s="89"/>
      <c r="AL85" s="89"/>
      <c r="AM85" s="89"/>
      <c r="AN85" s="89"/>
      <c r="AO85" s="89"/>
      <c r="AP85" s="89"/>
      <c r="AQ85" s="89"/>
      <c r="AR85" s="89"/>
    </row>
    <row r="86" spans="1:44" s="51" customFormat="1" ht="42" customHeight="1" x14ac:dyDescent="0.2">
      <c r="A86" s="285"/>
      <c r="B86" s="652" t="s">
        <v>138</v>
      </c>
      <c r="C86" s="653"/>
      <c r="D86" s="653"/>
      <c r="E86" s="653"/>
      <c r="F86" s="653"/>
      <c r="G86" s="653"/>
      <c r="H86" s="653"/>
      <c r="I86" s="653"/>
      <c r="J86" s="654"/>
      <c r="K86" s="131"/>
      <c r="L86" s="469" t="s">
        <v>203</v>
      </c>
      <c r="M86" s="470"/>
      <c r="N86" s="471"/>
      <c r="O86" s="131"/>
      <c r="P86" s="131"/>
      <c r="Q86" s="131"/>
      <c r="R86" s="131"/>
      <c r="AF86" s="89"/>
      <c r="AG86" s="89"/>
      <c r="AH86" s="89"/>
      <c r="AI86" s="89"/>
      <c r="AJ86" s="89"/>
      <c r="AK86" s="89"/>
      <c r="AL86" s="89"/>
      <c r="AM86" s="89"/>
      <c r="AN86" s="89"/>
      <c r="AO86" s="89"/>
      <c r="AP86" s="89"/>
      <c r="AQ86" s="89"/>
      <c r="AR86" s="89"/>
    </row>
    <row r="87" spans="1:44" ht="12.75" customHeight="1" x14ac:dyDescent="0.2">
      <c r="A87" s="278"/>
      <c r="B87" s="487"/>
      <c r="C87" s="627"/>
      <c r="D87" s="627"/>
      <c r="E87" s="49"/>
      <c r="F87" s="49"/>
      <c r="G87" s="49"/>
      <c r="H87" s="49"/>
      <c r="I87" s="49"/>
      <c r="J87" s="48"/>
      <c r="L87" s="472"/>
      <c r="M87" s="473"/>
      <c r="N87" s="474"/>
      <c r="O87" s="40"/>
      <c r="P87" s="48"/>
      <c r="Q87" s="48"/>
      <c r="R87" s="48"/>
      <c r="S87" s="48"/>
      <c r="T87" s="48"/>
      <c r="U87" s="48"/>
      <c r="V87" s="48"/>
      <c r="W87" s="48"/>
      <c r="X87" s="112"/>
      <c r="Y87" s="114"/>
      <c r="Z87" s="48"/>
      <c r="AA87" s="48"/>
    </row>
    <row r="88" spans="1:44" ht="17.25" customHeight="1" x14ac:dyDescent="0.2">
      <c r="A88" s="278"/>
      <c r="B88" s="487" t="s">
        <v>127</v>
      </c>
      <c r="C88" s="628"/>
      <c r="D88" s="628"/>
      <c r="E88" s="628"/>
      <c r="F88" s="628"/>
      <c r="G88" s="628"/>
      <c r="H88" s="628"/>
      <c r="I88" s="628"/>
      <c r="J88" s="274"/>
      <c r="L88" s="472"/>
      <c r="M88" s="473"/>
      <c r="N88" s="474"/>
      <c r="O88" s="40"/>
      <c r="P88" s="160"/>
      <c r="Q88" s="48"/>
      <c r="R88" s="48"/>
      <c r="S88" s="48"/>
      <c r="T88" s="48"/>
      <c r="U88" s="48"/>
      <c r="V88" s="48"/>
      <c r="W88" s="48"/>
      <c r="X88" s="112"/>
      <c r="Y88" s="114"/>
      <c r="Z88" s="48"/>
      <c r="AA88" s="48"/>
    </row>
    <row r="89" spans="1:44" ht="24.75" customHeight="1" x14ac:dyDescent="0.2">
      <c r="A89" s="288"/>
      <c r="B89" s="375" t="s">
        <v>174</v>
      </c>
      <c r="C89" s="376"/>
      <c r="D89" s="376"/>
      <c r="E89" s="376"/>
      <c r="F89" s="376"/>
      <c r="G89" s="376"/>
      <c r="H89" s="376"/>
      <c r="I89" s="376"/>
      <c r="J89" s="377"/>
      <c r="K89" s="291"/>
      <c r="L89" s="472"/>
      <c r="M89" s="473"/>
      <c r="N89" s="474"/>
      <c r="O89" s="40"/>
      <c r="P89" s="48"/>
      <c r="Q89" s="48"/>
      <c r="R89" s="48"/>
      <c r="S89" s="48"/>
      <c r="T89" s="48"/>
      <c r="U89" s="48"/>
      <c r="V89" s="48"/>
      <c r="W89" s="48"/>
      <c r="X89" s="112"/>
      <c r="Y89" s="114"/>
      <c r="Z89" s="48"/>
      <c r="AA89" s="48"/>
    </row>
    <row r="90" spans="1:44" ht="17.25" customHeight="1" x14ac:dyDescent="0.2">
      <c r="A90" s="278">
        <v>1</v>
      </c>
      <c r="B90" s="49"/>
      <c r="C90" s="49"/>
      <c r="D90" s="49"/>
      <c r="E90" s="49"/>
      <c r="F90" s="115"/>
      <c r="G90" s="49"/>
      <c r="H90" s="49"/>
      <c r="I90" s="49"/>
      <c r="J90" s="48"/>
      <c r="L90" s="475"/>
      <c r="M90" s="476"/>
      <c r="N90" s="477"/>
      <c r="O90" s="40"/>
      <c r="P90" s="48"/>
      <c r="Q90" s="48"/>
      <c r="R90" s="48"/>
      <c r="S90" s="48"/>
      <c r="T90" s="48"/>
      <c r="U90" s="48"/>
      <c r="V90" s="48"/>
      <c r="W90" s="48"/>
      <c r="X90" s="112"/>
      <c r="Y90" s="114"/>
      <c r="Z90" s="48"/>
      <c r="AA90" s="48"/>
    </row>
    <row r="91" spans="1:44" ht="17.25" hidden="1" customHeight="1" x14ac:dyDescent="0.2">
      <c r="A91" s="278">
        <v>1</v>
      </c>
      <c r="B91" s="625" t="s">
        <v>139</v>
      </c>
      <c r="C91" s="626"/>
      <c r="D91" s="626"/>
      <c r="E91" s="647"/>
      <c r="F91" s="648"/>
      <c r="G91" s="648"/>
      <c r="H91" s="648"/>
      <c r="I91" s="648"/>
      <c r="J91" s="48"/>
      <c r="K91" s="66"/>
      <c r="O91" s="40"/>
      <c r="P91" s="48"/>
      <c r="Q91" s="48"/>
      <c r="R91" s="48"/>
      <c r="S91" s="48"/>
      <c r="T91" s="48"/>
      <c r="U91" s="48"/>
      <c r="V91" s="48"/>
      <c r="W91" s="48"/>
      <c r="X91" s="112"/>
      <c r="Y91" s="114"/>
      <c r="Z91" s="48"/>
      <c r="AA91" s="48"/>
    </row>
    <row r="92" spans="1:44" ht="8.25" hidden="1" customHeight="1" x14ac:dyDescent="0.2">
      <c r="A92" s="278">
        <v>1</v>
      </c>
      <c r="J92" s="48"/>
      <c r="O92" s="40"/>
      <c r="P92" s="48"/>
      <c r="Q92" s="48"/>
      <c r="R92" s="48"/>
      <c r="S92" s="48"/>
      <c r="T92" s="48"/>
      <c r="U92" s="48"/>
      <c r="V92" s="48"/>
      <c r="W92" s="48"/>
      <c r="X92" s="112"/>
      <c r="Y92" s="114"/>
      <c r="Z92" s="48"/>
      <c r="AA92" s="48"/>
    </row>
    <row r="93" spans="1:44" ht="42" hidden="1" customHeight="1" x14ac:dyDescent="0.2">
      <c r="A93" s="278">
        <v>1</v>
      </c>
      <c r="B93" s="466" t="s">
        <v>142</v>
      </c>
      <c r="C93" s="467"/>
      <c r="D93" s="467"/>
      <c r="E93" s="467"/>
      <c r="F93" s="467"/>
      <c r="G93" s="467"/>
      <c r="H93" s="467"/>
      <c r="I93" s="467"/>
      <c r="J93" s="468"/>
      <c r="L93" s="478" t="s">
        <v>204</v>
      </c>
      <c r="M93" s="479"/>
      <c r="N93" s="480"/>
      <c r="O93" s="40"/>
      <c r="P93" s="48"/>
      <c r="Q93" s="48"/>
      <c r="R93" s="48"/>
      <c r="S93" s="48"/>
      <c r="T93" s="48"/>
      <c r="U93" s="48"/>
      <c r="V93" s="48"/>
      <c r="W93" s="48"/>
      <c r="X93" s="112"/>
      <c r="Y93" s="114"/>
      <c r="Z93" s="48"/>
      <c r="AA93" s="48"/>
    </row>
    <row r="94" spans="1:44" ht="13.5" hidden="1" customHeight="1" x14ac:dyDescent="0.2">
      <c r="A94" s="278">
        <v>1</v>
      </c>
      <c r="J94" s="48"/>
      <c r="L94" s="481"/>
      <c r="M94" s="482"/>
      <c r="N94" s="483"/>
      <c r="O94" s="40"/>
      <c r="P94" s="48"/>
      <c r="Q94" s="48"/>
      <c r="R94" s="48"/>
      <c r="S94" s="48"/>
      <c r="T94" s="48"/>
      <c r="U94" s="48"/>
      <c r="V94" s="48"/>
      <c r="W94" s="48"/>
      <c r="X94" s="112"/>
      <c r="Y94" s="114"/>
      <c r="Z94" s="48"/>
      <c r="AA94" s="48"/>
    </row>
    <row r="95" spans="1:44" ht="17.25" hidden="1" customHeight="1" x14ac:dyDescent="0.2">
      <c r="A95" s="278">
        <v>1</v>
      </c>
      <c r="B95" s="487" t="s">
        <v>140</v>
      </c>
      <c r="C95" s="487"/>
      <c r="D95" s="487"/>
      <c r="F95" s="282"/>
      <c r="G95" s="282"/>
      <c r="H95" s="282"/>
      <c r="I95" s="282"/>
      <c r="J95" s="48"/>
      <c r="L95" s="481"/>
      <c r="M95" s="482"/>
      <c r="N95" s="483"/>
      <c r="O95" s="40"/>
      <c r="P95" s="48"/>
      <c r="Q95" s="48"/>
      <c r="R95" s="48"/>
      <c r="S95" s="48"/>
      <c r="T95" s="48"/>
      <c r="U95" s="48"/>
      <c r="V95" s="48"/>
      <c r="W95" s="48"/>
      <c r="X95" s="112"/>
      <c r="Y95" s="114"/>
      <c r="Z95" s="48"/>
      <c r="AA95" s="48"/>
    </row>
    <row r="96" spans="1:44" ht="25.5" hidden="1" customHeight="1" x14ac:dyDescent="0.2">
      <c r="A96" s="278">
        <v>1</v>
      </c>
      <c r="B96" s="375" t="s">
        <v>175</v>
      </c>
      <c r="C96" s="376"/>
      <c r="D96" s="376"/>
      <c r="E96" s="376"/>
      <c r="F96" s="376"/>
      <c r="G96" s="376"/>
      <c r="H96" s="376"/>
      <c r="I96" s="376"/>
      <c r="J96" s="377"/>
      <c r="L96" s="484"/>
      <c r="M96" s="485"/>
      <c r="N96" s="486"/>
      <c r="O96" s="172"/>
      <c r="P96" s="172"/>
      <c r="Q96" s="48"/>
      <c r="R96" s="48"/>
      <c r="S96" s="48"/>
      <c r="T96" s="48"/>
      <c r="U96" s="48"/>
      <c r="V96" s="48"/>
      <c r="W96" s="48"/>
      <c r="X96" s="112"/>
      <c r="Y96" s="114"/>
      <c r="Z96" s="48"/>
      <c r="AA96" s="48"/>
    </row>
    <row r="97" spans="1:34" s="177" customFormat="1" ht="17.25" customHeight="1" x14ac:dyDescent="0.2">
      <c r="A97" s="279"/>
      <c r="B97" s="292"/>
      <c r="C97" s="292"/>
      <c r="D97" s="292"/>
      <c r="E97" s="292"/>
      <c r="F97" s="293"/>
      <c r="G97" s="292"/>
      <c r="H97" s="292"/>
      <c r="I97" s="292"/>
      <c r="J97" s="294"/>
      <c r="K97" s="649"/>
      <c r="L97" s="634"/>
      <c r="M97" s="617"/>
      <c r="N97" s="617"/>
      <c r="P97" s="280"/>
      <c r="Q97" s="280"/>
      <c r="R97" s="280"/>
      <c r="S97" s="280"/>
      <c r="T97" s="280"/>
      <c r="U97" s="280"/>
      <c r="V97" s="280"/>
      <c r="W97" s="280"/>
      <c r="X97" s="281"/>
      <c r="Y97" s="114"/>
      <c r="Z97" s="280"/>
      <c r="AA97" s="280"/>
    </row>
    <row r="98" spans="1:34" ht="20.25" customHeight="1" x14ac:dyDescent="0.2">
      <c r="A98" s="278"/>
      <c r="B98" s="410" t="s">
        <v>209</v>
      </c>
      <c r="C98" s="410"/>
      <c r="D98" s="410"/>
      <c r="E98" s="410"/>
      <c r="F98" s="410"/>
      <c r="G98" s="66"/>
      <c r="J98" s="48"/>
      <c r="K98" s="650"/>
      <c r="L98" s="617"/>
      <c r="M98" s="617"/>
      <c r="N98" s="617"/>
      <c r="O98" s="40"/>
      <c r="P98" s="74" t="s">
        <v>37</v>
      </c>
      <c r="U98" s="45"/>
      <c r="X98" s="112"/>
      <c r="Y98" s="114"/>
      <c r="Z98" s="48"/>
      <c r="AA98" s="48"/>
    </row>
    <row r="99" spans="1:34" ht="30.75" customHeight="1" x14ac:dyDescent="0.2">
      <c r="A99" s="278"/>
      <c r="B99" s="632"/>
      <c r="C99" s="633"/>
      <c r="D99" s="15"/>
      <c r="E99" s="15"/>
      <c r="F99" s="15"/>
      <c r="G99" s="15"/>
      <c r="H99" s="15"/>
      <c r="I99" s="15"/>
      <c r="J99" s="48"/>
      <c r="K99" s="651"/>
      <c r="L99" s="295"/>
      <c r="M99" s="158"/>
      <c r="N99" s="295"/>
      <c r="O99" s="40"/>
      <c r="P99" s="52"/>
      <c r="Q99" s="51"/>
      <c r="R99" s="51"/>
      <c r="S99" s="51"/>
      <c r="T99" s="51"/>
      <c r="U99" s="51"/>
      <c r="V99" s="51"/>
      <c r="W99" s="51"/>
      <c r="X99" s="112"/>
      <c r="Y99" s="114"/>
      <c r="Z99" s="48"/>
      <c r="AA99" s="48"/>
    </row>
    <row r="100" spans="1:34" ht="68.25" customHeight="1" x14ac:dyDescent="0.2">
      <c r="A100" s="278"/>
      <c r="B100" s="462" t="s">
        <v>317</v>
      </c>
      <c r="C100" s="463"/>
      <c r="D100" s="662" t="s">
        <v>318</v>
      </c>
      <c r="E100" s="663"/>
      <c r="F100" s="663"/>
      <c r="G100" s="663"/>
      <c r="H100" s="663"/>
      <c r="I100" s="663"/>
      <c r="J100" s="664"/>
      <c r="K100" s="333" t="str">
        <f>IF(ISNUMBER(SEARCH("1",B89)),"Endast ska-krav","Välj typ av krav
(ska/bör)")</f>
        <v>Välj typ av krav
(ska/bör)</v>
      </c>
      <c r="L100" s="334" t="str">
        <f>IF(TillDelVal=1,"","Ange poäng-värde
(vid bör-krav)")</f>
        <v/>
      </c>
      <c r="M100" s="658" t="str">
        <f>IF(TillDelVal=1,"",IF(UtvarderingsVal="Ut3","","Ange prisavdrag 
(vid bör-krav)"))</f>
        <v/>
      </c>
      <c r="N100" s="659"/>
      <c r="O100" s="40"/>
      <c r="P100" s="122" t="s">
        <v>306</v>
      </c>
      <c r="Q100" s="629" t="s">
        <v>86</v>
      </c>
      <c r="R100" s="630"/>
      <c r="S100" s="630"/>
      <c r="T100" s="630"/>
      <c r="U100" s="630"/>
      <c r="V100" s="630"/>
      <c r="W100" s="630"/>
      <c r="X100" s="631"/>
      <c r="Y100" s="169"/>
      <c r="Z100" s="168"/>
      <c r="AA100" s="170"/>
      <c r="AB100" s="170"/>
    </row>
    <row r="101" spans="1:34" ht="34.5" customHeight="1" x14ac:dyDescent="0.2">
      <c r="A101" s="278"/>
      <c r="B101" s="488" t="s">
        <v>137</v>
      </c>
      <c r="C101" s="489"/>
      <c r="D101" s="506"/>
      <c r="E101" s="507"/>
      <c r="F101" s="507"/>
      <c r="G101" s="507"/>
      <c r="H101" s="507"/>
      <c r="I101" s="507"/>
      <c r="J101" s="508"/>
      <c r="K101" s="324" t="s">
        <v>293</v>
      </c>
      <c r="L101" s="325"/>
      <c r="M101" s="383"/>
      <c r="N101" s="384"/>
      <c r="O101" s="121"/>
      <c r="P101" s="299"/>
      <c r="Q101" s="380"/>
      <c r="R101" s="381"/>
      <c r="S101" s="381"/>
      <c r="T101" s="381"/>
      <c r="U101" s="381"/>
      <c r="V101" s="381"/>
      <c r="W101" s="381"/>
      <c r="X101" s="382"/>
      <c r="Y101" s="121"/>
      <c r="Z101" s="121"/>
      <c r="AA101" s="121" t="b">
        <f>IF(AND(K101="Bör-krav",L101&lt;=0),TRUE,FALSE)</f>
        <v>0</v>
      </c>
      <c r="AB101" s="121" t="b">
        <f>IF(K101="Ska-krav",TRUE,FALSE)</f>
        <v>0</v>
      </c>
      <c r="AH101" s="104" t="b">
        <f>IF(AND(K101="Ska-krav",P101&lt;&gt;"Ja"),TRUE,FALSE)</f>
        <v>0</v>
      </c>
    </row>
    <row r="102" spans="1:34" ht="32.25" customHeight="1" x14ac:dyDescent="0.2">
      <c r="A102" s="278"/>
      <c r="B102" s="488" t="s">
        <v>137</v>
      </c>
      <c r="C102" s="489"/>
      <c r="D102" s="506"/>
      <c r="E102" s="507"/>
      <c r="F102" s="507"/>
      <c r="G102" s="507"/>
      <c r="H102" s="507"/>
      <c r="I102" s="507"/>
      <c r="J102" s="508"/>
      <c r="K102" s="324" t="s">
        <v>293</v>
      </c>
      <c r="L102" s="325"/>
      <c r="M102" s="383"/>
      <c r="N102" s="384"/>
      <c r="O102" s="121"/>
      <c r="P102" s="299"/>
      <c r="Q102" s="380"/>
      <c r="R102" s="381"/>
      <c r="S102" s="381"/>
      <c r="T102" s="381"/>
      <c r="U102" s="381"/>
      <c r="V102" s="381"/>
      <c r="W102" s="381"/>
      <c r="X102" s="382"/>
      <c r="Y102" s="121"/>
      <c r="Z102" s="121"/>
      <c r="AA102" s="121" t="b">
        <f>IF(AND(K102="Bör-krav",M102&lt;=0),TRUE,FALSE)</f>
        <v>0</v>
      </c>
      <c r="AB102" s="121" t="b">
        <f>IF(K102="Ska-krav",TRUE,FALSE)</f>
        <v>0</v>
      </c>
      <c r="AH102" s="104" t="b">
        <f t="shared" ref="AH102:AH110" si="15">IF(AND(K102="Ska-krav",P102&lt;&gt;"Ja"),TRUE,FALSE)</f>
        <v>0</v>
      </c>
    </row>
    <row r="103" spans="1:34" ht="32.25" customHeight="1" x14ac:dyDescent="0.2">
      <c r="A103" s="278"/>
      <c r="B103" s="488" t="s">
        <v>137</v>
      </c>
      <c r="C103" s="489"/>
      <c r="D103" s="506"/>
      <c r="E103" s="507"/>
      <c r="F103" s="507"/>
      <c r="G103" s="507"/>
      <c r="H103" s="507"/>
      <c r="I103" s="507"/>
      <c r="J103" s="508"/>
      <c r="K103" s="324" t="s">
        <v>293</v>
      </c>
      <c r="L103" s="325"/>
      <c r="M103" s="383"/>
      <c r="N103" s="384"/>
      <c r="O103" s="121"/>
      <c r="P103" s="299"/>
      <c r="Q103" s="380"/>
      <c r="R103" s="381"/>
      <c r="S103" s="381"/>
      <c r="T103" s="381"/>
      <c r="U103" s="381"/>
      <c r="V103" s="381"/>
      <c r="W103" s="381"/>
      <c r="X103" s="382"/>
      <c r="Y103" s="121"/>
      <c r="Z103" s="121"/>
      <c r="AA103" s="121" t="b">
        <f t="shared" ref="AA103:AA110" si="16">IF(AND(K103="Bör-krav",M103&lt;=0),TRUE,FALSE)</f>
        <v>0</v>
      </c>
      <c r="AB103" s="121" t="b">
        <f t="shared" ref="AB103:AB110" si="17">IF(K103="Ska-krav",TRUE,FALSE)</f>
        <v>0</v>
      </c>
      <c r="AH103" s="104" t="b">
        <f t="shared" si="15"/>
        <v>0</v>
      </c>
    </row>
    <row r="104" spans="1:34" ht="32.25" customHeight="1" x14ac:dyDescent="0.2">
      <c r="A104" s="278"/>
      <c r="B104" s="488" t="s">
        <v>137</v>
      </c>
      <c r="C104" s="489"/>
      <c r="D104" s="506"/>
      <c r="E104" s="507"/>
      <c r="F104" s="507"/>
      <c r="G104" s="507"/>
      <c r="H104" s="507"/>
      <c r="I104" s="507"/>
      <c r="J104" s="508"/>
      <c r="K104" s="324" t="s">
        <v>293</v>
      </c>
      <c r="L104" s="325"/>
      <c r="M104" s="383"/>
      <c r="N104" s="384"/>
      <c r="O104" s="121"/>
      <c r="P104" s="299"/>
      <c r="Q104" s="380"/>
      <c r="R104" s="381"/>
      <c r="S104" s="381"/>
      <c r="T104" s="381"/>
      <c r="U104" s="381"/>
      <c r="V104" s="381"/>
      <c r="W104" s="381"/>
      <c r="X104" s="382"/>
      <c r="Y104" s="121"/>
      <c r="Z104" s="121"/>
      <c r="AA104" s="121" t="b">
        <f t="shared" si="16"/>
        <v>0</v>
      </c>
      <c r="AB104" s="121" t="b">
        <f t="shared" si="17"/>
        <v>0</v>
      </c>
      <c r="AH104" s="104" t="b">
        <f t="shared" si="15"/>
        <v>0</v>
      </c>
    </row>
    <row r="105" spans="1:34" ht="32.25" customHeight="1" x14ac:dyDescent="0.2">
      <c r="A105" s="278"/>
      <c r="B105" s="488" t="s">
        <v>137</v>
      </c>
      <c r="C105" s="489"/>
      <c r="D105" s="506"/>
      <c r="E105" s="507"/>
      <c r="F105" s="507"/>
      <c r="G105" s="507"/>
      <c r="H105" s="507"/>
      <c r="I105" s="507"/>
      <c r="J105" s="508"/>
      <c r="K105" s="324" t="s">
        <v>293</v>
      </c>
      <c r="L105" s="325"/>
      <c r="M105" s="383"/>
      <c r="N105" s="384"/>
      <c r="O105" s="121"/>
      <c r="P105" s="299"/>
      <c r="Q105" s="380"/>
      <c r="R105" s="381"/>
      <c r="S105" s="381"/>
      <c r="T105" s="381"/>
      <c r="U105" s="381"/>
      <c r="V105" s="381"/>
      <c r="W105" s="381"/>
      <c r="X105" s="382"/>
      <c r="Y105" s="121"/>
      <c r="Z105" s="121"/>
      <c r="AA105" s="121" t="b">
        <f t="shared" si="16"/>
        <v>0</v>
      </c>
      <c r="AB105" s="121" t="b">
        <f t="shared" si="17"/>
        <v>0</v>
      </c>
      <c r="AH105" s="104" t="b">
        <f t="shared" si="15"/>
        <v>0</v>
      </c>
    </row>
    <row r="106" spans="1:34" ht="32.25" customHeight="1" x14ac:dyDescent="0.2">
      <c r="A106" s="278"/>
      <c r="B106" s="488" t="s">
        <v>137</v>
      </c>
      <c r="C106" s="489"/>
      <c r="D106" s="506"/>
      <c r="E106" s="507"/>
      <c r="F106" s="507"/>
      <c r="G106" s="507"/>
      <c r="H106" s="507"/>
      <c r="I106" s="507"/>
      <c r="J106" s="508"/>
      <c r="K106" s="324" t="s">
        <v>293</v>
      </c>
      <c r="L106" s="325"/>
      <c r="M106" s="383"/>
      <c r="N106" s="384"/>
      <c r="O106" s="121"/>
      <c r="P106" s="299"/>
      <c r="Q106" s="380"/>
      <c r="R106" s="381"/>
      <c r="S106" s="381"/>
      <c r="T106" s="381"/>
      <c r="U106" s="381"/>
      <c r="V106" s="381"/>
      <c r="W106" s="381"/>
      <c r="X106" s="382"/>
      <c r="Y106" s="121"/>
      <c r="Z106" s="121"/>
      <c r="AA106" s="121" t="b">
        <f t="shared" si="16"/>
        <v>0</v>
      </c>
      <c r="AB106" s="121" t="b">
        <f t="shared" si="17"/>
        <v>0</v>
      </c>
      <c r="AH106" s="104" t="b">
        <f>IF(AND(K106="Ska-krav",P106&lt;&gt;"Ja"),TRUE,FALSE)</f>
        <v>0</v>
      </c>
    </row>
    <row r="107" spans="1:34" ht="32.25" customHeight="1" x14ac:dyDescent="0.2">
      <c r="A107" s="278"/>
      <c r="B107" s="488" t="s">
        <v>137</v>
      </c>
      <c r="C107" s="489"/>
      <c r="D107" s="506"/>
      <c r="E107" s="507"/>
      <c r="F107" s="507"/>
      <c r="G107" s="507"/>
      <c r="H107" s="507"/>
      <c r="I107" s="507"/>
      <c r="J107" s="508"/>
      <c r="K107" s="324" t="s">
        <v>293</v>
      </c>
      <c r="L107" s="325"/>
      <c r="M107" s="383"/>
      <c r="N107" s="384"/>
      <c r="O107" s="121"/>
      <c r="P107" s="299"/>
      <c r="Q107" s="380"/>
      <c r="R107" s="381"/>
      <c r="S107" s="381"/>
      <c r="T107" s="381"/>
      <c r="U107" s="381"/>
      <c r="V107" s="381"/>
      <c r="W107" s="381"/>
      <c r="X107" s="382"/>
      <c r="Y107" s="121"/>
      <c r="Z107" s="121"/>
      <c r="AA107" s="121" t="b">
        <f t="shared" si="16"/>
        <v>0</v>
      </c>
      <c r="AB107" s="121" t="b">
        <f t="shared" si="17"/>
        <v>0</v>
      </c>
      <c r="AH107" s="104" t="b">
        <f>IF(AND(K107="Ska-krav",P107&lt;&gt;"Ja"),TRUE,FALSE)</f>
        <v>0</v>
      </c>
    </row>
    <row r="108" spans="1:34" ht="32.25" customHeight="1" x14ac:dyDescent="0.2">
      <c r="A108" s="278"/>
      <c r="B108" s="488" t="s">
        <v>137</v>
      </c>
      <c r="C108" s="489"/>
      <c r="D108" s="506"/>
      <c r="E108" s="507"/>
      <c r="F108" s="507"/>
      <c r="G108" s="507"/>
      <c r="H108" s="507"/>
      <c r="I108" s="507"/>
      <c r="J108" s="508"/>
      <c r="K108" s="324" t="s">
        <v>293</v>
      </c>
      <c r="L108" s="325"/>
      <c r="M108" s="383"/>
      <c r="N108" s="384"/>
      <c r="O108" s="121"/>
      <c r="P108" s="299"/>
      <c r="Q108" s="380"/>
      <c r="R108" s="381"/>
      <c r="S108" s="381"/>
      <c r="T108" s="381"/>
      <c r="U108" s="381"/>
      <c r="V108" s="381"/>
      <c r="W108" s="381"/>
      <c r="X108" s="382"/>
      <c r="Y108" s="121"/>
      <c r="Z108" s="121"/>
      <c r="AA108" s="121" t="b">
        <f t="shared" si="16"/>
        <v>0</v>
      </c>
      <c r="AB108" s="121" t="b">
        <f t="shared" si="17"/>
        <v>0</v>
      </c>
      <c r="AH108" s="104" t="b">
        <f t="shared" si="15"/>
        <v>0</v>
      </c>
    </row>
    <row r="109" spans="1:34" ht="32.25" customHeight="1" x14ac:dyDescent="0.2">
      <c r="A109" s="278"/>
      <c r="B109" s="488" t="s">
        <v>137</v>
      </c>
      <c r="C109" s="489"/>
      <c r="D109" s="506"/>
      <c r="E109" s="507"/>
      <c r="F109" s="507"/>
      <c r="G109" s="507"/>
      <c r="H109" s="507"/>
      <c r="I109" s="507"/>
      <c r="J109" s="508"/>
      <c r="K109" s="324" t="s">
        <v>293</v>
      </c>
      <c r="L109" s="325"/>
      <c r="M109" s="383"/>
      <c r="N109" s="384"/>
      <c r="O109" s="121"/>
      <c r="P109" s="299"/>
      <c r="Q109" s="380"/>
      <c r="R109" s="381"/>
      <c r="S109" s="381"/>
      <c r="T109" s="381"/>
      <c r="U109" s="381"/>
      <c r="V109" s="381"/>
      <c r="W109" s="381"/>
      <c r="X109" s="382"/>
      <c r="Y109" s="121"/>
      <c r="Z109" s="121"/>
      <c r="AA109" s="121" t="b">
        <f t="shared" si="16"/>
        <v>0</v>
      </c>
      <c r="AB109" s="121" t="b">
        <f t="shared" si="17"/>
        <v>0</v>
      </c>
      <c r="AH109" s="104" t="b">
        <f t="shared" si="15"/>
        <v>0</v>
      </c>
    </row>
    <row r="110" spans="1:34" ht="32.25" customHeight="1" x14ac:dyDescent="0.2">
      <c r="A110" s="278"/>
      <c r="B110" s="488" t="s">
        <v>137</v>
      </c>
      <c r="C110" s="489"/>
      <c r="D110" s="506"/>
      <c r="E110" s="507"/>
      <c r="F110" s="507"/>
      <c r="G110" s="507"/>
      <c r="H110" s="507"/>
      <c r="I110" s="507"/>
      <c r="J110" s="508"/>
      <c r="K110" s="324" t="s">
        <v>293</v>
      </c>
      <c r="L110" s="325"/>
      <c r="M110" s="383"/>
      <c r="N110" s="384"/>
      <c r="O110" s="273"/>
      <c r="P110" s="299"/>
      <c r="Q110" s="380"/>
      <c r="R110" s="381"/>
      <c r="S110" s="381"/>
      <c r="T110" s="381"/>
      <c r="U110" s="381"/>
      <c r="V110" s="381"/>
      <c r="W110" s="381"/>
      <c r="X110" s="382"/>
      <c r="Y110" s="121"/>
      <c r="Z110" s="121"/>
      <c r="AA110" s="121" t="b">
        <f t="shared" si="16"/>
        <v>0</v>
      </c>
      <c r="AB110" s="121" t="b">
        <f t="shared" si="17"/>
        <v>0</v>
      </c>
      <c r="AH110" s="104" t="b">
        <f t="shared" si="15"/>
        <v>0</v>
      </c>
    </row>
    <row r="111" spans="1:34" s="177" customFormat="1" ht="6.75" customHeight="1" x14ac:dyDescent="0.2">
      <c r="A111" s="289">
        <v>1</v>
      </c>
    </row>
    <row r="112" spans="1:34" ht="54.75" customHeight="1" x14ac:dyDescent="0.2">
      <c r="A112" s="278"/>
      <c r="B112" s="66"/>
      <c r="D112" s="48"/>
      <c r="E112" s="48"/>
      <c r="F112" s="48"/>
      <c r="G112" s="48"/>
      <c r="H112" s="48"/>
      <c r="I112" s="48"/>
      <c r="J112" s="48"/>
      <c r="L112" s="182" t="s">
        <v>150</v>
      </c>
      <c r="M112" s="446" t="str">
        <f>IF(UtvarderingsVal="Ut3","","Max prisavdrag för uppfyllda bör-krav")</f>
        <v>Max prisavdrag för uppfyllda bör-krav</v>
      </c>
      <c r="N112" s="447"/>
      <c r="O112" s="40"/>
      <c r="P112" s="48"/>
      <c r="Q112" s="48"/>
      <c r="R112" s="48"/>
      <c r="S112" s="48"/>
      <c r="T112" s="48"/>
      <c r="U112" s="48"/>
      <c r="V112" s="48"/>
      <c r="W112" s="112"/>
      <c r="X112" s="114"/>
      <c r="Y112" s="48"/>
      <c r="Z112" s="48"/>
    </row>
    <row r="113" spans="1:46" ht="27" customHeight="1" x14ac:dyDescent="0.2">
      <c r="A113" s="278"/>
      <c r="B113" s="640"/>
      <c r="C113" s="445"/>
      <c r="F113" s="48"/>
      <c r="G113" s="123"/>
      <c r="H113" s="48"/>
      <c r="I113" s="48"/>
      <c r="J113" s="48"/>
      <c r="K113" s="181"/>
      <c r="L113" s="360">
        <f>SUM(L101:L110)</f>
        <v>0</v>
      </c>
      <c r="M113" s="504">
        <f>SUM(M101:M110)</f>
        <v>0</v>
      </c>
      <c r="N113" s="505"/>
      <c r="O113" s="40"/>
      <c r="P113" s="226" t="s">
        <v>149</v>
      </c>
      <c r="Q113" s="329">
        <f>SUMIF(P101:P110,"Ja",L101:L110)</f>
        <v>0</v>
      </c>
      <c r="R113" s="444"/>
      <c r="S113" s="445"/>
      <c r="T113" s="319"/>
      <c r="U113" s="318"/>
      <c r="V113" s="635" t="str">
        <f>IF(UtvarderingsVal="Ut3","Totalt erhållet prisavdrag/prispåslag:","Totalt erhållet prisavdrag:")</f>
        <v>Totalt erhållet prisavdrag:</v>
      </c>
      <c r="W113" s="636"/>
      <c r="X113" s="328">
        <f>SUMIF(P101:P110,"Ja",M101:M110)</f>
        <v>0</v>
      </c>
      <c r="Y113" s="114"/>
      <c r="Z113" s="121"/>
      <c r="AA113" s="121" t="str">
        <f>IF(OR(AA99:AA110),"Nej","Ja")</f>
        <v>Ja</v>
      </c>
      <c r="AB113" s="121" t="str">
        <f>IF(OR(AB99:AB110),"Nej","Ja")</f>
        <v>Ja</v>
      </c>
      <c r="AC113" s="121" t="e">
        <f>IF(OR(AC99:AC110),"Ja","Nej")</f>
        <v>#VALUE!</v>
      </c>
    </row>
    <row r="114" spans="1:46" x14ac:dyDescent="0.2">
      <c r="A114" s="278"/>
      <c r="B114" s="48"/>
      <c r="C114" s="48"/>
      <c r="D114" s="48"/>
      <c r="E114" s="48"/>
      <c r="F114" s="48"/>
      <c r="G114" s="48"/>
      <c r="H114" s="48"/>
      <c r="I114" s="48"/>
      <c r="J114" s="48"/>
      <c r="M114" s="512"/>
      <c r="N114" s="513"/>
      <c r="O114" s="40"/>
      <c r="P114" s="48"/>
      <c r="Q114" s="48"/>
      <c r="R114" s="48"/>
      <c r="S114" s="48"/>
      <c r="T114" s="48"/>
      <c r="U114" s="48"/>
      <c r="V114" s="48"/>
      <c r="W114" s="48"/>
      <c r="X114" s="112"/>
      <c r="Y114" s="114"/>
      <c r="Z114" s="48"/>
      <c r="AA114" s="48"/>
    </row>
    <row r="115" spans="1:46" ht="21" hidden="1" customHeight="1" x14ac:dyDescent="0.2">
      <c r="C115" s="145"/>
      <c r="D115" s="145"/>
      <c r="E115" s="144"/>
      <c r="F115" s="144"/>
      <c r="G115" s="144"/>
      <c r="H115" s="144"/>
      <c r="I115" s="146"/>
      <c r="J115" s="12"/>
      <c r="P115" s="74"/>
      <c r="Q115" s="45"/>
      <c r="R115" s="12"/>
      <c r="S115" s="12"/>
      <c r="T115" s="65"/>
      <c r="U115" s="12"/>
      <c r="V115" s="79"/>
      <c r="W115" s="75"/>
      <c r="X115" s="48"/>
      <c r="Y115" s="48"/>
      <c r="Z115" s="48"/>
      <c r="AA115" s="48"/>
      <c r="AB115" s="48"/>
      <c r="AH115" s="88"/>
      <c r="AI115" s="88"/>
      <c r="AJ115" s="88"/>
      <c r="AK115" s="88"/>
      <c r="AL115" s="88"/>
      <c r="AM115" s="88"/>
      <c r="AN115" s="88"/>
      <c r="AO115" s="88"/>
      <c r="AP115" s="88"/>
      <c r="AQ115" s="88"/>
      <c r="AR115" s="88"/>
      <c r="AS115" s="88"/>
      <c r="AT115" s="88"/>
    </row>
    <row r="116" spans="1:46" ht="7.5" hidden="1" customHeight="1" x14ac:dyDescent="0.2">
      <c r="B116" s="145"/>
      <c r="C116" s="145"/>
      <c r="D116" s="145"/>
      <c r="E116" s="99"/>
      <c r="F116" s="99"/>
      <c r="G116" s="99"/>
      <c r="H116" s="99"/>
      <c r="J116" s="12"/>
      <c r="P116" s="74"/>
      <c r="Q116" s="45"/>
      <c r="R116" s="12"/>
      <c r="S116" s="12"/>
      <c r="T116" s="65"/>
      <c r="U116" s="12"/>
      <c r="V116" s="79"/>
      <c r="W116" s="75"/>
      <c r="X116" s="48"/>
      <c r="Y116" s="48"/>
      <c r="Z116" s="48"/>
      <c r="AA116" s="48"/>
      <c r="AB116" s="48"/>
      <c r="AH116" s="88"/>
      <c r="AI116" s="88"/>
      <c r="AJ116" s="88"/>
      <c r="AK116" s="88"/>
      <c r="AL116" s="88"/>
      <c r="AM116" s="88"/>
      <c r="AN116" s="88"/>
      <c r="AO116" s="88"/>
      <c r="AP116" s="88"/>
      <c r="AQ116" s="88"/>
      <c r="AR116" s="88"/>
      <c r="AS116" s="88"/>
      <c r="AT116" s="88"/>
    </row>
    <row r="117" spans="1:46" ht="23.25" hidden="1" customHeight="1" x14ac:dyDescent="0.2">
      <c r="A117" s="284" t="s">
        <v>186</v>
      </c>
      <c r="B117" s="235" t="s">
        <v>154</v>
      </c>
      <c r="C117" s="236"/>
      <c r="D117" s="237"/>
      <c r="E117" s="228"/>
      <c r="F117" s="238"/>
      <c r="G117" s="238"/>
      <c r="H117" s="238"/>
      <c r="I117" s="228"/>
      <c r="J117" s="230"/>
      <c r="K117" s="228"/>
      <c r="L117" s="229"/>
      <c r="M117" s="228"/>
      <c r="N117" s="239"/>
      <c r="P117" s="443" t="s">
        <v>152</v>
      </c>
      <c r="Q117" s="395"/>
      <c r="R117" s="441" t="s">
        <v>128</v>
      </c>
      <c r="S117" s="436" t="s">
        <v>326</v>
      </c>
      <c r="T117" s="437"/>
      <c r="U117" s="437"/>
      <c r="V117" s="437"/>
      <c r="W117" s="437"/>
      <c r="X117" s="395"/>
      <c r="Y117" s="147"/>
      <c r="Z117" s="48"/>
      <c r="AA117" s="48"/>
      <c r="AB117" s="48"/>
      <c r="AH117" s="88"/>
      <c r="AI117" s="88"/>
      <c r="AJ117" s="88"/>
      <c r="AK117" s="88"/>
      <c r="AL117" s="88"/>
      <c r="AM117" s="88"/>
      <c r="AN117" s="88"/>
      <c r="AO117" s="88"/>
      <c r="AP117" s="88"/>
      <c r="AQ117" s="88"/>
      <c r="AR117" s="88"/>
      <c r="AS117" s="88"/>
      <c r="AT117" s="88"/>
    </row>
    <row r="118" spans="1:46" ht="27" hidden="1" customHeight="1" x14ac:dyDescent="0.2">
      <c r="A118" s="284" t="s">
        <v>186</v>
      </c>
      <c r="B118" s="240" t="s">
        <v>158</v>
      </c>
      <c r="C118" s="45"/>
      <c r="D118" s="45"/>
      <c r="E118" s="45"/>
      <c r="F118" s="45"/>
      <c r="G118" s="45"/>
      <c r="H118" s="45"/>
      <c r="I118" s="45"/>
      <c r="J118" s="12"/>
      <c r="K118" s="45"/>
      <c r="L118" s="45"/>
      <c r="M118" s="45"/>
      <c r="N118" s="241"/>
      <c r="P118" s="438"/>
      <c r="Q118" s="440"/>
      <c r="R118" s="442"/>
      <c r="S118" s="438"/>
      <c r="T118" s="439"/>
      <c r="U118" s="439"/>
      <c r="V118" s="439"/>
      <c r="W118" s="439"/>
      <c r="X118" s="440"/>
      <c r="Y118" s="147"/>
      <c r="Z118" s="48"/>
      <c r="AA118" s="48"/>
      <c r="AB118" s="48"/>
      <c r="AH118" s="88"/>
      <c r="AI118" s="88"/>
      <c r="AJ118" s="88"/>
      <c r="AK118" s="88"/>
      <c r="AL118" s="88"/>
      <c r="AM118" s="88"/>
      <c r="AN118" s="88"/>
      <c r="AO118" s="88"/>
      <c r="AP118" s="88"/>
      <c r="AQ118" s="88"/>
      <c r="AR118" s="88"/>
      <c r="AS118" s="88"/>
      <c r="AT118" s="88"/>
    </row>
    <row r="119" spans="1:46" ht="27.75" hidden="1" customHeight="1" x14ac:dyDescent="0.25">
      <c r="A119" s="284" t="s">
        <v>186</v>
      </c>
      <c r="B119" s="270" t="s">
        <v>87</v>
      </c>
      <c r="C119" s="45"/>
      <c r="D119" s="45"/>
      <c r="E119" s="45"/>
      <c r="F119" s="45"/>
      <c r="G119" s="45"/>
      <c r="H119" s="45"/>
      <c r="I119" s="45"/>
      <c r="J119" s="12"/>
      <c r="K119" s="45"/>
      <c r="L119" s="45"/>
      <c r="M119" s="45"/>
      <c r="N119" s="241"/>
      <c r="P119" s="438"/>
      <c r="Q119" s="440"/>
      <c r="R119" s="442"/>
      <c r="S119" s="438"/>
      <c r="T119" s="439"/>
      <c r="U119" s="439"/>
      <c r="V119" s="439"/>
      <c r="W119" s="439"/>
      <c r="X119" s="440"/>
      <c r="Y119" s="147"/>
      <c r="Z119" s="48"/>
      <c r="AA119" s="48"/>
      <c r="AB119" s="48"/>
      <c r="AH119" s="88"/>
      <c r="AI119" s="88"/>
      <c r="AJ119" s="88"/>
      <c r="AK119" s="88"/>
      <c r="AL119" s="88"/>
      <c r="AM119" s="88"/>
      <c r="AN119" s="88"/>
      <c r="AO119" s="88"/>
      <c r="AP119" s="88"/>
      <c r="AQ119" s="88"/>
      <c r="AR119" s="88"/>
      <c r="AS119" s="88"/>
      <c r="AT119" s="88"/>
    </row>
    <row r="120" spans="1:46" ht="20.25" hidden="1" customHeight="1" x14ac:dyDescent="0.2">
      <c r="A120" s="284" t="s">
        <v>186</v>
      </c>
      <c r="B120" s="240" t="s">
        <v>157</v>
      </c>
      <c r="C120" s="45"/>
      <c r="D120" s="45"/>
      <c r="E120" s="45"/>
      <c r="F120" s="45"/>
      <c r="G120" s="45"/>
      <c r="H120" s="45"/>
      <c r="I120" s="45"/>
      <c r="J120" s="256" t="s">
        <v>114</v>
      </c>
      <c r="K120" s="45"/>
      <c r="L120" s="45"/>
      <c r="M120" s="45"/>
      <c r="N120" s="242"/>
      <c r="P120" s="271"/>
      <c r="Q120" s="490" t="s">
        <v>116</v>
      </c>
      <c r="R120" s="417" t="s">
        <v>115</v>
      </c>
      <c r="S120" s="419" t="s">
        <v>327</v>
      </c>
      <c r="T120" s="420"/>
      <c r="U120" s="494" t="s">
        <v>328</v>
      </c>
      <c r="V120" s="495"/>
      <c r="W120" s="432" t="s">
        <v>184</v>
      </c>
      <c r="X120" s="433"/>
      <c r="Y120" s="87"/>
      <c r="Z120" s="87"/>
      <c r="AC120" s="45"/>
      <c r="AD120" s="82"/>
      <c r="AE120" s="135"/>
      <c r="AH120" s="88"/>
      <c r="AI120" s="88"/>
      <c r="AJ120" s="88"/>
      <c r="AK120" s="88"/>
      <c r="AL120" s="88"/>
      <c r="AM120" s="88"/>
      <c r="AN120" s="88"/>
      <c r="AO120" s="88"/>
      <c r="AP120" s="88"/>
      <c r="AQ120" s="88"/>
      <c r="AR120" s="88"/>
      <c r="AS120" s="88"/>
      <c r="AT120" s="88"/>
    </row>
    <row r="121" spans="1:46" ht="21.75" hidden="1" customHeight="1" x14ac:dyDescent="0.2">
      <c r="A121" s="284" t="s">
        <v>186</v>
      </c>
      <c r="B121" s="257" t="s">
        <v>129</v>
      </c>
      <c r="C121" s="258"/>
      <c r="D121" s="259"/>
      <c r="E121" s="260"/>
      <c r="F121" s="261"/>
      <c r="G121" s="261"/>
      <c r="H121" s="262"/>
      <c r="I121" s="263" t="s">
        <v>183</v>
      </c>
      <c r="J121" s="326">
        <v>1</v>
      </c>
      <c r="K121" s="45"/>
      <c r="L121" s="492"/>
      <c r="M121" s="493"/>
      <c r="N121" s="242"/>
      <c r="P121" s="272" t="s">
        <v>151</v>
      </c>
      <c r="Q121" s="491"/>
      <c r="R121" s="418"/>
      <c r="S121" s="421"/>
      <c r="T121" s="422"/>
      <c r="U121" s="496"/>
      <c r="V121" s="497"/>
      <c r="W121" s="434"/>
      <c r="X121" s="435"/>
      <c r="Y121" s="87"/>
      <c r="Z121" s="87"/>
      <c r="AC121" s="45"/>
      <c r="AD121" s="82"/>
      <c r="AE121" s="80"/>
      <c r="AH121" s="88"/>
      <c r="AI121" s="88"/>
      <c r="AJ121" s="88"/>
      <c r="AK121" s="88"/>
      <c r="AL121" s="88"/>
      <c r="AM121" s="88"/>
      <c r="AN121" s="88"/>
      <c r="AO121" s="88"/>
      <c r="AP121" s="88"/>
      <c r="AQ121" s="88"/>
      <c r="AR121" s="88"/>
      <c r="AS121" s="88"/>
      <c r="AT121" s="88"/>
    </row>
    <row r="122" spans="1:46" ht="21.75" hidden="1" customHeight="1" x14ac:dyDescent="0.2">
      <c r="A122" s="284" t="s">
        <v>186</v>
      </c>
      <c r="B122" s="257" t="s">
        <v>135</v>
      </c>
      <c r="C122" s="264"/>
      <c r="D122" s="265"/>
      <c r="E122" s="260"/>
      <c r="F122" s="261"/>
      <c r="G122" s="261"/>
      <c r="H122" s="262"/>
      <c r="I122" s="263" t="s">
        <v>214</v>
      </c>
      <c r="J122" s="326"/>
      <c r="K122" s="45"/>
      <c r="L122" s="379"/>
      <c r="M122" s="379"/>
      <c r="N122" s="242"/>
      <c r="P122" s="253">
        <f>X82</f>
        <v>0</v>
      </c>
      <c r="Q122" s="254">
        <f>J121</f>
        <v>1</v>
      </c>
      <c r="R122" s="327"/>
      <c r="S122" s="423">
        <f>IFERROR(R122/P122*100,0)</f>
        <v>0</v>
      </c>
      <c r="T122" s="424"/>
      <c r="U122" s="429">
        <f>IFERROR(S122*Q122,"")</f>
        <v>0</v>
      </c>
      <c r="V122" s="430"/>
      <c r="W122" s="498" t="str">
        <f>IFERROR(SUM(U122+U124),"")</f>
        <v/>
      </c>
      <c r="X122" s="499"/>
      <c r="Y122" s="87"/>
      <c r="Z122" s="87"/>
      <c r="AC122" s="45"/>
      <c r="AD122" s="82"/>
      <c r="AE122" s="77"/>
      <c r="AH122" s="88"/>
      <c r="AI122" s="88"/>
      <c r="AJ122" s="88"/>
      <c r="AK122" s="88"/>
      <c r="AL122" s="88"/>
      <c r="AM122" s="88"/>
      <c r="AN122" s="88"/>
      <c r="AO122" s="88"/>
      <c r="AP122" s="88"/>
      <c r="AQ122" s="88"/>
      <c r="AR122" s="88"/>
      <c r="AS122" s="88"/>
      <c r="AT122" s="88"/>
    </row>
    <row r="123" spans="1:46" ht="29.25" hidden="1" customHeight="1" x14ac:dyDescent="0.2">
      <c r="A123" s="284" t="s">
        <v>186</v>
      </c>
      <c r="B123" s="509" t="s">
        <v>51</v>
      </c>
      <c r="C123" s="510"/>
      <c r="D123" s="511"/>
      <c r="E123" s="260"/>
      <c r="F123" s="266"/>
      <c r="G123" s="266"/>
      <c r="H123" s="267"/>
      <c r="I123" s="268" t="s">
        <v>52</v>
      </c>
      <c r="J123" s="269">
        <f>J122+J121</f>
        <v>1</v>
      </c>
      <c r="K123" s="45"/>
      <c r="L123" s="150"/>
      <c r="M123" s="150"/>
      <c r="N123" s="243"/>
      <c r="P123" s="184" t="s">
        <v>130</v>
      </c>
      <c r="Q123" s="358"/>
      <c r="R123" s="185"/>
      <c r="S123" s="425"/>
      <c r="T123" s="426"/>
      <c r="U123" s="561"/>
      <c r="V123" s="562"/>
      <c r="W123" s="500"/>
      <c r="X123" s="501"/>
      <c r="Y123" s="87"/>
      <c r="Z123" s="87"/>
      <c r="AC123" s="45"/>
      <c r="AD123" s="82"/>
      <c r="AE123" s="78"/>
      <c r="AH123" s="88"/>
      <c r="AI123" s="88"/>
      <c r="AJ123" s="88"/>
      <c r="AK123" s="88"/>
      <c r="AL123" s="88"/>
      <c r="AM123" s="88"/>
      <c r="AN123" s="88"/>
      <c r="AO123" s="88"/>
      <c r="AP123" s="88"/>
      <c r="AQ123" s="88"/>
      <c r="AR123" s="88"/>
      <c r="AS123" s="88"/>
      <c r="AT123" s="88"/>
    </row>
    <row r="124" spans="1:46" ht="27.75" hidden="1" customHeight="1" x14ac:dyDescent="0.2">
      <c r="A124" s="284" t="s">
        <v>186</v>
      </c>
      <c r="B124" s="244"/>
      <c r="C124" s="245"/>
      <c r="D124" s="245"/>
      <c r="E124" s="245"/>
      <c r="F124" s="245"/>
      <c r="G124" s="245"/>
      <c r="H124" s="245"/>
      <c r="I124" s="245"/>
      <c r="J124" s="246"/>
      <c r="K124" s="247"/>
      <c r="L124" s="247"/>
      <c r="M124" s="247"/>
      <c r="N124" s="248"/>
      <c r="P124" s="359">
        <f>Q113</f>
        <v>0</v>
      </c>
      <c r="Q124" s="254">
        <f>J122</f>
        <v>0</v>
      </c>
      <c r="R124" s="255"/>
      <c r="S124" s="427"/>
      <c r="T124" s="428"/>
      <c r="U124" s="429" t="str">
        <f>IFERROR(((P124/L113)*100)*Q124,"")</f>
        <v/>
      </c>
      <c r="V124" s="430"/>
      <c r="W124" s="502"/>
      <c r="X124" s="503"/>
      <c r="Y124" s="87"/>
      <c r="Z124" s="87"/>
      <c r="AC124" s="45"/>
      <c r="AD124" s="82"/>
      <c r="AE124" s="77"/>
      <c r="AH124" s="88"/>
      <c r="AI124" s="88"/>
      <c r="AJ124" s="88"/>
      <c r="AK124" s="88"/>
      <c r="AL124" s="88"/>
      <c r="AM124" s="88"/>
      <c r="AN124" s="88"/>
      <c r="AO124" s="88"/>
      <c r="AP124" s="88"/>
      <c r="AQ124" s="88"/>
      <c r="AR124" s="88"/>
      <c r="AS124" s="88"/>
      <c r="AT124" s="88"/>
    </row>
    <row r="125" spans="1:46" ht="8.25" hidden="1" customHeight="1" x14ac:dyDescent="0.2">
      <c r="A125" s="284" t="s">
        <v>186</v>
      </c>
      <c r="J125" s="12"/>
      <c r="L125" s="136"/>
      <c r="M125" s="136"/>
      <c r="N125" s="136"/>
      <c r="P125" s="96"/>
      <c r="Q125" s="76"/>
      <c r="R125" s="96"/>
      <c r="S125" s="408"/>
      <c r="T125" s="408"/>
      <c r="U125" s="408"/>
      <c r="V125" s="408"/>
      <c r="W125" s="173"/>
      <c r="X125" s="76"/>
      <c r="Y125" s="87"/>
      <c r="Z125" s="87"/>
      <c r="AC125" s="45"/>
      <c r="AD125" s="82"/>
      <c r="AE125" s="78"/>
      <c r="AH125" s="88"/>
      <c r="AI125" s="88"/>
      <c r="AJ125" s="88"/>
      <c r="AK125" s="88"/>
      <c r="AL125" s="88"/>
      <c r="AM125" s="88"/>
      <c r="AN125" s="88"/>
      <c r="AO125" s="88"/>
      <c r="AP125" s="88"/>
      <c r="AQ125" s="88"/>
      <c r="AR125" s="88"/>
      <c r="AS125" s="88"/>
      <c r="AT125" s="88"/>
    </row>
    <row r="126" spans="1:46" ht="8.25" hidden="1" customHeight="1" x14ac:dyDescent="0.2">
      <c r="A126" s="284" t="s">
        <v>186</v>
      </c>
      <c r="J126" s="12"/>
      <c r="L126" s="136"/>
      <c r="M126" s="136"/>
      <c r="N126" s="136"/>
      <c r="P126" s="96"/>
      <c r="Q126" s="76"/>
      <c r="R126" s="96"/>
      <c r="S126" s="97"/>
      <c r="T126" s="97"/>
      <c r="U126" s="97"/>
      <c r="V126" s="97"/>
      <c r="W126" s="134"/>
      <c r="X126" s="76"/>
      <c r="Y126" s="87"/>
      <c r="Z126" s="87"/>
      <c r="AC126" s="45"/>
      <c r="AD126" s="82"/>
      <c r="AE126" s="78"/>
      <c r="AH126" s="88"/>
      <c r="AI126" s="88"/>
      <c r="AJ126" s="88"/>
      <c r="AK126" s="88"/>
      <c r="AL126" s="88"/>
      <c r="AM126" s="88"/>
      <c r="AN126" s="88"/>
      <c r="AO126" s="88"/>
      <c r="AP126" s="88"/>
      <c r="AQ126" s="88"/>
      <c r="AR126" s="88"/>
      <c r="AS126" s="88"/>
      <c r="AT126" s="88"/>
    </row>
    <row r="127" spans="1:46" ht="7.5" hidden="1" customHeight="1" x14ac:dyDescent="0.25">
      <c r="B127" s="127"/>
      <c r="C127" s="127"/>
      <c r="D127" s="127"/>
      <c r="E127" s="127"/>
      <c r="F127" s="127"/>
      <c r="G127" s="127"/>
      <c r="H127" s="127"/>
      <c r="I127" s="127"/>
      <c r="S127" s="48"/>
      <c r="T127" s="48"/>
      <c r="U127" s="48"/>
      <c r="V127" s="133"/>
      <c r="W127" s="133"/>
      <c r="X127" s="133"/>
      <c r="Y127" s="133"/>
      <c r="Z127" s="75"/>
    </row>
    <row r="128" spans="1:46" ht="29.25" hidden="1" customHeight="1" x14ac:dyDescent="0.2">
      <c r="A128" s="284" t="s">
        <v>187</v>
      </c>
      <c r="B128" s="249" t="s">
        <v>153</v>
      </c>
      <c r="C128" s="250"/>
      <c r="D128" s="250"/>
      <c r="E128" s="250"/>
      <c r="F128" s="250"/>
      <c r="G128" s="250"/>
      <c r="H128" s="250"/>
      <c r="I128" s="250"/>
      <c r="J128" s="250"/>
      <c r="K128" s="251"/>
      <c r="L128" s="250"/>
      <c r="M128" s="250"/>
      <c r="N128" s="252"/>
      <c r="P128" s="394" t="s">
        <v>156</v>
      </c>
      <c r="Q128" s="395"/>
      <c r="R128" s="394" t="s">
        <v>155</v>
      </c>
      <c r="S128" s="395"/>
    </row>
    <row r="129" spans="1:46" s="83" customFormat="1" ht="21.75" hidden="1" customHeight="1" x14ac:dyDescent="0.2">
      <c r="A129" s="284" t="s">
        <v>187</v>
      </c>
      <c r="B129" s="396" t="s">
        <v>215</v>
      </c>
      <c r="C129" s="397"/>
      <c r="D129" s="397"/>
      <c r="E129" s="397"/>
      <c r="F129" s="397"/>
      <c r="G129" s="397"/>
      <c r="H129" s="397"/>
      <c r="I129" s="397"/>
      <c r="J129" s="397"/>
      <c r="K129" s="397"/>
      <c r="L129" s="397"/>
      <c r="M129" s="397"/>
      <c r="N129" s="398"/>
      <c r="O129" s="23"/>
      <c r="P129" s="320">
        <f>X113</f>
        <v>0</v>
      </c>
      <c r="Q129" s="138"/>
      <c r="R129" s="320">
        <f>X82-P129</f>
        <v>0</v>
      </c>
      <c r="S129" s="138"/>
    </row>
    <row r="130" spans="1:46" hidden="1" x14ac:dyDescent="0.2">
      <c r="A130" s="284" t="s">
        <v>187</v>
      </c>
      <c r="B130" s="399"/>
      <c r="C130" s="397"/>
      <c r="D130" s="397"/>
      <c r="E130" s="397"/>
      <c r="F130" s="397"/>
      <c r="G130" s="397"/>
      <c r="H130" s="397"/>
      <c r="I130" s="397"/>
      <c r="J130" s="397"/>
      <c r="K130" s="397"/>
      <c r="L130" s="397"/>
      <c r="M130" s="397"/>
      <c r="N130" s="398"/>
      <c r="P130" s="140"/>
      <c r="Q130" s="139"/>
      <c r="R130" s="450" t="s">
        <v>201</v>
      </c>
      <c r="S130" s="440"/>
      <c r="T130" s="48"/>
      <c r="U130" s="48"/>
      <c r="X130" s="48"/>
      <c r="Y130" s="48"/>
      <c r="Z130" s="48"/>
      <c r="AA130" s="48"/>
      <c r="AB130" s="48"/>
      <c r="AC130" s="48"/>
      <c r="AD130" s="48"/>
      <c r="AE130" s="48"/>
      <c r="AF130" s="48"/>
      <c r="AG130" s="48"/>
    </row>
    <row r="131" spans="1:46" hidden="1" x14ac:dyDescent="0.2">
      <c r="A131" s="284" t="s">
        <v>187</v>
      </c>
      <c r="B131" s="400"/>
      <c r="C131" s="401"/>
      <c r="D131" s="401"/>
      <c r="E131" s="401"/>
      <c r="F131" s="401"/>
      <c r="G131" s="401"/>
      <c r="H131" s="401"/>
      <c r="I131" s="401"/>
      <c r="J131" s="401"/>
      <c r="K131" s="401"/>
      <c r="L131" s="401"/>
      <c r="M131" s="401"/>
      <c r="N131" s="402"/>
      <c r="P131" s="141"/>
      <c r="Q131" s="142"/>
      <c r="R131" s="451"/>
      <c r="S131" s="452"/>
      <c r="T131" s="48"/>
      <c r="U131" s="48"/>
      <c r="V131" s="81"/>
      <c r="Z131" s="460"/>
      <c r="AA131" s="460"/>
      <c r="AB131" s="460"/>
      <c r="AC131" s="80"/>
      <c r="AE131" s="48"/>
      <c r="AF131" s="48"/>
      <c r="AG131" s="48"/>
    </row>
    <row r="132" spans="1:46" ht="9" hidden="1" customHeight="1" x14ac:dyDescent="0.2">
      <c r="A132" s="284" t="s">
        <v>187</v>
      </c>
      <c r="J132" s="12"/>
      <c r="L132" s="136"/>
      <c r="M132" s="136"/>
      <c r="N132" s="136"/>
      <c r="P132" s="96"/>
      <c r="Q132" s="76"/>
      <c r="R132" s="96"/>
      <c r="S132" s="97"/>
      <c r="T132" s="97"/>
      <c r="U132" s="97"/>
      <c r="V132" s="97"/>
      <c r="W132" s="134"/>
      <c r="X132" s="76"/>
      <c r="Y132" s="87"/>
      <c r="Z132" s="87"/>
      <c r="AC132" s="45"/>
      <c r="AD132" s="82"/>
      <c r="AE132" s="78"/>
      <c r="AH132" s="88"/>
      <c r="AI132" s="88"/>
      <c r="AJ132" s="88"/>
      <c r="AK132" s="88"/>
      <c r="AL132" s="88"/>
      <c r="AM132" s="88"/>
      <c r="AN132" s="88"/>
      <c r="AO132" s="88"/>
      <c r="AP132" s="88"/>
      <c r="AQ132" s="88"/>
      <c r="AR132" s="88"/>
      <c r="AS132" s="88"/>
      <c r="AT132" s="88"/>
    </row>
    <row r="133" spans="1:46" ht="9" hidden="1" customHeight="1" x14ac:dyDescent="0.2">
      <c r="J133" s="12"/>
      <c r="L133" s="136"/>
      <c r="M133" s="136"/>
      <c r="N133" s="136"/>
      <c r="P133" s="96"/>
      <c r="Q133" s="76"/>
      <c r="R133" s="96"/>
      <c r="S133" s="97"/>
      <c r="T133" s="97"/>
      <c r="U133" s="97"/>
      <c r="V133" s="97"/>
      <c r="W133" s="134"/>
      <c r="X133" s="76"/>
      <c r="Y133" s="87"/>
      <c r="Z133" s="87"/>
      <c r="AC133" s="45"/>
      <c r="AD133" s="82"/>
      <c r="AE133" s="78"/>
      <c r="AH133" s="88"/>
      <c r="AI133" s="88"/>
      <c r="AJ133" s="88"/>
      <c r="AK133" s="88"/>
      <c r="AL133" s="88"/>
      <c r="AM133" s="88"/>
      <c r="AN133" s="88"/>
      <c r="AO133" s="88"/>
      <c r="AP133" s="88"/>
      <c r="AQ133" s="88"/>
      <c r="AR133" s="88"/>
      <c r="AS133" s="88"/>
      <c r="AT133" s="88"/>
    </row>
    <row r="134" spans="1:46" ht="23.25" hidden="1" customHeight="1" collapsed="1" x14ac:dyDescent="0.2">
      <c r="A134" s="284" t="s">
        <v>188</v>
      </c>
      <c r="B134" s="227" t="s">
        <v>211</v>
      </c>
      <c r="C134" s="228"/>
      <c r="D134" s="228"/>
      <c r="E134" s="228"/>
      <c r="F134" s="229"/>
      <c r="G134" s="228"/>
      <c r="H134" s="228"/>
      <c r="I134" s="228"/>
      <c r="J134" s="230"/>
      <c r="K134" s="228"/>
      <c r="L134" s="231"/>
      <c r="M134" s="231"/>
      <c r="N134" s="232"/>
      <c r="P134" s="96"/>
      <c r="Q134" s="76"/>
      <c r="R134" s="96"/>
      <c r="S134" s="97"/>
      <c r="T134" s="97"/>
      <c r="U134" s="97"/>
      <c r="V134" s="97"/>
      <c r="W134" s="134"/>
      <c r="X134" s="76"/>
      <c r="Y134" s="87"/>
      <c r="Z134" s="87"/>
      <c r="AC134" s="45"/>
      <c r="AD134" s="82"/>
      <c r="AE134" s="78"/>
      <c r="AH134" s="88"/>
      <c r="AI134" s="88"/>
      <c r="AJ134" s="88"/>
      <c r="AK134" s="88"/>
      <c r="AL134" s="88"/>
      <c r="AM134" s="88"/>
      <c r="AN134" s="88"/>
      <c r="AO134" s="88"/>
      <c r="AP134" s="88"/>
      <c r="AQ134" s="88"/>
      <c r="AR134" s="88"/>
      <c r="AS134" s="88"/>
      <c r="AT134" s="88"/>
    </row>
    <row r="135" spans="1:46" ht="9.75" hidden="1" customHeight="1" x14ac:dyDescent="0.2">
      <c r="A135" s="284" t="s">
        <v>188</v>
      </c>
      <c r="B135" s="233"/>
      <c r="C135" s="45"/>
      <c r="D135" s="45"/>
      <c r="E135" s="45"/>
      <c r="F135" s="45"/>
      <c r="G135" s="45"/>
      <c r="H135" s="45"/>
      <c r="I135" s="45"/>
      <c r="J135" s="12"/>
      <c r="K135" s="45"/>
      <c r="L135" s="180"/>
      <c r="M135" s="180"/>
      <c r="N135" s="234"/>
      <c r="P135" s="96"/>
      <c r="Q135" s="76"/>
      <c r="R135" s="96"/>
      <c r="S135" s="97"/>
      <c r="T135" s="97"/>
      <c r="U135" s="97"/>
      <c r="V135" s="97"/>
      <c r="W135" s="134"/>
      <c r="X135" s="76"/>
      <c r="Y135" s="87"/>
      <c r="Z135" s="87"/>
      <c r="AC135" s="45"/>
      <c r="AD135" s="82"/>
      <c r="AE135" s="78"/>
      <c r="AH135" s="88"/>
      <c r="AI135" s="88"/>
      <c r="AJ135" s="88"/>
      <c r="AK135" s="88"/>
      <c r="AL135" s="88"/>
      <c r="AM135" s="88"/>
      <c r="AN135" s="88"/>
      <c r="AO135" s="88"/>
      <c r="AP135" s="88"/>
      <c r="AQ135" s="88"/>
      <c r="AR135" s="88"/>
      <c r="AS135" s="88"/>
      <c r="AT135" s="88"/>
    </row>
    <row r="136" spans="1:46" ht="20.25" hidden="1" customHeight="1" x14ac:dyDescent="0.2">
      <c r="A136" s="284" t="s">
        <v>188</v>
      </c>
      <c r="B136" s="405" t="s">
        <v>159</v>
      </c>
      <c r="C136" s="406"/>
      <c r="D136" s="406"/>
      <c r="E136" s="406"/>
      <c r="F136" s="406"/>
      <c r="G136" s="406"/>
      <c r="H136" s="406"/>
      <c r="I136" s="406"/>
      <c r="J136" s="406"/>
      <c r="K136" s="406"/>
      <c r="L136" s="406"/>
      <c r="M136" s="406"/>
      <c r="N136" s="407"/>
      <c r="P136" s="118"/>
      <c r="Q136" s="119"/>
      <c r="R136" s="117"/>
      <c r="S136" s="409"/>
      <c r="T136" s="409"/>
      <c r="U136" s="409"/>
      <c r="V136" s="409"/>
      <c r="W136" s="134"/>
      <c r="X136" s="76"/>
      <c r="Y136" s="45"/>
      <c r="Z136" s="45"/>
      <c r="AC136" s="45"/>
      <c r="AD136" s="82"/>
      <c r="AE136" s="77"/>
      <c r="AH136" s="88"/>
      <c r="AI136" s="88"/>
      <c r="AJ136" s="88"/>
      <c r="AK136" s="88"/>
      <c r="AL136" s="88"/>
      <c r="AM136" s="88"/>
      <c r="AN136" s="88"/>
      <c r="AO136" s="88"/>
      <c r="AP136" s="88"/>
      <c r="AQ136" s="88"/>
      <c r="AR136" s="88"/>
      <c r="AS136" s="88"/>
      <c r="AT136" s="88"/>
    </row>
    <row r="137" spans="1:46" ht="19.5" hidden="1" customHeight="1" x14ac:dyDescent="0.2">
      <c r="A137" s="284" t="s">
        <v>188</v>
      </c>
      <c r="B137" s="453"/>
      <c r="C137" s="454"/>
      <c r="D137" s="454"/>
      <c r="E137" s="454"/>
      <c r="F137" s="454"/>
      <c r="G137" s="454"/>
      <c r="H137" s="454"/>
      <c r="I137" s="454"/>
      <c r="J137" s="454"/>
      <c r="K137" s="454"/>
      <c r="L137" s="454"/>
      <c r="M137" s="454"/>
      <c r="N137" s="455"/>
      <c r="P137" s="96"/>
      <c r="Q137" s="76"/>
      <c r="R137" s="76"/>
      <c r="S137" s="76"/>
      <c r="T137" s="76"/>
      <c r="U137" s="559"/>
      <c r="V137" s="559"/>
      <c r="W137" s="134"/>
      <c r="X137" s="76"/>
      <c r="Y137" s="45"/>
      <c r="Z137" s="45"/>
      <c r="AC137" s="45"/>
      <c r="AD137" s="82"/>
      <c r="AE137" s="76"/>
      <c r="AH137" s="88"/>
      <c r="AI137" s="88"/>
      <c r="AJ137" s="88"/>
      <c r="AK137" s="88"/>
      <c r="AL137" s="88"/>
      <c r="AM137" s="88"/>
      <c r="AN137" s="88"/>
      <c r="AO137" s="88"/>
      <c r="AP137" s="88"/>
      <c r="AQ137" s="88"/>
      <c r="AR137" s="88"/>
      <c r="AS137" s="88"/>
      <c r="AT137" s="88"/>
    </row>
    <row r="138" spans="1:46" ht="18" hidden="1" customHeight="1" x14ac:dyDescent="0.2">
      <c r="A138" s="284" t="s">
        <v>188</v>
      </c>
      <c r="B138" s="456"/>
      <c r="C138" s="454"/>
      <c r="D138" s="454"/>
      <c r="E138" s="454"/>
      <c r="F138" s="454"/>
      <c r="G138" s="454"/>
      <c r="H138" s="454"/>
      <c r="I138" s="454"/>
      <c r="J138" s="454"/>
      <c r="K138" s="454"/>
      <c r="L138" s="454"/>
      <c r="M138" s="454"/>
      <c r="N138" s="455"/>
      <c r="P138" s="118"/>
      <c r="Q138" s="119"/>
      <c r="R138" s="117"/>
      <c r="S138" s="409"/>
      <c r="T138" s="409"/>
      <c r="U138" s="409"/>
      <c r="V138" s="409"/>
      <c r="W138" s="115"/>
      <c r="X138" s="76"/>
      <c r="Y138" s="45"/>
      <c r="Z138" s="45"/>
      <c r="AC138" s="45"/>
      <c r="AD138" s="15"/>
      <c r="AE138" s="85"/>
      <c r="AH138" s="88"/>
      <c r="AI138" s="88"/>
      <c r="AJ138" s="88"/>
      <c r="AK138" s="88"/>
      <c r="AL138" s="88"/>
      <c r="AM138" s="88"/>
      <c r="AN138" s="88"/>
      <c r="AO138" s="88"/>
      <c r="AP138" s="88"/>
      <c r="AQ138" s="88"/>
      <c r="AR138" s="88"/>
      <c r="AS138" s="88"/>
      <c r="AT138" s="88"/>
    </row>
    <row r="139" spans="1:46" ht="19.5" hidden="1" customHeight="1" x14ac:dyDescent="0.2">
      <c r="A139" s="284" t="s">
        <v>188</v>
      </c>
      <c r="B139" s="456"/>
      <c r="C139" s="454"/>
      <c r="D139" s="454"/>
      <c r="E139" s="454"/>
      <c r="F139" s="454"/>
      <c r="G139" s="454"/>
      <c r="H139" s="454"/>
      <c r="I139" s="454"/>
      <c r="J139" s="454"/>
      <c r="K139" s="454"/>
      <c r="L139" s="454"/>
      <c r="M139" s="454"/>
      <c r="N139" s="455"/>
      <c r="P139" s="96"/>
      <c r="Q139" s="76"/>
      <c r="R139" s="96"/>
      <c r="S139" s="408"/>
      <c r="T139" s="408"/>
      <c r="U139" s="408"/>
      <c r="V139" s="408"/>
      <c r="W139" s="85"/>
      <c r="X139" s="76"/>
      <c r="Y139" s="45"/>
      <c r="Z139" s="45"/>
      <c r="AC139" s="45"/>
      <c r="AD139" s="84"/>
      <c r="AE139" s="85"/>
      <c r="AH139" s="88"/>
      <c r="AI139" s="88"/>
      <c r="AJ139" s="88"/>
      <c r="AK139" s="88"/>
      <c r="AL139" s="88"/>
      <c r="AM139" s="88"/>
      <c r="AN139" s="88"/>
      <c r="AO139" s="88"/>
      <c r="AP139" s="88"/>
      <c r="AQ139" s="88"/>
      <c r="AR139" s="88"/>
      <c r="AS139" s="88"/>
      <c r="AT139" s="88"/>
    </row>
    <row r="140" spans="1:46" ht="12.75" hidden="1" customHeight="1" x14ac:dyDescent="0.2">
      <c r="A140" s="284" t="s">
        <v>188</v>
      </c>
      <c r="B140" s="456"/>
      <c r="C140" s="454"/>
      <c r="D140" s="454"/>
      <c r="E140" s="454"/>
      <c r="F140" s="454"/>
      <c r="G140" s="454"/>
      <c r="H140" s="454"/>
      <c r="I140" s="454"/>
      <c r="J140" s="454"/>
      <c r="K140" s="454"/>
      <c r="L140" s="454"/>
      <c r="M140" s="454"/>
      <c r="N140" s="455"/>
      <c r="P140" s="118"/>
      <c r="Q140" s="119"/>
      <c r="R140" s="560"/>
      <c r="S140" s="560"/>
      <c r="T140" s="560"/>
      <c r="W140" s="76"/>
      <c r="X140" s="76"/>
      <c r="Y140" s="45"/>
      <c r="Z140" s="45"/>
      <c r="AC140" s="45"/>
      <c r="AD140" s="45"/>
      <c r="AE140" s="76"/>
      <c r="AH140" s="88"/>
      <c r="AI140" s="88"/>
      <c r="AJ140" s="88"/>
      <c r="AK140" s="88"/>
      <c r="AL140" s="88"/>
      <c r="AM140" s="88"/>
      <c r="AN140" s="88"/>
      <c r="AO140" s="88"/>
      <c r="AP140" s="88"/>
      <c r="AQ140" s="88"/>
      <c r="AR140" s="88"/>
      <c r="AS140" s="88"/>
      <c r="AT140" s="88"/>
    </row>
    <row r="141" spans="1:46" ht="15.75" hidden="1" customHeight="1" x14ac:dyDescent="0.2">
      <c r="A141" s="284" t="s">
        <v>188</v>
      </c>
      <c r="B141" s="456"/>
      <c r="C141" s="454"/>
      <c r="D141" s="454"/>
      <c r="E141" s="454"/>
      <c r="F141" s="454"/>
      <c r="G141" s="454"/>
      <c r="H141" s="454"/>
      <c r="I141" s="454"/>
      <c r="J141" s="454"/>
      <c r="K141" s="454"/>
      <c r="L141" s="454"/>
      <c r="M141" s="454"/>
      <c r="N141" s="455"/>
      <c r="P141" s="96"/>
      <c r="Q141" s="76"/>
      <c r="R141" s="560"/>
      <c r="S141" s="560"/>
      <c r="T141" s="560"/>
      <c r="W141" s="76"/>
      <c r="X141" s="76"/>
      <c r="Y141" s="45"/>
      <c r="Z141" s="45"/>
      <c r="AC141" s="45"/>
      <c r="AD141" s="45"/>
      <c r="AE141" s="76"/>
      <c r="AH141" s="88"/>
      <c r="AI141" s="88"/>
      <c r="AJ141" s="88"/>
      <c r="AK141" s="88"/>
      <c r="AL141" s="88"/>
      <c r="AM141" s="88"/>
      <c r="AN141" s="88"/>
      <c r="AO141" s="88"/>
      <c r="AP141" s="88"/>
      <c r="AQ141" s="88"/>
      <c r="AR141" s="88"/>
      <c r="AS141" s="88"/>
      <c r="AT141" s="88"/>
    </row>
    <row r="142" spans="1:46" ht="18" hidden="1" customHeight="1" x14ac:dyDescent="0.2">
      <c r="A142" s="284" t="s">
        <v>188</v>
      </c>
      <c r="B142" s="456"/>
      <c r="C142" s="454"/>
      <c r="D142" s="454"/>
      <c r="E142" s="454"/>
      <c r="F142" s="454"/>
      <c r="G142" s="454"/>
      <c r="H142" s="454"/>
      <c r="I142" s="454"/>
      <c r="J142" s="454"/>
      <c r="K142" s="454"/>
      <c r="L142" s="454"/>
      <c r="M142" s="454"/>
      <c r="N142" s="455"/>
      <c r="P142" s="118"/>
      <c r="Q142" s="119"/>
      <c r="R142" s="117"/>
      <c r="S142" s="409"/>
      <c r="T142" s="409"/>
      <c r="U142" s="409"/>
      <c r="V142" s="409"/>
      <c r="W142" s="76"/>
      <c r="X142" s="76"/>
      <c r="Y142" s="45"/>
      <c r="Z142" s="45"/>
      <c r="AC142" s="45"/>
      <c r="AD142" s="45"/>
      <c r="AE142" s="76"/>
      <c r="AH142" s="88"/>
      <c r="AI142" s="88"/>
      <c r="AJ142" s="88"/>
      <c r="AK142" s="88"/>
      <c r="AL142" s="88"/>
      <c r="AM142" s="88"/>
      <c r="AN142" s="88"/>
      <c r="AO142" s="88"/>
      <c r="AP142" s="88"/>
      <c r="AQ142" s="88"/>
      <c r="AR142" s="88"/>
      <c r="AS142" s="88"/>
      <c r="AT142" s="88"/>
    </row>
    <row r="143" spans="1:46" hidden="1" x14ac:dyDescent="0.2">
      <c r="A143" s="284" t="s">
        <v>188</v>
      </c>
      <c r="B143" s="457"/>
      <c r="C143" s="458"/>
      <c r="D143" s="458"/>
      <c r="E143" s="458"/>
      <c r="F143" s="458"/>
      <c r="G143" s="458"/>
      <c r="H143" s="458"/>
      <c r="I143" s="458"/>
      <c r="J143" s="458"/>
      <c r="K143" s="458"/>
      <c r="L143" s="458"/>
      <c r="M143" s="458"/>
      <c r="N143" s="459"/>
      <c r="P143" s="116"/>
      <c r="Q143" s="76"/>
      <c r="R143" s="97"/>
      <c r="S143" s="76"/>
      <c r="T143" s="76"/>
      <c r="U143" s="559"/>
      <c r="V143" s="559"/>
      <c r="W143" s="98"/>
      <c r="X143" s="76"/>
      <c r="Y143" s="45"/>
      <c r="Z143" s="45"/>
      <c r="AC143" s="45"/>
      <c r="AD143" s="12"/>
      <c r="AE143" s="76"/>
      <c r="AH143" s="88"/>
      <c r="AI143" s="88"/>
      <c r="AJ143" s="88"/>
      <c r="AK143" s="88"/>
      <c r="AL143" s="88"/>
      <c r="AM143" s="88"/>
      <c r="AN143" s="88"/>
      <c r="AO143" s="88"/>
      <c r="AP143" s="88"/>
      <c r="AQ143" s="88"/>
      <c r="AR143" s="88"/>
      <c r="AS143" s="88"/>
      <c r="AT143" s="88"/>
    </row>
    <row r="144" spans="1:46" hidden="1" x14ac:dyDescent="0.2">
      <c r="B144" s="143"/>
      <c r="C144" s="143"/>
      <c r="D144" s="143"/>
      <c r="E144" s="143"/>
      <c r="F144" s="143"/>
      <c r="G144" s="143"/>
      <c r="H144" s="143"/>
      <c r="I144" s="143"/>
      <c r="J144" s="12"/>
      <c r="K144" s="45"/>
      <c r="L144" s="137"/>
      <c r="M144" s="137"/>
      <c r="N144" s="137"/>
      <c r="P144" s="116"/>
      <c r="Q144" s="76"/>
      <c r="R144" s="97"/>
      <c r="S144" s="76"/>
      <c r="T144" s="76"/>
      <c r="U144" s="134"/>
      <c r="V144" s="134"/>
      <c r="W144" s="98"/>
      <c r="X144" s="76"/>
      <c r="Y144" s="45"/>
      <c r="Z144" s="45"/>
      <c r="AC144" s="45"/>
      <c r="AD144" s="12"/>
      <c r="AE144" s="76"/>
      <c r="AH144" s="88"/>
      <c r="AI144" s="88"/>
      <c r="AJ144" s="88"/>
      <c r="AK144" s="88"/>
      <c r="AL144" s="88"/>
      <c r="AM144" s="88"/>
      <c r="AN144" s="88"/>
      <c r="AO144" s="88"/>
      <c r="AP144" s="88"/>
      <c r="AQ144" s="88"/>
      <c r="AR144" s="88"/>
      <c r="AS144" s="88"/>
      <c r="AT144" s="88"/>
    </row>
    <row r="145" spans="2:46" x14ac:dyDescent="0.2">
      <c r="B145" s="143"/>
      <c r="C145" s="143"/>
      <c r="D145" s="143"/>
      <c r="E145" s="143"/>
      <c r="F145" s="143"/>
      <c r="G145" s="143"/>
      <c r="H145" s="143"/>
      <c r="I145" s="143"/>
      <c r="J145" s="12"/>
      <c r="K145" s="45"/>
      <c r="L145" s="137"/>
      <c r="M145" s="137"/>
      <c r="N145" s="137"/>
      <c r="P145" s="116"/>
      <c r="Q145" s="76"/>
      <c r="R145" s="275"/>
      <c r="S145" s="76"/>
      <c r="T145" s="76"/>
      <c r="U145" s="276"/>
      <c r="V145" s="276"/>
      <c r="W145" s="98"/>
      <c r="X145" s="76"/>
      <c r="Y145" s="45"/>
      <c r="Z145" s="45"/>
      <c r="AC145" s="45"/>
      <c r="AD145" s="12"/>
      <c r="AE145" s="76"/>
      <c r="AH145" s="88"/>
      <c r="AI145" s="88"/>
      <c r="AJ145" s="88"/>
      <c r="AK145" s="88"/>
      <c r="AL145" s="88"/>
      <c r="AM145" s="88"/>
      <c r="AN145" s="88"/>
      <c r="AO145" s="88"/>
      <c r="AP145" s="88"/>
      <c r="AQ145" s="88"/>
      <c r="AR145" s="88"/>
      <c r="AS145" s="88"/>
      <c r="AT145" s="88"/>
    </row>
    <row r="146" spans="2:46" ht="21" customHeight="1" x14ac:dyDescent="0.2">
      <c r="B146" s="410" t="s">
        <v>205</v>
      </c>
      <c r="C146" s="410"/>
      <c r="D146" s="410"/>
      <c r="E146" s="410"/>
      <c r="F146" s="410"/>
      <c r="H146" s="124"/>
      <c r="I146" s="124"/>
      <c r="J146" s="124"/>
      <c r="O146" s="40"/>
      <c r="P146" s="45"/>
      <c r="S146" s="48"/>
      <c r="T146" s="48"/>
      <c r="U146" s="48"/>
      <c r="W146" s="48"/>
    </row>
    <row r="147" spans="2:46" ht="19.5" customHeight="1" x14ac:dyDescent="0.2">
      <c r="B147" s="52" t="s">
        <v>307</v>
      </c>
      <c r="C147" s="51"/>
      <c r="D147" s="51"/>
      <c r="E147" s="51"/>
      <c r="F147" s="51"/>
      <c r="G147" s="51"/>
      <c r="H147" s="124"/>
      <c r="I147" s="124"/>
      <c r="J147" s="124"/>
      <c r="O147" s="40"/>
      <c r="P147" s="52"/>
      <c r="Q147" s="51"/>
      <c r="R147" s="51"/>
      <c r="S147" s="51"/>
      <c r="T147" s="51"/>
      <c r="U147" s="277"/>
      <c r="V147" s="48"/>
      <c r="W147" s="48"/>
      <c r="AG147" s="76"/>
      <c r="AH147" s="76"/>
    </row>
    <row r="148" spans="2:46" ht="19.5" customHeight="1" x14ac:dyDescent="0.2">
      <c r="B148" s="414" t="s">
        <v>308</v>
      </c>
      <c r="C148" s="415"/>
      <c r="D148" s="415"/>
      <c r="E148" s="415"/>
      <c r="F148" s="415"/>
      <c r="G148" s="415"/>
      <c r="H148" s="415"/>
      <c r="I148" s="416"/>
      <c r="J148" s="124"/>
      <c r="O148" s="40"/>
      <c r="P148" s="404"/>
      <c r="Q148" s="404"/>
      <c r="R148" s="404"/>
      <c r="S148" s="404"/>
      <c r="T148" s="290"/>
      <c r="U148" s="277"/>
      <c r="AG148" s="76"/>
      <c r="AH148" s="76"/>
    </row>
    <row r="149" spans="2:46" ht="19.5" customHeight="1" x14ac:dyDescent="0.2">
      <c r="B149" s="411"/>
      <c r="C149" s="412"/>
      <c r="D149" s="412"/>
      <c r="E149" s="412"/>
      <c r="F149" s="412"/>
      <c r="G149" s="412"/>
      <c r="H149" s="412"/>
      <c r="I149" s="413"/>
      <c r="J149" s="124"/>
      <c r="O149" s="40"/>
      <c r="P149" s="51"/>
      <c r="Q149" s="51"/>
      <c r="R149" s="51"/>
      <c r="S149" s="51"/>
      <c r="T149" s="51"/>
      <c r="U149" s="277"/>
      <c r="AG149" s="78"/>
      <c r="AH149" s="78"/>
    </row>
    <row r="150" spans="2:46" ht="19.5" customHeight="1" x14ac:dyDescent="0.2">
      <c r="B150" s="411"/>
      <c r="C150" s="412"/>
      <c r="D150" s="412"/>
      <c r="E150" s="412"/>
      <c r="F150" s="412"/>
      <c r="G150" s="412"/>
      <c r="H150" s="412"/>
      <c r="I150" s="413"/>
      <c r="O150" s="40"/>
      <c r="P150" s="51"/>
      <c r="Q150" s="51"/>
      <c r="R150" s="51"/>
      <c r="S150" s="51"/>
      <c r="T150" s="51"/>
      <c r="U150" s="277"/>
      <c r="X150" s="431"/>
      <c r="Y150" s="431"/>
      <c r="Z150" s="431"/>
      <c r="AA150" s="431"/>
      <c r="AB150" s="431"/>
      <c r="AG150" s="78"/>
      <c r="AH150" s="78"/>
    </row>
    <row r="151" spans="2:46" ht="19.5" customHeight="1" x14ac:dyDescent="0.2">
      <c r="B151" s="378"/>
      <c r="C151" s="378"/>
      <c r="D151" s="378"/>
      <c r="E151" s="378"/>
      <c r="F151" s="378"/>
      <c r="G151" s="378"/>
      <c r="H151" s="378"/>
      <c r="I151" s="378"/>
      <c r="O151" s="40"/>
      <c r="P151" s="51"/>
      <c r="Q151" s="51"/>
      <c r="R151" s="51"/>
      <c r="S151" s="51"/>
      <c r="T151" s="51"/>
      <c r="U151" s="277"/>
      <c r="X151" s="431"/>
      <c r="Y151" s="431"/>
      <c r="Z151" s="431"/>
      <c r="AA151" s="431"/>
      <c r="AB151" s="431"/>
      <c r="AG151" s="78"/>
      <c r="AH151" s="78"/>
    </row>
    <row r="152" spans="2:46" ht="19.5" customHeight="1" x14ac:dyDescent="0.2">
      <c r="B152" s="51"/>
      <c r="C152" s="51"/>
      <c r="D152" s="51"/>
      <c r="E152" s="51"/>
      <c r="F152" s="51"/>
      <c r="G152" s="51"/>
      <c r="H152" s="51"/>
      <c r="I152" s="51"/>
      <c r="J152" s="12"/>
      <c r="O152" s="40"/>
      <c r="P152" s="12"/>
      <c r="Q152" s="12"/>
      <c r="R152" s="12"/>
      <c r="S152" s="12"/>
      <c r="T152" s="12"/>
      <c r="U152" s="277"/>
      <c r="X152" s="431"/>
      <c r="Y152" s="431"/>
      <c r="Z152" s="431"/>
      <c r="AA152" s="431"/>
      <c r="AB152" s="431"/>
      <c r="AG152" s="78"/>
      <c r="AH152" s="78"/>
    </row>
    <row r="153" spans="2:46" ht="19.5" hidden="1" customHeight="1" x14ac:dyDescent="0.2">
      <c r="B153" s="52" t="s">
        <v>206</v>
      </c>
      <c r="C153" s="51"/>
      <c r="D153" s="51"/>
      <c r="E153" s="51"/>
      <c r="F153" s="51"/>
      <c r="G153" s="51"/>
      <c r="J153" s="66" t="s">
        <v>309</v>
      </c>
      <c r="O153" s="40"/>
      <c r="P153" s="52"/>
      <c r="Q153" s="51"/>
      <c r="R153" s="51"/>
      <c r="S153" s="51"/>
      <c r="T153" s="51"/>
      <c r="U153" s="277"/>
      <c r="X153" s="431"/>
      <c r="Y153" s="431"/>
      <c r="Z153" s="431"/>
      <c r="AA153" s="431"/>
      <c r="AB153" s="431"/>
      <c r="AG153" s="78"/>
      <c r="AH153" s="78"/>
    </row>
    <row r="154" spans="2:46" ht="19.5" hidden="1" customHeight="1" x14ac:dyDescent="0.2">
      <c r="B154" s="403" t="s">
        <v>194</v>
      </c>
      <c r="C154" s="403"/>
      <c r="D154" s="403"/>
      <c r="E154" s="403"/>
      <c r="F154" s="403"/>
      <c r="G154" s="403"/>
      <c r="H154" s="403"/>
      <c r="I154" s="403"/>
      <c r="O154" s="40"/>
      <c r="P154" s="404"/>
      <c r="Q154" s="404"/>
      <c r="R154" s="404"/>
      <c r="S154" s="404"/>
      <c r="T154" s="290"/>
      <c r="U154" s="277"/>
      <c r="X154" s="431"/>
      <c r="Y154" s="431"/>
      <c r="Z154" s="431"/>
      <c r="AA154" s="431"/>
      <c r="AB154" s="431"/>
      <c r="AG154" s="76"/>
      <c r="AH154" s="76"/>
    </row>
    <row r="155" spans="2:46" ht="19.5" hidden="1" customHeight="1" x14ac:dyDescent="0.2">
      <c r="B155" s="378"/>
      <c r="C155" s="378"/>
      <c r="D155" s="378"/>
      <c r="E155" s="378"/>
      <c r="F155" s="378"/>
      <c r="G155" s="378"/>
      <c r="H155" s="378"/>
      <c r="I155" s="378"/>
      <c r="O155" s="40"/>
      <c r="P155" s="51"/>
      <c r="Q155" s="51"/>
      <c r="R155" s="51"/>
      <c r="S155" s="51"/>
      <c r="T155" s="51"/>
      <c r="U155" s="277"/>
      <c r="X155" s="431"/>
      <c r="Y155" s="431"/>
      <c r="Z155" s="431"/>
      <c r="AA155" s="431"/>
      <c r="AB155" s="431"/>
      <c r="AG155" s="78"/>
      <c r="AH155" s="78"/>
    </row>
    <row r="156" spans="2:46" ht="19.5" hidden="1" customHeight="1" x14ac:dyDescent="0.2">
      <c r="B156" s="378"/>
      <c r="C156" s="378"/>
      <c r="D156" s="378"/>
      <c r="E156" s="378"/>
      <c r="F156" s="378"/>
      <c r="G156" s="378"/>
      <c r="H156" s="378"/>
      <c r="I156" s="378"/>
      <c r="O156" s="40"/>
      <c r="P156" s="51"/>
      <c r="Q156" s="51"/>
      <c r="R156" s="51"/>
      <c r="S156" s="51"/>
      <c r="T156" s="51"/>
      <c r="U156" s="277"/>
      <c r="X156" s="431"/>
      <c r="Y156" s="431"/>
      <c r="Z156" s="431"/>
      <c r="AA156" s="431"/>
      <c r="AB156" s="431"/>
      <c r="AG156" s="78"/>
      <c r="AH156" s="78"/>
    </row>
    <row r="157" spans="2:46" ht="19.5" hidden="1" customHeight="1" x14ac:dyDescent="0.2">
      <c r="B157" s="378"/>
      <c r="C157" s="378"/>
      <c r="D157" s="378"/>
      <c r="E157" s="378"/>
      <c r="F157" s="378"/>
      <c r="G157" s="378"/>
      <c r="H157" s="378"/>
      <c r="I157" s="378"/>
      <c r="O157" s="40"/>
      <c r="P157" s="51"/>
      <c r="Q157" s="51"/>
      <c r="R157" s="51"/>
      <c r="S157" s="51"/>
      <c r="T157" s="51"/>
      <c r="U157" s="277"/>
      <c r="X157" s="431"/>
      <c r="Y157" s="431"/>
      <c r="Z157" s="431"/>
      <c r="AA157" s="431"/>
      <c r="AB157" s="431"/>
      <c r="AG157" s="78"/>
      <c r="AH157" s="78"/>
    </row>
    <row r="158" spans="2:46" ht="19.5" hidden="1" customHeight="1" x14ac:dyDescent="0.2">
      <c r="B158" s="51"/>
      <c r="C158" s="51"/>
      <c r="D158" s="51"/>
      <c r="E158" s="51"/>
      <c r="F158" s="51"/>
      <c r="G158" s="51"/>
      <c r="H158" s="51"/>
      <c r="I158" s="51"/>
      <c r="J158" s="12"/>
      <c r="O158" s="40"/>
      <c r="P158" s="12"/>
      <c r="Q158" s="12"/>
      <c r="R158" s="12"/>
      <c r="S158" s="12"/>
      <c r="T158" s="12"/>
      <c r="U158" s="277"/>
      <c r="X158" s="431"/>
      <c r="Y158" s="431"/>
      <c r="Z158" s="431"/>
      <c r="AA158" s="431"/>
      <c r="AB158" s="431"/>
      <c r="AG158" s="78"/>
      <c r="AH158" s="78"/>
    </row>
    <row r="159" spans="2:46" ht="19.5" hidden="1" customHeight="1" x14ac:dyDescent="0.2">
      <c r="B159" s="52" t="s">
        <v>131</v>
      </c>
      <c r="C159" s="51"/>
      <c r="D159" s="51"/>
      <c r="E159" s="51"/>
      <c r="F159" s="51"/>
      <c r="G159" s="51"/>
      <c r="J159" s="66" t="s">
        <v>309</v>
      </c>
      <c r="O159" s="40"/>
      <c r="P159" s="52"/>
      <c r="Q159" s="51"/>
      <c r="R159" s="51"/>
      <c r="S159" s="51"/>
      <c r="T159" s="51"/>
      <c r="U159" s="277"/>
      <c r="X159" s="431"/>
      <c r="Y159" s="431"/>
      <c r="Z159" s="431"/>
      <c r="AA159" s="431"/>
      <c r="AB159" s="431"/>
      <c r="AG159" s="78"/>
      <c r="AH159" s="78"/>
    </row>
    <row r="160" spans="2:46" ht="19.5" hidden="1" customHeight="1" x14ac:dyDescent="0.2">
      <c r="B160" s="403" t="s">
        <v>132</v>
      </c>
      <c r="C160" s="403"/>
      <c r="D160" s="403"/>
      <c r="E160" s="403"/>
      <c r="F160" s="403"/>
      <c r="G160" s="403"/>
      <c r="H160" s="403"/>
      <c r="I160" s="403"/>
      <c r="O160" s="40"/>
      <c r="P160" s="404"/>
      <c r="Q160" s="404"/>
      <c r="R160" s="404"/>
      <c r="S160" s="404"/>
      <c r="T160" s="290"/>
      <c r="U160" s="277"/>
      <c r="X160" s="431"/>
      <c r="Y160" s="431"/>
      <c r="Z160" s="431"/>
      <c r="AA160" s="431"/>
      <c r="AB160" s="431"/>
      <c r="AG160" s="76"/>
      <c r="AH160" s="76"/>
    </row>
    <row r="161" spans="2:34" ht="19.5" hidden="1" customHeight="1" x14ac:dyDescent="0.2">
      <c r="B161" s="378"/>
      <c r="C161" s="378"/>
      <c r="D161" s="378"/>
      <c r="E161" s="378"/>
      <c r="F161" s="378"/>
      <c r="G161" s="378"/>
      <c r="H161" s="378"/>
      <c r="I161" s="378"/>
      <c r="O161" s="40"/>
      <c r="P161" s="51"/>
      <c r="Q161" s="51"/>
      <c r="R161" s="51"/>
      <c r="S161" s="51"/>
      <c r="T161" s="51"/>
      <c r="U161" s="277"/>
      <c r="X161" s="431"/>
      <c r="Y161" s="431"/>
      <c r="Z161" s="431"/>
      <c r="AA161" s="431"/>
      <c r="AB161" s="431"/>
      <c r="AG161" s="78"/>
      <c r="AH161" s="78"/>
    </row>
    <row r="162" spans="2:34" ht="19.5" hidden="1" customHeight="1" x14ac:dyDescent="0.2">
      <c r="B162" s="378"/>
      <c r="C162" s="378"/>
      <c r="D162" s="378"/>
      <c r="E162" s="378"/>
      <c r="F162" s="378"/>
      <c r="G162" s="378"/>
      <c r="H162" s="378"/>
      <c r="I162" s="378"/>
      <c r="O162" s="40"/>
      <c r="P162" s="51"/>
      <c r="Q162" s="51"/>
      <c r="R162" s="51"/>
      <c r="S162" s="51"/>
      <c r="T162" s="51"/>
      <c r="U162" s="277"/>
      <c r="X162" s="431"/>
      <c r="Y162" s="431"/>
      <c r="Z162" s="431"/>
      <c r="AA162" s="431"/>
      <c r="AB162" s="431"/>
      <c r="AG162" s="78"/>
      <c r="AH162" s="78"/>
    </row>
    <row r="163" spans="2:34" ht="19.5" hidden="1" customHeight="1" x14ac:dyDescent="0.2">
      <c r="B163" s="378"/>
      <c r="C163" s="378"/>
      <c r="D163" s="378"/>
      <c r="E163" s="378"/>
      <c r="F163" s="378"/>
      <c r="G163" s="378"/>
      <c r="H163" s="378"/>
      <c r="I163" s="378"/>
      <c r="O163" s="40"/>
      <c r="P163" s="51"/>
      <c r="Q163" s="51"/>
      <c r="R163" s="51"/>
      <c r="S163" s="51"/>
      <c r="T163" s="51"/>
      <c r="U163" s="277"/>
      <c r="X163" s="431"/>
      <c r="Y163" s="431"/>
      <c r="Z163" s="431"/>
      <c r="AA163" s="431"/>
      <c r="AB163" s="431"/>
      <c r="AG163" s="78"/>
      <c r="AH163" s="78"/>
    </row>
    <row r="164" spans="2:34" ht="19.5" hidden="1" customHeight="1" x14ac:dyDescent="0.2">
      <c r="B164" s="51"/>
      <c r="C164" s="51"/>
      <c r="D164" s="51"/>
      <c r="E164" s="51"/>
      <c r="F164" s="51"/>
      <c r="G164" s="51"/>
      <c r="O164" s="40"/>
      <c r="P164" s="51"/>
      <c r="Q164" s="51"/>
      <c r="R164" s="51"/>
      <c r="S164" s="51"/>
      <c r="T164" s="51"/>
      <c r="U164" s="277"/>
      <c r="X164" s="431"/>
      <c r="Y164" s="431"/>
      <c r="Z164" s="431"/>
      <c r="AA164" s="431"/>
      <c r="AB164" s="431"/>
      <c r="AG164" s="78"/>
      <c r="AH164" s="78"/>
    </row>
    <row r="165" spans="2:34" ht="19.5" customHeight="1" x14ac:dyDescent="0.2">
      <c r="B165" s="52" t="s">
        <v>65</v>
      </c>
      <c r="C165" s="51"/>
      <c r="D165" s="51"/>
      <c r="E165" s="51"/>
      <c r="F165" s="51"/>
      <c r="G165" s="51"/>
      <c r="O165" s="40"/>
      <c r="P165" s="52"/>
      <c r="Q165" s="51"/>
      <c r="R165" s="51"/>
      <c r="S165" s="51"/>
      <c r="T165" s="51"/>
      <c r="U165" s="277"/>
      <c r="X165" s="431"/>
      <c r="Y165" s="431"/>
      <c r="Z165" s="431"/>
      <c r="AA165" s="431"/>
      <c r="AB165" s="431"/>
      <c r="AG165" s="78"/>
      <c r="AH165" s="78"/>
    </row>
    <row r="166" spans="2:34" ht="19.5" customHeight="1" x14ac:dyDescent="0.2">
      <c r="B166" s="403" t="s">
        <v>64</v>
      </c>
      <c r="C166" s="403"/>
      <c r="D166" s="403"/>
      <c r="E166" s="403"/>
      <c r="F166" s="403"/>
      <c r="G166" s="403"/>
      <c r="H166" s="403"/>
      <c r="I166" s="403"/>
      <c r="O166" s="40"/>
      <c r="P166" s="448"/>
      <c r="Q166" s="448"/>
      <c r="R166" s="448"/>
      <c r="S166" s="448"/>
      <c r="T166" s="290"/>
      <c r="U166" s="277"/>
      <c r="X166" s="431"/>
      <c r="Y166" s="431"/>
      <c r="Z166" s="431"/>
      <c r="AA166" s="431"/>
      <c r="AB166" s="431"/>
      <c r="AG166" s="76"/>
      <c r="AH166" s="76"/>
    </row>
    <row r="167" spans="2:34" ht="19.5" customHeight="1" x14ac:dyDescent="0.2">
      <c r="B167" s="378"/>
      <c r="C167" s="378"/>
      <c r="D167" s="378"/>
      <c r="E167" s="378"/>
      <c r="F167" s="378"/>
      <c r="G167" s="378"/>
      <c r="H167" s="378"/>
      <c r="I167" s="378"/>
      <c r="O167" s="40"/>
      <c r="P167" s="51"/>
      <c r="Q167" s="51"/>
      <c r="R167" s="51"/>
      <c r="S167" s="51"/>
      <c r="T167" s="51"/>
      <c r="U167" s="48"/>
      <c r="X167" s="431"/>
      <c r="Y167" s="431"/>
      <c r="Z167" s="431"/>
      <c r="AA167" s="431"/>
      <c r="AB167" s="431"/>
      <c r="AG167" s="48"/>
      <c r="AH167" s="48"/>
    </row>
    <row r="168" spans="2:34" ht="19.5" customHeight="1" x14ac:dyDescent="0.2">
      <c r="B168" s="378"/>
      <c r="C168" s="378"/>
      <c r="D168" s="378"/>
      <c r="E168" s="378"/>
      <c r="F168" s="378"/>
      <c r="G168" s="378"/>
      <c r="H168" s="378"/>
      <c r="I168" s="378"/>
      <c r="O168" s="40"/>
      <c r="P168" s="51"/>
      <c r="Q168" s="51"/>
      <c r="R168" s="51"/>
      <c r="S168" s="51"/>
      <c r="T168" s="51"/>
      <c r="U168" s="48"/>
      <c r="X168" s="431"/>
      <c r="Y168" s="431"/>
      <c r="Z168" s="431"/>
      <c r="AA168" s="431"/>
      <c r="AB168" s="431"/>
      <c r="AG168" s="48"/>
      <c r="AH168" s="48"/>
    </row>
    <row r="169" spans="2:34" ht="19.5" customHeight="1" x14ac:dyDescent="0.2">
      <c r="B169" s="378"/>
      <c r="C169" s="378"/>
      <c r="D169" s="378"/>
      <c r="E169" s="378"/>
      <c r="F169" s="378"/>
      <c r="G169" s="378"/>
      <c r="H169" s="378"/>
      <c r="I169" s="378"/>
      <c r="K169" s="51"/>
      <c r="L169" s="51"/>
      <c r="M169" s="51"/>
      <c r="N169" s="51"/>
      <c r="O169" s="51"/>
      <c r="P169" s="51"/>
      <c r="U169" s="48"/>
      <c r="X169" s="431"/>
      <c r="Y169" s="431"/>
      <c r="Z169" s="431"/>
      <c r="AA169" s="431"/>
      <c r="AB169" s="431"/>
      <c r="AG169" s="48"/>
      <c r="AH169" s="48"/>
    </row>
    <row r="170" spans="2:34" ht="17.25" customHeight="1" x14ac:dyDescent="0.2">
      <c r="B170" s="63"/>
      <c r="C170" s="63"/>
      <c r="D170" s="63"/>
      <c r="E170" s="63"/>
      <c r="F170" s="63"/>
      <c r="G170" s="51"/>
      <c r="H170" s="55"/>
      <c r="I170" s="55"/>
      <c r="J170" s="55"/>
      <c r="K170" s="51"/>
      <c r="L170" s="51"/>
      <c r="M170" s="51"/>
      <c r="N170" s="51"/>
      <c r="O170" s="51"/>
      <c r="P170" s="54"/>
      <c r="Q170" s="45"/>
      <c r="S170" s="48"/>
      <c r="T170" s="48"/>
      <c r="U170" s="48"/>
      <c r="X170" s="431"/>
      <c r="Y170" s="431"/>
      <c r="Z170" s="431"/>
      <c r="AA170" s="431"/>
      <c r="AB170" s="431"/>
      <c r="AG170" s="48"/>
      <c r="AH170" s="48"/>
    </row>
    <row r="171" spans="2:34" ht="17.25" customHeight="1" x14ac:dyDescent="0.2">
      <c r="B171" s="46" t="s">
        <v>38</v>
      </c>
      <c r="C171" s="46"/>
      <c r="D171" s="46"/>
      <c r="E171" s="46"/>
      <c r="F171" s="46"/>
      <c r="G171" s="51"/>
      <c r="H171" s="51"/>
      <c r="I171" s="51"/>
      <c r="J171" s="51"/>
      <c r="K171" s="51"/>
      <c r="L171" s="51"/>
      <c r="M171" s="51"/>
      <c r="N171" s="51"/>
      <c r="O171" s="51"/>
      <c r="P171" s="54"/>
      <c r="S171" s="48"/>
      <c r="T171" s="48"/>
      <c r="U171" s="48"/>
      <c r="X171" s="431"/>
      <c r="Y171" s="431"/>
      <c r="Z171" s="431"/>
      <c r="AA171" s="431"/>
      <c r="AB171" s="431"/>
      <c r="AG171" s="48"/>
      <c r="AH171" s="48"/>
    </row>
    <row r="172" spans="2:34" ht="33" customHeight="1" x14ac:dyDescent="0.2">
      <c r="B172" s="414" t="s">
        <v>39</v>
      </c>
      <c r="C172" s="461"/>
      <c r="D172" s="461"/>
      <c r="E172" s="461"/>
      <c r="F172" s="461"/>
      <c r="G172" s="461"/>
      <c r="H172" s="461"/>
      <c r="I172" s="461"/>
      <c r="J172" s="151"/>
      <c r="K172" s="143"/>
      <c r="L172" s="143"/>
      <c r="M172" s="143"/>
      <c r="N172" s="143"/>
      <c r="O172" s="48"/>
      <c r="P172" s="48"/>
      <c r="Q172" s="48"/>
      <c r="R172" s="48"/>
      <c r="S172" s="48"/>
      <c r="T172" s="48"/>
      <c r="U172" s="48"/>
      <c r="X172" s="431"/>
      <c r="Y172" s="431"/>
      <c r="Z172" s="431"/>
      <c r="AA172" s="431"/>
      <c r="AB172" s="431"/>
      <c r="AG172" s="48"/>
      <c r="AH172" s="48"/>
    </row>
    <row r="173" spans="2:34" ht="17.25" customHeight="1" x14ac:dyDescent="0.2">
      <c r="B173" s="641"/>
      <c r="C173" s="642"/>
      <c r="D173" s="642"/>
      <c r="E173" s="642"/>
      <c r="F173" s="642"/>
      <c r="G173" s="642"/>
      <c r="H173" s="642"/>
      <c r="I173" s="642"/>
      <c r="J173" s="152"/>
      <c r="K173" s="153"/>
      <c r="L173" s="153"/>
      <c r="M173" s="153"/>
      <c r="N173" s="153"/>
      <c r="O173" s="48"/>
      <c r="P173" s="48"/>
      <c r="Q173" s="48"/>
      <c r="R173" s="48"/>
      <c r="S173" s="48"/>
      <c r="T173" s="48"/>
      <c r="U173" s="48"/>
      <c r="X173" s="431"/>
      <c r="Y173" s="431"/>
      <c r="Z173" s="431"/>
      <c r="AA173" s="431"/>
      <c r="AB173" s="431"/>
      <c r="AG173" s="48"/>
      <c r="AH173" s="48"/>
    </row>
    <row r="174" spans="2:34" ht="12.75" customHeight="1" x14ac:dyDescent="0.2">
      <c r="B174" s="643"/>
      <c r="C174" s="644"/>
      <c r="D174" s="644"/>
      <c r="E174" s="644"/>
      <c r="F174" s="644"/>
      <c r="G174" s="644"/>
      <c r="H174" s="644"/>
      <c r="I174" s="644"/>
      <c r="J174" s="152"/>
      <c r="K174" s="153"/>
      <c r="L174" s="153"/>
      <c r="M174" s="153"/>
      <c r="N174" s="153"/>
      <c r="O174" s="40"/>
      <c r="X174" s="431"/>
      <c r="Y174" s="431"/>
      <c r="Z174" s="431"/>
      <c r="AA174" s="431"/>
      <c r="AB174" s="431"/>
    </row>
    <row r="175" spans="2:34" ht="12.75" customHeight="1" x14ac:dyDescent="0.2">
      <c r="B175" s="643"/>
      <c r="C175" s="644"/>
      <c r="D175" s="644"/>
      <c r="E175" s="644"/>
      <c r="F175" s="644"/>
      <c r="G175" s="644"/>
      <c r="H175" s="644"/>
      <c r="I175" s="644"/>
      <c r="J175" s="152"/>
      <c r="K175" s="153"/>
      <c r="L175" s="153"/>
      <c r="M175" s="153"/>
      <c r="N175" s="153"/>
      <c r="O175" s="40"/>
      <c r="X175" s="431"/>
      <c r="Y175" s="431"/>
      <c r="Z175" s="431"/>
      <c r="AA175" s="431"/>
      <c r="AB175" s="431"/>
    </row>
    <row r="176" spans="2:34" ht="12.75" customHeight="1" x14ac:dyDescent="0.2">
      <c r="B176" s="643"/>
      <c r="C176" s="644"/>
      <c r="D176" s="644"/>
      <c r="E176" s="644"/>
      <c r="F176" s="644"/>
      <c r="G176" s="644"/>
      <c r="H176" s="644"/>
      <c r="I176" s="644"/>
      <c r="J176" s="152"/>
      <c r="K176" s="153"/>
      <c r="L176" s="153"/>
      <c r="M176" s="153"/>
      <c r="N176" s="153"/>
      <c r="O176" s="40"/>
      <c r="X176" s="431"/>
      <c r="Y176" s="431"/>
      <c r="Z176" s="431"/>
      <c r="AA176" s="431"/>
      <c r="AB176" s="431"/>
    </row>
    <row r="177" spans="1:46" ht="12.75" customHeight="1" x14ac:dyDescent="0.2">
      <c r="B177" s="643"/>
      <c r="C177" s="644"/>
      <c r="D177" s="644"/>
      <c r="E177" s="644"/>
      <c r="F177" s="644"/>
      <c r="G177" s="644"/>
      <c r="H177" s="644"/>
      <c r="I177" s="644"/>
      <c r="J177" s="152"/>
      <c r="K177" s="153"/>
      <c r="L177" s="153"/>
      <c r="M177" s="153"/>
      <c r="N177" s="153"/>
      <c r="O177" s="40"/>
      <c r="X177" s="431"/>
      <c r="Y177" s="431"/>
      <c r="Z177" s="431"/>
      <c r="AA177" s="431"/>
      <c r="AB177" s="431"/>
    </row>
    <row r="178" spans="1:46" ht="12.75" customHeight="1" x14ac:dyDescent="0.2">
      <c r="B178" s="643"/>
      <c r="C178" s="644"/>
      <c r="D178" s="644"/>
      <c r="E178" s="644"/>
      <c r="F178" s="644"/>
      <c r="G178" s="644"/>
      <c r="H178" s="644"/>
      <c r="I178" s="644"/>
      <c r="J178" s="152"/>
      <c r="K178" s="153"/>
      <c r="L178" s="153"/>
      <c r="M178" s="153"/>
      <c r="N178" s="153"/>
      <c r="O178" s="40"/>
      <c r="X178" s="431"/>
      <c r="Y178" s="431"/>
      <c r="Z178" s="431"/>
      <c r="AA178" s="431"/>
      <c r="AB178" s="431"/>
    </row>
    <row r="179" spans="1:46" s="39" customFormat="1" ht="12.75" customHeight="1" x14ac:dyDescent="0.2">
      <c r="A179" s="284"/>
      <c r="B179" s="643"/>
      <c r="C179" s="644"/>
      <c r="D179" s="644"/>
      <c r="E179" s="644"/>
      <c r="F179" s="644"/>
      <c r="G179" s="644"/>
      <c r="H179" s="644"/>
      <c r="I179" s="644"/>
      <c r="J179" s="148"/>
      <c r="K179" s="149"/>
      <c r="L179" s="149"/>
      <c r="M179" s="149"/>
      <c r="N179" s="149"/>
      <c r="X179" s="431"/>
      <c r="Y179" s="431"/>
      <c r="Z179" s="431"/>
      <c r="AA179" s="431"/>
      <c r="AB179" s="431"/>
    </row>
    <row r="180" spans="1:46" ht="12.75" customHeight="1" x14ac:dyDescent="0.2">
      <c r="B180" s="643"/>
      <c r="C180" s="644"/>
      <c r="D180" s="644"/>
      <c r="E180" s="644"/>
      <c r="F180" s="644"/>
      <c r="G180" s="644"/>
      <c r="H180" s="644"/>
      <c r="I180" s="644"/>
      <c r="J180" s="148"/>
      <c r="K180" s="149"/>
      <c r="L180" s="149"/>
      <c r="M180" s="149"/>
      <c r="N180" s="149"/>
      <c r="O180" s="40"/>
      <c r="X180" s="431"/>
      <c r="Y180" s="431"/>
      <c r="Z180" s="431"/>
      <c r="AA180" s="431"/>
      <c r="AB180" s="431"/>
    </row>
    <row r="181" spans="1:46" s="39" customFormat="1" ht="12.75" customHeight="1" x14ac:dyDescent="0.2">
      <c r="A181" s="284"/>
      <c r="B181" s="643"/>
      <c r="C181" s="644"/>
      <c r="D181" s="644"/>
      <c r="E181" s="644"/>
      <c r="F181" s="644"/>
      <c r="G181" s="644"/>
      <c r="H181" s="644"/>
      <c r="I181" s="644"/>
      <c r="J181" s="148"/>
      <c r="K181" s="149"/>
      <c r="L181" s="149"/>
      <c r="M181" s="149"/>
      <c r="N181" s="149"/>
      <c r="X181" s="431"/>
      <c r="Y181" s="431"/>
      <c r="Z181" s="431"/>
      <c r="AA181" s="431"/>
      <c r="AB181" s="431"/>
      <c r="AH181" s="40"/>
    </row>
    <row r="182" spans="1:46" s="39" customFormat="1" ht="15" customHeight="1" x14ac:dyDescent="0.2">
      <c r="A182" s="284"/>
      <c r="B182" s="645"/>
      <c r="C182" s="646"/>
      <c r="D182" s="646"/>
      <c r="E182" s="646"/>
      <c r="F182" s="646"/>
      <c r="G182" s="646"/>
      <c r="H182" s="646"/>
      <c r="I182" s="646"/>
      <c r="J182" s="148"/>
      <c r="K182" s="149"/>
      <c r="L182" s="149"/>
      <c r="M182" s="149"/>
      <c r="N182" s="149"/>
      <c r="X182" s="431"/>
      <c r="Y182" s="431"/>
      <c r="Z182" s="431"/>
      <c r="AA182" s="431"/>
      <c r="AB182" s="431"/>
    </row>
    <row r="183" spans="1:46" s="39" customFormat="1" x14ac:dyDescent="0.2">
      <c r="A183" s="284"/>
      <c r="P183" s="159"/>
      <c r="Q183" s="128"/>
      <c r="R183" s="128"/>
      <c r="S183" s="128"/>
      <c r="T183" s="128"/>
      <c r="U183" s="128"/>
      <c r="X183" s="431"/>
      <c r="Y183" s="431"/>
      <c r="Z183" s="431"/>
      <c r="AA183" s="431"/>
      <c r="AB183" s="431"/>
    </row>
    <row r="184" spans="1:46" s="39" customFormat="1" ht="15" customHeight="1" x14ac:dyDescent="0.2">
      <c r="A184" s="284"/>
      <c r="B184" s="52" t="s">
        <v>207</v>
      </c>
      <c r="C184" s="51"/>
      <c r="D184" s="51"/>
      <c r="M184" s="73"/>
      <c r="N184" s="53"/>
      <c r="O184" s="53"/>
      <c r="P184" s="52" t="s">
        <v>161</v>
      </c>
      <c r="Q184" s="51"/>
      <c r="R184" s="51"/>
      <c r="S184" s="51"/>
      <c r="W184" s="51"/>
      <c r="X184" s="431"/>
      <c r="Y184" s="431"/>
      <c r="Z184" s="431"/>
      <c r="AA184" s="431"/>
      <c r="AB184" s="431"/>
    </row>
    <row r="185" spans="1:46" s="39" customFormat="1" ht="19.5" customHeight="1" x14ac:dyDescent="0.2">
      <c r="A185" s="284"/>
      <c r="B185" s="403" t="s">
        <v>163</v>
      </c>
      <c r="C185" s="403"/>
      <c r="D185" s="403"/>
      <c r="E185" s="403"/>
      <c r="F185" s="403"/>
      <c r="G185" s="403"/>
      <c r="H185" s="403"/>
      <c r="I185" s="403"/>
      <c r="J185" s="40"/>
      <c r="K185" s="40"/>
      <c r="L185" s="40"/>
      <c r="P185" s="414" t="s">
        <v>162</v>
      </c>
      <c r="Q185" s="415"/>
      <c r="R185" s="415"/>
      <c r="S185" s="415"/>
      <c r="T185" s="415"/>
      <c r="U185" s="415"/>
      <c r="V185" s="415"/>
      <c r="W185" s="449"/>
      <c r="X185" s="431"/>
      <c r="Y185" s="431"/>
      <c r="Z185" s="431"/>
      <c r="AA185" s="431"/>
      <c r="AB185" s="431"/>
    </row>
    <row r="186" spans="1:46" s="39" customFormat="1" ht="19.5" customHeight="1" x14ac:dyDescent="0.2">
      <c r="A186" s="284"/>
      <c r="B186" s="378"/>
      <c r="C186" s="378"/>
      <c r="D186" s="378"/>
      <c r="E186" s="378"/>
      <c r="F186" s="378"/>
      <c r="G186" s="378"/>
      <c r="H186" s="378"/>
      <c r="I186" s="378"/>
      <c r="J186" s="40"/>
      <c r="K186" s="40"/>
      <c r="L186" s="40"/>
      <c r="O186" s="171"/>
      <c r="P186" s="391"/>
      <c r="Q186" s="392"/>
      <c r="R186" s="392"/>
      <c r="S186" s="392"/>
      <c r="T186" s="392"/>
      <c r="U186" s="392"/>
      <c r="V186" s="392"/>
      <c r="W186" s="393"/>
      <c r="X186" s="431"/>
      <c r="Y186" s="431"/>
      <c r="Z186" s="431"/>
      <c r="AA186" s="431"/>
      <c r="AB186" s="431"/>
    </row>
    <row r="187" spans="1:46" s="39" customFormat="1" ht="19.5" customHeight="1" x14ac:dyDescent="0.2">
      <c r="A187" s="284"/>
      <c r="B187" s="378"/>
      <c r="C187" s="378"/>
      <c r="D187" s="378"/>
      <c r="E187" s="378"/>
      <c r="F187" s="378"/>
      <c r="G187" s="378"/>
      <c r="H187" s="378"/>
      <c r="I187" s="378"/>
      <c r="J187" s="40"/>
      <c r="K187" s="40"/>
      <c r="L187" s="40"/>
      <c r="P187" s="391"/>
      <c r="Q187" s="392"/>
      <c r="R187" s="392"/>
      <c r="S187" s="392"/>
      <c r="T187" s="392"/>
      <c r="U187" s="392"/>
      <c r="V187" s="392"/>
      <c r="W187" s="393"/>
      <c r="X187" s="431"/>
      <c r="Y187" s="431"/>
      <c r="Z187" s="431"/>
      <c r="AA187" s="431"/>
      <c r="AB187" s="431"/>
    </row>
    <row r="188" spans="1:46" s="39" customFormat="1" ht="19.5" customHeight="1" x14ac:dyDescent="0.2">
      <c r="A188" s="284"/>
      <c r="B188" s="411"/>
      <c r="C188" s="412"/>
      <c r="D188" s="412"/>
      <c r="E188" s="412"/>
      <c r="F188" s="412"/>
      <c r="G188" s="412"/>
      <c r="H188" s="412"/>
      <c r="I188" s="413"/>
      <c r="J188" s="40"/>
      <c r="K188" s="40"/>
      <c r="L188" s="40"/>
      <c r="P188" s="391"/>
      <c r="Q188" s="392"/>
      <c r="R188" s="392"/>
      <c r="S188" s="392"/>
      <c r="T188" s="392"/>
      <c r="U188" s="392"/>
      <c r="V188" s="392"/>
      <c r="W188" s="393"/>
      <c r="X188" s="431"/>
      <c r="Y188" s="431"/>
      <c r="Z188" s="431"/>
      <c r="AA188" s="431"/>
      <c r="AB188" s="431"/>
    </row>
    <row r="189" spans="1:46" s="39" customFormat="1" ht="19.5" customHeight="1" x14ac:dyDescent="0.2">
      <c r="A189" s="284"/>
      <c r="B189" s="52"/>
      <c r="C189" s="51"/>
      <c r="D189" s="51"/>
      <c r="J189" s="40"/>
      <c r="K189" s="40"/>
      <c r="L189" s="40"/>
      <c r="P189" s="56"/>
      <c r="Q189" s="56"/>
      <c r="R189" s="56"/>
      <c r="S189" s="56"/>
      <c r="T189" s="56"/>
      <c r="U189" s="56"/>
      <c r="X189" s="431"/>
      <c r="Y189" s="431"/>
      <c r="Z189" s="431"/>
      <c r="AA189" s="431"/>
      <c r="AB189" s="431"/>
    </row>
    <row r="190" spans="1:46" s="39" customFormat="1" ht="19.5" customHeight="1" x14ac:dyDescent="0.2">
      <c r="A190" s="284"/>
      <c r="B190" s="52"/>
      <c r="C190" s="51"/>
      <c r="D190" s="51"/>
      <c r="H190" s="52"/>
      <c r="I190" s="51"/>
      <c r="J190" s="40"/>
      <c r="K190" s="40"/>
      <c r="L190" s="40"/>
      <c r="M190" s="40"/>
      <c r="N190" s="40"/>
      <c r="O190" s="51"/>
      <c r="P190" s="51"/>
      <c r="Q190" s="51"/>
      <c r="R190" s="125"/>
      <c r="S190" s="51"/>
      <c r="T190" s="51"/>
      <c r="U190" s="129"/>
      <c r="V190" s="128"/>
      <c r="W190" s="128"/>
      <c r="X190" s="431"/>
      <c r="Y190" s="431"/>
      <c r="Z190" s="431"/>
      <c r="AA190" s="431"/>
      <c r="AB190" s="431"/>
    </row>
    <row r="191" spans="1:46" s="39" customFormat="1" ht="19.5" customHeight="1" x14ac:dyDescent="0.2">
      <c r="A191" s="284"/>
      <c r="B191" s="52"/>
      <c r="C191" s="51"/>
      <c r="D191" s="51"/>
      <c r="H191" s="52"/>
      <c r="I191" s="51"/>
      <c r="J191" s="40"/>
      <c r="K191" s="40"/>
      <c r="L191" s="40"/>
      <c r="M191" s="40"/>
      <c r="N191" s="40"/>
      <c r="O191" s="51"/>
      <c r="P191" s="385" t="s">
        <v>189</v>
      </c>
      <c r="Q191" s="386"/>
      <c r="R191" s="386"/>
      <c r="S191" s="386"/>
      <c r="T191" s="386"/>
      <c r="U191" s="386"/>
      <c r="V191" s="386"/>
      <c r="W191" s="387"/>
      <c r="X191" s="126"/>
      <c r="Y191" s="126"/>
      <c r="Z191" s="126"/>
      <c r="AA191" s="126"/>
      <c r="AB191" s="126"/>
    </row>
    <row r="192" spans="1:46" s="39" customFormat="1" ht="21" customHeight="1" x14ac:dyDescent="0.2">
      <c r="A192" s="284"/>
      <c r="M192" s="159"/>
      <c r="O192" s="51"/>
      <c r="P192" s="388"/>
      <c r="Q192" s="389"/>
      <c r="R192" s="389"/>
      <c r="S192" s="389"/>
      <c r="T192" s="389"/>
      <c r="U192" s="389"/>
      <c r="V192" s="389"/>
      <c r="W192" s="390"/>
      <c r="X192" s="52"/>
      <c r="Y192" s="52"/>
      <c r="Z192" s="52"/>
      <c r="AA192" s="52"/>
      <c r="AB192" s="52"/>
      <c r="AC192" s="52"/>
      <c r="AD192" s="52"/>
      <c r="AE192" s="52"/>
      <c r="AF192" s="52"/>
      <c r="AG192" s="52"/>
      <c r="AH192" s="91"/>
      <c r="AI192" s="91"/>
      <c r="AJ192" s="91"/>
      <c r="AK192" s="91"/>
      <c r="AL192" s="91"/>
      <c r="AM192" s="91"/>
      <c r="AN192" s="91"/>
      <c r="AO192" s="91"/>
      <c r="AP192" s="91"/>
      <c r="AQ192" s="91"/>
      <c r="AR192" s="91"/>
      <c r="AS192" s="91"/>
      <c r="AT192" s="90"/>
    </row>
    <row r="193" spans="1:46" s="39" customFormat="1" ht="51" customHeight="1" x14ac:dyDescent="0.2">
      <c r="A193" s="284"/>
      <c r="B193" s="637" t="s">
        <v>136</v>
      </c>
      <c r="C193" s="638"/>
      <c r="D193" s="638"/>
      <c r="E193" s="638"/>
      <c r="F193" s="638"/>
      <c r="G193" s="638"/>
      <c r="H193" s="638"/>
      <c r="I193" s="639"/>
      <c r="O193" s="51"/>
      <c r="P193" s="558" t="str">
        <f>"Leverantören intygar att avropssvaret är giltigt minst den tid som avropande organisation angett ovan. "&amp;CHAR(10)&amp;"("&amp;TEXT(D27,"ÅÅÅÅ-MM-DD")&amp;")"</f>
        <v>Leverantören intygar att avropssvaret är giltigt minst den tid som avropande organisation angett ovan. 
(1900-01-00)</v>
      </c>
      <c r="Q193" s="558"/>
      <c r="R193" s="558"/>
      <c r="S193" s="558"/>
      <c r="T193" s="558"/>
      <c r="U193" s="558"/>
      <c r="V193" s="558"/>
      <c r="W193" s="558"/>
      <c r="X193" s="52"/>
      <c r="Y193" s="52"/>
      <c r="Z193" s="52"/>
      <c r="AA193" s="52"/>
      <c r="AB193" s="52"/>
      <c r="AC193" s="52"/>
      <c r="AD193" s="52"/>
      <c r="AE193" s="52"/>
      <c r="AF193" s="52"/>
      <c r="AG193" s="52"/>
      <c r="AH193" s="91"/>
      <c r="AI193" s="91"/>
      <c r="AJ193" s="91"/>
      <c r="AK193" s="91"/>
      <c r="AL193" s="91"/>
      <c r="AM193" s="91"/>
      <c r="AN193" s="91"/>
      <c r="AO193" s="91"/>
      <c r="AP193" s="91"/>
      <c r="AQ193" s="91"/>
      <c r="AR193" s="91"/>
      <c r="AS193" s="91"/>
      <c r="AT193" s="90"/>
    </row>
    <row r="194" spans="1:46" s="39" customFormat="1" ht="21" customHeight="1" x14ac:dyDescent="0.2">
      <c r="A194" s="284"/>
      <c r="B194" s="132" t="s">
        <v>82</v>
      </c>
      <c r="O194" s="51"/>
      <c r="P194" s="552" t="s">
        <v>41</v>
      </c>
      <c r="Q194" s="553"/>
      <c r="R194" s="553"/>
      <c r="S194" s="553"/>
      <c r="T194" s="553"/>
      <c r="U194" s="553"/>
      <c r="V194" s="553"/>
      <c r="W194" s="554"/>
      <c r="X194" s="52"/>
      <c r="Y194" s="52"/>
      <c r="Z194" s="52"/>
      <c r="AA194" s="52"/>
      <c r="AB194" s="52"/>
      <c r="AC194" s="52"/>
      <c r="AD194" s="52"/>
      <c r="AE194" s="52"/>
      <c r="AF194" s="52"/>
      <c r="AG194" s="52"/>
      <c r="AH194" s="91"/>
      <c r="AI194" s="91"/>
      <c r="AJ194" s="91"/>
      <c r="AK194" s="91"/>
      <c r="AL194" s="91"/>
      <c r="AM194" s="91"/>
      <c r="AN194" s="91"/>
      <c r="AO194" s="91"/>
      <c r="AP194" s="91"/>
      <c r="AQ194" s="91"/>
      <c r="AR194" s="91"/>
      <c r="AS194" s="91"/>
      <c r="AT194" s="90"/>
    </row>
    <row r="195" spans="1:46" s="39" customFormat="1" ht="21.75" customHeight="1" x14ac:dyDescent="0.2">
      <c r="A195" s="284"/>
      <c r="B195" s="374" t="s">
        <v>322</v>
      </c>
      <c r="C195" s="374"/>
      <c r="D195" s="374"/>
      <c r="E195" s="374"/>
      <c r="F195" s="374"/>
      <c r="G195" s="374"/>
      <c r="H195" s="374"/>
      <c r="I195" s="374"/>
      <c r="J195" s="347"/>
      <c r="K195" s="347"/>
      <c r="L195" s="347"/>
      <c r="M195" s="347"/>
      <c r="O195" s="51"/>
      <c r="P195" s="391"/>
      <c r="Q195" s="392"/>
      <c r="R195" s="392"/>
      <c r="S195" s="392"/>
      <c r="T195" s="392"/>
      <c r="U195" s="392"/>
      <c r="V195" s="392"/>
      <c r="W195" s="393"/>
      <c r="X195" s="57"/>
      <c r="Y195" s="57"/>
      <c r="Z195" s="57"/>
      <c r="AA195" s="57"/>
      <c r="AB195" s="57"/>
      <c r="AC195" s="57"/>
      <c r="AD195" s="57"/>
      <c r="AE195" s="57"/>
      <c r="AF195" s="57"/>
      <c r="AG195" s="57"/>
      <c r="AH195" s="221" t="b">
        <f>IF(P195=0,TRUE,FALSE)</f>
        <v>1</v>
      </c>
      <c r="AI195" s="92"/>
      <c r="AJ195" s="93"/>
      <c r="AK195" s="90"/>
      <c r="AL195" s="90"/>
      <c r="AM195" s="90"/>
      <c r="AN195" s="90"/>
      <c r="AO195" s="90"/>
      <c r="AP195" s="90"/>
      <c r="AQ195" s="90"/>
      <c r="AR195" s="90"/>
      <c r="AS195" s="90"/>
      <c r="AT195" s="90"/>
    </row>
    <row r="196" spans="1:46" s="39" customFormat="1" ht="7.5" customHeight="1" x14ac:dyDescent="0.2">
      <c r="A196" s="284"/>
      <c r="B196" s="374"/>
      <c r="C196" s="374"/>
      <c r="D196" s="374"/>
      <c r="E196" s="374"/>
      <c r="F196" s="374"/>
      <c r="G196" s="374"/>
      <c r="H196" s="374"/>
      <c r="I196" s="374"/>
      <c r="J196" s="347"/>
      <c r="K196" s="347"/>
      <c r="L196" s="347"/>
      <c r="M196" s="347"/>
      <c r="O196" s="51"/>
      <c r="P196" s="58"/>
      <c r="Q196" s="58"/>
      <c r="R196" s="58"/>
      <c r="S196" s="58"/>
      <c r="T196" s="58"/>
      <c r="X196" s="59"/>
      <c r="Y196" s="59"/>
      <c r="Z196" s="59"/>
      <c r="AA196" s="59"/>
      <c r="AB196" s="59"/>
      <c r="AC196" s="59"/>
      <c r="AD196" s="59"/>
      <c r="AE196" s="59"/>
      <c r="AF196" s="59"/>
      <c r="AG196" s="59"/>
      <c r="AH196" s="94"/>
      <c r="AI196" s="94"/>
      <c r="AJ196" s="93"/>
      <c r="AK196" s="90"/>
      <c r="AL196" s="90"/>
      <c r="AM196" s="90"/>
      <c r="AN196" s="90"/>
      <c r="AO196" s="90"/>
      <c r="AP196" s="90"/>
      <c r="AQ196" s="90"/>
      <c r="AR196" s="90"/>
      <c r="AS196" s="90"/>
      <c r="AT196" s="90"/>
    </row>
    <row r="197" spans="1:46" s="39" customFormat="1" ht="18" customHeight="1" x14ac:dyDescent="0.2">
      <c r="A197" s="284"/>
      <c r="B197" s="374"/>
      <c r="C197" s="374"/>
      <c r="D197" s="374"/>
      <c r="E197" s="374"/>
      <c r="F197" s="374"/>
      <c r="G197" s="374"/>
      <c r="H197" s="374"/>
      <c r="I197" s="374"/>
      <c r="J197" s="347"/>
      <c r="K197" s="347"/>
      <c r="L197" s="347"/>
      <c r="M197" s="347"/>
      <c r="O197" s="51"/>
      <c r="P197" s="555" t="s">
        <v>42</v>
      </c>
      <c r="Q197" s="556"/>
      <c r="R197" s="556"/>
      <c r="S197" s="556"/>
      <c r="T197" s="556"/>
      <c r="U197" s="556"/>
      <c r="V197" s="556"/>
      <c r="W197" s="557"/>
      <c r="X197" s="60"/>
      <c r="Y197" s="60"/>
      <c r="Z197" s="60"/>
      <c r="AA197" s="60"/>
      <c r="AB197" s="60"/>
      <c r="AC197" s="60"/>
      <c r="AD197" s="60"/>
      <c r="AE197" s="60"/>
      <c r="AF197" s="60"/>
      <c r="AG197" s="60"/>
      <c r="AH197" s="95"/>
      <c r="AI197" s="95"/>
      <c r="AJ197" s="93"/>
      <c r="AK197" s="90"/>
      <c r="AL197" s="90"/>
      <c r="AM197" s="90"/>
      <c r="AN197" s="90"/>
      <c r="AO197" s="90"/>
      <c r="AP197" s="90"/>
      <c r="AQ197" s="90"/>
      <c r="AR197" s="90"/>
      <c r="AS197" s="90"/>
      <c r="AT197" s="90"/>
    </row>
    <row r="198" spans="1:46" s="39" customFormat="1" ht="14.25" customHeight="1" x14ac:dyDescent="0.2">
      <c r="A198" s="284"/>
      <c r="B198" s="67"/>
      <c r="C198" s="67"/>
      <c r="D198" s="67"/>
      <c r="O198" s="51"/>
      <c r="P198" s="546"/>
      <c r="Q198" s="547"/>
      <c r="R198" s="547"/>
      <c r="S198" s="547"/>
      <c r="T198" s="547"/>
      <c r="U198" s="547"/>
      <c r="V198" s="547"/>
      <c r="W198" s="548"/>
      <c r="X198" s="57"/>
      <c r="Y198" s="57"/>
      <c r="Z198" s="57"/>
      <c r="AA198" s="57"/>
      <c r="AB198" s="57"/>
      <c r="AC198" s="57"/>
      <c r="AD198" s="57"/>
      <c r="AE198" s="57"/>
      <c r="AF198" s="57"/>
      <c r="AG198" s="57"/>
      <c r="AH198" s="92"/>
      <c r="AI198" s="92"/>
      <c r="AJ198" s="93"/>
      <c r="AK198" s="90"/>
      <c r="AL198" s="90"/>
      <c r="AM198" s="90"/>
      <c r="AN198" s="90"/>
      <c r="AO198" s="90"/>
      <c r="AP198" s="90"/>
      <c r="AQ198" s="90"/>
      <c r="AR198" s="90"/>
      <c r="AS198" s="90"/>
      <c r="AT198" s="90"/>
    </row>
    <row r="199" spans="1:46" s="39" customFormat="1" ht="26.25" customHeight="1" x14ac:dyDescent="0.2">
      <c r="A199" s="284"/>
      <c r="B199" s="69"/>
      <c r="C199" s="69"/>
      <c r="D199" s="69"/>
      <c r="F199" s="159"/>
      <c r="O199" s="51"/>
      <c r="P199" s="549"/>
      <c r="Q199" s="550"/>
      <c r="R199" s="550"/>
      <c r="S199" s="550"/>
      <c r="T199" s="550"/>
      <c r="U199" s="550"/>
      <c r="V199" s="550"/>
      <c r="W199" s="551"/>
      <c r="X199" s="59"/>
      <c r="Y199" s="59"/>
      <c r="Z199" s="59"/>
      <c r="AA199" s="59"/>
      <c r="AB199" s="59"/>
      <c r="AC199" s="59"/>
      <c r="AD199" s="59"/>
      <c r="AE199" s="59"/>
      <c r="AF199" s="59"/>
      <c r="AG199" s="59"/>
      <c r="AH199" s="221" t="b">
        <f>IF(P198=0,TRUE,FALSE)</f>
        <v>1</v>
      </c>
      <c r="AI199" s="94"/>
      <c r="AJ199" s="93"/>
      <c r="AK199" s="90"/>
      <c r="AL199" s="90"/>
      <c r="AM199" s="90"/>
      <c r="AN199" s="90"/>
      <c r="AO199" s="90"/>
      <c r="AP199" s="90"/>
      <c r="AQ199" s="90"/>
      <c r="AR199" s="90"/>
      <c r="AS199" s="90"/>
      <c r="AT199" s="90"/>
    </row>
    <row r="200" spans="1:46" s="39" customFormat="1" ht="42.75" customHeight="1" x14ac:dyDescent="0.2">
      <c r="A200" s="284"/>
      <c r="F200" s="159"/>
      <c r="O200" s="51"/>
      <c r="R200" s="59"/>
      <c r="X200" s="59"/>
      <c r="Y200" s="59"/>
      <c r="Z200" s="59"/>
      <c r="AA200" s="59"/>
      <c r="AB200" s="59"/>
      <c r="AC200" s="59"/>
      <c r="AD200" s="59"/>
      <c r="AE200" s="59"/>
      <c r="AF200" s="59"/>
      <c r="AG200" s="59"/>
      <c r="AH200" s="94"/>
      <c r="AI200" s="94"/>
      <c r="AJ200" s="93"/>
      <c r="AK200" s="90"/>
      <c r="AL200" s="90"/>
      <c r="AM200" s="90"/>
      <c r="AN200" s="90"/>
      <c r="AO200" s="90"/>
      <c r="AP200" s="90"/>
      <c r="AQ200" s="90"/>
      <c r="AR200" s="90"/>
      <c r="AS200" s="90"/>
      <c r="AT200" s="90"/>
    </row>
    <row r="201" spans="1:46" ht="42.75" customHeight="1" x14ac:dyDescent="0.2">
      <c r="T201" s="545" t="str">
        <f>IF(LarmStatus,"Minst ett av de obligatoriska kraven är inte ifyllda eller besvarde med Nej","")</f>
        <v>Minst ett av de obligatoriska kraven är inte ifyllda eller besvarde med Nej</v>
      </c>
      <c r="U201" s="545"/>
      <c r="V201" s="545"/>
      <c r="W201" s="545"/>
      <c r="X201" s="66"/>
      <c r="AH201" s="88"/>
      <c r="AI201" s="88"/>
      <c r="AJ201" s="88"/>
      <c r="AK201" s="88"/>
      <c r="AL201" s="88"/>
      <c r="AM201" s="88"/>
      <c r="AN201" s="88"/>
      <c r="AO201" s="88"/>
      <c r="AP201" s="88"/>
      <c r="AQ201" s="88"/>
      <c r="AR201" s="88"/>
      <c r="AS201" s="88"/>
      <c r="AT201" s="88"/>
    </row>
    <row r="202" spans="1:46" ht="7.5" customHeight="1" x14ac:dyDescent="0.2">
      <c r="AH202" s="88"/>
      <c r="AI202" s="88"/>
      <c r="AJ202" s="88"/>
      <c r="AK202" s="88"/>
      <c r="AL202" s="88"/>
      <c r="AM202" s="88"/>
      <c r="AN202" s="88"/>
      <c r="AO202" s="88"/>
      <c r="AP202" s="88"/>
      <c r="AQ202" s="88"/>
      <c r="AR202" s="88"/>
      <c r="AS202" s="88"/>
      <c r="AT202" s="88"/>
    </row>
    <row r="203" spans="1:46" ht="7.5" customHeight="1" x14ac:dyDescent="0.2">
      <c r="AH203" s="88"/>
      <c r="AI203" s="88"/>
      <c r="AJ203" s="88"/>
      <c r="AK203" s="88"/>
      <c r="AL203" s="88"/>
      <c r="AM203" s="88"/>
      <c r="AN203" s="88"/>
      <c r="AO203" s="88"/>
      <c r="AP203" s="88"/>
      <c r="AQ203" s="88"/>
      <c r="AR203" s="88"/>
      <c r="AS203" s="88"/>
      <c r="AT203" s="88"/>
    </row>
    <row r="204" spans="1:46" ht="20.25" customHeight="1" x14ac:dyDescent="0.2">
      <c r="AH204" s="88"/>
      <c r="AI204" s="88"/>
      <c r="AJ204" s="88"/>
      <c r="AK204" s="88"/>
      <c r="AL204" s="88"/>
      <c r="AM204" s="88"/>
      <c r="AN204" s="88"/>
      <c r="AO204" s="88"/>
      <c r="AP204" s="88"/>
      <c r="AQ204" s="88"/>
      <c r="AR204" s="88"/>
      <c r="AS204" s="88"/>
      <c r="AT204" s="88"/>
    </row>
    <row r="205" spans="1:46" ht="17.25" customHeight="1" x14ac:dyDescent="0.2">
      <c r="AH205" s="88"/>
      <c r="AI205" s="88"/>
      <c r="AJ205" s="88"/>
      <c r="AK205" s="88"/>
      <c r="AL205" s="88"/>
      <c r="AM205" s="88"/>
      <c r="AN205" s="88"/>
      <c r="AO205" s="88"/>
      <c r="AP205" s="88"/>
      <c r="AQ205" s="88"/>
      <c r="AR205" s="88"/>
      <c r="AS205" s="88"/>
      <c r="AT205" s="88"/>
    </row>
    <row r="206" spans="1:46" ht="17.25" customHeight="1" x14ac:dyDescent="0.2">
      <c r="AH206" s="88"/>
      <c r="AI206" s="88"/>
      <c r="AJ206" s="88"/>
      <c r="AK206" s="88"/>
      <c r="AL206" s="88"/>
      <c r="AM206" s="88"/>
      <c r="AN206" s="88"/>
      <c r="AO206" s="88"/>
      <c r="AP206" s="88"/>
      <c r="AQ206" s="88"/>
      <c r="AR206" s="88"/>
      <c r="AS206" s="88"/>
      <c r="AT206" s="88"/>
    </row>
    <row r="207" spans="1:46" ht="17.25" customHeight="1" x14ac:dyDescent="0.2">
      <c r="AH207" s="88"/>
      <c r="AI207" s="88"/>
      <c r="AJ207" s="88"/>
      <c r="AK207" s="88"/>
      <c r="AL207" s="88"/>
      <c r="AM207" s="88"/>
      <c r="AN207" s="88"/>
      <c r="AO207" s="88"/>
      <c r="AP207" s="88"/>
      <c r="AQ207" s="88"/>
      <c r="AR207" s="88"/>
      <c r="AS207" s="88"/>
      <c r="AT207" s="88"/>
    </row>
    <row r="208" spans="1:46" ht="17.25" customHeight="1" x14ac:dyDescent="0.2">
      <c r="AH208" s="88"/>
      <c r="AI208" s="88"/>
      <c r="AJ208" s="88"/>
      <c r="AK208" s="88"/>
      <c r="AL208" s="88"/>
      <c r="AM208" s="88"/>
      <c r="AN208" s="88"/>
      <c r="AO208" s="88"/>
      <c r="AP208" s="88"/>
      <c r="AQ208" s="88"/>
      <c r="AR208" s="88"/>
      <c r="AS208" s="88"/>
      <c r="AT208" s="88"/>
    </row>
    <row r="209" spans="34:46" ht="17.25" customHeight="1" x14ac:dyDescent="0.2">
      <c r="AH209" s="88"/>
      <c r="AI209" s="88"/>
      <c r="AJ209" s="88"/>
      <c r="AK209" s="88"/>
      <c r="AL209" s="88"/>
      <c r="AM209" s="88"/>
      <c r="AN209" s="88"/>
      <c r="AO209" s="88"/>
      <c r="AP209" s="88"/>
      <c r="AQ209" s="88"/>
      <c r="AR209" s="88"/>
      <c r="AS209" s="88"/>
      <c r="AT209" s="88"/>
    </row>
    <row r="210" spans="34:46" ht="17.25" customHeight="1" x14ac:dyDescent="0.2">
      <c r="AH210" s="88"/>
      <c r="AI210" s="88"/>
      <c r="AJ210" s="88"/>
      <c r="AK210" s="88"/>
      <c r="AL210" s="88"/>
      <c r="AM210" s="88"/>
      <c r="AN210" s="88"/>
      <c r="AO210" s="88"/>
      <c r="AP210" s="88"/>
      <c r="AQ210" s="88"/>
      <c r="AR210" s="88"/>
      <c r="AS210" s="88"/>
      <c r="AT210" s="88"/>
    </row>
    <row r="211" spans="34:46" ht="17.25" customHeight="1" x14ac:dyDescent="0.2">
      <c r="AH211" s="88"/>
      <c r="AI211" s="88"/>
      <c r="AJ211" s="88"/>
      <c r="AK211" s="88"/>
      <c r="AL211" s="88"/>
      <c r="AM211" s="88"/>
      <c r="AN211" s="88"/>
      <c r="AO211" s="88"/>
      <c r="AP211" s="88"/>
      <c r="AQ211" s="88"/>
      <c r="AR211" s="88"/>
      <c r="AS211" s="88"/>
      <c r="AT211" s="88"/>
    </row>
  </sheetData>
  <sheetProtection algorithmName="SHA-512" hashValue="74INQzuL2s9YBfzD1ArfXbns1dXwr7KjYn1y1Wx+loft2JDzFtJxm5DyJndGvG1nt2Zdu+BhfTXOM4DsA2Iu7g==" saltValue="4lhtLj4ksKqQI7W/tLq3rg==" spinCount="100000" sheet="1" formatColumns="0" formatRows="0"/>
  <dataConsolidate link="1"/>
  <mergeCells count="368">
    <mergeCell ref="Q106:X106"/>
    <mergeCell ref="Q101:X101"/>
    <mergeCell ref="C45:E45"/>
    <mergeCell ref="D100:J100"/>
    <mergeCell ref="D77:L77"/>
    <mergeCell ref="Q77:U77"/>
    <mergeCell ref="V77:W77"/>
    <mergeCell ref="F51:L51"/>
    <mergeCell ref="C48:E48"/>
    <mergeCell ref="C51:E51"/>
    <mergeCell ref="D101:J101"/>
    <mergeCell ref="D102:J102"/>
    <mergeCell ref="X51:Y51"/>
    <mergeCell ref="X50:Y50"/>
    <mergeCell ref="P51:S51"/>
    <mergeCell ref="P52:S52"/>
    <mergeCell ref="P53:S53"/>
    <mergeCell ref="P54:S54"/>
    <mergeCell ref="P55:S55"/>
    <mergeCell ref="P56:S56"/>
    <mergeCell ref="X77:Y77"/>
    <mergeCell ref="X80:Y80"/>
    <mergeCell ref="X82:Y82"/>
    <mergeCell ref="V78:W78"/>
    <mergeCell ref="X41:Y41"/>
    <mergeCell ref="X42:Y42"/>
    <mergeCell ref="X43:Y43"/>
    <mergeCell ref="X44:Y44"/>
    <mergeCell ref="X45:Y45"/>
    <mergeCell ref="X46:Y46"/>
    <mergeCell ref="X47:Y47"/>
    <mergeCell ref="X48:Y48"/>
    <mergeCell ref="P38:S38"/>
    <mergeCell ref="P41:S41"/>
    <mergeCell ref="P42:S42"/>
    <mergeCell ref="P43:S43"/>
    <mergeCell ref="P44:S44"/>
    <mergeCell ref="P45:S45"/>
    <mergeCell ref="P46:S46"/>
    <mergeCell ref="P47:S47"/>
    <mergeCell ref="P48:S48"/>
    <mergeCell ref="X38:Y38"/>
    <mergeCell ref="P39:S39"/>
    <mergeCell ref="X39:Y39"/>
    <mergeCell ref="P40:S40"/>
    <mergeCell ref="X40:Y40"/>
    <mergeCell ref="M108:N108"/>
    <mergeCell ref="D108:J108"/>
    <mergeCell ref="D109:J109"/>
    <mergeCell ref="D110:J110"/>
    <mergeCell ref="F53:L53"/>
    <mergeCell ref="F54:L54"/>
    <mergeCell ref="F55:L55"/>
    <mergeCell ref="F56:L56"/>
    <mergeCell ref="F57:L57"/>
    <mergeCell ref="F58:L58"/>
    <mergeCell ref="F59:L59"/>
    <mergeCell ref="E91:I91"/>
    <mergeCell ref="K97:K99"/>
    <mergeCell ref="D103:J103"/>
    <mergeCell ref="D104:J104"/>
    <mergeCell ref="D105:J105"/>
    <mergeCell ref="D106:J106"/>
    <mergeCell ref="B86:J86"/>
    <mergeCell ref="M104:N104"/>
    <mergeCell ref="D78:L78"/>
    <mergeCell ref="M100:N100"/>
    <mergeCell ref="D75:M75"/>
    <mergeCell ref="D67:M67"/>
    <mergeCell ref="V113:W113"/>
    <mergeCell ref="Q108:X108"/>
    <mergeCell ref="M110:N110"/>
    <mergeCell ref="Q110:X110"/>
    <mergeCell ref="M107:N107"/>
    <mergeCell ref="B193:I193"/>
    <mergeCell ref="B108:C108"/>
    <mergeCell ref="B113:C113"/>
    <mergeCell ref="B109:C109"/>
    <mergeCell ref="B166:I166"/>
    <mergeCell ref="B188:I188"/>
    <mergeCell ref="B150:I150"/>
    <mergeCell ref="B151:I151"/>
    <mergeCell ref="B186:I186"/>
    <mergeCell ref="B187:I187"/>
    <mergeCell ref="B110:C110"/>
    <mergeCell ref="B167:I167"/>
    <mergeCell ref="B156:I156"/>
    <mergeCell ref="B157:I157"/>
    <mergeCell ref="B160:I160"/>
    <mergeCell ref="B173:I182"/>
    <mergeCell ref="B185:I185"/>
    <mergeCell ref="B168:I168"/>
    <mergeCell ref="B169:I169"/>
    <mergeCell ref="Q75:U75"/>
    <mergeCell ref="Q78:U78"/>
    <mergeCell ref="B82:F82"/>
    <mergeCell ref="X61:Y61"/>
    <mergeCell ref="V67:W67"/>
    <mergeCell ref="X67:Y67"/>
    <mergeCell ref="B105:C105"/>
    <mergeCell ref="B101:C101"/>
    <mergeCell ref="B91:D91"/>
    <mergeCell ref="B87:D87"/>
    <mergeCell ref="B88:I88"/>
    <mergeCell ref="Q100:X100"/>
    <mergeCell ref="B99:C99"/>
    <mergeCell ref="L97:N98"/>
    <mergeCell ref="B98:F98"/>
    <mergeCell ref="M101:N101"/>
    <mergeCell ref="M102:N102"/>
    <mergeCell ref="M105:N105"/>
    <mergeCell ref="X78:Y78"/>
    <mergeCell ref="Q104:X104"/>
    <mergeCell ref="Q105:X105"/>
    <mergeCell ref="Q68:U68"/>
    <mergeCell ref="Q67:U67"/>
    <mergeCell ref="X70:Y70"/>
    <mergeCell ref="X71:Y71"/>
    <mergeCell ref="X72:Y72"/>
    <mergeCell ref="X73:Y73"/>
    <mergeCell ref="X74:Y74"/>
    <mergeCell ref="D70:M70"/>
    <mergeCell ref="D71:M71"/>
    <mergeCell ref="D72:M72"/>
    <mergeCell ref="D73:M73"/>
    <mergeCell ref="D74:M74"/>
    <mergeCell ref="Q73:U73"/>
    <mergeCell ref="Q74:U74"/>
    <mergeCell ref="Q71:U71"/>
    <mergeCell ref="Q72:U72"/>
    <mergeCell ref="Q70:U70"/>
    <mergeCell ref="H12:I12"/>
    <mergeCell ref="B17:D17"/>
    <mergeCell ref="B13:D13"/>
    <mergeCell ref="B14:D14"/>
    <mergeCell ref="X37:Y37"/>
    <mergeCell ref="E16:I16"/>
    <mergeCell ref="S16:W16"/>
    <mergeCell ref="B27:C27"/>
    <mergeCell ref="P20:W20"/>
    <mergeCell ref="G24:I24"/>
    <mergeCell ref="B30:C30"/>
    <mergeCell ref="B29:C29"/>
    <mergeCell ref="P35:Q35"/>
    <mergeCell ref="M34:N35"/>
    <mergeCell ref="G23:I23"/>
    <mergeCell ref="G30:H30"/>
    <mergeCell ref="P15:R15"/>
    <mergeCell ref="B26:C26"/>
    <mergeCell ref="B36:F36"/>
    <mergeCell ref="D30:E30"/>
    <mergeCell ref="D27:E27"/>
    <mergeCell ref="D26:E26"/>
    <mergeCell ref="D29:E29"/>
    <mergeCell ref="V13:W13"/>
    <mergeCell ref="V9:W9"/>
    <mergeCell ref="B10:D10"/>
    <mergeCell ref="E10:G10"/>
    <mergeCell ref="E17:I17"/>
    <mergeCell ref="S17:W17"/>
    <mergeCell ref="P17:R17"/>
    <mergeCell ref="D24:E24"/>
    <mergeCell ref="T13:U13"/>
    <mergeCell ref="P11:S11"/>
    <mergeCell ref="T11:W11"/>
    <mergeCell ref="H10:I10"/>
    <mergeCell ref="P10:S10"/>
    <mergeCell ref="T10:W10"/>
    <mergeCell ref="P9:U9"/>
    <mergeCell ref="P12:S12"/>
    <mergeCell ref="B24:C24"/>
    <mergeCell ref="B11:D11"/>
    <mergeCell ref="B12:D12"/>
    <mergeCell ref="S15:U15"/>
    <mergeCell ref="P16:R16"/>
    <mergeCell ref="H11:I11"/>
    <mergeCell ref="E14:G14"/>
    <mergeCell ref="H13:I13"/>
    <mergeCell ref="E12:G12"/>
    <mergeCell ref="B9:G9"/>
    <mergeCell ref="H9:I9"/>
    <mergeCell ref="B23:C23"/>
    <mergeCell ref="E11:G11"/>
    <mergeCell ref="B3:E3"/>
    <mergeCell ref="P3:R3"/>
    <mergeCell ref="T3:W3"/>
    <mergeCell ref="B4:I5"/>
    <mergeCell ref="P4:W5"/>
    <mergeCell ref="B8:G8"/>
    <mergeCell ref="H8:I8"/>
    <mergeCell ref="P8:U8"/>
    <mergeCell ref="V8:W8"/>
    <mergeCell ref="B6:I6"/>
    <mergeCell ref="B7:I7"/>
    <mergeCell ref="T12:U12"/>
    <mergeCell ref="V12:W12"/>
    <mergeCell ref="H14:I14"/>
    <mergeCell ref="P14:R14"/>
    <mergeCell ref="S14:U14"/>
    <mergeCell ref="P13:S13"/>
    <mergeCell ref="H15:I15"/>
    <mergeCell ref="E15:G15"/>
    <mergeCell ref="D23:E23"/>
    <mergeCell ref="T201:W201"/>
    <mergeCell ref="P198:W199"/>
    <mergeCell ref="P195:W195"/>
    <mergeCell ref="P194:W194"/>
    <mergeCell ref="P197:W197"/>
    <mergeCell ref="P193:W193"/>
    <mergeCell ref="B32:I32"/>
    <mergeCell ref="P160:S160"/>
    <mergeCell ref="U125:V125"/>
    <mergeCell ref="S136:T136"/>
    <mergeCell ref="U143:V143"/>
    <mergeCell ref="R140:T141"/>
    <mergeCell ref="U137:V137"/>
    <mergeCell ref="U123:V123"/>
    <mergeCell ref="S142:T142"/>
    <mergeCell ref="U124:V124"/>
    <mergeCell ref="P36:T36"/>
    <mergeCell ref="C50:E50"/>
    <mergeCell ref="C37:E37"/>
    <mergeCell ref="C38:E38"/>
    <mergeCell ref="B35:F35"/>
    <mergeCell ref="B33:I33"/>
    <mergeCell ref="F37:L37"/>
    <mergeCell ref="B161:I161"/>
    <mergeCell ref="F38:L38"/>
    <mergeCell ref="F41:L41"/>
    <mergeCell ref="F42:L42"/>
    <mergeCell ref="F43:L43"/>
    <mergeCell ref="F44:L44"/>
    <mergeCell ref="F45:L45"/>
    <mergeCell ref="C44:E44"/>
    <mergeCell ref="D69:M69"/>
    <mergeCell ref="C54:E54"/>
    <mergeCell ref="C53:E53"/>
    <mergeCell ref="C56:E56"/>
    <mergeCell ref="F52:L52"/>
    <mergeCell ref="C57:E57"/>
    <mergeCell ref="F50:L50"/>
    <mergeCell ref="C39:E39"/>
    <mergeCell ref="F39:L39"/>
    <mergeCell ref="C40:E40"/>
    <mergeCell ref="F40:L40"/>
    <mergeCell ref="C49:E49"/>
    <mergeCell ref="F49:L49"/>
    <mergeCell ref="C47:E47"/>
    <mergeCell ref="Q69:U69"/>
    <mergeCell ref="X57:Y57"/>
    <mergeCell ref="V69:W69"/>
    <mergeCell ref="X52:Y52"/>
    <mergeCell ref="X53:Y53"/>
    <mergeCell ref="X54:Y54"/>
    <mergeCell ref="C46:E46"/>
    <mergeCell ref="C43:E43"/>
    <mergeCell ref="C52:E52"/>
    <mergeCell ref="C58:E58"/>
    <mergeCell ref="C59:E59"/>
    <mergeCell ref="P49:S49"/>
    <mergeCell ref="X49:Y49"/>
    <mergeCell ref="F46:L46"/>
    <mergeCell ref="F47:L47"/>
    <mergeCell ref="F48:L48"/>
    <mergeCell ref="C55:E55"/>
    <mergeCell ref="X55:Y55"/>
    <mergeCell ref="X58:Y58"/>
    <mergeCell ref="X59:Y59"/>
    <mergeCell ref="X56:Y56"/>
    <mergeCell ref="P50:S50"/>
    <mergeCell ref="P57:S57"/>
    <mergeCell ref="P58:S58"/>
    <mergeCell ref="P59:S59"/>
    <mergeCell ref="Q107:X107"/>
    <mergeCell ref="V14:W14"/>
    <mergeCell ref="V15:W15"/>
    <mergeCell ref="B20:I20"/>
    <mergeCell ref="B16:D16"/>
    <mergeCell ref="B15:D15"/>
    <mergeCell ref="E13:G13"/>
    <mergeCell ref="P37:S37"/>
    <mergeCell ref="C41:E41"/>
    <mergeCell ref="C42:E42"/>
    <mergeCell ref="V75:W75"/>
    <mergeCell ref="X75:Y75"/>
    <mergeCell ref="V66:W66"/>
    <mergeCell ref="V68:W68"/>
    <mergeCell ref="G29:H29"/>
    <mergeCell ref="V70:W70"/>
    <mergeCell ref="V71:W71"/>
    <mergeCell ref="V72:W72"/>
    <mergeCell ref="D68:M68"/>
    <mergeCell ref="V73:W73"/>
    <mergeCell ref="V74:W74"/>
    <mergeCell ref="X68:Y68"/>
    <mergeCell ref="X69:Y69"/>
    <mergeCell ref="S138:T138"/>
    <mergeCell ref="U138:V138"/>
    <mergeCell ref="Z131:AB131"/>
    <mergeCell ref="B172:I172"/>
    <mergeCell ref="B100:C100"/>
    <mergeCell ref="U83:W83"/>
    <mergeCell ref="B93:J93"/>
    <mergeCell ref="L86:N90"/>
    <mergeCell ref="L93:N96"/>
    <mergeCell ref="B95:D95"/>
    <mergeCell ref="B102:C102"/>
    <mergeCell ref="B103:C103"/>
    <mergeCell ref="B104:C104"/>
    <mergeCell ref="Q120:Q121"/>
    <mergeCell ref="L121:M121"/>
    <mergeCell ref="U120:V121"/>
    <mergeCell ref="W122:X124"/>
    <mergeCell ref="M113:N113"/>
    <mergeCell ref="D107:J107"/>
    <mergeCell ref="B123:D123"/>
    <mergeCell ref="M114:N114"/>
    <mergeCell ref="B107:C107"/>
    <mergeCell ref="B106:C106"/>
    <mergeCell ref="M106:N106"/>
    <mergeCell ref="S120:T121"/>
    <mergeCell ref="S122:T122"/>
    <mergeCell ref="S123:T123"/>
    <mergeCell ref="S124:T124"/>
    <mergeCell ref="M109:N109"/>
    <mergeCell ref="Q109:X109"/>
    <mergeCell ref="U122:V122"/>
    <mergeCell ref="X150:AB190"/>
    <mergeCell ref="W120:X121"/>
    <mergeCell ref="S117:X119"/>
    <mergeCell ref="R117:R119"/>
    <mergeCell ref="P117:Q119"/>
    <mergeCell ref="R113:S113"/>
    <mergeCell ref="M112:N112"/>
    <mergeCell ref="P166:S166"/>
    <mergeCell ref="P185:W185"/>
    <mergeCell ref="P186:W186"/>
    <mergeCell ref="P187:W187"/>
    <mergeCell ref="U139:V139"/>
    <mergeCell ref="R130:S131"/>
    <mergeCell ref="S125:T125"/>
    <mergeCell ref="U142:V142"/>
    <mergeCell ref="B137:N143"/>
    <mergeCell ref="P148:S148"/>
    <mergeCell ref="B195:I197"/>
    <mergeCell ref="B89:J89"/>
    <mergeCell ref="B96:J96"/>
    <mergeCell ref="B163:I163"/>
    <mergeCell ref="L122:M122"/>
    <mergeCell ref="Q102:X102"/>
    <mergeCell ref="M103:N103"/>
    <mergeCell ref="Q103:X103"/>
    <mergeCell ref="P191:W192"/>
    <mergeCell ref="P188:W188"/>
    <mergeCell ref="P128:Q128"/>
    <mergeCell ref="R128:S128"/>
    <mergeCell ref="B129:N131"/>
    <mergeCell ref="B154:I154"/>
    <mergeCell ref="P154:S154"/>
    <mergeCell ref="B136:N136"/>
    <mergeCell ref="S139:T139"/>
    <mergeCell ref="U136:V136"/>
    <mergeCell ref="B146:F146"/>
    <mergeCell ref="B162:I162"/>
    <mergeCell ref="B155:I155"/>
    <mergeCell ref="B149:I149"/>
    <mergeCell ref="B148:I148"/>
    <mergeCell ref="R120:R121"/>
  </mergeCells>
  <phoneticPr fontId="0" type="noConversion"/>
  <conditionalFormatting sqref="P195:W195 P198:W199">
    <cfRule type="expression" dxfId="74" priority="369" stopIfTrue="1">
      <formula>#REF!="Ja"</formula>
    </cfRule>
  </conditionalFormatting>
  <conditionalFormatting sqref="S17:W17">
    <cfRule type="expression" dxfId="73" priority="367" stopIfTrue="1">
      <formula>$P$17="Nej"</formula>
    </cfRule>
  </conditionalFormatting>
  <conditionalFormatting sqref="B34:F34">
    <cfRule type="expression" dxfId="72" priority="368" stopIfTrue="1">
      <formula>#REF!="Leveransavtal"</formula>
    </cfRule>
  </conditionalFormatting>
  <conditionalFormatting sqref="V131 P129 Z127 P130:Q131">
    <cfRule type="expression" dxfId="71" priority="365" stopIfTrue="1">
      <formula>#REF!=TRUE</formula>
    </cfRule>
  </conditionalFormatting>
  <conditionalFormatting sqref="B30:C30">
    <cfRule type="expression" dxfId="70" priority="364" stopIfTrue="1">
      <formula>#REF!="Leveransavtal"</formula>
    </cfRule>
  </conditionalFormatting>
  <conditionalFormatting sqref="D30:E30">
    <cfRule type="expression" dxfId="69" priority="347" stopIfTrue="1">
      <formula>#REF!="Leveransavtal"</formula>
    </cfRule>
  </conditionalFormatting>
  <conditionalFormatting sqref="J123">
    <cfRule type="cellIs" dxfId="68" priority="277" stopIfTrue="1" operator="greaterThan">
      <formula>1</formula>
    </cfRule>
    <cfRule type="cellIs" dxfId="67" priority="346" stopIfTrue="1" operator="lessThan">
      <formula>1</formula>
    </cfRule>
  </conditionalFormatting>
  <conditionalFormatting sqref="P101:P110">
    <cfRule type="expression" dxfId="66" priority="1708" stopIfTrue="1">
      <formula>IF(AND(K101="Ska-krav",P101="Nej"),TRUE,FALSE)</formula>
    </cfRule>
    <cfRule type="expression" dxfId="65" priority="1709" stopIfTrue="1">
      <formula>IF(OR(K101="",K101="Inget krav"),TRUE,FALSE)</formula>
    </cfRule>
  </conditionalFormatting>
  <conditionalFormatting sqref="T148">
    <cfRule type="cellIs" dxfId="64" priority="275" stopIfTrue="1" operator="equal">
      <formula>"Nej"</formula>
    </cfRule>
  </conditionalFormatting>
  <conditionalFormatting sqref="T154">
    <cfRule type="cellIs" dxfId="63" priority="274" stopIfTrue="1" operator="equal">
      <formula>"Nej"</formula>
    </cfRule>
  </conditionalFormatting>
  <conditionalFormatting sqref="T160">
    <cfRule type="cellIs" dxfId="62" priority="273" stopIfTrue="1" operator="equal">
      <formula>"Nej"</formula>
    </cfRule>
  </conditionalFormatting>
  <conditionalFormatting sqref="T166">
    <cfRule type="cellIs" dxfId="61" priority="270" stopIfTrue="1" operator="equal">
      <formula>"Nej"</formula>
    </cfRule>
  </conditionalFormatting>
  <conditionalFormatting sqref="T154 T148 T160 T166">
    <cfRule type="expression" dxfId="60" priority="276" stopIfTrue="1">
      <formula>AG148</formula>
    </cfRule>
  </conditionalFormatting>
  <conditionalFormatting sqref="M51:N59 F51:F59 C51:C59 B38:C38 F38 M38:N38 M41:N48 F41:F48 C41:C48 B40 B42 B44 B46 B48 B50 B52 B54 B56 B58">
    <cfRule type="expression" dxfId="59" priority="251">
      <formula>$C38=ValVarTja</formula>
    </cfRule>
  </conditionalFormatting>
  <conditionalFormatting sqref="V38 P38 V44:V45 V57 V59 V51:V52 T51:T59 T38 V48 P42:P48 T41:T48 V41">
    <cfRule type="expression" dxfId="58" priority="249">
      <formula>$C38&lt;&gt;ValVarTja</formula>
    </cfRule>
  </conditionalFormatting>
  <conditionalFormatting sqref="Q68 V67:V75 V78">
    <cfRule type="expression" dxfId="57" priority="248">
      <formula>$D67&lt;&gt;ResOpt</formula>
    </cfRule>
  </conditionalFormatting>
  <conditionalFormatting sqref="K101:K110">
    <cfRule type="expression" dxfId="56" priority="63">
      <formula>ISNUMBER(SEARCH("1",$B$89))=TRUE</formula>
    </cfRule>
  </conditionalFormatting>
  <conditionalFormatting sqref="P101:X110">
    <cfRule type="expression" dxfId="55" priority="241">
      <formula>$B101&lt;&gt;ValVarTja</formula>
    </cfRule>
  </conditionalFormatting>
  <conditionalFormatting sqref="R129">
    <cfRule type="expression" dxfId="54" priority="224" stopIfTrue="1">
      <formula>#REF!=TRUE</formula>
    </cfRule>
  </conditionalFormatting>
  <conditionalFormatting sqref="L101:L110">
    <cfRule type="expression" dxfId="53" priority="1761" stopIfTrue="1">
      <formula>IF(K101&lt;&gt;"Bör-krav",IF(L101&gt;0,TRUE,FALSE),FALSE)</formula>
    </cfRule>
    <cfRule type="expression" dxfId="52" priority="1777">
      <formula>IF(K101&lt;&gt;"Bör-krav",TRUE,FALSE)</formula>
    </cfRule>
  </conditionalFormatting>
  <conditionalFormatting sqref="M113:N113">
    <cfRule type="expression" dxfId="51" priority="220">
      <formula>$C$96="Ut2"</formula>
    </cfRule>
  </conditionalFormatting>
  <conditionalFormatting sqref="M112:N113 T113">
    <cfRule type="expression" dxfId="50" priority="222">
      <formula>$C$96="Ut1"</formula>
    </cfRule>
  </conditionalFormatting>
  <conditionalFormatting sqref="L112:L113 P113:Q113">
    <cfRule type="expression" dxfId="49" priority="221">
      <formula>$C$96="Ut2"</formula>
    </cfRule>
  </conditionalFormatting>
  <conditionalFormatting sqref="L101:L110">
    <cfRule type="expression" dxfId="48" priority="242" stopIfTrue="1">
      <formula>OR(UtvarderingsVal="UtFalskt",UtvarderingsVal="Ut2")</formula>
    </cfRule>
  </conditionalFormatting>
  <conditionalFormatting sqref="M101:M110">
    <cfRule type="expression" dxfId="47" priority="60" stopIfTrue="1">
      <formula>OR(UtvarderingsVal="UtFalskt",UtvarderingsVal="Ut1")</formula>
    </cfRule>
    <cfRule type="expression" dxfId="46" priority="61" stopIfTrue="1">
      <formula>IF(K101&lt;&gt;"Bör-krav",IF(M101&gt;0,TRUE,FALSE),FALSE)</formula>
    </cfRule>
    <cfRule type="expression" dxfId="45" priority="62">
      <formula>IF(K101&lt;&gt;"Bör-krav",TRUE,FALSE)</formula>
    </cfRule>
  </conditionalFormatting>
  <conditionalFormatting sqref="P186:W188">
    <cfRule type="expression" dxfId="44" priority="59" stopIfTrue="1">
      <formula>#REF!="Ja"</formula>
    </cfRule>
  </conditionalFormatting>
  <conditionalFormatting sqref="C78:D78 C67:D75">
    <cfRule type="expression" dxfId="43" priority="56">
      <formula>$D67=ValOpt</formula>
    </cfRule>
  </conditionalFormatting>
  <conditionalFormatting sqref="N67:N69">
    <cfRule type="expression" dxfId="42" priority="43">
      <formula>$D67=ValOpt</formula>
    </cfRule>
  </conditionalFormatting>
  <conditionalFormatting sqref="N70:N71 N73:N75">
    <cfRule type="expression" dxfId="41" priority="42">
      <formula>$D70=ValOpt</formula>
    </cfRule>
  </conditionalFormatting>
  <conditionalFormatting sqref="D101:D110 K101:M110">
    <cfRule type="expression" dxfId="40" priority="1778">
      <formula>$B101=ValVarKrav</formula>
    </cfRule>
  </conditionalFormatting>
  <conditionalFormatting sqref="P41">
    <cfRule type="expression" dxfId="39" priority="40">
      <formula>$C41&lt;&gt;ValVarTja</formula>
    </cfRule>
  </conditionalFormatting>
  <conditionalFormatting sqref="P51:P59">
    <cfRule type="expression" dxfId="38" priority="39">
      <formula>$C51&lt;&gt;ValVarTja</formula>
    </cfRule>
  </conditionalFormatting>
  <conditionalFormatting sqref="Q67">
    <cfRule type="expression" dxfId="37" priority="38">
      <formula>$D67&lt;&gt;ResOpt</formula>
    </cfRule>
  </conditionalFormatting>
  <conditionalFormatting sqref="Q69:Q75 Q78">
    <cfRule type="expression" dxfId="36" priority="37">
      <formula>$D69&lt;&gt;ResOpt</formula>
    </cfRule>
  </conditionalFormatting>
  <conditionalFormatting sqref="N72">
    <cfRule type="expression" dxfId="35" priority="36">
      <formula>$D72=ValOpt</formula>
    </cfRule>
  </conditionalFormatting>
  <conditionalFormatting sqref="M78">
    <cfRule type="expression" dxfId="34" priority="31">
      <formula>$D78=ValOpt</formula>
    </cfRule>
  </conditionalFormatting>
  <conditionalFormatting sqref="V46:W47">
    <cfRule type="expression" dxfId="33" priority="30">
      <formula>$C46=ValVarTja</formula>
    </cfRule>
  </conditionalFormatting>
  <conditionalFormatting sqref="V42:W43">
    <cfRule type="expression" dxfId="32" priority="29">
      <formula>$C42=ValVarTja</formula>
    </cfRule>
  </conditionalFormatting>
  <conditionalFormatting sqref="V53:W56">
    <cfRule type="expression" dxfId="31" priority="28">
      <formula>$C53=ValVarTja</formula>
    </cfRule>
  </conditionalFormatting>
  <conditionalFormatting sqref="V58:W58">
    <cfRule type="expression" dxfId="30" priority="27">
      <formula>$C58=ValVarTja</formula>
    </cfRule>
  </conditionalFormatting>
  <conditionalFormatting sqref="X113">
    <cfRule type="expression" dxfId="29" priority="25">
      <formula>$C$96="Ut1"</formula>
    </cfRule>
  </conditionalFormatting>
  <conditionalFormatting sqref="V113:W113">
    <cfRule type="expression" dxfId="28" priority="23">
      <formula>$C$96="Ut1"</formula>
    </cfRule>
  </conditionalFormatting>
  <conditionalFormatting sqref="V77">
    <cfRule type="expression" dxfId="27" priority="22">
      <formula>$D77&lt;&gt;ResOpt</formula>
    </cfRule>
  </conditionalFormatting>
  <conditionalFormatting sqref="C77:D77">
    <cfRule type="expression" dxfId="26" priority="21">
      <formula>$D77=ValOpt</formula>
    </cfRule>
  </conditionalFormatting>
  <conditionalFormatting sqref="N77">
    <cfRule type="expression" dxfId="25" priority="20">
      <formula>$D77=ValOpt</formula>
    </cfRule>
  </conditionalFormatting>
  <conditionalFormatting sqref="Q77">
    <cfRule type="expression" dxfId="24" priority="19">
      <formula>$D77&lt;&gt;ResOpt</formula>
    </cfRule>
  </conditionalFormatting>
  <conditionalFormatting sqref="M77">
    <cfRule type="expression" dxfId="23" priority="18">
      <formula>$D77=ValOpt</formula>
    </cfRule>
  </conditionalFormatting>
  <conditionalFormatting sqref="N78">
    <cfRule type="expression" dxfId="22" priority="17">
      <formula>$D78=ValOpt</formula>
    </cfRule>
  </conditionalFormatting>
  <conditionalFormatting sqref="M50:N50 F50 C50">
    <cfRule type="expression" dxfId="21" priority="15">
      <formula>$C50=ValVarTja</formula>
    </cfRule>
  </conditionalFormatting>
  <conditionalFormatting sqref="V50 T50">
    <cfRule type="expression" dxfId="20" priority="14">
      <formula>$C50&lt;&gt;ValVarTja</formula>
    </cfRule>
  </conditionalFormatting>
  <conditionalFormatting sqref="P50">
    <cfRule type="expression" dxfId="19" priority="13">
      <formula>$C50&lt;&gt;ValVarTja</formula>
    </cfRule>
  </conditionalFormatting>
  <conditionalFormatting sqref="M39:N39 F39 C39">
    <cfRule type="expression" dxfId="18" priority="12">
      <formula>$C39=ValVarTja</formula>
    </cfRule>
  </conditionalFormatting>
  <conditionalFormatting sqref="T39 V39">
    <cfRule type="expression" dxfId="17" priority="11">
      <formula>$C39&lt;&gt;ValVarTja</formula>
    </cfRule>
  </conditionalFormatting>
  <conditionalFormatting sqref="P39">
    <cfRule type="expression" dxfId="16" priority="10">
      <formula>$C39&lt;&gt;ValVarTja</formula>
    </cfRule>
  </conditionalFormatting>
  <conditionalFormatting sqref="M40:N40 F40 C40">
    <cfRule type="expression" dxfId="15" priority="9">
      <formula>$C40=ValVarTja</formula>
    </cfRule>
  </conditionalFormatting>
  <conditionalFormatting sqref="T40 V40">
    <cfRule type="expression" dxfId="14" priority="8">
      <formula>$C40&lt;&gt;ValVarTja</formula>
    </cfRule>
  </conditionalFormatting>
  <conditionalFormatting sqref="P40">
    <cfRule type="expression" dxfId="13" priority="7">
      <formula>$C40&lt;&gt;ValVarTja</formula>
    </cfRule>
  </conditionalFormatting>
  <conditionalFormatting sqref="B39 B41 B43 B45 B47">
    <cfRule type="expression" dxfId="12" priority="6">
      <formula>$C39=ValVarTja</formula>
    </cfRule>
  </conditionalFormatting>
  <conditionalFormatting sqref="B67:B78">
    <cfRule type="expression" dxfId="11" priority="5">
      <formula>$C67=ValVarTja</formula>
    </cfRule>
  </conditionalFormatting>
  <conditionalFormatting sqref="M49:N49 F49 B49:C49 B51 B53 B55 B57 B59">
    <cfRule type="expression" dxfId="10" priority="3">
      <formula>$C49=ValVarTja</formula>
    </cfRule>
  </conditionalFormatting>
  <conditionalFormatting sqref="V49 P49 T49">
    <cfRule type="expression" dxfId="9" priority="2">
      <formula>$C49&lt;&gt;ValVarTja</formula>
    </cfRule>
  </conditionalFormatting>
  <conditionalFormatting sqref="N64">
    <cfRule type="expression" dxfId="8" priority="1">
      <formula>$D64=ValOpt</formula>
    </cfRule>
  </conditionalFormatting>
  <dataValidations xWindow="179" yWindow="422" count="18">
    <dataValidation type="list" allowBlank="1" showInputMessage="1" showErrorMessage="1" sqref="T148 P17 T154 Q190 T160 T166 P101:P111" xr:uid="{00000000-0002-0000-0100-000000000000}">
      <formula1>"Ja,Nej"</formula1>
    </dataValidation>
    <dataValidation type="date" errorStyle="information" allowBlank="1" showInputMessage="1" showErrorMessage="1" errorTitle="Fel" error="Ange datum i datumformatet ÅÅÅÅ-MM-DD" promptTitle="Datum" prompt="Datum i datumformatet ÅÅÅÅ-MM-DD" sqref="D27:E27" xr:uid="{00000000-0002-0000-0100-000001000000}">
      <formula1>40817</formula1>
      <formula2>43585</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 sqref="B27:C27" xr:uid="{00000000-0002-0000-0100-000002000000}">
      <formula1>40817</formula1>
      <formula2>43585</formula2>
    </dataValidation>
    <dataValidation allowBlank="1" showErrorMessage="1" sqref="B30:E30" xr:uid="{00000000-0002-0000-0100-000003000000}"/>
    <dataValidation type="decimal" allowBlank="1" showInputMessage="1" showErrorMessage="1" error="Talet måste vara mellan 0 och 100" sqref="D34:E34" xr:uid="{00000000-0002-0000-0100-000004000000}">
      <formula1>0</formula1>
      <formula2>100</formula2>
    </dataValidation>
    <dataValidation type="list" allowBlank="1" showInputMessage="1" showErrorMessage="1" sqref="F34" xr:uid="{00000000-0002-0000-0100-000005000000}">
      <formula1>"Mån,År"</formula1>
    </dataValidation>
    <dataValidation type="date" errorStyle="information" allowBlank="1" showInputMessage="1" showErrorMessage="1" errorTitle="Fel" error="Ange datum i datumformatet ÅÅÅÅ-MM-DD och får inte vara tidigare än 2012-01-01 eller senare än 2016-01-01_x000a_Alternativt texten &quot;Ej tillämpligt&quot;_x000a_" promptTitle="Datum" prompt="Datum i datumformatet ÅÅÅÅ-MM-DD alternativt texten &quot;Ej tillämpligt&quot;_x000a_" sqref="B34:C34" xr:uid="{00000000-0002-0000-0100-000006000000}">
      <formula1>40544</formula1>
      <formula2>72686</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D24" xr:uid="{00000000-0002-0000-0100-000007000000}">
      <formula1>40817</formula1>
      <formula2>D27</formula2>
    </dataValidation>
    <dataValidation type="date" errorStyle="information" allowBlank="1" showInputMessage="1" showErrorMessage="1" errorTitle="Fel" error="Ogiltigt datum._x000a_Datum anges i datumformatet ÅÅÅÅ-MM-DD och får inte vara senare än datumet &quot;Sista dag för avropssvar&quot;" promptTitle="Datum" prompt="Datum i datumformatet ÅÅÅÅ-MM-DD" sqref="B24" xr:uid="{00000000-0002-0000-0100-000008000000}">
      <formula1>40909</formula1>
      <formula2>B27</formula2>
    </dataValidation>
    <dataValidation type="date" errorStyle="information" allowBlank="1" showInputMessage="1" showErrorMessage="1" errorTitle="Fel" error="Fel datumformat._x000a_Ange datum i datumformatet ÅÅÅÅ-MM-DD Alternativt texten &quot;Ej tillämpligt&quot;_x000a_" promptTitle="Datum" prompt="Datum i datumformatet ÅÅÅÅ-MM-DD_x000a_Som tumregel vid komplexa avrop kan det anses rimligt med minst 14 arbetsdagars svarstid och vid mindre komplexa avrop är motsvarande svarstid sju arbetsdagar." sqref="B31" xr:uid="{00000000-0002-0000-0100-000009000000}">
      <formula1>40817</formula1>
      <formula2>42308</formula2>
    </dataValidation>
    <dataValidation type="date" errorStyle="information" allowBlank="1" showInputMessage="1" showErrorMessage="1" errorTitle="Fel" error="Ange datum i datumformatet ÅÅÅÅ-MM-DD" promptTitle="Datum" prompt="Datum i datumformatet ÅÅÅÅ-MM-DD" sqref="D31" xr:uid="{00000000-0002-0000-0100-00000A000000}">
      <formula1>40817</formula1>
      <formula2>42308</formula2>
    </dataValidation>
    <dataValidation type="list" allowBlank="1" showInputMessage="1" showErrorMessage="1" sqref="K101:K111" xr:uid="{00000000-0002-0000-0100-00000B000000}">
      <formula1>"Välj typ av krav,Bör-krav,Ska-krav"</formula1>
    </dataValidation>
    <dataValidation type="list" allowBlank="1" showInputMessage="1" showErrorMessage="1" sqref="B111:C111" xr:uid="{00000000-0002-0000-0100-00000C000000}">
      <formula1>ResVarTja</formula1>
    </dataValidation>
    <dataValidation type="list" allowBlank="1" showInputMessage="1" showErrorMessage="1" error="Antal kan endast vara 0 eller 1" sqref="N67:N68 N72" xr:uid="{00000000-0002-0000-0100-00000D000000}">
      <formula1>"0,1"</formula1>
    </dataValidation>
    <dataValidation type="list" allowBlank="1" showInputMessage="1" showErrorMessage="1" sqref="N77:N78" xr:uid="{00000000-0002-0000-0100-00000E000000}">
      <formula1>"välj enhet….,styck,timmar"</formula1>
    </dataValidation>
    <dataValidation type="list" allowBlank="1" showInputMessage="1" showErrorMessage="1" sqref="B89:J89" xr:uid="{00000000-0002-0000-0100-00000F000000}">
      <formula1>TblGrundTilldeln</formula1>
    </dataValidation>
    <dataValidation type="list" allowBlank="1" showInputMessage="1" showErrorMessage="1" sqref="B96:J96" xr:uid="{00000000-0002-0000-0100-000010000000}">
      <formula1>TblUtVrd</formula1>
    </dataValidation>
    <dataValidation type="list" allowBlank="1" showInputMessage="1" showErrorMessage="1" error="Antal kan endast vara 0 eller 1" sqref="N64" xr:uid="{A2433CF4-03DB-4FB5-9DC7-B43BBF550C43}">
      <formula1>"Ja,Nej"</formula1>
    </dataValidation>
  </dataValidations>
  <pageMargins left="0.31496062992125984" right="0.31496062992125984" top="0.39370078740157483" bottom="0.39370078740157483" header="0.51181102362204722" footer="0.19685039370078741"/>
  <pageSetup paperSize="9" scale="65" fitToWidth="0" fitToHeight="0" pageOrder="overThenDown" orientation="landscape" r:id="rId1"/>
  <headerFooter alignWithMargins="0">
    <oddFooter>&amp;R&amp;P (&amp;N)</oddFooter>
  </headerFooter>
  <rowBreaks count="5" manualBreakCount="5">
    <brk id="34" min="1" max="28" man="1"/>
    <brk id="61" min="1" max="28" man="1"/>
    <brk id="96" min="1" max="28" man="1"/>
    <brk id="145" min="1" max="28" man="1"/>
    <brk id="200" min="1" max="28" man="1"/>
  </rowBreaks>
  <colBreaks count="1" manualBreakCount="1">
    <brk id="15"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786" id="{00000000-000E-0000-0100-00000B000000}">
            <xm:f>ISNUMBER(SEARCH("2",Admin!$D$53))=TRUE</xm:f>
            <x14:dxf>
              <font>
                <strike val="0"/>
                <color theme="0"/>
              </font>
              <fill>
                <patternFill>
                  <bgColor theme="0"/>
                </patternFill>
              </fill>
              <border>
                <left style="thin">
                  <color theme="0"/>
                </left>
                <right style="thin">
                  <color theme="0"/>
                </right>
                <top/>
                <bottom/>
                <vertical/>
                <horizontal/>
              </border>
            </x14:dxf>
          </x14:cfRule>
          <xm:sqref>P113:Q113</xm:sqref>
        </x14:conditionalFormatting>
        <x14:conditionalFormatting xmlns:xm="http://schemas.microsoft.com/office/excel/2006/main">
          <x14:cfRule type="expression" priority="1787" id="{00000000-000E-0000-0100-00000A000000}">
            <xm:f>ISNUMBER(SEARCH("1",Admin!$D$53))=TRUE</xm:f>
            <x14:dxf>
              <font>
                <color theme="0"/>
              </font>
              <fill>
                <patternFill>
                  <bgColor theme="0"/>
                </patternFill>
              </fill>
              <border>
                <right/>
                <top/>
                <bottom/>
              </border>
            </x14:dxf>
          </x14:cfRule>
          <xm:sqref>M113:N113</xm:sqref>
        </x14:conditionalFormatting>
        <x14:conditionalFormatting xmlns:xm="http://schemas.microsoft.com/office/excel/2006/main">
          <x14:cfRule type="expression" priority="1788" id="{00000000-000E-0000-0100-000009000000}">
            <xm:f>ISNUMBER(SEARCH("1",Admin!$D$53))=TRUE</xm:f>
            <x14:dxf>
              <font>
                <color theme="0"/>
              </font>
            </x14:dxf>
          </x14:cfRule>
          <xm:sqref>M112:N112</xm:sqref>
        </x14:conditionalFormatting>
        <x14:conditionalFormatting xmlns:xm="http://schemas.microsoft.com/office/excel/2006/main">
          <x14:cfRule type="expression" priority="1790" id="{00000000-000E-0000-0100-000007000000}">
            <xm:f>ISNUMBER(SEARCH("Ut2",Admin!$D$53))=TRUE</xm:f>
            <x14:dxf>
              <font>
                <color theme="0"/>
              </font>
              <fill>
                <patternFill>
                  <bgColor theme="0"/>
                </patternFill>
              </fill>
            </x14:dxf>
          </x14:cfRule>
          <xm:sqref>L112</xm:sqref>
        </x14:conditionalFormatting>
        <x14:conditionalFormatting xmlns:xm="http://schemas.microsoft.com/office/excel/2006/main">
          <x14:cfRule type="expression" priority="1791" id="{00000000-000E-0000-0100-000006000000}">
            <xm:f>ISNUMBER(SEARCH("1",Admin!$D$53))=TRUE</xm:f>
            <x14:dxf>
              <font>
                <strike val="0"/>
                <color theme="0"/>
              </font>
              <fill>
                <patternFill>
                  <bgColor theme="0"/>
                </patternFill>
              </fill>
              <border>
                <left/>
                <right/>
                <top/>
                <bottom/>
              </border>
            </x14:dxf>
          </x14:cfRule>
          <xm:sqref>T113</xm:sqref>
        </x14:conditionalFormatting>
        <x14:conditionalFormatting xmlns:xm="http://schemas.microsoft.com/office/excel/2006/main">
          <x14:cfRule type="expression" priority="26" id="{614E477E-3C9E-4563-95EE-B86C68ACD3D9}">
            <xm:f>ISNUMBER(SEARCH("1",Admin!$D$53))=TRUE</xm:f>
            <x14:dxf>
              <font>
                <strike val="0"/>
                <color theme="0"/>
              </font>
              <fill>
                <patternFill>
                  <bgColor theme="0"/>
                </patternFill>
              </fill>
              <border>
                <left/>
                <right/>
                <top/>
                <bottom/>
              </border>
            </x14:dxf>
          </x14:cfRule>
          <xm:sqref>X113</xm:sqref>
        </x14:conditionalFormatting>
        <x14:conditionalFormatting xmlns:xm="http://schemas.microsoft.com/office/excel/2006/main">
          <x14:cfRule type="expression" priority="24" id="{BBC97A51-DF71-42AB-836B-5690EF2C5C52}">
            <xm:f>ISNUMBER(SEARCH("1",Admin!$D$53))=TRUE</xm:f>
            <x14:dxf>
              <font>
                <strike val="0"/>
                <color theme="0"/>
              </font>
              <fill>
                <patternFill>
                  <bgColor theme="0"/>
                </patternFill>
              </fill>
              <border>
                <left/>
                <right/>
                <top/>
                <bottom/>
              </border>
            </x14:dxf>
          </x14:cfRule>
          <xm:sqref>V113:W113</xm:sqref>
        </x14:conditionalFormatting>
      </x14:conditionalFormattings>
    </ext>
    <ext xmlns:x14="http://schemas.microsoft.com/office/spreadsheetml/2009/9/main" uri="{CCE6A557-97BC-4b89-ADB6-D9C93CAAB3DF}">
      <x14:dataValidations xmlns:xm="http://schemas.microsoft.com/office/excel/2006/main" xWindow="179" yWindow="422" count="2">
        <x14:dataValidation type="list" allowBlank="1" showInputMessage="1" showErrorMessage="1" xr:uid="{00000000-0002-0000-0100-000011000000}">
          <x14:formula1>
            <xm:f>Admin!$C$4:$C$10</xm:f>
          </x14:formula1>
          <xm:sqref>B33:I33</xm:sqref>
        </x14:dataValidation>
        <x14:dataValidation type="list" allowBlank="1" showInputMessage="1" showErrorMessage="1" xr:uid="{00000000-0002-0000-0100-000012000000}">
          <x14:formula1>
            <xm:f>Admin!$L$3:$L$9</xm:f>
          </x14:formula1>
          <xm:sqref>D111:E111 B101:B110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pageSetUpPr autoPageBreaks="0"/>
  </sheetPr>
  <dimension ref="A1:M42"/>
  <sheetViews>
    <sheetView showGridLines="0" showRuler="0" zoomScaleNormal="100" zoomScalePageLayoutView="90" workbookViewId="0">
      <selection activeCell="B19" sqref="B19:D20"/>
    </sheetView>
  </sheetViews>
  <sheetFormatPr defaultColWidth="9.140625" defaultRowHeight="12.75" x14ac:dyDescent="0.2"/>
  <cols>
    <col min="1" max="1" width="2.5703125" style="5" customWidth="1"/>
    <col min="2" max="2" width="50.28515625" style="5" customWidth="1"/>
    <col min="3" max="3" width="3.140625" style="5" customWidth="1"/>
    <col min="4" max="4" width="50.28515625" style="5" customWidth="1"/>
    <col min="5" max="5" width="9.140625" style="5"/>
    <col min="6" max="6" width="13.140625" style="5" customWidth="1"/>
    <col min="7" max="16384" width="9.140625" style="5"/>
  </cols>
  <sheetData>
    <row r="1" spans="2:13" ht="17.25" customHeight="1" x14ac:dyDescent="0.2">
      <c r="D1" s="35" t="str">
        <f>"Avrop nr: "&amp;'2 Specifikation'!E15</f>
        <v>Avrop nr: xxxx</v>
      </c>
      <c r="F1" s="37"/>
      <c r="G1" s="36"/>
      <c r="H1" s="36"/>
      <c r="I1" s="36"/>
    </row>
    <row r="2" spans="2:13" ht="17.25" customHeight="1" x14ac:dyDescent="0.2">
      <c r="G2" s="36"/>
      <c r="H2" s="36"/>
      <c r="I2" s="36"/>
    </row>
    <row r="3" spans="2:13" ht="17.25" customHeight="1" x14ac:dyDescent="0.25">
      <c r="B3" s="68"/>
      <c r="G3" s="36"/>
      <c r="H3" s="36"/>
      <c r="I3" s="36"/>
    </row>
    <row r="4" spans="2:13" x14ac:dyDescent="0.2">
      <c r="G4" s="36"/>
      <c r="H4" s="36"/>
      <c r="I4" s="36"/>
    </row>
    <row r="5" spans="2:13" ht="25.5" customHeight="1" x14ac:dyDescent="0.25">
      <c r="B5" s="38" t="s">
        <v>50</v>
      </c>
      <c r="C5" s="38"/>
      <c r="D5" s="38"/>
      <c r="G5" s="36"/>
      <c r="H5" s="36"/>
      <c r="I5" s="36"/>
      <c r="J5" s="28"/>
      <c r="K5" s="28"/>
      <c r="L5" s="28"/>
      <c r="M5" s="28"/>
    </row>
    <row r="6" spans="2:13" ht="48.75" customHeight="1" x14ac:dyDescent="0.25">
      <c r="B6" s="679" t="str">
        <f>"Detta kontrakt reglerar avrop från ramavtalsområde "&amp;'1 Försättssida'!A14&amp;", "&amp;'1 Försättssida'!A16</f>
        <v>Detta kontrakt reglerar avrop från ramavtalsområde Resebyråtjänster, 96-86-2014</v>
      </c>
      <c r="C6" s="680"/>
      <c r="D6" s="680"/>
      <c r="F6" s="37"/>
      <c r="G6" s="36"/>
      <c r="H6" s="36"/>
      <c r="I6" s="36"/>
      <c r="J6" s="28"/>
      <c r="K6" s="28"/>
      <c r="L6" s="28"/>
      <c r="M6" s="28"/>
    </row>
    <row r="7" spans="2:13" ht="25.5" customHeight="1" x14ac:dyDescent="0.25">
      <c r="B7" s="26" t="s">
        <v>49</v>
      </c>
      <c r="C7" s="26"/>
      <c r="D7" s="26"/>
      <c r="J7" s="28"/>
      <c r="K7" s="28"/>
      <c r="L7" s="28"/>
      <c r="M7" s="28"/>
    </row>
    <row r="8" spans="2:13" ht="45.75" customHeight="1" x14ac:dyDescent="0.25">
      <c r="B8" s="669" t="s">
        <v>48</v>
      </c>
      <c r="C8" s="669"/>
      <c r="D8" s="669"/>
      <c r="G8" s="35"/>
      <c r="J8" s="28"/>
      <c r="K8" s="28"/>
      <c r="L8" s="28"/>
      <c r="M8" s="28"/>
    </row>
    <row r="9" spans="2:13" ht="18" x14ac:dyDescent="0.25">
      <c r="B9" s="296" t="s">
        <v>199</v>
      </c>
      <c r="C9" s="296"/>
      <c r="D9" s="296"/>
      <c r="G9" s="35"/>
      <c r="J9" s="28"/>
      <c r="K9" s="28"/>
      <c r="L9" s="28"/>
      <c r="M9" s="28"/>
    </row>
    <row r="10" spans="2:13" ht="18" x14ac:dyDescent="0.25">
      <c r="B10" s="669" t="s">
        <v>195</v>
      </c>
      <c r="C10" s="669"/>
      <c r="D10" s="669"/>
      <c r="J10" s="28"/>
      <c r="K10" s="28"/>
      <c r="L10" s="28"/>
      <c r="M10" s="28"/>
    </row>
    <row r="11" spans="2:13" ht="18" x14ac:dyDescent="0.25">
      <c r="B11" s="296" t="s">
        <v>196</v>
      </c>
      <c r="C11" s="296"/>
      <c r="D11" s="296"/>
      <c r="J11" s="28"/>
      <c r="K11" s="28"/>
      <c r="L11" s="28"/>
      <c r="M11" s="28"/>
    </row>
    <row r="12" spans="2:13" ht="18" x14ac:dyDescent="0.25">
      <c r="B12" s="669" t="s">
        <v>197</v>
      </c>
      <c r="C12" s="669"/>
      <c r="D12" s="669"/>
      <c r="G12" s="34"/>
      <c r="J12" s="28"/>
      <c r="K12" s="28"/>
      <c r="L12" s="28"/>
      <c r="M12" s="28"/>
    </row>
    <row r="13" spans="2:13" ht="18" x14ac:dyDescent="0.25">
      <c r="B13" s="296" t="s">
        <v>200</v>
      </c>
      <c r="C13" s="296"/>
      <c r="D13" s="296"/>
      <c r="G13" s="34"/>
      <c r="J13" s="28"/>
      <c r="K13" s="28"/>
      <c r="L13" s="28"/>
      <c r="M13" s="28"/>
    </row>
    <row r="14" spans="2:13" ht="18" x14ac:dyDescent="0.25">
      <c r="B14" s="296" t="s">
        <v>198</v>
      </c>
      <c r="C14" s="296"/>
      <c r="D14" s="296"/>
      <c r="G14" s="34"/>
      <c r="J14" s="28"/>
      <c r="K14" s="28"/>
      <c r="L14" s="28"/>
      <c r="M14" s="28"/>
    </row>
    <row r="15" spans="2:13" ht="18" customHeight="1" x14ac:dyDescent="0.25">
      <c r="B15" s="669"/>
      <c r="C15" s="669"/>
      <c r="D15" s="669"/>
      <c r="J15" s="28"/>
      <c r="K15" s="28"/>
      <c r="L15" s="28"/>
      <c r="M15" s="28"/>
    </row>
    <row r="16" spans="2:13" ht="41.25" customHeight="1" x14ac:dyDescent="0.25">
      <c r="B16" s="681" t="s">
        <v>47</v>
      </c>
      <c r="C16" s="681"/>
      <c r="D16" s="681"/>
      <c r="J16" s="28"/>
      <c r="K16" s="28"/>
      <c r="L16" s="28"/>
      <c r="M16" s="28"/>
    </row>
    <row r="17" spans="1:13" ht="10.5" customHeight="1" x14ac:dyDescent="0.3">
      <c r="B17" s="33"/>
      <c r="C17" s="30"/>
      <c r="D17" s="30"/>
      <c r="J17" s="28"/>
      <c r="K17" s="28"/>
      <c r="L17" s="28"/>
      <c r="M17" s="28"/>
    </row>
    <row r="18" spans="1:13" ht="21.75" x14ac:dyDescent="0.2">
      <c r="B18" s="670" t="s">
        <v>329</v>
      </c>
      <c r="C18" s="671"/>
      <c r="D18" s="672"/>
      <c r="H18" s="32"/>
    </row>
    <row r="19" spans="1:13" ht="41.25" customHeight="1" x14ac:dyDescent="0.2">
      <c r="B19" s="673"/>
      <c r="C19" s="674"/>
      <c r="D19" s="675"/>
      <c r="H19" s="29"/>
    </row>
    <row r="20" spans="1:13" ht="41.25" customHeight="1" x14ac:dyDescent="0.2">
      <c r="B20" s="676"/>
      <c r="C20" s="677"/>
      <c r="D20" s="678"/>
      <c r="H20" s="29"/>
    </row>
    <row r="21" spans="1:13" ht="25.5" customHeight="1" x14ac:dyDescent="0.3">
      <c r="B21" s="31"/>
      <c r="C21" s="30"/>
      <c r="D21" s="30"/>
      <c r="H21" s="29"/>
      <c r="J21" s="28"/>
      <c r="K21" s="28"/>
      <c r="L21" s="28"/>
      <c r="M21" s="28"/>
    </row>
    <row r="22" spans="1:13" s="27" customFormat="1" ht="24" customHeight="1" x14ac:dyDescent="0.2">
      <c r="B22" s="26" t="s">
        <v>40</v>
      </c>
      <c r="C22" s="26"/>
      <c r="D22" s="26"/>
    </row>
    <row r="23" spans="1:13" ht="67.5" customHeight="1" x14ac:dyDescent="0.2">
      <c r="B23" s="669" t="s">
        <v>210</v>
      </c>
      <c r="C23" s="669"/>
      <c r="D23" s="669"/>
    </row>
    <row r="24" spans="1:13" ht="26.25" customHeight="1" x14ac:dyDescent="0.2">
      <c r="B24" s="15"/>
      <c r="C24" s="15"/>
      <c r="D24" s="15"/>
    </row>
    <row r="25" spans="1:13" s="14" customFormat="1" ht="18" customHeight="1" x14ac:dyDescent="0.2">
      <c r="A25" s="5"/>
      <c r="B25" s="13" t="s">
        <v>46</v>
      </c>
      <c r="C25" s="23"/>
      <c r="D25" s="13" t="s">
        <v>45</v>
      </c>
      <c r="E25" s="26"/>
    </row>
    <row r="26" spans="1:13" s="14" customFormat="1" ht="23.25" customHeight="1" x14ac:dyDescent="0.2">
      <c r="A26" s="5"/>
      <c r="B26" s="154">
        <f>'2 Specifikation'!B9</f>
        <v>0</v>
      </c>
      <c r="C26" s="23"/>
      <c r="D26" s="156">
        <f>'2 Specifikation'!P9</f>
        <v>0</v>
      </c>
    </row>
    <row r="27" spans="1:13" s="14" customFormat="1" ht="12.75" customHeight="1" x14ac:dyDescent="0.2">
      <c r="A27" s="5"/>
      <c r="B27" s="25" t="s">
        <v>44</v>
      </c>
      <c r="C27" s="23"/>
      <c r="D27" s="25" t="s">
        <v>44</v>
      </c>
    </row>
    <row r="28" spans="1:13" s="14" customFormat="1" ht="18" customHeight="1" x14ac:dyDescent="0.2">
      <c r="A28" s="5"/>
      <c r="B28" s="155">
        <f>'2 Specifikation'!H9</f>
        <v>0</v>
      </c>
      <c r="C28" s="23"/>
      <c r="D28" s="157">
        <f>'2 Specifikation'!V9</f>
        <v>0</v>
      </c>
    </row>
    <row r="29" spans="1:13" s="14" customFormat="1" ht="44.25" customHeight="1" x14ac:dyDescent="0.2">
      <c r="A29" s="5"/>
      <c r="B29" s="24"/>
      <c r="C29" s="23"/>
      <c r="D29" s="23"/>
    </row>
    <row r="30" spans="1:13" s="14" customFormat="1" x14ac:dyDescent="0.2">
      <c r="B30" s="20" t="s">
        <v>41</v>
      </c>
      <c r="D30" s="20" t="s">
        <v>41</v>
      </c>
    </row>
    <row r="31" spans="1:13" s="14" customFormat="1" ht="28.5" customHeight="1" x14ac:dyDescent="0.2">
      <c r="B31" s="22"/>
      <c r="D31" s="21"/>
    </row>
    <row r="32" spans="1:13" ht="16.5" customHeight="1" x14ac:dyDescent="0.2">
      <c r="A32" s="14"/>
      <c r="B32" s="14"/>
      <c r="C32" s="14"/>
      <c r="D32" s="14"/>
    </row>
    <row r="33" spans="1:4" ht="25.5" x14ac:dyDescent="0.2">
      <c r="A33" s="14"/>
      <c r="B33" s="64" t="s">
        <v>58</v>
      </c>
      <c r="C33" s="14"/>
      <c r="D33" s="64" t="s">
        <v>59</v>
      </c>
    </row>
    <row r="34" spans="1:4" x14ac:dyDescent="0.2">
      <c r="A34" s="14"/>
      <c r="B34" s="19"/>
      <c r="C34" s="14"/>
      <c r="D34" s="18"/>
    </row>
    <row r="35" spans="1:4" x14ac:dyDescent="0.2">
      <c r="A35" s="14"/>
      <c r="B35" s="17"/>
      <c r="C35" s="14"/>
      <c r="D35" s="16"/>
    </row>
    <row r="36" spans="1:4" x14ac:dyDescent="0.2">
      <c r="A36" s="15"/>
      <c r="B36" s="15"/>
      <c r="C36" s="15"/>
      <c r="D36" s="14"/>
    </row>
    <row r="37" spans="1:4" ht="15.75" customHeight="1" x14ac:dyDescent="0.2">
      <c r="B37" s="13" t="s">
        <v>43</v>
      </c>
      <c r="C37" s="13"/>
      <c r="D37" s="13"/>
    </row>
    <row r="38" spans="1:4" x14ac:dyDescent="0.2">
      <c r="B38" s="666"/>
      <c r="C38" s="667"/>
      <c r="D38" s="668"/>
    </row>
    <row r="39" spans="1:4" x14ac:dyDescent="0.2">
      <c r="B39" s="666"/>
      <c r="C39" s="667"/>
      <c r="D39" s="668"/>
    </row>
    <row r="40" spans="1:4" x14ac:dyDescent="0.2">
      <c r="B40" s="666"/>
      <c r="C40" s="667"/>
      <c r="D40" s="668"/>
    </row>
    <row r="41" spans="1:4" x14ac:dyDescent="0.2">
      <c r="B41" s="666"/>
      <c r="C41" s="667"/>
      <c r="D41" s="668"/>
    </row>
    <row r="42" spans="1:4" x14ac:dyDescent="0.2">
      <c r="B42" s="666"/>
      <c r="C42" s="667"/>
      <c r="D42" s="668"/>
    </row>
  </sheetData>
  <sheetProtection algorithmName="SHA-512" hashValue="7inkH6e4AXszGFhvW+6KEZe/SS8TOjxFGCP7wbp2KigngEfNjB856K/brsQ3mCdPfYp0Cu2P7KRwuybPQeb3UQ==" saltValue="QDOuc9MScol0jGvuvv3Gcw==" spinCount="100000" sheet="1" formatColumns="0" formatRows="0"/>
  <mergeCells count="14">
    <mergeCell ref="B6:D6"/>
    <mergeCell ref="B39:D39"/>
    <mergeCell ref="B40:D40"/>
    <mergeCell ref="B41:D41"/>
    <mergeCell ref="B8:D8"/>
    <mergeCell ref="B10:D10"/>
    <mergeCell ref="B12:D12"/>
    <mergeCell ref="B15:D15"/>
    <mergeCell ref="B16:D16"/>
    <mergeCell ref="B42:D42"/>
    <mergeCell ref="B23:D23"/>
    <mergeCell ref="B38:D38"/>
    <mergeCell ref="B18:D18"/>
    <mergeCell ref="B19:D20"/>
  </mergeCells>
  <pageMargins left="0.74803149606299213" right="0.74803149606299213" top="0.39370078740157483" bottom="0.98425196850393704" header="0.51181102362204722" footer="0.51181102362204722"/>
  <pageSetup paperSize="9" scale="77" fitToHeight="2" orientation="portrait" r:id="rId1"/>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C1:AP81"/>
  <sheetViews>
    <sheetView showGridLines="0" zoomScale="55" zoomScaleNormal="55" workbookViewId="0"/>
  </sheetViews>
  <sheetFormatPr defaultColWidth="9.140625" defaultRowHeight="12.75" x14ac:dyDescent="0.2"/>
  <cols>
    <col min="1" max="2" width="6.7109375" style="1" customWidth="1"/>
    <col min="3" max="3" width="14.28515625" style="1" bestFit="1" customWidth="1"/>
    <col min="4" max="9" width="24.42578125" style="1" bestFit="1" customWidth="1"/>
    <col min="10" max="10" width="54.28515625" style="1" bestFit="1" customWidth="1"/>
    <col min="11" max="11" width="8.28515625" style="1" customWidth="1"/>
    <col min="12" max="12" width="29.140625" style="1" customWidth="1"/>
    <col min="13" max="13" width="9" style="1" bestFit="1" customWidth="1"/>
    <col min="14" max="21" width="29.140625" style="1" customWidth="1"/>
    <col min="22" max="22" width="18.140625" style="1" customWidth="1"/>
    <col min="23" max="23" width="19.85546875" style="1" customWidth="1"/>
    <col min="24" max="24" width="18.42578125" style="1" bestFit="1" customWidth="1"/>
    <col min="25" max="25" width="12.7109375" style="1" bestFit="1" customWidth="1"/>
    <col min="26" max="26" width="42.42578125" style="1" bestFit="1" customWidth="1"/>
    <col min="27" max="27" width="24.42578125" style="1" bestFit="1" customWidth="1"/>
    <col min="28" max="28" width="12.7109375" style="1" bestFit="1" customWidth="1"/>
    <col min="29" max="29" width="27" style="1" bestFit="1" customWidth="1"/>
    <col min="30" max="32" width="9.140625" style="1"/>
    <col min="33" max="33" width="11.42578125" style="1" bestFit="1" customWidth="1"/>
    <col min="34" max="34" width="40" style="1" bestFit="1" customWidth="1"/>
    <col min="35" max="35" width="17" style="1" bestFit="1" customWidth="1"/>
    <col min="36" max="36" width="13.85546875" style="1" bestFit="1" customWidth="1"/>
    <col min="37" max="37" width="13.42578125" style="1" bestFit="1" customWidth="1"/>
    <col min="38" max="38" width="19.85546875" style="1" bestFit="1" customWidth="1"/>
    <col min="39" max="39" width="12.140625" style="1" bestFit="1" customWidth="1"/>
    <col min="40" max="40" width="17.42578125" style="1" bestFit="1" customWidth="1"/>
    <col min="41" max="41" width="17.5703125" style="1" bestFit="1" customWidth="1"/>
    <col min="42" max="42" width="27.7109375" style="1" bestFit="1" customWidth="1"/>
    <col min="43" max="44" width="9.140625" style="1"/>
    <col min="45" max="45" width="18.7109375" style="1" bestFit="1" customWidth="1"/>
    <col min="46" max="16384" width="9.140625" style="1"/>
  </cols>
  <sheetData>
    <row r="1" spans="3:42" x14ac:dyDescent="0.2">
      <c r="J1" s="72" t="s">
        <v>181</v>
      </c>
      <c r="P1" s="304" t="s">
        <v>267</v>
      </c>
      <c r="Q1" s="305" t="s">
        <v>268</v>
      </c>
      <c r="R1" s="305" t="s">
        <v>269</v>
      </c>
      <c r="S1" s="305" t="s">
        <v>270</v>
      </c>
      <c r="T1" s="305" t="s">
        <v>271</v>
      </c>
      <c r="U1" s="305" t="s">
        <v>129</v>
      </c>
    </row>
    <row r="2" spans="3:42" ht="13.5" thickBot="1" x14ac:dyDescent="0.25">
      <c r="D2" s="217" t="str">
        <f>C5</f>
        <v>Delområde 1</v>
      </c>
      <c r="E2" s="174" t="str">
        <f>C6</f>
        <v>Delområde 2</v>
      </c>
      <c r="F2" s="174" t="str">
        <f>C7</f>
        <v>Delområde 3</v>
      </c>
      <c r="G2" s="174" t="str">
        <f>C8</f>
        <v>Delområde 4</v>
      </c>
      <c r="H2" s="174" t="str">
        <f>C9</f>
        <v>Delområde 5</v>
      </c>
      <c r="I2" s="174" t="str">
        <f>C10</f>
        <v>Delområde 6</v>
      </c>
      <c r="J2" s="175" t="str">
        <f>USRDelområde</f>
        <v>Delområde 1</v>
      </c>
      <c r="L2" s="201" t="s">
        <v>164</v>
      </c>
      <c r="O2" s="72"/>
      <c r="P2" s="304" t="s">
        <v>287</v>
      </c>
      <c r="Q2" s="305" t="s">
        <v>288</v>
      </c>
      <c r="R2" s="305" t="s">
        <v>289</v>
      </c>
      <c r="S2" s="305" t="s">
        <v>290</v>
      </c>
      <c r="T2" s="305" t="s">
        <v>291</v>
      </c>
      <c r="U2" s="305" t="s">
        <v>292</v>
      </c>
    </row>
    <row r="3" spans="3:42" ht="13.5" thickBot="1" x14ac:dyDescent="0.25">
      <c r="C3" s="220" t="s">
        <v>165</v>
      </c>
      <c r="D3" s="219" t="s">
        <v>253</v>
      </c>
      <c r="E3" s="216" t="str">
        <f>$D$3</f>
        <v>Välj tjänst</v>
      </c>
      <c r="F3" s="174" t="str">
        <f>$D$3</f>
        <v>Välj tjänst</v>
      </c>
      <c r="G3" s="174" t="str">
        <f>$D$3</f>
        <v>Välj tjänst</v>
      </c>
      <c r="H3" s="174" t="str">
        <f>$D$3</f>
        <v>Välj tjänst</v>
      </c>
      <c r="I3" s="208" t="str">
        <f>$D$3</f>
        <v>Välj tjänst</v>
      </c>
      <c r="J3" s="210" t="str">
        <f>INDEX(D3:I3,MATCH(J$2,D$2:I$2,0))</f>
        <v>Välj tjänst</v>
      </c>
      <c r="L3" s="306" t="s">
        <v>137</v>
      </c>
      <c r="P3" s="196" t="s">
        <v>272</v>
      </c>
      <c r="Q3" s="197" t="s">
        <v>273</v>
      </c>
      <c r="R3" s="197" t="s">
        <v>274</v>
      </c>
      <c r="S3" s="197" t="s">
        <v>275</v>
      </c>
      <c r="T3" s="197" t="s">
        <v>276</v>
      </c>
      <c r="U3" s="197" t="s">
        <v>129</v>
      </c>
    </row>
    <row r="4" spans="3:42" x14ac:dyDescent="0.2">
      <c r="C4" s="188" t="s">
        <v>166</v>
      </c>
      <c r="D4" s="218" t="s">
        <v>228</v>
      </c>
      <c r="E4" s="71"/>
      <c r="F4" s="71"/>
      <c r="G4" s="71"/>
      <c r="H4" s="71"/>
      <c r="I4" s="207"/>
      <c r="J4" s="211" t="str">
        <f t="shared" ref="J4:J24" si="0">INDEX(D4:I4,MATCH(J$2,D$2:I$2,0))</f>
        <v xml:space="preserve">Flyg - </v>
      </c>
      <c r="L4" s="307" t="s">
        <v>267</v>
      </c>
      <c r="P4" s="196" t="s">
        <v>277</v>
      </c>
      <c r="R4" s="197" t="s">
        <v>278</v>
      </c>
      <c r="S4" s="197" t="s">
        <v>279</v>
      </c>
      <c r="T4" s="197" t="s">
        <v>280</v>
      </c>
    </row>
    <row r="5" spans="3:42" x14ac:dyDescent="0.2">
      <c r="C5" s="189" t="s">
        <v>167</v>
      </c>
      <c r="D5" s="187" t="s">
        <v>229</v>
      </c>
      <c r="E5" s="71"/>
      <c r="F5" s="71"/>
      <c r="G5" s="71"/>
      <c r="H5" s="71"/>
      <c r="I5" s="207"/>
      <c r="J5" s="211" t="str">
        <f t="shared" si="0"/>
        <v>Flyg - Inrikes</v>
      </c>
      <c r="L5" s="308" t="s">
        <v>268</v>
      </c>
      <c r="O5" s="120"/>
      <c r="P5" s="196" t="s">
        <v>281</v>
      </c>
      <c r="R5" s="197" t="s">
        <v>282</v>
      </c>
      <c r="S5" s="197" t="s">
        <v>283</v>
      </c>
      <c r="AG5" s="183"/>
      <c r="AH5" s="183"/>
      <c r="AI5" s="183"/>
      <c r="AJ5" s="183"/>
      <c r="AK5" s="183"/>
      <c r="AL5" s="183"/>
      <c r="AM5" s="183"/>
      <c r="AN5" s="183"/>
      <c r="AO5" s="183"/>
      <c r="AP5" s="183"/>
    </row>
    <row r="6" spans="3:42" x14ac:dyDescent="0.2">
      <c r="C6" s="189" t="s">
        <v>168</v>
      </c>
      <c r="D6" s="187" t="s">
        <v>230</v>
      </c>
      <c r="E6" s="71"/>
      <c r="F6" s="71"/>
      <c r="G6" s="71"/>
      <c r="H6" s="71"/>
      <c r="I6" s="207"/>
      <c r="J6" s="211" t="str">
        <f t="shared" si="0"/>
        <v>Flyg - Utrikes</v>
      </c>
      <c r="L6" s="308" t="s">
        <v>269</v>
      </c>
      <c r="M6" s="120"/>
      <c r="O6" s="120"/>
      <c r="P6" s="196" t="s">
        <v>223</v>
      </c>
      <c r="AG6" s="164"/>
      <c r="AH6" s="164"/>
      <c r="AI6" s="164"/>
      <c r="AJ6" s="164"/>
      <c r="AK6" s="164"/>
      <c r="AL6" s="164"/>
      <c r="AM6" s="164"/>
      <c r="AN6" s="164"/>
      <c r="AO6" s="164"/>
      <c r="AP6" s="164"/>
    </row>
    <row r="7" spans="3:42" x14ac:dyDescent="0.2">
      <c r="C7" s="189" t="s">
        <v>169</v>
      </c>
      <c r="D7" s="187" t="s">
        <v>231</v>
      </c>
      <c r="E7" s="71"/>
      <c r="F7" s="71"/>
      <c r="G7" s="71"/>
      <c r="H7" s="71"/>
      <c r="I7" s="207"/>
      <c r="J7" s="211" t="str">
        <f t="shared" si="0"/>
        <v>Flyg - Årskort/Travelpass/Dest.kort - utfärdande</v>
      </c>
      <c r="L7" s="308" t="s">
        <v>270</v>
      </c>
      <c r="M7" s="120"/>
      <c r="O7" s="120"/>
      <c r="P7" s="196" t="s">
        <v>284</v>
      </c>
      <c r="AG7" s="164"/>
      <c r="AH7" s="164"/>
      <c r="AI7" s="164"/>
      <c r="AJ7" s="164"/>
      <c r="AK7" s="164"/>
      <c r="AL7" s="164"/>
      <c r="AM7" s="164"/>
      <c r="AN7" s="164"/>
      <c r="AO7" s="164"/>
      <c r="AP7" s="164"/>
    </row>
    <row r="8" spans="3:42" x14ac:dyDescent="0.2">
      <c r="C8" s="189" t="s">
        <v>170</v>
      </c>
      <c r="D8" s="187" t="s">
        <v>232</v>
      </c>
      <c r="E8" s="71"/>
      <c r="F8" s="71"/>
      <c r="G8" s="71"/>
      <c r="H8" s="71"/>
      <c r="I8" s="207"/>
      <c r="J8" s="211" t="str">
        <f t="shared" si="0"/>
        <v>Flyg - Årskort/Travelpass/Dest.kort - utfärdande inkl bokning</v>
      </c>
      <c r="L8" s="308" t="s">
        <v>271</v>
      </c>
      <c r="M8" s="120"/>
      <c r="O8" s="120"/>
      <c r="P8" s="196" t="s">
        <v>285</v>
      </c>
      <c r="AG8" s="164"/>
      <c r="AH8" s="164"/>
      <c r="AI8" s="164"/>
      <c r="AJ8" s="164"/>
      <c r="AK8" s="164"/>
      <c r="AL8" s="164"/>
      <c r="AM8" s="164"/>
      <c r="AN8" s="164"/>
      <c r="AO8" s="164"/>
      <c r="AP8" s="164"/>
    </row>
    <row r="9" spans="3:42" ht="12.75" customHeight="1" thickBot="1" x14ac:dyDescent="0.25">
      <c r="C9" s="189" t="s">
        <v>171</v>
      </c>
      <c r="D9" s="187" t="s">
        <v>216</v>
      </c>
      <c r="E9" s="71"/>
      <c r="F9" s="71"/>
      <c r="G9" s="71"/>
      <c r="H9" s="71"/>
      <c r="I9" s="207"/>
      <c r="J9" s="211" t="str">
        <f t="shared" si="0"/>
        <v>Tåg</v>
      </c>
      <c r="L9" s="309" t="s">
        <v>129</v>
      </c>
      <c r="M9" s="120"/>
      <c r="P9" s="196" t="s">
        <v>286</v>
      </c>
      <c r="AG9" s="164"/>
      <c r="AH9" s="164"/>
      <c r="AI9" s="164"/>
      <c r="AJ9" s="164"/>
      <c r="AK9" s="164"/>
      <c r="AL9" s="164"/>
      <c r="AM9" s="164"/>
      <c r="AN9" s="164"/>
      <c r="AO9" s="164"/>
      <c r="AP9" s="164"/>
    </row>
    <row r="10" spans="3:42" ht="12.75" customHeight="1" thickBot="1" x14ac:dyDescent="0.25">
      <c r="C10" s="190" t="s">
        <v>172</v>
      </c>
      <c r="D10" s="187" t="s">
        <v>233</v>
      </c>
      <c r="E10" s="71"/>
      <c r="F10" s="71"/>
      <c r="G10" s="71"/>
      <c r="H10" s="71"/>
      <c r="I10" s="207"/>
      <c r="J10" s="211" t="str">
        <f t="shared" si="0"/>
        <v>Tåg - Inrikes</v>
      </c>
      <c r="AG10" s="164"/>
      <c r="AH10" s="164"/>
      <c r="AI10" s="164"/>
      <c r="AJ10" s="164"/>
      <c r="AK10" s="164"/>
      <c r="AL10" s="164"/>
      <c r="AM10" s="164"/>
      <c r="AN10" s="164"/>
      <c r="AO10" s="164"/>
      <c r="AP10" s="164"/>
    </row>
    <row r="11" spans="3:42" ht="12.75" customHeight="1" x14ac:dyDescent="0.2">
      <c r="D11" s="71" t="s">
        <v>234</v>
      </c>
      <c r="E11" s="71"/>
      <c r="F11" s="71"/>
      <c r="G11" s="71"/>
      <c r="H11" s="71"/>
      <c r="I11" s="207"/>
      <c r="J11" s="211" t="str">
        <f t="shared" si="0"/>
        <v>Tåg - Utrikes</v>
      </c>
      <c r="AG11" s="164"/>
      <c r="AH11" s="164"/>
      <c r="AI11" s="164"/>
      <c r="AJ11" s="164"/>
      <c r="AK11" s="164"/>
      <c r="AL11" s="164"/>
      <c r="AM11" s="164"/>
      <c r="AN11" s="164"/>
      <c r="AO11" s="164"/>
      <c r="AP11" s="164"/>
    </row>
    <row r="12" spans="3:42" ht="12.75" customHeight="1" x14ac:dyDescent="0.2">
      <c r="D12" s="71" t="s">
        <v>235</v>
      </c>
      <c r="E12" s="71"/>
      <c r="F12" s="71"/>
      <c r="G12" s="71"/>
      <c r="H12" s="71"/>
      <c r="I12" s="207"/>
      <c r="J12" s="211" t="str">
        <f t="shared" si="0"/>
        <v>Tåg - Årskort/Dest.kort - utfärdande</v>
      </c>
      <c r="AG12" s="164"/>
      <c r="AH12" s="164"/>
      <c r="AI12" s="164"/>
      <c r="AJ12" s="164"/>
      <c r="AK12" s="164"/>
      <c r="AL12" s="164"/>
      <c r="AM12" s="164"/>
      <c r="AN12" s="164"/>
      <c r="AO12" s="164"/>
      <c r="AP12" s="164"/>
    </row>
    <row r="13" spans="3:42" ht="12.75" customHeight="1" x14ac:dyDescent="0.2">
      <c r="D13" s="71" t="s">
        <v>236</v>
      </c>
      <c r="E13" s="71"/>
      <c r="F13" s="71"/>
      <c r="G13" s="71"/>
      <c r="H13" s="71"/>
      <c r="I13" s="207"/>
      <c r="J13" s="211" t="str">
        <f t="shared" si="0"/>
        <v>Tåg - Årskort/Dest.kort - utfärdande inkl bokning</v>
      </c>
      <c r="AG13" s="164"/>
      <c r="AH13" s="164"/>
      <c r="AI13" s="164"/>
      <c r="AJ13" s="164"/>
      <c r="AK13" s="164"/>
      <c r="AL13" s="164"/>
      <c r="AM13" s="164"/>
      <c r="AN13" s="164"/>
      <c r="AO13" s="164"/>
      <c r="AP13" s="164"/>
    </row>
    <row r="14" spans="3:42" ht="12.75" customHeight="1" x14ac:dyDescent="0.2">
      <c r="D14" s="71" t="s">
        <v>217</v>
      </c>
      <c r="E14" s="71"/>
      <c r="F14" s="71"/>
      <c r="G14" s="71"/>
      <c r="H14" s="71"/>
      <c r="I14" s="207"/>
      <c r="J14" s="211" t="str">
        <f t="shared" si="0"/>
        <v>Hotell bokat i GDS</v>
      </c>
      <c r="AG14" s="164"/>
      <c r="AH14" s="164"/>
      <c r="AI14" s="164"/>
      <c r="AJ14" s="164"/>
      <c r="AK14" s="164"/>
      <c r="AL14" s="164"/>
      <c r="AM14" s="164"/>
      <c r="AN14" s="164"/>
      <c r="AO14" s="164"/>
      <c r="AP14" s="164"/>
    </row>
    <row r="15" spans="3:42" ht="12.75" customHeight="1" x14ac:dyDescent="0.2">
      <c r="D15" s="71" t="s">
        <v>218</v>
      </c>
      <c r="E15" s="71"/>
      <c r="F15" s="71"/>
      <c r="G15" s="71"/>
      <c r="H15" s="71"/>
      <c r="I15" s="207"/>
      <c r="J15" s="211" t="str">
        <f t="shared" si="0"/>
        <v>Hotell bokat utanför GDS</v>
      </c>
      <c r="AG15" s="164"/>
      <c r="AH15" s="164"/>
      <c r="AI15" s="164"/>
      <c r="AJ15" s="164"/>
      <c r="AK15" s="164"/>
      <c r="AL15" s="164"/>
      <c r="AM15" s="164"/>
      <c r="AN15" s="164"/>
      <c r="AO15" s="164"/>
      <c r="AP15" s="164"/>
    </row>
    <row r="16" spans="3:42" ht="12.75" customHeight="1" x14ac:dyDescent="0.2">
      <c r="D16" s="71" t="s">
        <v>219</v>
      </c>
      <c r="E16" s="71"/>
      <c r="F16" s="71"/>
      <c r="G16" s="71"/>
      <c r="H16" s="71"/>
      <c r="I16" s="207"/>
      <c r="J16" s="211" t="str">
        <f t="shared" si="0"/>
        <v>Hyrbil</v>
      </c>
      <c r="AG16" s="164"/>
      <c r="AH16" s="164"/>
      <c r="AI16" s="164"/>
      <c r="AJ16" s="164"/>
      <c r="AK16" s="164"/>
      <c r="AL16" s="164"/>
      <c r="AM16" s="164"/>
      <c r="AN16" s="164"/>
      <c r="AO16" s="164"/>
      <c r="AP16" s="164"/>
    </row>
    <row r="17" spans="4:42" ht="12.75" customHeight="1" x14ac:dyDescent="0.2">
      <c r="D17" s="71" t="s">
        <v>220</v>
      </c>
      <c r="E17" s="71"/>
      <c r="F17" s="71"/>
      <c r="G17" s="71"/>
      <c r="H17" s="71"/>
      <c r="I17" s="207"/>
      <c r="J17" s="211" t="str">
        <f t="shared" si="0"/>
        <v>Anslutning till/från tåg/flyg</v>
      </c>
      <c r="AG17" s="164"/>
      <c r="AH17" s="164"/>
      <c r="AI17" s="164"/>
      <c r="AJ17" s="164"/>
      <c r="AK17" s="164"/>
      <c r="AL17" s="164"/>
      <c r="AM17" s="164"/>
      <c r="AN17" s="164"/>
      <c r="AO17" s="164"/>
      <c r="AP17" s="164"/>
    </row>
    <row r="18" spans="4:42" ht="12.75" customHeight="1" x14ac:dyDescent="0.2">
      <c r="D18" s="71" t="s">
        <v>221</v>
      </c>
      <c r="E18" s="71"/>
      <c r="F18" s="71"/>
      <c r="G18" s="71"/>
      <c r="H18" s="71"/>
      <c r="I18" s="207"/>
      <c r="J18" s="211" t="str">
        <f t="shared" si="0"/>
        <v>Båt</v>
      </c>
      <c r="AG18" s="164"/>
      <c r="AH18" s="164"/>
      <c r="AI18" s="164"/>
      <c r="AJ18" s="164"/>
      <c r="AK18" s="164"/>
      <c r="AL18" s="164"/>
      <c r="AM18" s="164"/>
      <c r="AN18" s="164"/>
      <c r="AO18" s="164"/>
      <c r="AP18" s="164"/>
    </row>
    <row r="19" spans="4:42" ht="12.75" customHeight="1" x14ac:dyDescent="0.2">
      <c r="D19" s="71" t="s">
        <v>222</v>
      </c>
      <c r="E19" s="71"/>
      <c r="F19" s="71"/>
      <c r="G19" s="71"/>
      <c r="H19" s="71"/>
      <c r="I19" s="207"/>
      <c r="J19" s="211" t="str">
        <f t="shared" si="0"/>
        <v>Buss</v>
      </c>
      <c r="AG19" s="164"/>
      <c r="AH19" s="164"/>
      <c r="AI19" s="164"/>
      <c r="AJ19" s="164"/>
      <c r="AK19" s="164"/>
      <c r="AL19" s="164"/>
      <c r="AM19" s="164"/>
      <c r="AN19" s="164"/>
      <c r="AO19" s="164"/>
      <c r="AP19" s="164"/>
    </row>
    <row r="20" spans="4:42" ht="12.75" customHeight="1" x14ac:dyDescent="0.2">
      <c r="D20" s="71" t="s">
        <v>223</v>
      </c>
      <c r="E20" s="71"/>
      <c r="F20" s="71"/>
      <c r="G20" s="71"/>
      <c r="H20" s="71"/>
      <c r="I20" s="207"/>
      <c r="J20" s="211" t="str">
        <f t="shared" si="0"/>
        <v>24-timmarsservice</v>
      </c>
      <c r="AG20" s="164"/>
      <c r="AH20" s="164"/>
      <c r="AI20" s="164"/>
      <c r="AJ20" s="164"/>
      <c r="AK20" s="164"/>
      <c r="AL20" s="164"/>
      <c r="AM20" s="164"/>
      <c r="AN20" s="164"/>
      <c r="AO20" s="164"/>
      <c r="AP20" s="164"/>
    </row>
    <row r="21" spans="4:42" ht="12.75" customHeight="1" x14ac:dyDescent="0.2">
      <c r="D21" s="71" t="s">
        <v>224</v>
      </c>
      <c r="E21" s="71"/>
      <c r="F21" s="71"/>
      <c r="G21" s="71"/>
      <c r="H21" s="71"/>
      <c r="I21" s="207"/>
      <c r="J21" s="211" t="str">
        <f t="shared" si="0"/>
        <v>Visum</v>
      </c>
      <c r="AG21" s="164"/>
      <c r="AH21" s="164"/>
      <c r="AI21" s="164"/>
      <c r="AJ21" s="164"/>
      <c r="AK21" s="164"/>
      <c r="AL21" s="164"/>
      <c r="AM21" s="164"/>
      <c r="AN21" s="164"/>
      <c r="AO21" s="164"/>
      <c r="AP21" s="164"/>
    </row>
    <row r="22" spans="4:42" ht="12.75" customHeight="1" x14ac:dyDescent="0.2">
      <c r="D22" s="71" t="s">
        <v>225</v>
      </c>
      <c r="E22" s="71"/>
      <c r="F22" s="71"/>
      <c r="G22" s="71"/>
      <c r="H22" s="71"/>
      <c r="I22" s="207"/>
      <c r="J22" s="211" t="str">
        <f t="shared" si="0"/>
        <v>Ombokning</v>
      </c>
      <c r="AG22" s="164"/>
      <c r="AH22" s="164"/>
      <c r="AI22" s="164"/>
      <c r="AJ22" s="164"/>
      <c r="AK22" s="164"/>
      <c r="AL22" s="164"/>
      <c r="AM22" s="164"/>
      <c r="AN22" s="164"/>
      <c r="AO22" s="164"/>
      <c r="AP22" s="164"/>
    </row>
    <row r="23" spans="4:42" ht="12.75" customHeight="1" x14ac:dyDescent="0.2">
      <c r="D23" s="71" t="s">
        <v>226</v>
      </c>
      <c r="E23" s="71"/>
      <c r="F23" s="71"/>
      <c r="G23" s="71"/>
      <c r="H23" s="71"/>
      <c r="I23" s="207"/>
      <c r="J23" s="211" t="str">
        <f t="shared" si="0"/>
        <v>Omskrivning</v>
      </c>
      <c r="AG23" s="164"/>
      <c r="AH23" s="164"/>
      <c r="AI23" s="164"/>
      <c r="AJ23" s="164"/>
      <c r="AK23" s="164"/>
      <c r="AL23" s="164"/>
      <c r="AM23" s="164"/>
      <c r="AN23" s="164"/>
      <c r="AO23" s="164"/>
      <c r="AP23" s="164"/>
    </row>
    <row r="24" spans="4:42" ht="13.5" thickBot="1" x14ac:dyDescent="0.25">
      <c r="D24" s="71" t="s">
        <v>227</v>
      </c>
      <c r="E24" s="71"/>
      <c r="F24" s="71"/>
      <c r="G24" s="71"/>
      <c r="H24" s="71"/>
      <c r="I24" s="207"/>
      <c r="J24" s="212" t="str">
        <f t="shared" si="0"/>
        <v>Kreditering</v>
      </c>
      <c r="AG24" s="164"/>
      <c r="AH24" s="164"/>
      <c r="AI24" s="164"/>
      <c r="AJ24" s="164"/>
      <c r="AK24" s="164"/>
      <c r="AL24" s="164"/>
      <c r="AM24" s="164"/>
      <c r="AN24" s="164"/>
      <c r="AO24" s="164"/>
      <c r="AP24" s="164"/>
    </row>
    <row r="25" spans="4:42" x14ac:dyDescent="0.2">
      <c r="J25" s="209"/>
      <c r="AG25" s="164"/>
      <c r="AH25" s="164"/>
      <c r="AI25" s="164"/>
      <c r="AJ25" s="164"/>
      <c r="AK25" s="164"/>
      <c r="AL25" s="164"/>
      <c r="AM25" s="164"/>
      <c r="AN25" s="164"/>
      <c r="AO25" s="164"/>
      <c r="AP25" s="164"/>
    </row>
    <row r="26" spans="4:42" ht="13.5" thickBot="1" x14ac:dyDescent="0.25">
      <c r="D26" s="167" t="s">
        <v>173</v>
      </c>
      <c r="J26" s="72" t="s">
        <v>180</v>
      </c>
      <c r="AG26" s="164"/>
      <c r="AH26" s="164"/>
      <c r="AI26" s="164"/>
      <c r="AJ26" s="164"/>
      <c r="AK26" s="164"/>
      <c r="AL26" s="164"/>
      <c r="AM26" s="164"/>
      <c r="AN26" s="164"/>
      <c r="AO26" s="164"/>
      <c r="AP26" s="164"/>
    </row>
    <row r="27" spans="4:42" ht="13.5" thickBot="1" x14ac:dyDescent="0.25">
      <c r="D27" s="215" t="s">
        <v>254</v>
      </c>
      <c r="E27" s="213" t="str">
        <f>$D$27</f>
        <v>Välj tilläggstjänst</v>
      </c>
      <c r="F27" s="176" t="str">
        <f>$D$27</f>
        <v>Välj tilläggstjänst</v>
      </c>
      <c r="G27" s="176" t="str">
        <f>$D$27</f>
        <v>Välj tilläggstjänst</v>
      </c>
      <c r="H27" s="176" t="str">
        <f>$D$27</f>
        <v>Välj tilläggstjänst</v>
      </c>
      <c r="I27" s="206" t="str">
        <f>$D$27</f>
        <v>Välj tilläggstjänst</v>
      </c>
      <c r="J27" s="210" t="str">
        <f>INDEX(D27:I27,MATCH(J$2,D$2:I$2,0))</f>
        <v>Välj tilläggstjänst</v>
      </c>
      <c r="AG27" s="164"/>
      <c r="AH27" s="164"/>
      <c r="AI27" s="164"/>
      <c r="AJ27" s="164"/>
      <c r="AK27" s="164"/>
      <c r="AL27" s="164"/>
      <c r="AM27" s="164"/>
      <c r="AN27" s="164"/>
      <c r="AO27" s="164"/>
      <c r="AP27" s="164"/>
    </row>
    <row r="28" spans="4:42" x14ac:dyDescent="0.2">
      <c r="D28" s="214" t="s">
        <v>243</v>
      </c>
      <c r="E28" s="71"/>
      <c r="F28" s="71"/>
      <c r="G28" s="71"/>
      <c r="H28" s="71"/>
      <c r="I28" s="207"/>
      <c r="J28" s="211" t="str">
        <f>INDEX(D28:I28,MATCH(J$2,D$2:I$2,0))</f>
        <v>Implementering av självbokningssystem, fast pris</v>
      </c>
      <c r="AG28" s="164"/>
      <c r="AH28" s="164"/>
      <c r="AI28" s="164"/>
      <c r="AJ28" s="164"/>
      <c r="AK28" s="164"/>
      <c r="AL28" s="164"/>
      <c r="AM28" s="164"/>
      <c r="AN28" s="164"/>
      <c r="AO28" s="164"/>
      <c r="AP28" s="164"/>
    </row>
    <row r="29" spans="4:42" x14ac:dyDescent="0.2">
      <c r="D29" s="214" t="s">
        <v>244</v>
      </c>
      <c r="E29" s="71"/>
      <c r="F29" s="71"/>
      <c r="G29" s="71"/>
      <c r="H29" s="71"/>
      <c r="I29" s="207"/>
      <c r="J29" s="211" t="str">
        <f t="shared" ref="J29:J36" si="1">INDEX(D29:I29,MATCH(J$2,D$2:I$2,0))</f>
        <v>Årlig underhåll/licenskostnad för självbokning</v>
      </c>
      <c r="AG29" s="164"/>
      <c r="AH29" s="164"/>
      <c r="AI29" s="164"/>
      <c r="AJ29" s="164"/>
      <c r="AK29" s="164"/>
      <c r="AL29" s="164"/>
      <c r="AM29" s="164"/>
      <c r="AN29" s="164"/>
      <c r="AO29" s="164"/>
      <c r="AP29" s="164"/>
    </row>
    <row r="30" spans="4:42" x14ac:dyDescent="0.2">
      <c r="D30" s="214" t="s">
        <v>245</v>
      </c>
      <c r="E30" s="71"/>
      <c r="F30" s="71"/>
      <c r="G30" s="71"/>
      <c r="H30" s="71"/>
      <c r="I30" s="207"/>
      <c r="J30" s="211" t="str">
        <f t="shared" si="1"/>
        <v>Ev. hanteringskostnad för upplägg av profiler</v>
      </c>
      <c r="AG30" s="164"/>
      <c r="AH30" s="164"/>
      <c r="AI30" s="164"/>
      <c r="AJ30" s="164"/>
      <c r="AK30" s="164"/>
      <c r="AL30" s="164"/>
      <c r="AM30" s="164"/>
      <c r="AN30" s="164"/>
      <c r="AO30" s="164"/>
      <c r="AP30" s="164"/>
    </row>
    <row r="31" spans="4:42" x14ac:dyDescent="0.2">
      <c r="D31" s="214" t="s">
        <v>246</v>
      </c>
      <c r="E31" s="71"/>
      <c r="F31" s="71"/>
      <c r="G31" s="71"/>
      <c r="H31" s="71"/>
      <c r="I31" s="207"/>
      <c r="J31" s="211" t="str">
        <f t="shared" si="1"/>
        <v>Statistikkostnad, per rapport/årlig avgift</v>
      </c>
      <c r="AG31" s="164"/>
      <c r="AH31" s="164"/>
      <c r="AI31" s="164"/>
      <c r="AJ31" s="164"/>
      <c r="AK31" s="164"/>
      <c r="AL31" s="164"/>
      <c r="AM31" s="164"/>
      <c r="AN31" s="164"/>
      <c r="AO31" s="164"/>
      <c r="AP31" s="164"/>
    </row>
    <row r="32" spans="4:42" x14ac:dyDescent="0.2">
      <c r="D32" s="214" t="s">
        <v>247</v>
      </c>
      <c r="E32" s="71"/>
      <c r="F32" s="71"/>
      <c r="G32" s="71"/>
      <c r="H32" s="71"/>
      <c r="I32" s="207"/>
      <c r="J32" s="211" t="str">
        <f t="shared" si="1"/>
        <v>Informationsmöten</v>
      </c>
      <c r="AG32" s="164"/>
      <c r="AH32" s="164"/>
      <c r="AI32" s="164"/>
      <c r="AJ32" s="164"/>
      <c r="AK32" s="164"/>
      <c r="AL32" s="164"/>
      <c r="AM32" s="164"/>
      <c r="AN32" s="164"/>
      <c r="AO32" s="164"/>
      <c r="AP32" s="164"/>
    </row>
    <row r="33" spans="3:42" x14ac:dyDescent="0.2">
      <c r="D33" s="214" t="s">
        <v>248</v>
      </c>
      <c r="E33" s="71"/>
      <c r="F33" s="71"/>
      <c r="G33" s="71"/>
      <c r="H33" s="71"/>
      <c r="I33" s="207"/>
      <c r="J33" s="211" t="str">
        <f t="shared" si="1"/>
        <v>Implementering av övriga system/projektledning</v>
      </c>
      <c r="AG33" s="164"/>
      <c r="AH33" s="164"/>
      <c r="AI33" s="164"/>
      <c r="AJ33" s="164"/>
      <c r="AK33" s="164"/>
      <c r="AL33" s="164"/>
      <c r="AM33" s="164"/>
      <c r="AN33" s="164"/>
      <c r="AO33" s="164"/>
      <c r="AP33" s="164"/>
    </row>
    <row r="34" spans="3:42" x14ac:dyDescent="0.2">
      <c r="D34" s="214" t="s">
        <v>249</v>
      </c>
      <c r="E34" s="71"/>
      <c r="F34" s="71"/>
      <c r="G34" s="71"/>
      <c r="H34" s="71"/>
      <c r="I34" s="207"/>
      <c r="J34" s="211" t="str">
        <f t="shared" si="1"/>
        <v>Avstämningsmöten/kundansvarig</v>
      </c>
      <c r="AG34" s="164"/>
      <c r="AH34" s="164"/>
      <c r="AI34" s="164"/>
      <c r="AJ34" s="164"/>
      <c r="AK34" s="164"/>
      <c r="AL34" s="164"/>
      <c r="AM34" s="164"/>
      <c r="AN34" s="164"/>
      <c r="AO34" s="164"/>
      <c r="AP34" s="164"/>
    </row>
    <row r="35" spans="3:42" x14ac:dyDescent="0.2">
      <c r="D35" s="214" t="s">
        <v>250</v>
      </c>
      <c r="E35" s="71"/>
      <c r="F35" s="71"/>
      <c r="G35" s="71"/>
      <c r="H35" s="71"/>
      <c r="I35" s="207"/>
      <c r="J35" s="211" t="str">
        <f t="shared" si="1"/>
        <v>Stöd inom Travel Management och/eller resesamordning</v>
      </c>
      <c r="AG35" s="164"/>
      <c r="AH35" s="164"/>
      <c r="AI35" s="164"/>
      <c r="AJ35" s="164"/>
      <c r="AK35" s="164"/>
      <c r="AL35" s="164"/>
      <c r="AM35" s="164"/>
      <c r="AN35" s="164"/>
      <c r="AO35" s="164"/>
      <c r="AP35" s="164"/>
    </row>
    <row r="36" spans="3:42" x14ac:dyDescent="0.2">
      <c r="D36" s="214" t="s">
        <v>251</v>
      </c>
      <c r="E36" s="71"/>
      <c r="F36" s="71"/>
      <c r="G36" s="71"/>
      <c r="H36" s="71"/>
      <c r="I36" s="207"/>
      <c r="J36" s="211" t="str">
        <f t="shared" si="1"/>
        <v>Utbildning per timme (självbokning)</v>
      </c>
      <c r="AG36" s="164"/>
      <c r="AH36" s="164"/>
      <c r="AI36" s="164"/>
      <c r="AJ36" s="164"/>
      <c r="AK36" s="164"/>
      <c r="AL36" s="164"/>
      <c r="AM36" s="164"/>
      <c r="AN36" s="164"/>
      <c r="AO36" s="164"/>
      <c r="AP36" s="164"/>
    </row>
    <row r="37" spans="3:42" ht="13.5" thickBot="1" x14ac:dyDescent="0.25">
      <c r="D37" s="71" t="s">
        <v>252</v>
      </c>
      <c r="E37" s="71"/>
      <c r="F37" s="71"/>
      <c r="G37" s="71"/>
      <c r="H37" s="71"/>
      <c r="I37" s="207"/>
      <c r="J37" s="212" t="str">
        <f>INDEX(D37:I37,MATCH(J$2,D$2:I$2,0))</f>
        <v>Övriga tilläggstjänster (specificera)</v>
      </c>
      <c r="S37" s="10"/>
    </row>
    <row r="38" spans="3:42" x14ac:dyDescent="0.2">
      <c r="S38" s="10"/>
    </row>
    <row r="39" spans="3:42" ht="13.5" thickBot="1" x14ac:dyDescent="0.25">
      <c r="H39" s="163"/>
      <c r="I39" s="163"/>
      <c r="J39" s="163" t="s">
        <v>110</v>
      </c>
      <c r="K39" s="166"/>
      <c r="L39" s="166"/>
      <c r="O39" s="164"/>
      <c r="P39" s="163"/>
      <c r="Q39" s="164"/>
      <c r="X39" s="163"/>
      <c r="Y39" s="164"/>
      <c r="Z39" s="163"/>
    </row>
    <row r="40" spans="3:42" ht="13.5" thickBot="1" x14ac:dyDescent="0.25">
      <c r="C40" s="163"/>
      <c r="D40" s="186" t="s">
        <v>177</v>
      </c>
      <c r="E40" s="164"/>
      <c r="H40" s="201" t="s">
        <v>176</v>
      </c>
      <c r="I40" s="164"/>
      <c r="J40" s="202" t="s">
        <v>88</v>
      </c>
      <c r="K40" s="164"/>
      <c r="L40" s="164"/>
      <c r="M40" s="120"/>
      <c r="N40" s="120"/>
      <c r="O40" s="164"/>
      <c r="P40" s="164"/>
      <c r="Q40" s="164"/>
      <c r="X40" s="164"/>
      <c r="Y40" s="164"/>
      <c r="Z40" s="164"/>
    </row>
    <row r="41" spans="3:42" x14ac:dyDescent="0.2">
      <c r="C41" s="165"/>
      <c r="D41" s="188" t="s">
        <v>174</v>
      </c>
      <c r="E41" s="165"/>
      <c r="H41" s="200" t="s">
        <v>144</v>
      </c>
      <c r="I41" s="164"/>
      <c r="J41" s="203" t="s">
        <v>89</v>
      </c>
      <c r="K41" s="165"/>
      <c r="L41" s="165"/>
      <c r="O41" s="164"/>
      <c r="P41" s="164"/>
      <c r="Q41" s="164"/>
      <c r="X41" s="164"/>
      <c r="Y41" s="164"/>
      <c r="Z41" s="164"/>
    </row>
    <row r="42" spans="3:42" ht="25.5" x14ac:dyDescent="0.2">
      <c r="C42" s="165"/>
      <c r="D42" s="191" t="s">
        <v>190</v>
      </c>
      <c r="E42" s="165"/>
      <c r="H42" s="198" t="s">
        <v>145</v>
      </c>
      <c r="I42" s="164"/>
      <c r="J42" s="204" t="s">
        <v>90</v>
      </c>
      <c r="K42" s="165"/>
      <c r="L42" s="165"/>
      <c r="O42" s="164"/>
      <c r="P42" s="164"/>
      <c r="Q42" s="164"/>
      <c r="X42" s="164"/>
      <c r="Y42" s="164"/>
      <c r="Z42" s="164"/>
    </row>
    <row r="43" spans="3:42" ht="39" thickBot="1" x14ac:dyDescent="0.25">
      <c r="C43" s="165"/>
      <c r="D43" s="192" t="s">
        <v>141</v>
      </c>
      <c r="E43" s="165"/>
      <c r="H43" s="198" t="s">
        <v>146</v>
      </c>
      <c r="I43" s="164"/>
      <c r="J43" s="204" t="s">
        <v>91</v>
      </c>
      <c r="K43" s="165"/>
      <c r="L43" s="165"/>
      <c r="O43" s="164"/>
      <c r="P43" s="164"/>
      <c r="Q43" s="164"/>
      <c r="X43" s="164"/>
      <c r="Y43" s="164"/>
      <c r="Z43" s="164"/>
    </row>
    <row r="44" spans="3:42" x14ac:dyDescent="0.2">
      <c r="C44" s="165"/>
      <c r="E44" s="165"/>
      <c r="H44" s="198" t="s">
        <v>147</v>
      </c>
      <c r="I44" s="164"/>
      <c r="J44" s="204" t="s">
        <v>92</v>
      </c>
      <c r="K44" s="165"/>
      <c r="L44" s="165"/>
      <c r="O44" s="164"/>
      <c r="P44" s="164"/>
      <c r="Q44" s="164"/>
      <c r="X44" s="164"/>
      <c r="Y44" s="164"/>
      <c r="Z44" s="164"/>
    </row>
    <row r="45" spans="3:42" ht="13.5" thickBot="1" x14ac:dyDescent="0.25">
      <c r="C45" s="165"/>
      <c r="D45" s="72" t="s">
        <v>178</v>
      </c>
      <c r="E45" s="165"/>
      <c r="H45" s="199" t="s">
        <v>148</v>
      </c>
      <c r="I45" s="164"/>
      <c r="J45" s="204" t="s">
        <v>93</v>
      </c>
      <c r="K45" s="165"/>
      <c r="L45" s="165"/>
      <c r="O45" s="164"/>
      <c r="P45" s="164"/>
      <c r="Q45" s="164"/>
      <c r="X45" s="164"/>
      <c r="Y45" s="164"/>
      <c r="Z45" s="164"/>
    </row>
    <row r="46" spans="3:42" x14ac:dyDescent="0.2">
      <c r="C46" s="165"/>
      <c r="D46" s="193" t="s">
        <v>175</v>
      </c>
      <c r="E46" s="165"/>
      <c r="I46" s="164"/>
      <c r="J46" s="204" t="s">
        <v>94</v>
      </c>
      <c r="K46" s="165"/>
      <c r="L46" s="165"/>
      <c r="O46" s="164"/>
      <c r="P46" s="164"/>
      <c r="Q46" s="164"/>
      <c r="X46" s="164"/>
      <c r="Y46" s="164"/>
      <c r="Z46" s="164"/>
    </row>
    <row r="47" spans="3:42" ht="51" x14ac:dyDescent="0.2">
      <c r="D47" s="194" t="s">
        <v>191</v>
      </c>
      <c r="I47" s="164"/>
      <c r="J47" s="204" t="s">
        <v>95</v>
      </c>
      <c r="K47" s="165"/>
      <c r="L47" s="165"/>
      <c r="O47" s="164"/>
      <c r="P47" s="164"/>
      <c r="Q47" s="164"/>
      <c r="X47" s="164"/>
      <c r="Y47" s="164"/>
      <c r="Z47" s="164"/>
    </row>
    <row r="48" spans="3:42" ht="38.25" x14ac:dyDescent="0.2">
      <c r="D48" s="194" t="s">
        <v>192</v>
      </c>
      <c r="I48" s="164"/>
      <c r="J48" s="204" t="s">
        <v>96</v>
      </c>
      <c r="K48" s="165"/>
      <c r="L48" s="165"/>
      <c r="O48" s="164"/>
      <c r="P48" s="164"/>
      <c r="Q48" s="164"/>
      <c r="X48" s="164"/>
      <c r="Y48" s="164"/>
      <c r="Z48" s="164"/>
    </row>
    <row r="49" spans="3:26" ht="26.25" thickBot="1" x14ac:dyDescent="0.25">
      <c r="D49" s="195" t="s">
        <v>143</v>
      </c>
      <c r="I49" s="164"/>
      <c r="J49" s="204" t="s">
        <v>97</v>
      </c>
      <c r="K49" s="165"/>
      <c r="L49" s="165"/>
      <c r="P49" s="163"/>
      <c r="X49" s="164"/>
      <c r="Y49" s="164"/>
      <c r="Z49" s="164"/>
    </row>
    <row r="50" spans="3:26" x14ac:dyDescent="0.2">
      <c r="I50" s="164"/>
      <c r="J50" s="204" t="s">
        <v>109</v>
      </c>
      <c r="K50" s="165"/>
      <c r="L50" s="165"/>
      <c r="P50" s="51"/>
    </row>
    <row r="51" spans="3:26" x14ac:dyDescent="0.2">
      <c r="H51" s="164"/>
      <c r="I51" s="164"/>
      <c r="J51" s="204" t="s">
        <v>98</v>
      </c>
      <c r="K51" s="165"/>
      <c r="L51" s="165"/>
      <c r="P51" s="51"/>
    </row>
    <row r="52" spans="3:26" x14ac:dyDescent="0.2">
      <c r="H52" s="164"/>
      <c r="I52" s="164"/>
      <c r="J52" s="204" t="s">
        <v>99</v>
      </c>
      <c r="K52" s="165"/>
      <c r="L52" s="165"/>
      <c r="P52" s="51"/>
    </row>
    <row r="53" spans="3:26" x14ac:dyDescent="0.2">
      <c r="D53" s="283"/>
      <c r="H53" s="164"/>
      <c r="I53" s="164"/>
      <c r="J53" s="204" t="s">
        <v>100</v>
      </c>
      <c r="K53" s="165"/>
      <c r="L53" s="165"/>
      <c r="P53" s="51"/>
    </row>
    <row r="54" spans="3:26" x14ac:dyDescent="0.2">
      <c r="H54" s="164"/>
      <c r="I54" s="164"/>
      <c r="J54" s="204" t="s">
        <v>101</v>
      </c>
      <c r="K54" s="165"/>
      <c r="L54" s="165"/>
    </row>
    <row r="55" spans="3:26" x14ac:dyDescent="0.2">
      <c r="H55" s="164"/>
      <c r="I55" s="164"/>
      <c r="J55" s="204" t="s">
        <v>102</v>
      </c>
      <c r="K55" s="165"/>
      <c r="L55" s="165"/>
    </row>
    <row r="56" spans="3:26" x14ac:dyDescent="0.2">
      <c r="H56" s="164"/>
      <c r="I56" s="164"/>
      <c r="J56" s="204" t="s">
        <v>103</v>
      </c>
      <c r="K56" s="165"/>
      <c r="L56" s="165"/>
    </row>
    <row r="57" spans="3:26" x14ac:dyDescent="0.2">
      <c r="H57" s="164"/>
      <c r="I57" s="164"/>
      <c r="J57" s="204" t="s">
        <v>104</v>
      </c>
      <c r="K57" s="165"/>
      <c r="L57" s="165"/>
    </row>
    <row r="58" spans="3:26" x14ac:dyDescent="0.2">
      <c r="H58" s="164"/>
      <c r="I58" s="164"/>
      <c r="J58" s="204" t="s">
        <v>105</v>
      </c>
      <c r="K58" s="165"/>
      <c r="L58" s="165"/>
    </row>
    <row r="59" spans="3:26" ht="12.75" customHeight="1" x14ac:dyDescent="0.2">
      <c r="D59" s="179"/>
      <c r="E59" s="179"/>
      <c r="G59" s="179"/>
      <c r="H59" s="179"/>
      <c r="I59" s="179"/>
      <c r="J59" s="204" t="s">
        <v>106</v>
      </c>
      <c r="K59" s="165"/>
      <c r="L59" s="165"/>
    </row>
    <row r="60" spans="3:26" ht="12.75" customHeight="1" x14ac:dyDescent="0.2">
      <c r="D60" s="179"/>
      <c r="E60" s="179"/>
      <c r="G60" s="179"/>
      <c r="H60" s="179"/>
      <c r="I60" s="179"/>
      <c r="J60" s="204" t="s">
        <v>107</v>
      </c>
      <c r="K60" s="165"/>
      <c r="L60" s="165"/>
    </row>
    <row r="61" spans="3:26" ht="13.5" thickBot="1" x14ac:dyDescent="0.25">
      <c r="H61" s="164"/>
      <c r="I61" s="164"/>
      <c r="J61" s="205" t="s">
        <v>108</v>
      </c>
      <c r="K61" s="165"/>
      <c r="L61" s="165"/>
    </row>
    <row r="63" spans="3:26" x14ac:dyDescent="0.2">
      <c r="C63" s="72" t="s">
        <v>179</v>
      </c>
    </row>
    <row r="64" spans="3:26" x14ac:dyDescent="0.2">
      <c r="C64" s="174" t="s">
        <v>19</v>
      </c>
      <c r="D64" s="174" t="s">
        <v>20</v>
      </c>
      <c r="E64" s="174" t="s">
        <v>22</v>
      </c>
      <c r="F64" s="174" t="s">
        <v>3</v>
      </c>
      <c r="G64" s="174" t="s">
        <v>4</v>
      </c>
      <c r="H64" s="174" t="s">
        <v>7</v>
      </c>
      <c r="I64" s="174" t="s">
        <v>27</v>
      </c>
      <c r="J64" s="174" t="s">
        <v>28</v>
      </c>
      <c r="K64" s="174" t="s">
        <v>25</v>
      </c>
      <c r="L64" s="174" t="s">
        <v>21</v>
      </c>
      <c r="M64" s="174" t="s">
        <v>2</v>
      </c>
      <c r="N64" s="174"/>
      <c r="O64" s="174" t="s">
        <v>23</v>
      </c>
      <c r="P64" s="174" t="s">
        <v>24</v>
      </c>
      <c r="Q64" s="174" t="s">
        <v>8</v>
      </c>
      <c r="R64" s="174" t="s">
        <v>26</v>
      </c>
    </row>
    <row r="65" spans="3:18" x14ac:dyDescent="0.2">
      <c r="C65" s="8"/>
      <c r="D65" s="8"/>
      <c r="E65" s="8"/>
      <c r="F65" s="8"/>
      <c r="G65" s="8"/>
      <c r="H65" s="8"/>
      <c r="I65" s="8"/>
      <c r="J65" s="8"/>
      <c r="K65" s="8"/>
      <c r="L65" s="8"/>
      <c r="M65" s="8"/>
      <c r="N65" s="8"/>
      <c r="O65" s="8"/>
      <c r="P65" s="8"/>
      <c r="Q65" s="8"/>
      <c r="R65" s="8"/>
    </row>
    <row r="66" spans="3:18" x14ac:dyDescent="0.2">
      <c r="C66" s="8" t="str">
        <f>"Välj "&amp;C64</f>
        <v>Välj Juridiskt Namn</v>
      </c>
      <c r="D66" s="8" t="str">
        <f t="shared" ref="D66:R66" si="2">D64</f>
        <v xml:space="preserve">Förvaltningens avtalsnummer </v>
      </c>
      <c r="E66" s="8" t="str">
        <f t="shared" si="2"/>
        <v>Organisations-nummer</v>
      </c>
      <c r="F66" s="8" t="str">
        <f t="shared" si="2"/>
        <v>Adress</v>
      </c>
      <c r="G66" s="8" t="str">
        <f t="shared" si="2"/>
        <v>Postnummer</v>
      </c>
      <c r="H66" s="8" t="str">
        <f t="shared" si="2"/>
        <v>Postadress</v>
      </c>
      <c r="I66" s="8" t="str">
        <f t="shared" si="2"/>
        <v>Telefon Växel</v>
      </c>
      <c r="J66" s="8" t="str">
        <f t="shared" si="2"/>
        <v>Telefon kundtjänst</v>
      </c>
      <c r="K66" s="8" t="str">
        <f t="shared" si="2"/>
        <v>Hemsida</v>
      </c>
      <c r="L66" s="8" t="str">
        <f t="shared" si="2"/>
        <v xml:space="preserve">Kontaktperson </v>
      </c>
      <c r="M66" s="8" t="str">
        <f t="shared" si="2"/>
        <v>Telefon</v>
      </c>
      <c r="N66" s="8"/>
      <c r="O66" s="8" t="str">
        <f t="shared" si="2"/>
        <v>E-post kontaktperson</v>
      </c>
      <c r="P66" s="8" t="str">
        <f t="shared" si="2"/>
        <v>Befattning Kontaktperson</v>
      </c>
      <c r="Q66" s="8" t="str">
        <f t="shared" si="2"/>
        <v>Fax</v>
      </c>
      <c r="R66" s="8" t="str">
        <f t="shared" si="2"/>
        <v>E-post Gruppbrevlåda</v>
      </c>
    </row>
    <row r="67" spans="3:18" x14ac:dyDescent="0.2">
      <c r="C67" s="8" t="s">
        <v>66</v>
      </c>
      <c r="D67" s="8" t="s">
        <v>67</v>
      </c>
      <c r="E67" s="8" t="s">
        <v>68</v>
      </c>
      <c r="F67" s="8" t="s">
        <v>69</v>
      </c>
      <c r="G67" s="8" t="s">
        <v>70</v>
      </c>
      <c r="H67" s="8" t="s">
        <v>71</v>
      </c>
      <c r="I67" s="8" t="s">
        <v>72</v>
      </c>
      <c r="J67" s="8" t="s">
        <v>73</v>
      </c>
      <c r="K67" s="8" t="s">
        <v>74</v>
      </c>
      <c r="L67" s="8" t="s">
        <v>75</v>
      </c>
      <c r="M67" s="8" t="s">
        <v>76</v>
      </c>
      <c r="N67" s="8"/>
      <c r="O67" s="8" t="s">
        <v>77</v>
      </c>
      <c r="P67" s="8" t="s">
        <v>78</v>
      </c>
      <c r="Q67" s="8" t="s">
        <v>79</v>
      </c>
      <c r="R67" s="8" t="s">
        <v>80</v>
      </c>
    </row>
    <row r="68" spans="3:18" x14ac:dyDescent="0.2">
      <c r="C68" s="8"/>
      <c r="D68" s="8"/>
      <c r="E68" s="8"/>
      <c r="F68" s="8"/>
      <c r="G68" s="8"/>
      <c r="H68" s="8"/>
      <c r="I68" s="8"/>
      <c r="J68" s="8"/>
      <c r="K68" s="8"/>
      <c r="L68" s="8"/>
      <c r="M68" s="8"/>
      <c r="N68" s="8"/>
      <c r="O68" s="8"/>
      <c r="P68" s="8"/>
      <c r="Q68" s="8"/>
      <c r="R68" s="8"/>
    </row>
    <row r="69" spans="3:18" x14ac:dyDescent="0.2">
      <c r="C69" s="8"/>
      <c r="D69" s="8"/>
      <c r="E69" s="8"/>
      <c r="F69" s="8"/>
      <c r="G69" s="8"/>
      <c r="H69" s="8"/>
      <c r="I69" s="8"/>
      <c r="J69" s="8"/>
      <c r="K69" s="8"/>
      <c r="L69" s="8"/>
      <c r="M69" s="8"/>
      <c r="N69" s="8"/>
      <c r="O69" s="8"/>
      <c r="P69" s="8"/>
      <c r="Q69" s="8"/>
      <c r="R69" s="8"/>
    </row>
    <row r="70" spans="3:18" x14ac:dyDescent="0.2">
      <c r="C70" s="8"/>
      <c r="D70" s="8"/>
      <c r="E70" s="8"/>
      <c r="F70" s="8"/>
      <c r="G70" s="8"/>
      <c r="H70" s="8"/>
      <c r="I70" s="8"/>
      <c r="J70" s="8"/>
      <c r="K70" s="8"/>
      <c r="L70" s="8"/>
      <c r="M70" s="8"/>
      <c r="N70" s="8"/>
      <c r="O70" s="8"/>
      <c r="P70" s="8"/>
      <c r="Q70" s="8"/>
      <c r="R70" s="8"/>
    </row>
    <row r="71" spans="3:18" x14ac:dyDescent="0.2">
      <c r="C71" s="8"/>
      <c r="D71" s="8"/>
      <c r="E71" s="8"/>
      <c r="F71" s="8"/>
      <c r="G71" s="8"/>
      <c r="H71" s="8"/>
      <c r="I71" s="8"/>
      <c r="J71" s="8"/>
      <c r="K71" s="8"/>
      <c r="L71" s="8"/>
      <c r="M71" s="8"/>
      <c r="N71" s="8"/>
      <c r="O71" s="8"/>
      <c r="P71" s="8"/>
      <c r="Q71" s="8"/>
      <c r="R71" s="8"/>
    </row>
    <row r="72" spans="3:18" x14ac:dyDescent="0.2">
      <c r="C72" s="8"/>
      <c r="D72" s="8"/>
      <c r="E72" s="8"/>
      <c r="F72" s="8"/>
      <c r="G72" s="8"/>
      <c r="H72" s="8"/>
      <c r="I72" s="8"/>
      <c r="J72" s="8"/>
      <c r="K72" s="8"/>
      <c r="L72" s="8"/>
      <c r="M72" s="8"/>
      <c r="N72" s="8"/>
      <c r="O72" s="8"/>
      <c r="P72" s="8"/>
      <c r="Q72" s="8"/>
      <c r="R72" s="8"/>
    </row>
    <row r="73" spans="3:18" x14ac:dyDescent="0.2">
      <c r="C73" s="8"/>
      <c r="D73" s="8"/>
      <c r="E73" s="8"/>
      <c r="F73" s="8"/>
      <c r="G73" s="8"/>
      <c r="H73" s="8"/>
      <c r="I73" s="8"/>
      <c r="J73" s="8"/>
      <c r="K73" s="8"/>
      <c r="L73" s="8"/>
      <c r="M73" s="8"/>
      <c r="N73" s="8"/>
      <c r="O73" s="8"/>
      <c r="P73" s="8"/>
      <c r="Q73" s="8"/>
      <c r="R73" s="8"/>
    </row>
    <row r="74" spans="3:18" x14ac:dyDescent="0.2">
      <c r="C74" s="8"/>
      <c r="D74" s="8"/>
      <c r="E74" s="8"/>
      <c r="F74" s="8"/>
      <c r="G74" s="8"/>
      <c r="H74" s="8"/>
      <c r="I74" s="8"/>
      <c r="J74" s="8"/>
      <c r="K74" s="8"/>
      <c r="L74" s="8"/>
      <c r="M74" s="8"/>
      <c r="N74" s="8"/>
      <c r="O74" s="8"/>
      <c r="P74" s="8"/>
      <c r="Q74" s="8"/>
      <c r="R74" s="8"/>
    </row>
    <row r="75" spans="3:18" x14ac:dyDescent="0.2">
      <c r="C75" s="8"/>
      <c r="D75" s="8"/>
      <c r="E75" s="8"/>
      <c r="F75" s="8"/>
      <c r="G75" s="8"/>
      <c r="H75" s="8"/>
      <c r="I75" s="8"/>
      <c r="J75" s="8"/>
      <c r="K75" s="8"/>
      <c r="L75" s="8"/>
      <c r="M75" s="8"/>
      <c r="N75" s="8"/>
      <c r="O75" s="8"/>
      <c r="P75" s="8"/>
      <c r="Q75" s="8"/>
      <c r="R75" s="8"/>
    </row>
    <row r="76" spans="3:18" x14ac:dyDescent="0.2">
      <c r="C76" s="8"/>
      <c r="D76" s="8"/>
      <c r="E76" s="8"/>
      <c r="F76" s="8"/>
      <c r="G76" s="8"/>
      <c r="H76" s="8"/>
      <c r="I76" s="8"/>
      <c r="J76" s="8"/>
      <c r="K76" s="8"/>
      <c r="L76" s="8"/>
      <c r="M76" s="8"/>
      <c r="N76" s="8"/>
      <c r="O76" s="8"/>
      <c r="P76" s="8"/>
      <c r="Q76" s="8"/>
      <c r="R76" s="8"/>
    </row>
    <row r="77" spans="3:18" x14ac:dyDescent="0.2">
      <c r="C77" s="8"/>
      <c r="D77" s="8"/>
      <c r="E77" s="8"/>
      <c r="F77" s="8"/>
      <c r="G77" s="8"/>
      <c r="H77" s="8"/>
      <c r="I77" s="8"/>
      <c r="J77" s="8"/>
      <c r="K77" s="8"/>
      <c r="L77" s="8"/>
      <c r="M77" s="8"/>
      <c r="N77" s="8"/>
      <c r="O77" s="8"/>
      <c r="P77" s="8"/>
      <c r="Q77" s="8"/>
      <c r="R77" s="8"/>
    </row>
    <row r="78" spans="3:18" x14ac:dyDescent="0.2">
      <c r="C78" s="8"/>
      <c r="D78" s="8"/>
      <c r="E78" s="8"/>
      <c r="F78" s="8"/>
      <c r="G78" s="8"/>
      <c r="H78" s="8"/>
      <c r="I78" s="8"/>
      <c r="J78" s="8"/>
      <c r="K78" s="8"/>
      <c r="L78" s="8"/>
      <c r="M78" s="8"/>
      <c r="N78" s="8"/>
      <c r="O78" s="8"/>
      <c r="P78" s="8"/>
      <c r="Q78" s="8"/>
      <c r="R78" s="8"/>
    </row>
    <row r="79" spans="3:18" x14ac:dyDescent="0.2">
      <c r="C79" s="8"/>
      <c r="D79" s="8"/>
      <c r="E79" s="8"/>
      <c r="F79" s="8"/>
      <c r="G79" s="8"/>
      <c r="H79" s="8"/>
      <c r="I79" s="8"/>
      <c r="J79" s="8"/>
      <c r="K79" s="8"/>
      <c r="L79" s="8"/>
      <c r="M79" s="8"/>
      <c r="N79" s="8"/>
      <c r="O79" s="8"/>
      <c r="P79" s="8"/>
      <c r="Q79" s="8"/>
      <c r="R79" s="8"/>
    </row>
    <row r="80" spans="3:18" x14ac:dyDescent="0.2">
      <c r="C80" s="8"/>
      <c r="D80" s="8"/>
      <c r="E80" s="8"/>
      <c r="F80" s="8"/>
      <c r="G80" s="8"/>
      <c r="H80" s="8"/>
      <c r="I80" s="8"/>
      <c r="J80" s="8"/>
      <c r="K80" s="8"/>
      <c r="L80" s="8"/>
      <c r="M80" s="8"/>
      <c r="N80" s="8"/>
      <c r="O80" s="8"/>
      <c r="P80" s="8"/>
      <c r="Q80" s="8"/>
      <c r="R80" s="8"/>
    </row>
    <row r="81" spans="3:18" x14ac:dyDescent="0.2">
      <c r="C81" s="8"/>
      <c r="D81" s="8"/>
      <c r="E81" s="8"/>
      <c r="F81" s="8"/>
      <c r="G81" s="8"/>
      <c r="H81" s="8"/>
      <c r="I81" s="8"/>
      <c r="J81" s="8"/>
      <c r="K81" s="8"/>
      <c r="L81" s="8"/>
      <c r="M81" s="8"/>
      <c r="N81" s="8"/>
      <c r="O81" s="8"/>
      <c r="P81" s="8"/>
      <c r="Q81" s="8"/>
      <c r="R81" s="8"/>
    </row>
  </sheetData>
  <phoneticPr fontId="16" type="noConversion"/>
  <conditionalFormatting sqref="D47:D49">
    <cfRule type="expression" dxfId="0" priority="1">
      <formula>ISNUMBER(SEARCH("bör",$B$78))=TRUE</formula>
    </cfRule>
  </conditionalFormatting>
  <pageMargins left="0.7" right="0.7" top="0.75" bottom="0.75" header="0.3" footer="0.3"/>
  <pageSetup paperSize="9" scale="33"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F18"/>
  <sheetViews>
    <sheetView workbookViewId="0"/>
  </sheetViews>
  <sheetFormatPr defaultRowHeight="12.75" x14ac:dyDescent="0.2"/>
  <cols>
    <col min="3" max="3" width="63.28515625" bestFit="1" customWidth="1"/>
  </cols>
  <sheetData>
    <row r="1" spans="1:6" x14ac:dyDescent="0.2">
      <c r="A1" t="s">
        <v>182</v>
      </c>
      <c r="B1" s="222" t="b">
        <v>0</v>
      </c>
    </row>
    <row r="2" spans="1:6" x14ac:dyDescent="0.2">
      <c r="A2" s="70" t="s">
        <v>9</v>
      </c>
      <c r="B2" s="6" t="s">
        <v>323</v>
      </c>
      <c r="C2" s="1"/>
    </row>
    <row r="3" spans="1:6" x14ac:dyDescent="0.2">
      <c r="A3" s="70" t="s">
        <v>10</v>
      </c>
      <c r="B3" s="6" t="s">
        <v>323</v>
      </c>
      <c r="C3" s="1"/>
    </row>
    <row r="4" spans="1:6" x14ac:dyDescent="0.2">
      <c r="A4" s="70" t="s">
        <v>11</v>
      </c>
      <c r="B4" s="6" t="s">
        <v>323</v>
      </c>
      <c r="C4" s="1" t="s">
        <v>16</v>
      </c>
    </row>
    <row r="5" spans="1:6" x14ac:dyDescent="0.2">
      <c r="A5" s="70" t="s">
        <v>12</v>
      </c>
      <c r="B5" s="355" t="s">
        <v>13</v>
      </c>
      <c r="C5" s="1" t="s">
        <v>185</v>
      </c>
    </row>
    <row r="6" spans="1:6" x14ac:dyDescent="0.2">
      <c r="A6" s="70"/>
      <c r="B6" s="223"/>
      <c r="C6" s="1" t="s">
        <v>14</v>
      </c>
      <c r="F6" s="161"/>
    </row>
    <row r="7" spans="1:6" x14ac:dyDescent="0.2">
      <c r="A7" s="70"/>
      <c r="B7" s="224"/>
      <c r="C7" s="1" t="s">
        <v>15</v>
      </c>
    </row>
    <row r="8" spans="1:6" x14ac:dyDescent="0.2">
      <c r="A8" s="70"/>
      <c r="B8" s="225"/>
      <c r="C8" s="1" t="s">
        <v>17</v>
      </c>
    </row>
    <row r="9" spans="1:6" x14ac:dyDescent="0.2">
      <c r="A9" s="70"/>
      <c r="B9" s="7"/>
      <c r="C9" s="1" t="s">
        <v>18</v>
      </c>
    </row>
    <row r="10" spans="1:6" x14ac:dyDescent="0.2">
      <c r="A10" s="1"/>
      <c r="B10" s="1"/>
      <c r="C10" s="1"/>
    </row>
    <row r="11" spans="1:6" x14ac:dyDescent="0.2">
      <c r="B11" s="352">
        <v>2</v>
      </c>
      <c r="C11" s="352" t="str">
        <f>INDEX(C12:C14,B11)</f>
        <v>Avroppsblanketten är nu upplåst, klicka här för att låsa avropsblanketten.</v>
      </c>
    </row>
    <row r="12" spans="1:6" x14ac:dyDescent="0.2">
      <c r="B12" s="352"/>
      <c r="C12" s="352" t="s">
        <v>319</v>
      </c>
    </row>
    <row r="13" spans="1:6" x14ac:dyDescent="0.2">
      <c r="B13" s="352"/>
      <c r="C13" s="352" t="s">
        <v>320</v>
      </c>
    </row>
    <row r="14" spans="1:6" x14ac:dyDescent="0.2">
      <c r="B14" s="352"/>
      <c r="C14" s="352" t="s">
        <v>321</v>
      </c>
    </row>
    <row r="16" spans="1:6" x14ac:dyDescent="0.2">
      <c r="C16" s="353" t="s">
        <v>324</v>
      </c>
    </row>
    <row r="17" spans="3:3" x14ac:dyDescent="0.2">
      <c r="C17" s="353">
        <f>VALUE(IF(ISNUMBER(SEARCH("2",DpDwnTDV))=TRUE,"2","1"))</f>
        <v>1</v>
      </c>
    </row>
    <row r="18" spans="3:3" x14ac:dyDescent="0.2">
      <c r="C18" s="353" t="str">
        <f>"Ut"&amp;IF(ISNUMBER(SEARCH("1",DpDwnUtvddrop))=TRUE,"1",IF(ISNUMBER(SEARCH("2",DpDwnUtvddrop))=TRUE,"2",IF(ISNUMBER(SEARCH("3",DpDwnUtvddrop))=TRUE,"3")))</f>
        <v>UtFALSE</v>
      </c>
    </row>
  </sheetData>
  <sheetProtection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57</vt:i4>
      </vt:variant>
    </vt:vector>
  </HeadingPairs>
  <TitlesOfParts>
    <vt:vector size="62" baseType="lpstr">
      <vt:lpstr>1 Försättssida</vt:lpstr>
      <vt:lpstr>2 Specifikation</vt:lpstr>
      <vt:lpstr>3 Avtalstecknande</vt:lpstr>
      <vt:lpstr>Admin</vt:lpstr>
      <vt:lpstr>SysAdmin</vt:lpstr>
      <vt:lpstr>AntalSpec01</vt:lpstr>
      <vt:lpstr>ButtonStatus</vt:lpstr>
      <vt:lpstr>ButtonText</vt:lpstr>
      <vt:lpstr>Cell_CB_St2_Rd1</vt:lpstr>
      <vt:lpstr>Cell_CB_St2_Rd11</vt:lpstr>
      <vt:lpstr>Cell_CB_St2_Rd12</vt:lpstr>
      <vt:lpstr>Cell_CB_St2_Rd13</vt:lpstr>
      <vt:lpstr>Cell_CB_St2_Rd2</vt:lpstr>
      <vt:lpstr>Cell_CB_St2_Rd3</vt:lpstr>
      <vt:lpstr>Cell_CB_St2_Rd4</vt:lpstr>
      <vt:lpstr>Cell_CB_St2_Rd5</vt:lpstr>
      <vt:lpstr>Cell_CB_St2_Rd6</vt:lpstr>
      <vt:lpstr>Cell_CB_St2_Rd7</vt:lpstr>
      <vt:lpstr>Cell_CB_St2_Rd8</vt:lpstr>
      <vt:lpstr>Cell_CB_St2_Rd9</vt:lpstr>
      <vt:lpstr>DpDwnTDV</vt:lpstr>
      <vt:lpstr>DpDwnUtvddrop</vt:lpstr>
      <vt:lpstr>LarmStatus</vt:lpstr>
      <vt:lpstr>ListLevNamn</vt:lpstr>
      <vt:lpstr>ListvalRegion</vt:lpstr>
      <vt:lpstr>LockStatus</vt:lpstr>
      <vt:lpstr>MiljöNrTjänst</vt:lpstr>
      <vt:lpstr>NrTjänst</vt:lpstr>
      <vt:lpstr>pkey</vt:lpstr>
      <vt:lpstr>ResOpt</vt:lpstr>
      <vt:lpstr>ResVarTja</vt:lpstr>
      <vt:lpstr>StatusSpec01</vt:lpstr>
      <vt:lpstr>TblBeräkning</vt:lpstr>
      <vt:lpstr>TblDelområde</vt:lpstr>
      <vt:lpstr>TblEnhet</vt:lpstr>
      <vt:lpstr>TblGrundTilldeln</vt:lpstr>
      <vt:lpstr>TblKravBokn</vt:lpstr>
      <vt:lpstr>TblKravInfo</vt:lpstr>
      <vt:lpstr>TblKravKomp</vt:lpstr>
      <vt:lpstr>TblKravPris</vt:lpstr>
      <vt:lpstr>TblKravServ</vt:lpstr>
      <vt:lpstr>TblKravSpec</vt:lpstr>
      <vt:lpstr>TblKravStat</vt:lpstr>
      <vt:lpstr>TblLeverantörer</vt:lpstr>
      <vt:lpstr>TblTjänst</vt:lpstr>
      <vt:lpstr>TblUtVrd</vt:lpstr>
      <vt:lpstr>TidsåtgNrTjänst</vt:lpstr>
      <vt:lpstr>TillDelVal</vt:lpstr>
      <vt:lpstr>UKey</vt:lpstr>
      <vt:lpstr>USRDelområde</vt:lpstr>
      <vt:lpstr>'2 Specifikation'!Utskriftsområde</vt:lpstr>
      <vt:lpstr>'3 Avtalstecknande'!Utskriftsområde</vt:lpstr>
      <vt:lpstr>'2 Specifikation'!Utskriftsrubriker</vt:lpstr>
      <vt:lpstr>'3 Avtalstecknande'!Utskriftsrubriker</vt:lpstr>
      <vt:lpstr>UtvarderingsVal</vt:lpstr>
      <vt:lpstr>ValKrav</vt:lpstr>
      <vt:lpstr>ValOpt</vt:lpstr>
      <vt:lpstr>ValVarKrav</vt:lpstr>
      <vt:lpstr>ValVarTja</vt:lpstr>
      <vt:lpstr>VerNr</vt:lpstr>
      <vt:lpstr>Wkey</vt:lpstr>
      <vt:lpstr>YColor</vt:lpstr>
    </vt:vector>
  </TitlesOfParts>
  <Company>VHS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dc:creator>
  <cp:lastModifiedBy>Sandra Lukins</cp:lastModifiedBy>
  <cp:lastPrinted>2015-03-03T09:21:41Z</cp:lastPrinted>
  <dcterms:created xsi:type="dcterms:W3CDTF">2008-11-24T11:40:31Z</dcterms:created>
  <dcterms:modified xsi:type="dcterms:W3CDTF">2019-09-30T10:28:44Z</dcterms:modified>
</cp:coreProperties>
</file>