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U:\AV och distansmöten 2024\3 Förvaltning\10 Stöddokument\Särskild fördelningsnyckel\"/>
    </mc:Choice>
  </mc:AlternateContent>
  <xr:revisionPtr revIDLastSave="0" documentId="8_{802BFD05-F8F6-4B0B-A46F-1D22D7803E9A}" xr6:coauthVersionLast="47" xr6:coauthVersionMax="47" xr10:uidLastSave="{00000000-0000-0000-0000-000000000000}"/>
  <bookViews>
    <workbookView xWindow="10" yWindow="330" windowWidth="19180" windowHeight="11260" xr2:uid="{00000000-000D-0000-FFFF-FFFF00000000}"/>
  </bookViews>
  <sheets>
    <sheet name="Avropsblankett" sheetId="1" r:id="rId1"/>
    <sheet name="Priskorg " sheetId="2" r:id="rId2"/>
    <sheet name="Information" sheetId="3" r:id="rId3"/>
  </sheets>
  <definedNames>
    <definedName name="_GoBack" localSheetId="1">'Priskorg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H16" i="2" l="1"/>
  <c r="BH17" i="2"/>
  <c r="BV31" i="2"/>
  <c r="BV32" i="2"/>
  <c r="BV33" i="2"/>
  <c r="D163" i="2" l="1"/>
  <c r="D164" i="2"/>
  <c r="D165" i="2"/>
  <c r="D166" i="2"/>
  <c r="D167" i="2"/>
  <c r="D168" i="2"/>
  <c r="D169" i="2"/>
  <c r="BX156" i="2"/>
  <c r="BX157" i="2"/>
  <c r="BX143" i="2"/>
  <c r="BX144" i="2"/>
  <c r="BX145" i="2"/>
  <c r="BX146" i="2"/>
  <c r="BX147" i="2"/>
  <c r="BX148" i="2"/>
  <c r="BX149" i="2"/>
  <c r="BX150" i="2"/>
  <c r="BL156" i="2"/>
  <c r="BL157" i="2"/>
  <c r="BL143" i="2"/>
  <c r="BW16" i="2" l="1"/>
  <c r="BK16" i="2"/>
  <c r="AY16" i="2"/>
  <c r="AM16" i="2"/>
  <c r="AA16" i="2"/>
  <c r="O16" i="2"/>
  <c r="C16" i="2"/>
  <c r="C17" i="2"/>
  <c r="AX16" i="2"/>
  <c r="AL16" i="2"/>
  <c r="BJ17" i="2"/>
  <c r="BJ16" i="2"/>
  <c r="Z17" i="2"/>
  <c r="Z16" i="2"/>
  <c r="N17" i="2"/>
  <c r="N16" i="2"/>
  <c r="BV16" i="2"/>
  <c r="Z202" i="2" l="1"/>
  <c r="H175" i="2"/>
  <c r="G175" i="2"/>
  <c r="F175" i="2"/>
  <c r="E175" i="2"/>
  <c r="D175" i="2"/>
  <c r="C175" i="2"/>
  <c r="B175" i="2"/>
  <c r="BX169" i="2"/>
  <c r="BX168" i="2"/>
  <c r="BX167" i="2"/>
  <c r="BX166" i="2"/>
  <c r="BX165" i="2"/>
  <c r="BX164" i="2"/>
  <c r="BX163" i="2"/>
  <c r="BY157" i="2"/>
  <c r="BY156" i="2"/>
  <c r="BY150" i="2"/>
  <c r="BY149" i="2"/>
  <c r="BY148" i="2"/>
  <c r="BY147" i="2"/>
  <c r="BY146" i="2"/>
  <c r="BY145" i="2"/>
  <c r="BY144" i="2"/>
  <c r="BY143" i="2"/>
  <c r="CD138" i="2"/>
  <c r="CC138" i="2"/>
  <c r="CB138" i="2"/>
  <c r="CA138" i="2"/>
  <c r="BZ138" i="2"/>
  <c r="BY138" i="2"/>
  <c r="BX138" i="2"/>
  <c r="BW138" i="2"/>
  <c r="BV138" i="2"/>
  <c r="CD137" i="2"/>
  <c r="CC137" i="2"/>
  <c r="CB137" i="2"/>
  <c r="CA137" i="2"/>
  <c r="BZ137" i="2"/>
  <c r="BY137" i="2"/>
  <c r="BX137" i="2"/>
  <c r="BW137" i="2"/>
  <c r="BV137" i="2"/>
  <c r="CD136" i="2"/>
  <c r="CC136" i="2"/>
  <c r="CB136" i="2"/>
  <c r="CA136" i="2"/>
  <c r="BZ136" i="2"/>
  <c r="BY136" i="2"/>
  <c r="BX136" i="2"/>
  <c r="BW136" i="2"/>
  <c r="BV136" i="2"/>
  <c r="CD129" i="2"/>
  <c r="CC129" i="2"/>
  <c r="CB129" i="2"/>
  <c r="CA129" i="2"/>
  <c r="BZ129" i="2"/>
  <c r="BY129" i="2"/>
  <c r="BX129" i="2"/>
  <c r="BW129" i="2"/>
  <c r="BV129" i="2"/>
  <c r="CD128" i="2"/>
  <c r="CC128" i="2"/>
  <c r="CB128" i="2"/>
  <c r="CA128" i="2"/>
  <c r="BZ128" i="2"/>
  <c r="BY128" i="2"/>
  <c r="BX128" i="2"/>
  <c r="BW128" i="2"/>
  <c r="BV128" i="2"/>
  <c r="CD127" i="2"/>
  <c r="CC127" i="2"/>
  <c r="CB127" i="2"/>
  <c r="CA127" i="2"/>
  <c r="BZ127" i="2"/>
  <c r="BY127" i="2"/>
  <c r="BX127" i="2"/>
  <c r="BW127" i="2"/>
  <c r="BV127" i="2"/>
  <c r="CD120" i="2"/>
  <c r="CC120" i="2"/>
  <c r="CB120" i="2"/>
  <c r="CA120" i="2"/>
  <c r="BZ120" i="2"/>
  <c r="BY120" i="2"/>
  <c r="BX120" i="2"/>
  <c r="BW120" i="2"/>
  <c r="BV120" i="2"/>
  <c r="CD119" i="2"/>
  <c r="CC119" i="2"/>
  <c r="CB119" i="2"/>
  <c r="CA119" i="2"/>
  <c r="BZ119" i="2"/>
  <c r="BY119" i="2"/>
  <c r="BX119" i="2"/>
  <c r="BW119" i="2"/>
  <c r="BV119" i="2"/>
  <c r="CD118" i="2"/>
  <c r="CC118" i="2"/>
  <c r="CB118" i="2"/>
  <c r="CA118" i="2"/>
  <c r="BZ118" i="2"/>
  <c r="BY118" i="2"/>
  <c r="BX118" i="2"/>
  <c r="BW118" i="2"/>
  <c r="BV118" i="2"/>
  <c r="CD111" i="2"/>
  <c r="CC111" i="2"/>
  <c r="CB111" i="2"/>
  <c r="CA111" i="2"/>
  <c r="BZ111" i="2"/>
  <c r="BY111" i="2"/>
  <c r="BX111" i="2"/>
  <c r="BW111" i="2"/>
  <c r="BV111" i="2"/>
  <c r="CD110" i="2"/>
  <c r="CC110" i="2"/>
  <c r="CB110" i="2"/>
  <c r="CA110" i="2"/>
  <c r="BZ110" i="2"/>
  <c r="BY110" i="2"/>
  <c r="BX110" i="2"/>
  <c r="BW110" i="2"/>
  <c r="BV110" i="2"/>
  <c r="CD109" i="2"/>
  <c r="CC109" i="2"/>
  <c r="CB109" i="2"/>
  <c r="CA109" i="2"/>
  <c r="BZ109" i="2"/>
  <c r="BY109" i="2"/>
  <c r="BX109" i="2"/>
  <c r="BW109" i="2"/>
  <c r="BV109" i="2"/>
  <c r="CD102" i="2"/>
  <c r="CC102" i="2"/>
  <c r="CB102" i="2"/>
  <c r="CA102" i="2"/>
  <c r="BZ102" i="2"/>
  <c r="BY102" i="2"/>
  <c r="BX102" i="2"/>
  <c r="BW102" i="2"/>
  <c r="BV102" i="2"/>
  <c r="CD101" i="2"/>
  <c r="CC101" i="2"/>
  <c r="CB101" i="2"/>
  <c r="CA101" i="2"/>
  <c r="BZ101" i="2"/>
  <c r="BY101" i="2"/>
  <c r="BX101" i="2"/>
  <c r="BW101" i="2"/>
  <c r="BV101" i="2"/>
  <c r="CD100" i="2"/>
  <c r="CC100" i="2"/>
  <c r="CB100" i="2"/>
  <c r="CA100" i="2"/>
  <c r="BZ100" i="2"/>
  <c r="BY100" i="2"/>
  <c r="BX100" i="2"/>
  <c r="BW100" i="2"/>
  <c r="BV100" i="2"/>
  <c r="CD93" i="2"/>
  <c r="CC93" i="2"/>
  <c r="CB93" i="2"/>
  <c r="CA93" i="2"/>
  <c r="BZ93" i="2"/>
  <c r="BY93" i="2"/>
  <c r="BX93" i="2"/>
  <c r="BW93" i="2"/>
  <c r="BV93" i="2"/>
  <c r="CD92" i="2"/>
  <c r="CC92" i="2"/>
  <c r="CB92" i="2"/>
  <c r="CA92" i="2"/>
  <c r="BZ92" i="2"/>
  <c r="BY92" i="2"/>
  <c r="BX92" i="2"/>
  <c r="BW92" i="2"/>
  <c r="BV92" i="2"/>
  <c r="CD91" i="2"/>
  <c r="CC91" i="2"/>
  <c r="CB91" i="2"/>
  <c r="CA91" i="2"/>
  <c r="BZ91" i="2"/>
  <c r="BY91" i="2"/>
  <c r="BX91" i="2"/>
  <c r="BW91" i="2"/>
  <c r="BV91" i="2"/>
  <c r="CE84" i="2"/>
  <c r="CD84" i="2"/>
  <c r="CC84" i="2"/>
  <c r="CB84" i="2"/>
  <c r="CA84" i="2"/>
  <c r="BZ84" i="2"/>
  <c r="BY84" i="2"/>
  <c r="BX84" i="2"/>
  <c r="BW84" i="2"/>
  <c r="BV84" i="2"/>
  <c r="CE83" i="2"/>
  <c r="CD83" i="2"/>
  <c r="CC83" i="2"/>
  <c r="CB83" i="2"/>
  <c r="CA83" i="2"/>
  <c r="BZ83" i="2"/>
  <c r="BY83" i="2"/>
  <c r="BX83" i="2"/>
  <c r="BW83" i="2"/>
  <c r="BV83" i="2"/>
  <c r="CE82" i="2"/>
  <c r="CD82" i="2"/>
  <c r="CC82" i="2"/>
  <c r="CB82" i="2"/>
  <c r="CA82" i="2"/>
  <c r="BZ82" i="2"/>
  <c r="BY82" i="2"/>
  <c r="BX82" i="2"/>
  <c r="BW82" i="2"/>
  <c r="BV82" i="2"/>
  <c r="CE75" i="2"/>
  <c r="CD75" i="2"/>
  <c r="CC75" i="2"/>
  <c r="CB75" i="2"/>
  <c r="CA75" i="2"/>
  <c r="BZ75" i="2"/>
  <c r="BY75" i="2"/>
  <c r="BX75" i="2"/>
  <c r="BW75" i="2"/>
  <c r="BV75" i="2"/>
  <c r="CE74" i="2"/>
  <c r="CD74" i="2"/>
  <c r="CC74" i="2"/>
  <c r="CB74" i="2"/>
  <c r="CA74" i="2"/>
  <c r="BZ74" i="2"/>
  <c r="BY74" i="2"/>
  <c r="BX74" i="2"/>
  <c r="BW74" i="2"/>
  <c r="BV74" i="2"/>
  <c r="CE73" i="2"/>
  <c r="CD73" i="2"/>
  <c r="CC73" i="2"/>
  <c r="CB73" i="2"/>
  <c r="CA73" i="2"/>
  <c r="BZ73" i="2"/>
  <c r="BY73" i="2"/>
  <c r="BX73" i="2"/>
  <c r="BW73" i="2"/>
  <c r="BV73" i="2"/>
  <c r="CE66" i="2"/>
  <c r="CD66" i="2"/>
  <c r="CC66" i="2"/>
  <c r="CB66" i="2"/>
  <c r="CA66" i="2"/>
  <c r="BZ66" i="2"/>
  <c r="BY66" i="2"/>
  <c r="BX66" i="2"/>
  <c r="BW66" i="2"/>
  <c r="BV66" i="2"/>
  <c r="CE65" i="2"/>
  <c r="CD65" i="2"/>
  <c r="CC65" i="2"/>
  <c r="CB65" i="2"/>
  <c r="CA65" i="2"/>
  <c r="BZ65" i="2"/>
  <c r="BY65" i="2"/>
  <c r="BX65" i="2"/>
  <c r="BW65" i="2"/>
  <c r="BV65" i="2"/>
  <c r="CE64" i="2"/>
  <c r="CD64" i="2"/>
  <c r="CC64" i="2"/>
  <c r="CB64" i="2"/>
  <c r="CA64" i="2"/>
  <c r="BZ64" i="2"/>
  <c r="BY64" i="2"/>
  <c r="BX64" i="2"/>
  <c r="BW64" i="2"/>
  <c r="BV64" i="2"/>
  <c r="CE55" i="2"/>
  <c r="CD55" i="2"/>
  <c r="CC55" i="2"/>
  <c r="CB55" i="2"/>
  <c r="CA55" i="2"/>
  <c r="BZ55" i="2"/>
  <c r="BY55" i="2"/>
  <c r="BX55" i="2"/>
  <c r="BW55" i="2"/>
  <c r="BV55" i="2"/>
  <c r="CE54" i="2"/>
  <c r="CD54" i="2"/>
  <c r="CC54" i="2"/>
  <c r="CB54" i="2"/>
  <c r="CA54" i="2"/>
  <c r="BZ54" i="2"/>
  <c r="BY54" i="2"/>
  <c r="BX54" i="2"/>
  <c r="BW54" i="2"/>
  <c r="BV54" i="2"/>
  <c r="CE53" i="2"/>
  <c r="CD53" i="2"/>
  <c r="CC53" i="2"/>
  <c r="CB53" i="2"/>
  <c r="CA53" i="2"/>
  <c r="BZ53" i="2"/>
  <c r="BY53" i="2"/>
  <c r="BX53" i="2"/>
  <c r="BW53" i="2"/>
  <c r="BV53" i="2"/>
  <c r="CF46" i="2"/>
  <c r="CE46" i="2"/>
  <c r="CD46" i="2"/>
  <c r="CC46" i="2"/>
  <c r="CB46" i="2"/>
  <c r="CA46" i="2"/>
  <c r="BZ46" i="2"/>
  <c r="BY46" i="2"/>
  <c r="BX46" i="2"/>
  <c r="BW46" i="2"/>
  <c r="BV46" i="2"/>
  <c r="CF45" i="2"/>
  <c r="CE45" i="2"/>
  <c r="CD45" i="2"/>
  <c r="CC45" i="2"/>
  <c r="CB45" i="2"/>
  <c r="CA45" i="2"/>
  <c r="BZ45" i="2"/>
  <c r="BY45" i="2"/>
  <c r="BX45" i="2"/>
  <c r="BW45" i="2"/>
  <c r="BV45" i="2"/>
  <c r="CF44" i="2"/>
  <c r="CE44" i="2"/>
  <c r="CD44" i="2"/>
  <c r="CC44" i="2"/>
  <c r="CB44" i="2"/>
  <c r="CA44" i="2"/>
  <c r="BZ44" i="2"/>
  <c r="BY44" i="2"/>
  <c r="BX44" i="2"/>
  <c r="BW44" i="2"/>
  <c r="BV44" i="2"/>
  <c r="CF33" i="2"/>
  <c r="CE33" i="2"/>
  <c r="CD33" i="2"/>
  <c r="CC33" i="2"/>
  <c r="CB33" i="2"/>
  <c r="CA33" i="2"/>
  <c r="BZ33" i="2"/>
  <c r="BY33" i="2"/>
  <c r="BX33" i="2"/>
  <c r="BW33" i="2"/>
  <c r="CF32" i="2"/>
  <c r="CE32" i="2"/>
  <c r="CD32" i="2"/>
  <c r="CC32" i="2"/>
  <c r="CB32" i="2"/>
  <c r="CA32" i="2"/>
  <c r="BZ32" i="2"/>
  <c r="BY32" i="2"/>
  <c r="BX32" i="2"/>
  <c r="BW32" i="2"/>
  <c r="CF31" i="2"/>
  <c r="CE31" i="2"/>
  <c r="CD31" i="2"/>
  <c r="CC31" i="2"/>
  <c r="CB31" i="2"/>
  <c r="CA31" i="2"/>
  <c r="BZ31" i="2"/>
  <c r="BY31" i="2"/>
  <c r="BX31" i="2"/>
  <c r="BW31" i="2"/>
  <c r="CF18" i="2"/>
  <c r="CE18" i="2"/>
  <c r="CD18" i="2"/>
  <c r="CC18" i="2"/>
  <c r="CB18" i="2"/>
  <c r="CA18" i="2"/>
  <c r="BZ18" i="2"/>
  <c r="BY18" i="2"/>
  <c r="BX18" i="2"/>
  <c r="BW18" i="2"/>
  <c r="BV18" i="2"/>
  <c r="CF17" i="2"/>
  <c r="CE17" i="2"/>
  <c r="CD17" i="2"/>
  <c r="CC17" i="2"/>
  <c r="CB17" i="2"/>
  <c r="CA17" i="2"/>
  <c r="BZ17" i="2"/>
  <c r="BY17" i="2"/>
  <c r="BX17" i="2"/>
  <c r="BW17" i="2"/>
  <c r="BV17" i="2"/>
  <c r="CF16" i="2"/>
  <c r="CE16" i="2"/>
  <c r="CD16" i="2"/>
  <c r="CC16" i="2"/>
  <c r="CB16" i="2"/>
  <c r="CA16" i="2"/>
  <c r="BZ16" i="2"/>
  <c r="BY16" i="2"/>
  <c r="BX16" i="2"/>
  <c r="BL169" i="2"/>
  <c r="BL168" i="2"/>
  <c r="BL167" i="2"/>
  <c r="BL166" i="2"/>
  <c r="BL165" i="2"/>
  <c r="BL164" i="2"/>
  <c r="BL163" i="2"/>
  <c r="BM157" i="2"/>
  <c r="BM156" i="2"/>
  <c r="BM150" i="2"/>
  <c r="BL150" i="2"/>
  <c r="BM149" i="2"/>
  <c r="BL149" i="2"/>
  <c r="BM148" i="2"/>
  <c r="BL148" i="2"/>
  <c r="BM147" i="2"/>
  <c r="BL147" i="2"/>
  <c r="BM146" i="2"/>
  <c r="BL146" i="2"/>
  <c r="BM145" i="2"/>
  <c r="BL145" i="2"/>
  <c r="BM144" i="2"/>
  <c r="BL144" i="2"/>
  <c r="BM143" i="2"/>
  <c r="BR138" i="2"/>
  <c r="BQ138" i="2"/>
  <c r="BP138" i="2"/>
  <c r="BO138" i="2"/>
  <c r="BN138" i="2"/>
  <c r="BM138" i="2"/>
  <c r="BL138" i="2"/>
  <c r="BK138" i="2"/>
  <c r="BJ138" i="2"/>
  <c r="BR137" i="2"/>
  <c r="BQ137" i="2"/>
  <c r="BP137" i="2"/>
  <c r="BO137" i="2"/>
  <c r="BN137" i="2"/>
  <c r="BM137" i="2"/>
  <c r="BL137" i="2"/>
  <c r="BK137" i="2"/>
  <c r="BJ137" i="2"/>
  <c r="BR136" i="2"/>
  <c r="BQ136" i="2"/>
  <c r="BP136" i="2"/>
  <c r="BO136" i="2"/>
  <c r="BN136" i="2"/>
  <c r="BM136" i="2"/>
  <c r="BL136" i="2"/>
  <c r="BK136" i="2"/>
  <c r="BJ136" i="2"/>
  <c r="BR129" i="2"/>
  <c r="BQ129" i="2"/>
  <c r="BP129" i="2"/>
  <c r="BO129" i="2"/>
  <c r="BN129" i="2"/>
  <c r="BM129" i="2"/>
  <c r="BL129" i="2"/>
  <c r="BK129" i="2"/>
  <c r="BJ129" i="2"/>
  <c r="BR128" i="2"/>
  <c r="BQ128" i="2"/>
  <c r="BP128" i="2"/>
  <c r="BO128" i="2"/>
  <c r="BN128" i="2"/>
  <c r="BM128" i="2"/>
  <c r="BL128" i="2"/>
  <c r="BK128" i="2"/>
  <c r="BJ128" i="2"/>
  <c r="BR127" i="2"/>
  <c r="BQ127" i="2"/>
  <c r="BP127" i="2"/>
  <c r="BO127" i="2"/>
  <c r="BN127" i="2"/>
  <c r="BM127" i="2"/>
  <c r="BL127" i="2"/>
  <c r="BK127" i="2"/>
  <c r="BJ127" i="2"/>
  <c r="BR120" i="2"/>
  <c r="BQ120" i="2"/>
  <c r="BP120" i="2"/>
  <c r="BO120" i="2"/>
  <c r="BN120" i="2"/>
  <c r="BM120" i="2"/>
  <c r="BL120" i="2"/>
  <c r="BK120" i="2"/>
  <c r="BJ120" i="2"/>
  <c r="BR119" i="2"/>
  <c r="BQ119" i="2"/>
  <c r="BP119" i="2"/>
  <c r="BO119" i="2"/>
  <c r="BN119" i="2"/>
  <c r="BM119" i="2"/>
  <c r="BL119" i="2"/>
  <c r="BK119" i="2"/>
  <c r="BJ119" i="2"/>
  <c r="BR118" i="2"/>
  <c r="BQ118" i="2"/>
  <c r="BP118" i="2"/>
  <c r="BO118" i="2"/>
  <c r="BN118" i="2"/>
  <c r="BM118" i="2"/>
  <c r="BL118" i="2"/>
  <c r="BK118" i="2"/>
  <c r="BJ118" i="2"/>
  <c r="BR111" i="2"/>
  <c r="BQ111" i="2"/>
  <c r="BP111" i="2"/>
  <c r="BO111" i="2"/>
  <c r="BN111" i="2"/>
  <c r="BM111" i="2"/>
  <c r="BL111" i="2"/>
  <c r="BK111" i="2"/>
  <c r="BJ111" i="2"/>
  <c r="BR110" i="2"/>
  <c r="BQ110" i="2"/>
  <c r="BP110" i="2"/>
  <c r="BO110" i="2"/>
  <c r="BN110" i="2"/>
  <c r="BM110" i="2"/>
  <c r="BL110" i="2"/>
  <c r="BK110" i="2"/>
  <c r="BJ110" i="2"/>
  <c r="BR109" i="2"/>
  <c r="BQ109" i="2"/>
  <c r="BP109" i="2"/>
  <c r="BO109" i="2"/>
  <c r="BN109" i="2"/>
  <c r="BM109" i="2"/>
  <c r="BL109" i="2"/>
  <c r="BK109" i="2"/>
  <c r="BJ109" i="2"/>
  <c r="BR102" i="2"/>
  <c r="BQ102" i="2"/>
  <c r="BP102" i="2"/>
  <c r="BO102" i="2"/>
  <c r="BN102" i="2"/>
  <c r="BM102" i="2"/>
  <c r="BL102" i="2"/>
  <c r="BK102" i="2"/>
  <c r="BJ102" i="2"/>
  <c r="BR101" i="2"/>
  <c r="BQ101" i="2"/>
  <c r="BP101" i="2"/>
  <c r="BO101" i="2"/>
  <c r="BN101" i="2"/>
  <c r="BM101" i="2"/>
  <c r="BL101" i="2"/>
  <c r="BK101" i="2"/>
  <c r="BJ101" i="2"/>
  <c r="BR100" i="2"/>
  <c r="BQ100" i="2"/>
  <c r="BP100" i="2"/>
  <c r="BO100" i="2"/>
  <c r="BN100" i="2"/>
  <c r="BM100" i="2"/>
  <c r="BL100" i="2"/>
  <c r="BK100" i="2"/>
  <c r="BJ100" i="2"/>
  <c r="BR93" i="2"/>
  <c r="BQ93" i="2"/>
  <c r="BP93" i="2"/>
  <c r="BO93" i="2"/>
  <c r="BN93" i="2"/>
  <c r="BM93" i="2"/>
  <c r="BL93" i="2"/>
  <c r="BK93" i="2"/>
  <c r="BJ93" i="2"/>
  <c r="BR92" i="2"/>
  <c r="BQ92" i="2"/>
  <c r="BP92" i="2"/>
  <c r="BO92" i="2"/>
  <c r="BN92" i="2"/>
  <c r="BM92" i="2"/>
  <c r="BL92" i="2"/>
  <c r="BK92" i="2"/>
  <c r="BJ92" i="2"/>
  <c r="BR91" i="2"/>
  <c r="BQ91" i="2"/>
  <c r="BP91" i="2"/>
  <c r="BO91" i="2"/>
  <c r="BN91" i="2"/>
  <c r="BM91" i="2"/>
  <c r="BL91" i="2"/>
  <c r="BK91" i="2"/>
  <c r="BJ91" i="2"/>
  <c r="BS84" i="2"/>
  <c r="BR84" i="2"/>
  <c r="BQ84" i="2"/>
  <c r="BP84" i="2"/>
  <c r="BO84" i="2"/>
  <c r="BN84" i="2"/>
  <c r="BM84" i="2"/>
  <c r="BL84" i="2"/>
  <c r="BK84" i="2"/>
  <c r="BJ84" i="2"/>
  <c r="BS83" i="2"/>
  <c r="BR83" i="2"/>
  <c r="BQ83" i="2"/>
  <c r="BP83" i="2"/>
  <c r="BO83" i="2"/>
  <c r="BN83" i="2"/>
  <c r="BM83" i="2"/>
  <c r="BL83" i="2"/>
  <c r="BK83" i="2"/>
  <c r="BJ83" i="2"/>
  <c r="BS82" i="2"/>
  <c r="BR82" i="2"/>
  <c r="BQ82" i="2"/>
  <c r="BP82" i="2"/>
  <c r="BO82" i="2"/>
  <c r="BN82" i="2"/>
  <c r="BM82" i="2"/>
  <c r="BL82" i="2"/>
  <c r="BK82" i="2"/>
  <c r="BJ82" i="2"/>
  <c r="BS75" i="2"/>
  <c r="BR75" i="2"/>
  <c r="BQ75" i="2"/>
  <c r="BP75" i="2"/>
  <c r="BO75" i="2"/>
  <c r="BN75" i="2"/>
  <c r="BM75" i="2"/>
  <c r="BL75" i="2"/>
  <c r="BK75" i="2"/>
  <c r="BJ75" i="2"/>
  <c r="BS74" i="2"/>
  <c r="BR74" i="2"/>
  <c r="BQ74" i="2"/>
  <c r="BP74" i="2"/>
  <c r="BO74" i="2"/>
  <c r="BN74" i="2"/>
  <c r="BM74" i="2"/>
  <c r="BL74" i="2"/>
  <c r="BK74" i="2"/>
  <c r="BJ74" i="2"/>
  <c r="BS73" i="2"/>
  <c r="BR73" i="2"/>
  <c r="BQ73" i="2"/>
  <c r="BP73" i="2"/>
  <c r="BO73" i="2"/>
  <c r="BN73" i="2"/>
  <c r="BM73" i="2"/>
  <c r="BL73" i="2"/>
  <c r="BK73" i="2"/>
  <c r="BJ73" i="2"/>
  <c r="BS66" i="2"/>
  <c r="BR66" i="2"/>
  <c r="BQ66" i="2"/>
  <c r="BP66" i="2"/>
  <c r="BO66" i="2"/>
  <c r="BN66" i="2"/>
  <c r="BM66" i="2"/>
  <c r="BL66" i="2"/>
  <c r="BK66" i="2"/>
  <c r="BJ66" i="2"/>
  <c r="BS65" i="2"/>
  <c r="BR65" i="2"/>
  <c r="BQ65" i="2"/>
  <c r="BP65" i="2"/>
  <c r="BO65" i="2"/>
  <c r="BN65" i="2"/>
  <c r="BM65" i="2"/>
  <c r="BL65" i="2"/>
  <c r="BK65" i="2"/>
  <c r="BJ65" i="2"/>
  <c r="BS64" i="2"/>
  <c r="BR64" i="2"/>
  <c r="BQ64" i="2"/>
  <c r="BP64" i="2"/>
  <c r="BO64" i="2"/>
  <c r="BN64" i="2"/>
  <c r="BM64" i="2"/>
  <c r="BL64" i="2"/>
  <c r="BK64" i="2"/>
  <c r="BJ64" i="2"/>
  <c r="BS55" i="2"/>
  <c r="BR55" i="2"/>
  <c r="BQ55" i="2"/>
  <c r="BP55" i="2"/>
  <c r="BO55" i="2"/>
  <c r="BN55" i="2"/>
  <c r="BM55" i="2"/>
  <c r="BL55" i="2"/>
  <c r="BK55" i="2"/>
  <c r="BJ55" i="2"/>
  <c r="BS54" i="2"/>
  <c r="BR54" i="2"/>
  <c r="BQ54" i="2"/>
  <c r="BP54" i="2"/>
  <c r="BO54" i="2"/>
  <c r="BN54" i="2"/>
  <c r="BM54" i="2"/>
  <c r="BL54" i="2"/>
  <c r="BK54" i="2"/>
  <c r="BJ54" i="2"/>
  <c r="BS53" i="2"/>
  <c r="BR53" i="2"/>
  <c r="BQ53" i="2"/>
  <c r="BP53" i="2"/>
  <c r="BO53" i="2"/>
  <c r="BN53" i="2"/>
  <c r="BM53" i="2"/>
  <c r="BL53" i="2"/>
  <c r="BK53" i="2"/>
  <c r="BJ53" i="2"/>
  <c r="BT46" i="2"/>
  <c r="BS46" i="2"/>
  <c r="BR46" i="2"/>
  <c r="BQ46" i="2"/>
  <c r="BP46" i="2"/>
  <c r="BO46" i="2"/>
  <c r="BN46" i="2"/>
  <c r="BM46" i="2"/>
  <c r="BL46" i="2"/>
  <c r="BK46" i="2"/>
  <c r="BJ46" i="2"/>
  <c r="BT45" i="2"/>
  <c r="BS45" i="2"/>
  <c r="BR45" i="2"/>
  <c r="BQ45" i="2"/>
  <c r="BP45" i="2"/>
  <c r="BO45" i="2"/>
  <c r="BN45" i="2"/>
  <c r="BM45" i="2"/>
  <c r="BL45" i="2"/>
  <c r="BK45" i="2"/>
  <c r="BJ45" i="2"/>
  <c r="BT44" i="2"/>
  <c r="BS44" i="2"/>
  <c r="BR44" i="2"/>
  <c r="BQ44" i="2"/>
  <c r="BP44" i="2"/>
  <c r="BO44" i="2"/>
  <c r="BN44" i="2"/>
  <c r="BM44" i="2"/>
  <c r="BL44" i="2"/>
  <c r="BK44" i="2"/>
  <c r="BJ44" i="2"/>
  <c r="BT33" i="2"/>
  <c r="BS33" i="2"/>
  <c r="BR33" i="2"/>
  <c r="BQ33" i="2"/>
  <c r="BP33" i="2"/>
  <c r="BO33" i="2"/>
  <c r="BN33" i="2"/>
  <c r="BM33" i="2"/>
  <c r="BL33" i="2"/>
  <c r="BK33" i="2"/>
  <c r="BJ33" i="2"/>
  <c r="BT32" i="2"/>
  <c r="BS32" i="2"/>
  <c r="BR32" i="2"/>
  <c r="BQ32" i="2"/>
  <c r="BP32" i="2"/>
  <c r="BO32" i="2"/>
  <c r="BN32" i="2"/>
  <c r="BM32" i="2"/>
  <c r="BL32" i="2"/>
  <c r="BK32" i="2"/>
  <c r="BJ32" i="2"/>
  <c r="BT31" i="2"/>
  <c r="BS31" i="2"/>
  <c r="BR31" i="2"/>
  <c r="BQ31" i="2"/>
  <c r="BP31" i="2"/>
  <c r="BO31" i="2"/>
  <c r="BN31" i="2"/>
  <c r="BM31" i="2"/>
  <c r="BL31" i="2"/>
  <c r="BK31" i="2"/>
  <c r="BJ31" i="2"/>
  <c r="BT18" i="2"/>
  <c r="BS18" i="2"/>
  <c r="BR18" i="2"/>
  <c r="BQ18" i="2"/>
  <c r="BP18" i="2"/>
  <c r="BO18" i="2"/>
  <c r="BN18" i="2"/>
  <c r="BM18" i="2"/>
  <c r="BL18" i="2"/>
  <c r="BK18" i="2"/>
  <c r="BJ18" i="2"/>
  <c r="BT17" i="2"/>
  <c r="BS17" i="2"/>
  <c r="BR17" i="2"/>
  <c r="BQ17" i="2"/>
  <c r="BP17" i="2"/>
  <c r="BO17" i="2"/>
  <c r="BN17" i="2"/>
  <c r="BM17" i="2"/>
  <c r="BL17" i="2"/>
  <c r="BK17" i="2"/>
  <c r="BT16" i="2"/>
  <c r="BS16" i="2"/>
  <c r="BR16" i="2"/>
  <c r="BQ16" i="2"/>
  <c r="BP16" i="2"/>
  <c r="BO16" i="2"/>
  <c r="BN16" i="2"/>
  <c r="BM16" i="2"/>
  <c r="BL16" i="2"/>
  <c r="AZ169" i="2"/>
  <c r="AZ168" i="2"/>
  <c r="AZ167" i="2"/>
  <c r="AZ166" i="2"/>
  <c r="AZ165" i="2"/>
  <c r="AZ164" i="2"/>
  <c r="AZ163" i="2"/>
  <c r="BA157" i="2"/>
  <c r="AZ157" i="2"/>
  <c r="BA156" i="2"/>
  <c r="AZ156" i="2"/>
  <c r="BA150" i="2"/>
  <c r="AZ150" i="2"/>
  <c r="BA149" i="2"/>
  <c r="AZ149" i="2"/>
  <c r="BA148" i="2"/>
  <c r="AZ148" i="2"/>
  <c r="BA147" i="2"/>
  <c r="AZ147" i="2"/>
  <c r="BA146" i="2"/>
  <c r="AZ146" i="2"/>
  <c r="BA145" i="2"/>
  <c r="AZ145" i="2"/>
  <c r="BA144" i="2"/>
  <c r="AZ144" i="2"/>
  <c r="BA143" i="2"/>
  <c r="AZ143" i="2"/>
  <c r="BF138" i="2"/>
  <c r="BE138" i="2"/>
  <c r="BD138" i="2"/>
  <c r="BC138" i="2"/>
  <c r="BB138" i="2"/>
  <c r="BA138" i="2"/>
  <c r="AZ138" i="2"/>
  <c r="AY138" i="2"/>
  <c r="AX138" i="2"/>
  <c r="BF137" i="2"/>
  <c r="BE137" i="2"/>
  <c r="BD137" i="2"/>
  <c r="BC137" i="2"/>
  <c r="BB137" i="2"/>
  <c r="BA137" i="2"/>
  <c r="AZ137" i="2"/>
  <c r="AY137" i="2"/>
  <c r="AX137" i="2"/>
  <c r="BF136" i="2"/>
  <c r="BE136" i="2"/>
  <c r="BD136" i="2"/>
  <c r="BC136" i="2"/>
  <c r="BB136" i="2"/>
  <c r="BA136" i="2"/>
  <c r="AZ136" i="2"/>
  <c r="AY136" i="2"/>
  <c r="AX136" i="2"/>
  <c r="BF129" i="2"/>
  <c r="BE129" i="2"/>
  <c r="BD129" i="2"/>
  <c r="BC129" i="2"/>
  <c r="BB129" i="2"/>
  <c r="BA129" i="2"/>
  <c r="AZ129" i="2"/>
  <c r="AY129" i="2"/>
  <c r="AX129" i="2"/>
  <c r="BF128" i="2"/>
  <c r="BE128" i="2"/>
  <c r="BD128" i="2"/>
  <c r="BC128" i="2"/>
  <c r="BB128" i="2"/>
  <c r="BA128" i="2"/>
  <c r="AZ128" i="2"/>
  <c r="AY128" i="2"/>
  <c r="AX128" i="2"/>
  <c r="BF127" i="2"/>
  <c r="BE127" i="2"/>
  <c r="BD127" i="2"/>
  <c r="BC127" i="2"/>
  <c r="BB127" i="2"/>
  <c r="BA127" i="2"/>
  <c r="AZ127" i="2"/>
  <c r="AY127" i="2"/>
  <c r="AX127" i="2"/>
  <c r="BF120" i="2"/>
  <c r="BE120" i="2"/>
  <c r="BD120" i="2"/>
  <c r="BC120" i="2"/>
  <c r="BB120" i="2"/>
  <c r="BA120" i="2"/>
  <c r="AZ120" i="2"/>
  <c r="AY120" i="2"/>
  <c r="AX120" i="2"/>
  <c r="BF119" i="2"/>
  <c r="BE119" i="2"/>
  <c r="BD119" i="2"/>
  <c r="BC119" i="2"/>
  <c r="BB119" i="2"/>
  <c r="BA119" i="2"/>
  <c r="AZ119" i="2"/>
  <c r="AY119" i="2"/>
  <c r="AX119" i="2"/>
  <c r="BF118" i="2"/>
  <c r="BE118" i="2"/>
  <c r="BD118" i="2"/>
  <c r="BC118" i="2"/>
  <c r="BB118" i="2"/>
  <c r="BA118" i="2"/>
  <c r="AZ118" i="2"/>
  <c r="AY118" i="2"/>
  <c r="AX118" i="2"/>
  <c r="BF111" i="2"/>
  <c r="BE111" i="2"/>
  <c r="BD111" i="2"/>
  <c r="BC111" i="2"/>
  <c r="BB111" i="2"/>
  <c r="BA111" i="2"/>
  <c r="AZ111" i="2"/>
  <c r="AY111" i="2"/>
  <c r="AX111" i="2"/>
  <c r="BF110" i="2"/>
  <c r="BE110" i="2"/>
  <c r="BD110" i="2"/>
  <c r="BC110" i="2"/>
  <c r="BB110" i="2"/>
  <c r="BA110" i="2"/>
  <c r="AZ110" i="2"/>
  <c r="AY110" i="2"/>
  <c r="AX110" i="2"/>
  <c r="BF109" i="2"/>
  <c r="BE109" i="2"/>
  <c r="BD109" i="2"/>
  <c r="BC109" i="2"/>
  <c r="BB109" i="2"/>
  <c r="BA109" i="2"/>
  <c r="AZ109" i="2"/>
  <c r="AY109" i="2"/>
  <c r="AX109" i="2"/>
  <c r="BF102" i="2"/>
  <c r="BE102" i="2"/>
  <c r="BD102" i="2"/>
  <c r="BC102" i="2"/>
  <c r="BB102" i="2"/>
  <c r="BA102" i="2"/>
  <c r="AZ102" i="2"/>
  <c r="AY102" i="2"/>
  <c r="AX102" i="2"/>
  <c r="BF101" i="2"/>
  <c r="BE101" i="2"/>
  <c r="BD101" i="2"/>
  <c r="BC101" i="2"/>
  <c r="BB101" i="2"/>
  <c r="BA101" i="2"/>
  <c r="AZ101" i="2"/>
  <c r="AY101" i="2"/>
  <c r="AX101" i="2"/>
  <c r="BF100" i="2"/>
  <c r="BE100" i="2"/>
  <c r="BD100" i="2"/>
  <c r="BC100" i="2"/>
  <c r="BB100" i="2"/>
  <c r="BA100" i="2"/>
  <c r="AZ100" i="2"/>
  <c r="AY100" i="2"/>
  <c r="AX100" i="2"/>
  <c r="BF93" i="2"/>
  <c r="BE93" i="2"/>
  <c r="BD93" i="2"/>
  <c r="BC93" i="2"/>
  <c r="BB93" i="2"/>
  <c r="BA93" i="2"/>
  <c r="AZ93" i="2"/>
  <c r="AY93" i="2"/>
  <c r="AX93" i="2"/>
  <c r="BF92" i="2"/>
  <c r="BE92" i="2"/>
  <c r="BD92" i="2"/>
  <c r="BC92" i="2"/>
  <c r="BB92" i="2"/>
  <c r="BA92" i="2"/>
  <c r="AZ92" i="2"/>
  <c r="AY92" i="2"/>
  <c r="AX92" i="2"/>
  <c r="BF91" i="2"/>
  <c r="BE91" i="2"/>
  <c r="BD91" i="2"/>
  <c r="BC91" i="2"/>
  <c r="BB91" i="2"/>
  <c r="BA91" i="2"/>
  <c r="AZ91" i="2"/>
  <c r="AY91" i="2"/>
  <c r="AX91" i="2"/>
  <c r="BG84" i="2"/>
  <c r="BF84" i="2"/>
  <c r="BE84" i="2"/>
  <c r="BD84" i="2"/>
  <c r="BC84" i="2"/>
  <c r="BB84" i="2"/>
  <c r="BA84" i="2"/>
  <c r="AZ84" i="2"/>
  <c r="AY84" i="2"/>
  <c r="AX84" i="2"/>
  <c r="BG83" i="2"/>
  <c r="BF83" i="2"/>
  <c r="BE83" i="2"/>
  <c r="BD83" i="2"/>
  <c r="BC83" i="2"/>
  <c r="BB83" i="2"/>
  <c r="BA83" i="2"/>
  <c r="AZ83" i="2"/>
  <c r="AY83" i="2"/>
  <c r="AX83" i="2"/>
  <c r="BG82" i="2"/>
  <c r="BF82" i="2"/>
  <c r="BE82" i="2"/>
  <c r="BD82" i="2"/>
  <c r="BC82" i="2"/>
  <c r="BB82" i="2"/>
  <c r="BA82" i="2"/>
  <c r="AZ82" i="2"/>
  <c r="AY82" i="2"/>
  <c r="AX82" i="2"/>
  <c r="BG75" i="2"/>
  <c r="BF75" i="2"/>
  <c r="BE75" i="2"/>
  <c r="BD75" i="2"/>
  <c r="BC75" i="2"/>
  <c r="BB75" i="2"/>
  <c r="BA75" i="2"/>
  <c r="AZ75" i="2"/>
  <c r="AY75" i="2"/>
  <c r="AX75" i="2"/>
  <c r="BG74" i="2"/>
  <c r="BF74" i="2"/>
  <c r="BE74" i="2"/>
  <c r="BD74" i="2"/>
  <c r="BC74" i="2"/>
  <c r="BB74" i="2"/>
  <c r="BA74" i="2"/>
  <c r="AZ74" i="2"/>
  <c r="AY74" i="2"/>
  <c r="AX74" i="2"/>
  <c r="BG73" i="2"/>
  <c r="BF73" i="2"/>
  <c r="BE73" i="2"/>
  <c r="BD73" i="2"/>
  <c r="BC73" i="2"/>
  <c r="BB73" i="2"/>
  <c r="BA73" i="2"/>
  <c r="AZ73" i="2"/>
  <c r="AY73" i="2"/>
  <c r="AX73" i="2"/>
  <c r="BG66" i="2"/>
  <c r="BF66" i="2"/>
  <c r="BE66" i="2"/>
  <c r="BD66" i="2"/>
  <c r="BC66" i="2"/>
  <c r="BB66" i="2"/>
  <c r="BA66" i="2"/>
  <c r="AZ66" i="2"/>
  <c r="AY66" i="2"/>
  <c r="AX66" i="2"/>
  <c r="BG65" i="2"/>
  <c r="BF65" i="2"/>
  <c r="BE65" i="2"/>
  <c r="BD65" i="2"/>
  <c r="BC65" i="2"/>
  <c r="BB65" i="2"/>
  <c r="BA65" i="2"/>
  <c r="AZ65" i="2"/>
  <c r="AY65" i="2"/>
  <c r="AX65" i="2"/>
  <c r="BG64" i="2"/>
  <c r="BF64" i="2"/>
  <c r="BE64" i="2"/>
  <c r="BD64" i="2"/>
  <c r="BC64" i="2"/>
  <c r="BB64" i="2"/>
  <c r="BA64" i="2"/>
  <c r="AZ64" i="2"/>
  <c r="AY64" i="2"/>
  <c r="AX64" i="2"/>
  <c r="BG55" i="2"/>
  <c r="BF55" i="2"/>
  <c r="BE55" i="2"/>
  <c r="BD55" i="2"/>
  <c r="BC55" i="2"/>
  <c r="BB55" i="2"/>
  <c r="BA55" i="2"/>
  <c r="AZ55" i="2"/>
  <c r="AY55" i="2"/>
  <c r="AX55" i="2"/>
  <c r="BG54" i="2"/>
  <c r="BF54" i="2"/>
  <c r="BE54" i="2"/>
  <c r="BD54" i="2"/>
  <c r="BC54" i="2"/>
  <c r="BB54" i="2"/>
  <c r="BA54" i="2"/>
  <c r="AZ54" i="2"/>
  <c r="AY54" i="2"/>
  <c r="AX54" i="2"/>
  <c r="BG53" i="2"/>
  <c r="BF53" i="2"/>
  <c r="BE53" i="2"/>
  <c r="BD53" i="2"/>
  <c r="BC53" i="2"/>
  <c r="BB53" i="2"/>
  <c r="BA53" i="2"/>
  <c r="AZ53" i="2"/>
  <c r="AY53" i="2"/>
  <c r="AX53" i="2"/>
  <c r="BH46" i="2"/>
  <c r="BG46" i="2"/>
  <c r="BF46" i="2"/>
  <c r="BE46" i="2"/>
  <c r="BD46" i="2"/>
  <c r="BC46" i="2"/>
  <c r="BB46" i="2"/>
  <c r="BA46" i="2"/>
  <c r="AZ46" i="2"/>
  <c r="AY46" i="2"/>
  <c r="AX46" i="2"/>
  <c r="BH45" i="2"/>
  <c r="BG45" i="2"/>
  <c r="BF45" i="2"/>
  <c r="BE45" i="2"/>
  <c r="BD45" i="2"/>
  <c r="BC45" i="2"/>
  <c r="BB45" i="2"/>
  <c r="BA45" i="2"/>
  <c r="AZ45" i="2"/>
  <c r="AY45" i="2"/>
  <c r="AX45" i="2"/>
  <c r="BH44" i="2"/>
  <c r="BG44" i="2"/>
  <c r="BF44" i="2"/>
  <c r="BE44" i="2"/>
  <c r="BD44" i="2"/>
  <c r="BC44" i="2"/>
  <c r="BB44" i="2"/>
  <c r="BA44" i="2"/>
  <c r="AZ44" i="2"/>
  <c r="AY44" i="2"/>
  <c r="AX44" i="2"/>
  <c r="BH33" i="2"/>
  <c r="BG33" i="2"/>
  <c r="BF33" i="2"/>
  <c r="BE33" i="2"/>
  <c r="BD33" i="2"/>
  <c r="BC33" i="2"/>
  <c r="BB33" i="2"/>
  <c r="BA33" i="2"/>
  <c r="AZ33" i="2"/>
  <c r="AY33" i="2"/>
  <c r="AX33" i="2"/>
  <c r="BH32" i="2"/>
  <c r="BG32" i="2"/>
  <c r="BF32" i="2"/>
  <c r="BE32" i="2"/>
  <c r="BD32" i="2"/>
  <c r="BC32" i="2"/>
  <c r="BB32" i="2"/>
  <c r="BA32" i="2"/>
  <c r="AZ32" i="2"/>
  <c r="AY32" i="2"/>
  <c r="AX32" i="2"/>
  <c r="BH31" i="2"/>
  <c r="BG31" i="2"/>
  <c r="BF31" i="2"/>
  <c r="BE31" i="2"/>
  <c r="BD31" i="2"/>
  <c r="BC31" i="2"/>
  <c r="BB31" i="2"/>
  <c r="BA31" i="2"/>
  <c r="AZ31" i="2"/>
  <c r="AY31" i="2"/>
  <c r="AX31" i="2"/>
  <c r="BH18" i="2"/>
  <c r="BG18" i="2"/>
  <c r="BF18" i="2"/>
  <c r="BE18" i="2"/>
  <c r="BD18" i="2"/>
  <c r="BC18" i="2"/>
  <c r="BB18" i="2"/>
  <c r="BA18" i="2"/>
  <c r="AZ18" i="2"/>
  <c r="AY18" i="2"/>
  <c r="AX18" i="2"/>
  <c r="BG17" i="2"/>
  <c r="BF17" i="2"/>
  <c r="BE17" i="2"/>
  <c r="BD17" i="2"/>
  <c r="BC17" i="2"/>
  <c r="BB17" i="2"/>
  <c r="BA17" i="2"/>
  <c r="AZ17" i="2"/>
  <c r="AY17" i="2"/>
  <c r="AX17" i="2"/>
  <c r="BG16" i="2"/>
  <c r="BF16" i="2"/>
  <c r="BE16" i="2"/>
  <c r="BD16" i="2"/>
  <c r="BC16" i="2"/>
  <c r="BB16" i="2"/>
  <c r="BA16" i="2"/>
  <c r="AZ16" i="2"/>
  <c r="AN169" i="2"/>
  <c r="AN168" i="2"/>
  <c r="AN167" i="2"/>
  <c r="AN166" i="2"/>
  <c r="AN165" i="2"/>
  <c r="AN164" i="2"/>
  <c r="AN163" i="2"/>
  <c r="AO157" i="2"/>
  <c r="AN157" i="2"/>
  <c r="AO156" i="2"/>
  <c r="AN156" i="2"/>
  <c r="AO150" i="2"/>
  <c r="AN150" i="2"/>
  <c r="AO149" i="2"/>
  <c r="AN149" i="2"/>
  <c r="AO148" i="2"/>
  <c r="AN148" i="2"/>
  <c r="AO147" i="2"/>
  <c r="AN147" i="2"/>
  <c r="AO146" i="2"/>
  <c r="AN146" i="2"/>
  <c r="AO145" i="2"/>
  <c r="AN145" i="2"/>
  <c r="AO144" i="2"/>
  <c r="AN144" i="2"/>
  <c r="AO143" i="2"/>
  <c r="AN143" i="2"/>
  <c r="AT138" i="2"/>
  <c r="AS138" i="2"/>
  <c r="AR138" i="2"/>
  <c r="AQ138" i="2"/>
  <c r="AP138" i="2"/>
  <c r="AO138" i="2"/>
  <c r="AN138" i="2"/>
  <c r="AM138" i="2"/>
  <c r="AL138" i="2"/>
  <c r="AT137" i="2"/>
  <c r="AS137" i="2"/>
  <c r="AR137" i="2"/>
  <c r="AQ137" i="2"/>
  <c r="AP137" i="2"/>
  <c r="AO137" i="2"/>
  <c r="AN137" i="2"/>
  <c r="AM137" i="2"/>
  <c r="AL137" i="2"/>
  <c r="AT136" i="2"/>
  <c r="AS136" i="2"/>
  <c r="AR136" i="2"/>
  <c r="AQ136" i="2"/>
  <c r="AP136" i="2"/>
  <c r="AO136" i="2"/>
  <c r="AN136" i="2"/>
  <c r="AM136" i="2"/>
  <c r="AL136" i="2"/>
  <c r="AT129" i="2"/>
  <c r="AS129" i="2"/>
  <c r="AR129" i="2"/>
  <c r="AQ129" i="2"/>
  <c r="AP129" i="2"/>
  <c r="AO129" i="2"/>
  <c r="AN129" i="2"/>
  <c r="AM129" i="2"/>
  <c r="AL129" i="2"/>
  <c r="AT128" i="2"/>
  <c r="AS128" i="2"/>
  <c r="AR128" i="2"/>
  <c r="AQ128" i="2"/>
  <c r="AP128" i="2"/>
  <c r="AO128" i="2"/>
  <c r="AN128" i="2"/>
  <c r="AM128" i="2"/>
  <c r="AL128" i="2"/>
  <c r="AT127" i="2"/>
  <c r="AS127" i="2"/>
  <c r="AR127" i="2"/>
  <c r="AQ127" i="2"/>
  <c r="AP127" i="2"/>
  <c r="AO127" i="2"/>
  <c r="AN127" i="2"/>
  <c r="AM127" i="2"/>
  <c r="AL127" i="2"/>
  <c r="AT120" i="2"/>
  <c r="AS120" i="2"/>
  <c r="AR120" i="2"/>
  <c r="AQ120" i="2"/>
  <c r="AP120" i="2"/>
  <c r="AO120" i="2"/>
  <c r="AN120" i="2"/>
  <c r="AM120" i="2"/>
  <c r="AL120" i="2"/>
  <c r="AT119" i="2"/>
  <c r="AS119" i="2"/>
  <c r="AR119" i="2"/>
  <c r="AQ119" i="2"/>
  <c r="AP119" i="2"/>
  <c r="AO119" i="2"/>
  <c r="AN119" i="2"/>
  <c r="AM119" i="2"/>
  <c r="AL119" i="2"/>
  <c r="AT118" i="2"/>
  <c r="AS118" i="2"/>
  <c r="AR118" i="2"/>
  <c r="AQ118" i="2"/>
  <c r="AP118" i="2"/>
  <c r="AO118" i="2"/>
  <c r="AN118" i="2"/>
  <c r="AM118" i="2"/>
  <c r="AL118" i="2"/>
  <c r="AT111" i="2"/>
  <c r="AS111" i="2"/>
  <c r="AR111" i="2"/>
  <c r="AQ111" i="2"/>
  <c r="AP111" i="2"/>
  <c r="AO111" i="2"/>
  <c r="AN111" i="2"/>
  <c r="AM111" i="2"/>
  <c r="AL111" i="2"/>
  <c r="AT110" i="2"/>
  <c r="AS110" i="2"/>
  <c r="AR110" i="2"/>
  <c r="AQ110" i="2"/>
  <c r="AP110" i="2"/>
  <c r="AO110" i="2"/>
  <c r="AN110" i="2"/>
  <c r="AM110" i="2"/>
  <c r="AL110" i="2"/>
  <c r="AT109" i="2"/>
  <c r="AS109" i="2"/>
  <c r="AR109" i="2"/>
  <c r="AQ109" i="2"/>
  <c r="AP109" i="2"/>
  <c r="AO109" i="2"/>
  <c r="AN109" i="2"/>
  <c r="AM109" i="2"/>
  <c r="AL109" i="2"/>
  <c r="AT102" i="2"/>
  <c r="AS102" i="2"/>
  <c r="AR102" i="2"/>
  <c r="AQ102" i="2"/>
  <c r="AP102" i="2"/>
  <c r="AO102" i="2"/>
  <c r="AN102" i="2"/>
  <c r="AM102" i="2"/>
  <c r="AL102" i="2"/>
  <c r="AT101" i="2"/>
  <c r="AS101" i="2"/>
  <c r="AR101" i="2"/>
  <c r="AQ101" i="2"/>
  <c r="AP101" i="2"/>
  <c r="AO101" i="2"/>
  <c r="AN101" i="2"/>
  <c r="AM101" i="2"/>
  <c r="AL101" i="2"/>
  <c r="AT100" i="2"/>
  <c r="AS100" i="2"/>
  <c r="AR100" i="2"/>
  <c r="AQ100" i="2"/>
  <c r="AP100" i="2"/>
  <c r="AO100" i="2"/>
  <c r="AN100" i="2"/>
  <c r="AM100" i="2"/>
  <c r="AL100" i="2"/>
  <c r="AT93" i="2"/>
  <c r="AS93" i="2"/>
  <c r="AR93" i="2"/>
  <c r="AQ93" i="2"/>
  <c r="AP93" i="2"/>
  <c r="AO93" i="2"/>
  <c r="AN93" i="2"/>
  <c r="AM93" i="2"/>
  <c r="AL93" i="2"/>
  <c r="AT92" i="2"/>
  <c r="AS92" i="2"/>
  <c r="AR92" i="2"/>
  <c r="AQ92" i="2"/>
  <c r="AP92" i="2"/>
  <c r="AO92" i="2"/>
  <c r="AN92" i="2"/>
  <c r="AM92" i="2"/>
  <c r="AL92" i="2"/>
  <c r="AT91" i="2"/>
  <c r="AS91" i="2"/>
  <c r="AR91" i="2"/>
  <c r="AQ91" i="2"/>
  <c r="AP91" i="2"/>
  <c r="AO91" i="2"/>
  <c r="AN91" i="2"/>
  <c r="AM91" i="2"/>
  <c r="AL91" i="2"/>
  <c r="AU84" i="2"/>
  <c r="AT84" i="2"/>
  <c r="AS84" i="2"/>
  <c r="AR84" i="2"/>
  <c r="AQ84" i="2"/>
  <c r="AP84" i="2"/>
  <c r="AO84" i="2"/>
  <c r="AN84" i="2"/>
  <c r="AM84" i="2"/>
  <c r="AL84" i="2"/>
  <c r="AU83" i="2"/>
  <c r="AT83" i="2"/>
  <c r="AS83" i="2"/>
  <c r="AR83" i="2"/>
  <c r="AQ83" i="2"/>
  <c r="AP83" i="2"/>
  <c r="AO83" i="2"/>
  <c r="AN83" i="2"/>
  <c r="AM83" i="2"/>
  <c r="AL83" i="2"/>
  <c r="AU82" i="2"/>
  <c r="AT82" i="2"/>
  <c r="AS82" i="2"/>
  <c r="AR82" i="2"/>
  <c r="AQ82" i="2"/>
  <c r="AP82" i="2"/>
  <c r="AO82" i="2"/>
  <c r="AN82" i="2"/>
  <c r="AM82" i="2"/>
  <c r="AL82" i="2"/>
  <c r="AU75" i="2"/>
  <c r="AT75" i="2"/>
  <c r="AS75" i="2"/>
  <c r="AR75" i="2"/>
  <c r="AQ75" i="2"/>
  <c r="AP75" i="2"/>
  <c r="AO75" i="2"/>
  <c r="AN75" i="2"/>
  <c r="AM75" i="2"/>
  <c r="AL75" i="2"/>
  <c r="AU74" i="2"/>
  <c r="AT74" i="2"/>
  <c r="AS74" i="2"/>
  <c r="AR74" i="2"/>
  <c r="AQ74" i="2"/>
  <c r="AP74" i="2"/>
  <c r="AO74" i="2"/>
  <c r="AN74" i="2"/>
  <c r="AM74" i="2"/>
  <c r="AL74" i="2"/>
  <c r="AU73" i="2"/>
  <c r="AT73" i="2"/>
  <c r="AS73" i="2"/>
  <c r="AR73" i="2"/>
  <c r="AQ73" i="2"/>
  <c r="AP73" i="2"/>
  <c r="AO73" i="2"/>
  <c r="AN73" i="2"/>
  <c r="AM73" i="2"/>
  <c r="AL73" i="2"/>
  <c r="AU66" i="2"/>
  <c r="AT66" i="2"/>
  <c r="AS66" i="2"/>
  <c r="AR66" i="2"/>
  <c r="AQ66" i="2"/>
  <c r="AP66" i="2"/>
  <c r="AO66" i="2"/>
  <c r="AN66" i="2"/>
  <c r="AM66" i="2"/>
  <c r="AL66" i="2"/>
  <c r="AU65" i="2"/>
  <c r="AT65" i="2"/>
  <c r="AS65" i="2"/>
  <c r="AR65" i="2"/>
  <c r="AQ65" i="2"/>
  <c r="AP65" i="2"/>
  <c r="AO65" i="2"/>
  <c r="AN65" i="2"/>
  <c r="AM65" i="2"/>
  <c r="AL65" i="2"/>
  <c r="AU64" i="2"/>
  <c r="AT64" i="2"/>
  <c r="AS64" i="2"/>
  <c r="AR64" i="2"/>
  <c r="AQ64" i="2"/>
  <c r="AP64" i="2"/>
  <c r="AO64" i="2"/>
  <c r="AN64" i="2"/>
  <c r="AM64" i="2"/>
  <c r="AL64" i="2"/>
  <c r="AU55" i="2"/>
  <c r="AT55" i="2"/>
  <c r="AS55" i="2"/>
  <c r="AR55" i="2"/>
  <c r="AQ55" i="2"/>
  <c r="AP55" i="2"/>
  <c r="AO55" i="2"/>
  <c r="AN55" i="2"/>
  <c r="AM55" i="2"/>
  <c r="AL55" i="2"/>
  <c r="AU54" i="2"/>
  <c r="AT54" i="2"/>
  <c r="AS54" i="2"/>
  <c r="AR54" i="2"/>
  <c r="AQ54" i="2"/>
  <c r="AP54" i="2"/>
  <c r="AO54" i="2"/>
  <c r="AN54" i="2"/>
  <c r="AM54" i="2"/>
  <c r="AL54" i="2"/>
  <c r="AU53" i="2"/>
  <c r="AT53" i="2"/>
  <c r="AS53" i="2"/>
  <c r="AR53" i="2"/>
  <c r="AQ53" i="2"/>
  <c r="AP53" i="2"/>
  <c r="AO53" i="2"/>
  <c r="AN53" i="2"/>
  <c r="AM53" i="2"/>
  <c r="AL53" i="2"/>
  <c r="AV46" i="2"/>
  <c r="AU46" i="2"/>
  <c r="AT46" i="2"/>
  <c r="AS46" i="2"/>
  <c r="AR46" i="2"/>
  <c r="AQ46" i="2"/>
  <c r="AP46" i="2"/>
  <c r="AO46" i="2"/>
  <c r="AN46" i="2"/>
  <c r="AM46" i="2"/>
  <c r="AL46" i="2"/>
  <c r="AV45" i="2"/>
  <c r="AU45" i="2"/>
  <c r="AT45" i="2"/>
  <c r="AS45" i="2"/>
  <c r="AR45" i="2"/>
  <c r="AQ45" i="2"/>
  <c r="AP45" i="2"/>
  <c r="AO45" i="2"/>
  <c r="AN45" i="2"/>
  <c r="AM45" i="2"/>
  <c r="AL45" i="2"/>
  <c r="AV44" i="2"/>
  <c r="AU44" i="2"/>
  <c r="AT44" i="2"/>
  <c r="AS44" i="2"/>
  <c r="AR44" i="2"/>
  <c r="AQ44" i="2"/>
  <c r="AP44" i="2"/>
  <c r="AO44" i="2"/>
  <c r="AN44" i="2"/>
  <c r="AM44" i="2"/>
  <c r="AL44" i="2"/>
  <c r="AV33" i="2"/>
  <c r="AU33" i="2"/>
  <c r="AT33" i="2"/>
  <c r="AS33" i="2"/>
  <c r="AR33" i="2"/>
  <c r="AQ33" i="2"/>
  <c r="AP33" i="2"/>
  <c r="AO33" i="2"/>
  <c r="AN33" i="2"/>
  <c r="AM33" i="2"/>
  <c r="AL33" i="2"/>
  <c r="AV32" i="2"/>
  <c r="AU32" i="2"/>
  <c r="AT32" i="2"/>
  <c r="AS32" i="2"/>
  <c r="AR32" i="2"/>
  <c r="AQ32" i="2"/>
  <c r="AP32" i="2"/>
  <c r="AO32" i="2"/>
  <c r="AN32" i="2"/>
  <c r="AM32" i="2"/>
  <c r="AL32" i="2"/>
  <c r="AV31" i="2"/>
  <c r="AU31" i="2"/>
  <c r="AT31" i="2"/>
  <c r="AS31" i="2"/>
  <c r="AR31" i="2"/>
  <c r="AQ31" i="2"/>
  <c r="AP31" i="2"/>
  <c r="AO31" i="2"/>
  <c r="AN31" i="2"/>
  <c r="AM31" i="2"/>
  <c r="AL31" i="2"/>
  <c r="AV18" i="2"/>
  <c r="AU18" i="2"/>
  <c r="AT18" i="2"/>
  <c r="AS18" i="2"/>
  <c r="AR18" i="2"/>
  <c r="AQ18" i="2"/>
  <c r="AP18" i="2"/>
  <c r="AO18" i="2"/>
  <c r="AN18" i="2"/>
  <c r="AM18" i="2"/>
  <c r="AL18" i="2"/>
  <c r="AV17" i="2"/>
  <c r="AU17" i="2"/>
  <c r="AT17" i="2"/>
  <c r="AS17" i="2"/>
  <c r="AR17" i="2"/>
  <c r="AQ17" i="2"/>
  <c r="AP17" i="2"/>
  <c r="AO17" i="2"/>
  <c r="AN17" i="2"/>
  <c r="AM17" i="2"/>
  <c r="AL17" i="2"/>
  <c r="AV16" i="2"/>
  <c r="AU16" i="2"/>
  <c r="AT16" i="2"/>
  <c r="AS16" i="2"/>
  <c r="AR16" i="2"/>
  <c r="AQ16" i="2"/>
  <c r="AP16" i="2"/>
  <c r="AO16" i="2"/>
  <c r="AN16" i="2"/>
  <c r="AB169" i="2"/>
  <c r="AB168" i="2"/>
  <c r="AB167" i="2"/>
  <c r="AB166" i="2"/>
  <c r="AB165" i="2"/>
  <c r="AB164" i="2"/>
  <c r="AB163" i="2"/>
  <c r="AC157" i="2"/>
  <c r="AB157" i="2"/>
  <c r="AC156" i="2"/>
  <c r="AB156" i="2"/>
  <c r="AC150" i="2"/>
  <c r="AB150" i="2"/>
  <c r="AC149" i="2"/>
  <c r="AB149" i="2"/>
  <c r="AC148" i="2"/>
  <c r="AB148" i="2"/>
  <c r="AC147" i="2"/>
  <c r="AB147" i="2"/>
  <c r="AC146" i="2"/>
  <c r="AB146" i="2"/>
  <c r="AC145" i="2"/>
  <c r="AB145" i="2"/>
  <c r="AC144" i="2"/>
  <c r="AB144" i="2"/>
  <c r="AC143" i="2"/>
  <c r="AB143" i="2"/>
  <c r="AH138" i="2"/>
  <c r="AG138" i="2"/>
  <c r="AF138" i="2"/>
  <c r="AE138" i="2"/>
  <c r="AD138" i="2"/>
  <c r="AC138" i="2"/>
  <c r="AB138" i="2"/>
  <c r="AA138" i="2"/>
  <c r="Z138" i="2"/>
  <c r="AH137" i="2"/>
  <c r="AG137" i="2"/>
  <c r="AF137" i="2"/>
  <c r="AE137" i="2"/>
  <c r="AD137" i="2"/>
  <c r="AC137" i="2"/>
  <c r="AB137" i="2"/>
  <c r="AA137" i="2"/>
  <c r="Z137" i="2"/>
  <c r="AH136" i="2"/>
  <c r="AG136" i="2"/>
  <c r="AF136" i="2"/>
  <c r="AE136" i="2"/>
  <c r="AD136" i="2"/>
  <c r="AC136" i="2"/>
  <c r="AB136" i="2"/>
  <c r="AA136" i="2"/>
  <c r="Z136" i="2"/>
  <c r="AH129" i="2"/>
  <c r="AG129" i="2"/>
  <c r="AF129" i="2"/>
  <c r="AE129" i="2"/>
  <c r="AD129" i="2"/>
  <c r="AC129" i="2"/>
  <c r="AB129" i="2"/>
  <c r="AA129" i="2"/>
  <c r="Z129" i="2"/>
  <c r="AH128" i="2"/>
  <c r="AG128" i="2"/>
  <c r="AF128" i="2"/>
  <c r="AE128" i="2"/>
  <c r="AD128" i="2"/>
  <c r="AC128" i="2"/>
  <c r="AB128" i="2"/>
  <c r="AA128" i="2"/>
  <c r="Z128" i="2"/>
  <c r="AH127" i="2"/>
  <c r="AG127" i="2"/>
  <c r="AF127" i="2"/>
  <c r="AE127" i="2"/>
  <c r="AD127" i="2"/>
  <c r="AC127" i="2"/>
  <c r="AB127" i="2"/>
  <c r="AA127" i="2"/>
  <c r="Z127" i="2"/>
  <c r="AH120" i="2"/>
  <c r="AG120" i="2"/>
  <c r="AF120" i="2"/>
  <c r="AE120" i="2"/>
  <c r="AD120" i="2"/>
  <c r="AC120" i="2"/>
  <c r="AB120" i="2"/>
  <c r="AA120" i="2"/>
  <c r="Z120" i="2"/>
  <c r="AH119" i="2"/>
  <c r="AG119" i="2"/>
  <c r="AF119" i="2"/>
  <c r="AE119" i="2"/>
  <c r="AD119" i="2"/>
  <c r="AC119" i="2"/>
  <c r="AB119" i="2"/>
  <c r="AA119" i="2"/>
  <c r="Z119" i="2"/>
  <c r="AH118" i="2"/>
  <c r="AG118" i="2"/>
  <c r="AF118" i="2"/>
  <c r="AE118" i="2"/>
  <c r="AD118" i="2"/>
  <c r="AC118" i="2"/>
  <c r="AB118" i="2"/>
  <c r="AA118" i="2"/>
  <c r="Z118" i="2"/>
  <c r="AH111" i="2"/>
  <c r="AG111" i="2"/>
  <c r="AF111" i="2"/>
  <c r="AE111" i="2"/>
  <c r="AD111" i="2"/>
  <c r="AC111" i="2"/>
  <c r="AB111" i="2"/>
  <c r="AA111" i="2"/>
  <c r="Z111" i="2"/>
  <c r="AH110" i="2"/>
  <c r="AG110" i="2"/>
  <c r="AF110" i="2"/>
  <c r="AE110" i="2"/>
  <c r="AD110" i="2"/>
  <c r="AC110" i="2"/>
  <c r="AB110" i="2"/>
  <c r="AA110" i="2"/>
  <c r="Z110" i="2"/>
  <c r="AH109" i="2"/>
  <c r="AG109" i="2"/>
  <c r="AF109" i="2"/>
  <c r="AE109" i="2"/>
  <c r="AD109" i="2"/>
  <c r="AC109" i="2"/>
  <c r="AB109" i="2"/>
  <c r="AA109" i="2"/>
  <c r="Z109" i="2"/>
  <c r="AH102" i="2"/>
  <c r="AG102" i="2"/>
  <c r="AF102" i="2"/>
  <c r="AE102" i="2"/>
  <c r="AD102" i="2"/>
  <c r="AC102" i="2"/>
  <c r="AB102" i="2"/>
  <c r="AA102" i="2"/>
  <c r="Z102" i="2"/>
  <c r="AH101" i="2"/>
  <c r="AG101" i="2"/>
  <c r="AF101" i="2"/>
  <c r="AE101" i="2"/>
  <c r="AD101" i="2"/>
  <c r="AC101" i="2"/>
  <c r="AB101" i="2"/>
  <c r="AA101" i="2"/>
  <c r="Z101" i="2"/>
  <c r="AH100" i="2"/>
  <c r="AG100" i="2"/>
  <c r="AF100" i="2"/>
  <c r="AE100" i="2"/>
  <c r="AD100" i="2"/>
  <c r="AC100" i="2"/>
  <c r="AB100" i="2"/>
  <c r="AA100" i="2"/>
  <c r="Z100" i="2"/>
  <c r="AH93" i="2"/>
  <c r="AG93" i="2"/>
  <c r="AF93" i="2"/>
  <c r="AE93" i="2"/>
  <c r="AD93" i="2"/>
  <c r="AC93" i="2"/>
  <c r="AB93" i="2"/>
  <c r="AA93" i="2"/>
  <c r="Z93" i="2"/>
  <c r="AH92" i="2"/>
  <c r="AG92" i="2"/>
  <c r="AF92" i="2"/>
  <c r="AE92" i="2"/>
  <c r="AD92" i="2"/>
  <c r="AC92" i="2"/>
  <c r="AB92" i="2"/>
  <c r="AA92" i="2"/>
  <c r="Z92" i="2"/>
  <c r="AH91" i="2"/>
  <c r="AG91" i="2"/>
  <c r="AF91" i="2"/>
  <c r="AE91" i="2"/>
  <c r="AD91" i="2"/>
  <c r="AC91" i="2"/>
  <c r="AB91" i="2"/>
  <c r="AA91" i="2"/>
  <c r="Z91" i="2"/>
  <c r="AI84" i="2"/>
  <c r="AH84" i="2"/>
  <c r="AG84" i="2"/>
  <c r="AF84" i="2"/>
  <c r="AE84" i="2"/>
  <c r="AD84" i="2"/>
  <c r="AC84" i="2"/>
  <c r="AB84" i="2"/>
  <c r="AA84" i="2"/>
  <c r="Z84" i="2"/>
  <c r="AI83" i="2"/>
  <c r="AH83" i="2"/>
  <c r="AG83" i="2"/>
  <c r="AF83" i="2"/>
  <c r="AE83" i="2"/>
  <c r="AD83" i="2"/>
  <c r="AC83" i="2"/>
  <c r="AB83" i="2"/>
  <c r="AA83" i="2"/>
  <c r="Z83" i="2"/>
  <c r="AI82" i="2"/>
  <c r="AH82" i="2"/>
  <c r="AG82" i="2"/>
  <c r="AF82" i="2"/>
  <c r="AE82" i="2"/>
  <c r="AD82" i="2"/>
  <c r="AC82" i="2"/>
  <c r="AB82" i="2"/>
  <c r="AA82" i="2"/>
  <c r="Z82" i="2"/>
  <c r="AI75" i="2"/>
  <c r="AH75" i="2"/>
  <c r="AG75" i="2"/>
  <c r="AF75" i="2"/>
  <c r="AE75" i="2"/>
  <c r="AD75" i="2"/>
  <c r="AC75" i="2"/>
  <c r="AB75" i="2"/>
  <c r="AA75" i="2"/>
  <c r="Z75" i="2"/>
  <c r="AI74" i="2"/>
  <c r="AH74" i="2"/>
  <c r="AG74" i="2"/>
  <c r="AF74" i="2"/>
  <c r="AE74" i="2"/>
  <c r="AD74" i="2"/>
  <c r="AC74" i="2"/>
  <c r="AB74" i="2"/>
  <c r="AA74" i="2"/>
  <c r="Z74" i="2"/>
  <c r="AI73" i="2"/>
  <c r="AH73" i="2"/>
  <c r="AG73" i="2"/>
  <c r="AF73" i="2"/>
  <c r="AE73" i="2"/>
  <c r="AD73" i="2"/>
  <c r="AC73" i="2"/>
  <c r="AB73" i="2"/>
  <c r="AA73" i="2"/>
  <c r="Z73" i="2"/>
  <c r="AI66" i="2"/>
  <c r="AH66" i="2"/>
  <c r="AG66" i="2"/>
  <c r="AF66" i="2"/>
  <c r="AE66" i="2"/>
  <c r="AD66" i="2"/>
  <c r="AC66" i="2"/>
  <c r="AB66" i="2"/>
  <c r="AA66" i="2"/>
  <c r="Z66" i="2"/>
  <c r="AI65" i="2"/>
  <c r="AH65" i="2"/>
  <c r="AG65" i="2"/>
  <c r="AF65" i="2"/>
  <c r="AE65" i="2"/>
  <c r="AD65" i="2"/>
  <c r="AC65" i="2"/>
  <c r="AB65" i="2"/>
  <c r="AA65" i="2"/>
  <c r="Z65" i="2"/>
  <c r="AI64" i="2"/>
  <c r="AH64" i="2"/>
  <c r="AG64" i="2"/>
  <c r="AF64" i="2"/>
  <c r="AE64" i="2"/>
  <c r="AD64" i="2"/>
  <c r="AC64" i="2"/>
  <c r="AB64" i="2"/>
  <c r="AA64" i="2"/>
  <c r="Z64" i="2"/>
  <c r="AI55" i="2"/>
  <c r="AH55" i="2"/>
  <c r="AG55" i="2"/>
  <c r="AF55" i="2"/>
  <c r="AE55" i="2"/>
  <c r="AD55" i="2"/>
  <c r="AC55" i="2"/>
  <c r="AB55" i="2"/>
  <c r="AA55" i="2"/>
  <c r="Z55" i="2"/>
  <c r="AI54" i="2"/>
  <c r="AH54" i="2"/>
  <c r="AG54" i="2"/>
  <c r="AF54" i="2"/>
  <c r="AE54" i="2"/>
  <c r="AD54" i="2"/>
  <c r="AC54" i="2"/>
  <c r="AB54" i="2"/>
  <c r="AA54" i="2"/>
  <c r="Z54" i="2"/>
  <c r="AI53" i="2"/>
  <c r="AH53" i="2"/>
  <c r="AG53" i="2"/>
  <c r="AF53" i="2"/>
  <c r="AE53" i="2"/>
  <c r="AD53" i="2"/>
  <c r="AC53" i="2"/>
  <c r="AB53" i="2"/>
  <c r="AA53" i="2"/>
  <c r="Z53" i="2"/>
  <c r="AJ46" i="2"/>
  <c r="AI46" i="2"/>
  <c r="AH46" i="2"/>
  <c r="AG46" i="2"/>
  <c r="AF46" i="2"/>
  <c r="AE46" i="2"/>
  <c r="AD46" i="2"/>
  <c r="AC46" i="2"/>
  <c r="AB46" i="2"/>
  <c r="AA46" i="2"/>
  <c r="Z46" i="2"/>
  <c r="AJ45" i="2"/>
  <c r="AI45" i="2"/>
  <c r="AH45" i="2"/>
  <c r="AG45" i="2"/>
  <c r="AF45" i="2"/>
  <c r="AE45" i="2"/>
  <c r="AD45" i="2"/>
  <c r="AC45" i="2"/>
  <c r="AB45" i="2"/>
  <c r="AA45" i="2"/>
  <c r="Z45" i="2"/>
  <c r="AJ44" i="2"/>
  <c r="AI44" i="2"/>
  <c r="AH44" i="2"/>
  <c r="AG44" i="2"/>
  <c r="AF44" i="2"/>
  <c r="AE44" i="2"/>
  <c r="AD44" i="2"/>
  <c r="AC44" i="2"/>
  <c r="AB44" i="2"/>
  <c r="AA44" i="2"/>
  <c r="Z44" i="2"/>
  <c r="AJ33" i="2"/>
  <c r="AI33" i="2"/>
  <c r="AH33" i="2"/>
  <c r="AG33" i="2"/>
  <c r="AF33" i="2"/>
  <c r="AE33" i="2"/>
  <c r="AD33" i="2"/>
  <c r="AC33" i="2"/>
  <c r="AB33" i="2"/>
  <c r="AA33" i="2"/>
  <c r="Z33" i="2"/>
  <c r="AJ32" i="2"/>
  <c r="AI32" i="2"/>
  <c r="AH32" i="2"/>
  <c r="AG32" i="2"/>
  <c r="AF32" i="2"/>
  <c r="AE32" i="2"/>
  <c r="AD32" i="2"/>
  <c r="AC32" i="2"/>
  <c r="AB32" i="2"/>
  <c r="AA32" i="2"/>
  <c r="Z32" i="2"/>
  <c r="AJ31" i="2"/>
  <c r="AI31" i="2"/>
  <c r="AH31" i="2"/>
  <c r="AG31" i="2"/>
  <c r="AF31" i="2"/>
  <c r="AE31" i="2"/>
  <c r="AD31" i="2"/>
  <c r="AC31" i="2"/>
  <c r="AB31" i="2"/>
  <c r="AA31" i="2"/>
  <c r="Z31" i="2"/>
  <c r="AJ18" i="2"/>
  <c r="AI18" i="2"/>
  <c r="AH18" i="2"/>
  <c r="AG18" i="2"/>
  <c r="AF18" i="2"/>
  <c r="AE18" i="2"/>
  <c r="AD18" i="2"/>
  <c r="AC18" i="2"/>
  <c r="AB18" i="2"/>
  <c r="AA18" i="2"/>
  <c r="Z18" i="2"/>
  <c r="AJ17" i="2"/>
  <c r="AI17" i="2"/>
  <c r="AH17" i="2"/>
  <c r="AG17" i="2"/>
  <c r="AF17" i="2"/>
  <c r="AE17" i="2"/>
  <c r="AD17" i="2"/>
  <c r="AC17" i="2"/>
  <c r="AB17" i="2"/>
  <c r="AA17" i="2"/>
  <c r="AJ16" i="2"/>
  <c r="AI16" i="2"/>
  <c r="AH16" i="2"/>
  <c r="AG16" i="2"/>
  <c r="AF16" i="2"/>
  <c r="AE16" i="2"/>
  <c r="AD16" i="2"/>
  <c r="AC16" i="2"/>
  <c r="AB16" i="2"/>
  <c r="P169" i="2"/>
  <c r="P168" i="2"/>
  <c r="P167" i="2"/>
  <c r="P166" i="2"/>
  <c r="P165" i="2"/>
  <c r="P164" i="2"/>
  <c r="P163" i="2"/>
  <c r="Q157" i="2"/>
  <c r="P157" i="2"/>
  <c r="Q156" i="2"/>
  <c r="P156" i="2"/>
  <c r="Q150" i="2"/>
  <c r="P150" i="2"/>
  <c r="Q149" i="2"/>
  <c r="P149" i="2"/>
  <c r="Q148" i="2"/>
  <c r="P148" i="2"/>
  <c r="Q147" i="2"/>
  <c r="P147" i="2"/>
  <c r="Q146" i="2"/>
  <c r="P146" i="2"/>
  <c r="Q145" i="2"/>
  <c r="P145" i="2"/>
  <c r="Q144" i="2"/>
  <c r="P144" i="2"/>
  <c r="Q143" i="2"/>
  <c r="P143" i="2"/>
  <c r="V138" i="2"/>
  <c r="U138" i="2"/>
  <c r="T138" i="2"/>
  <c r="S138" i="2"/>
  <c r="R138" i="2"/>
  <c r="Q138" i="2"/>
  <c r="P138" i="2"/>
  <c r="O138" i="2"/>
  <c r="N138" i="2"/>
  <c r="V137" i="2"/>
  <c r="U137" i="2"/>
  <c r="T137" i="2"/>
  <c r="S137" i="2"/>
  <c r="R137" i="2"/>
  <c r="Q137" i="2"/>
  <c r="P137" i="2"/>
  <c r="O137" i="2"/>
  <c r="N137" i="2"/>
  <c r="V136" i="2"/>
  <c r="U136" i="2"/>
  <c r="T136" i="2"/>
  <c r="S136" i="2"/>
  <c r="R136" i="2"/>
  <c r="Q136" i="2"/>
  <c r="P136" i="2"/>
  <c r="O136" i="2"/>
  <c r="N136" i="2"/>
  <c r="V129" i="2"/>
  <c r="U129" i="2"/>
  <c r="T129" i="2"/>
  <c r="S129" i="2"/>
  <c r="R129" i="2"/>
  <c r="Q129" i="2"/>
  <c r="P129" i="2"/>
  <c r="O129" i="2"/>
  <c r="N129" i="2"/>
  <c r="V128" i="2"/>
  <c r="U128" i="2"/>
  <c r="T128" i="2"/>
  <c r="S128" i="2"/>
  <c r="R128" i="2"/>
  <c r="Q128" i="2"/>
  <c r="P128" i="2"/>
  <c r="O128" i="2"/>
  <c r="N128" i="2"/>
  <c r="V127" i="2"/>
  <c r="U127" i="2"/>
  <c r="T127" i="2"/>
  <c r="S127" i="2"/>
  <c r="R127" i="2"/>
  <c r="Q127" i="2"/>
  <c r="P127" i="2"/>
  <c r="O127" i="2"/>
  <c r="N127" i="2"/>
  <c r="V120" i="2"/>
  <c r="U120" i="2"/>
  <c r="T120" i="2"/>
  <c r="S120" i="2"/>
  <c r="R120" i="2"/>
  <c r="Q120" i="2"/>
  <c r="P120" i="2"/>
  <c r="O120" i="2"/>
  <c r="N120" i="2"/>
  <c r="V119" i="2"/>
  <c r="U119" i="2"/>
  <c r="T119" i="2"/>
  <c r="S119" i="2"/>
  <c r="R119" i="2"/>
  <c r="Q119" i="2"/>
  <c r="P119" i="2"/>
  <c r="O119" i="2"/>
  <c r="N119" i="2"/>
  <c r="V118" i="2"/>
  <c r="U118" i="2"/>
  <c r="T118" i="2"/>
  <c r="S118" i="2"/>
  <c r="R118" i="2"/>
  <c r="Q118" i="2"/>
  <c r="P118" i="2"/>
  <c r="O118" i="2"/>
  <c r="N118" i="2"/>
  <c r="V111" i="2"/>
  <c r="U111" i="2"/>
  <c r="T111" i="2"/>
  <c r="S111" i="2"/>
  <c r="R111" i="2"/>
  <c r="Q111" i="2"/>
  <c r="P111" i="2"/>
  <c r="O111" i="2"/>
  <c r="N111" i="2"/>
  <c r="V110" i="2"/>
  <c r="U110" i="2"/>
  <c r="T110" i="2"/>
  <c r="S110" i="2"/>
  <c r="R110" i="2"/>
  <c r="Q110" i="2"/>
  <c r="P110" i="2"/>
  <c r="O110" i="2"/>
  <c r="N110" i="2"/>
  <c r="V109" i="2"/>
  <c r="U109" i="2"/>
  <c r="T109" i="2"/>
  <c r="S109" i="2"/>
  <c r="R109" i="2"/>
  <c r="Q109" i="2"/>
  <c r="P109" i="2"/>
  <c r="O109" i="2"/>
  <c r="N109" i="2"/>
  <c r="V102" i="2"/>
  <c r="U102" i="2"/>
  <c r="T102" i="2"/>
  <c r="S102" i="2"/>
  <c r="R102" i="2"/>
  <c r="Q102" i="2"/>
  <c r="P102" i="2"/>
  <c r="O102" i="2"/>
  <c r="N102" i="2"/>
  <c r="V101" i="2"/>
  <c r="U101" i="2"/>
  <c r="T101" i="2"/>
  <c r="S101" i="2"/>
  <c r="R101" i="2"/>
  <c r="Q101" i="2"/>
  <c r="P101" i="2"/>
  <c r="O101" i="2"/>
  <c r="N101" i="2"/>
  <c r="V100" i="2"/>
  <c r="U100" i="2"/>
  <c r="T100" i="2"/>
  <c r="S100" i="2"/>
  <c r="R100" i="2"/>
  <c r="Q100" i="2"/>
  <c r="P100" i="2"/>
  <c r="O100" i="2"/>
  <c r="N100" i="2"/>
  <c r="V93" i="2"/>
  <c r="U93" i="2"/>
  <c r="T93" i="2"/>
  <c r="S93" i="2"/>
  <c r="R93" i="2"/>
  <c r="Q93" i="2"/>
  <c r="P93" i="2"/>
  <c r="O93" i="2"/>
  <c r="N93" i="2"/>
  <c r="V92" i="2"/>
  <c r="U92" i="2"/>
  <c r="T92" i="2"/>
  <c r="S92" i="2"/>
  <c r="R92" i="2"/>
  <c r="Q92" i="2"/>
  <c r="P92" i="2"/>
  <c r="O92" i="2"/>
  <c r="N92" i="2"/>
  <c r="V91" i="2"/>
  <c r="U91" i="2"/>
  <c r="T91" i="2"/>
  <c r="S91" i="2"/>
  <c r="R91" i="2"/>
  <c r="Q91" i="2"/>
  <c r="P91" i="2"/>
  <c r="O91" i="2"/>
  <c r="N91" i="2"/>
  <c r="W84" i="2"/>
  <c r="V84" i="2"/>
  <c r="U84" i="2"/>
  <c r="T84" i="2"/>
  <c r="S84" i="2"/>
  <c r="R84" i="2"/>
  <c r="Q84" i="2"/>
  <c r="P84" i="2"/>
  <c r="O84" i="2"/>
  <c r="N84" i="2"/>
  <c r="W83" i="2"/>
  <c r="V83" i="2"/>
  <c r="U83" i="2"/>
  <c r="T83" i="2"/>
  <c r="S83" i="2"/>
  <c r="R83" i="2"/>
  <c r="Q83" i="2"/>
  <c r="P83" i="2"/>
  <c r="O83" i="2"/>
  <c r="N83" i="2"/>
  <c r="W82" i="2"/>
  <c r="V82" i="2"/>
  <c r="U82" i="2"/>
  <c r="T82" i="2"/>
  <c r="S82" i="2"/>
  <c r="R82" i="2"/>
  <c r="Q82" i="2"/>
  <c r="P82" i="2"/>
  <c r="O82" i="2"/>
  <c r="N82" i="2"/>
  <c r="W75" i="2"/>
  <c r="V75" i="2"/>
  <c r="U75" i="2"/>
  <c r="T75" i="2"/>
  <c r="S75" i="2"/>
  <c r="R75" i="2"/>
  <c r="Q75" i="2"/>
  <c r="P75" i="2"/>
  <c r="O75" i="2"/>
  <c r="N75" i="2"/>
  <c r="W74" i="2"/>
  <c r="V74" i="2"/>
  <c r="U74" i="2"/>
  <c r="T74" i="2"/>
  <c r="S74" i="2"/>
  <c r="R74" i="2"/>
  <c r="Q74" i="2"/>
  <c r="P74" i="2"/>
  <c r="O74" i="2"/>
  <c r="N74" i="2"/>
  <c r="W73" i="2"/>
  <c r="V73" i="2"/>
  <c r="U73" i="2"/>
  <c r="T73" i="2"/>
  <c r="S73" i="2"/>
  <c r="R73" i="2"/>
  <c r="Q73" i="2"/>
  <c r="P73" i="2"/>
  <c r="O73" i="2"/>
  <c r="N73" i="2"/>
  <c r="W66" i="2"/>
  <c r="V66" i="2"/>
  <c r="U66" i="2"/>
  <c r="T66" i="2"/>
  <c r="S66" i="2"/>
  <c r="R66" i="2"/>
  <c r="Q66" i="2"/>
  <c r="P66" i="2"/>
  <c r="O66" i="2"/>
  <c r="N66" i="2"/>
  <c r="W65" i="2"/>
  <c r="V65" i="2"/>
  <c r="U65" i="2"/>
  <c r="T65" i="2"/>
  <c r="S65" i="2"/>
  <c r="R65" i="2"/>
  <c r="Q65" i="2"/>
  <c r="P65" i="2"/>
  <c r="O65" i="2"/>
  <c r="N65" i="2"/>
  <c r="W64" i="2"/>
  <c r="V64" i="2"/>
  <c r="U64" i="2"/>
  <c r="T64" i="2"/>
  <c r="S64" i="2"/>
  <c r="R64" i="2"/>
  <c r="Q64" i="2"/>
  <c r="P64" i="2"/>
  <c r="O64" i="2"/>
  <c r="N64" i="2"/>
  <c r="W55" i="2"/>
  <c r="V55" i="2"/>
  <c r="U55" i="2"/>
  <c r="T55" i="2"/>
  <c r="S55" i="2"/>
  <c r="R55" i="2"/>
  <c r="Q55" i="2"/>
  <c r="P55" i="2"/>
  <c r="O55" i="2"/>
  <c r="N55" i="2"/>
  <c r="W54" i="2"/>
  <c r="V54" i="2"/>
  <c r="U54" i="2"/>
  <c r="T54" i="2"/>
  <c r="S54" i="2"/>
  <c r="R54" i="2"/>
  <c r="Q54" i="2"/>
  <c r="P54" i="2"/>
  <c r="O54" i="2"/>
  <c r="N54" i="2"/>
  <c r="W53" i="2"/>
  <c r="V53" i="2"/>
  <c r="U53" i="2"/>
  <c r="T53" i="2"/>
  <c r="S53" i="2"/>
  <c r="R53" i="2"/>
  <c r="Q53" i="2"/>
  <c r="P53" i="2"/>
  <c r="O53" i="2"/>
  <c r="N53" i="2"/>
  <c r="X46" i="2"/>
  <c r="W46" i="2"/>
  <c r="V46" i="2"/>
  <c r="U46" i="2"/>
  <c r="T46" i="2"/>
  <c r="S46" i="2"/>
  <c r="R46" i="2"/>
  <c r="Q46" i="2"/>
  <c r="P46" i="2"/>
  <c r="O46" i="2"/>
  <c r="N46" i="2"/>
  <c r="X45" i="2"/>
  <c r="W45" i="2"/>
  <c r="V45" i="2"/>
  <c r="U45" i="2"/>
  <c r="T45" i="2"/>
  <c r="S45" i="2"/>
  <c r="R45" i="2"/>
  <c r="Q45" i="2"/>
  <c r="P45" i="2"/>
  <c r="O45" i="2"/>
  <c r="N45" i="2"/>
  <c r="X44" i="2"/>
  <c r="W44" i="2"/>
  <c r="V44" i="2"/>
  <c r="U44" i="2"/>
  <c r="T44" i="2"/>
  <c r="S44" i="2"/>
  <c r="R44" i="2"/>
  <c r="Q44" i="2"/>
  <c r="P44" i="2"/>
  <c r="O44" i="2"/>
  <c r="N44" i="2"/>
  <c r="X33" i="2"/>
  <c r="W33" i="2"/>
  <c r="V33" i="2"/>
  <c r="U33" i="2"/>
  <c r="T33" i="2"/>
  <c r="S33" i="2"/>
  <c r="R33" i="2"/>
  <c r="Q33" i="2"/>
  <c r="P33" i="2"/>
  <c r="O33" i="2"/>
  <c r="N33" i="2"/>
  <c r="X32" i="2"/>
  <c r="W32" i="2"/>
  <c r="V32" i="2"/>
  <c r="U32" i="2"/>
  <c r="T32" i="2"/>
  <c r="S32" i="2"/>
  <c r="R32" i="2"/>
  <c r="Q32" i="2"/>
  <c r="P32" i="2"/>
  <c r="O32" i="2"/>
  <c r="N32" i="2"/>
  <c r="X31" i="2"/>
  <c r="W31" i="2"/>
  <c r="V31" i="2"/>
  <c r="U31" i="2"/>
  <c r="T31" i="2"/>
  <c r="S31" i="2"/>
  <c r="R31" i="2"/>
  <c r="Q31" i="2"/>
  <c r="P31" i="2"/>
  <c r="O31" i="2"/>
  <c r="N31" i="2"/>
  <c r="X18" i="2"/>
  <c r="W18" i="2"/>
  <c r="V18" i="2"/>
  <c r="U18" i="2"/>
  <c r="T18" i="2"/>
  <c r="S18" i="2"/>
  <c r="R18" i="2"/>
  <c r="Q18" i="2"/>
  <c r="P18" i="2"/>
  <c r="O18" i="2"/>
  <c r="N18" i="2"/>
  <c r="X17" i="2"/>
  <c r="W17" i="2"/>
  <c r="V17" i="2"/>
  <c r="U17" i="2"/>
  <c r="T17" i="2"/>
  <c r="S17" i="2"/>
  <c r="R17" i="2"/>
  <c r="Q17" i="2"/>
  <c r="P17" i="2"/>
  <c r="O17" i="2"/>
  <c r="X16" i="2"/>
  <c r="W16" i="2"/>
  <c r="V16" i="2"/>
  <c r="U16" i="2"/>
  <c r="T16" i="2"/>
  <c r="S16" i="2"/>
  <c r="R16" i="2"/>
  <c r="Q16" i="2"/>
  <c r="P16" i="2"/>
  <c r="N171" i="2" l="1"/>
  <c r="N104" i="2"/>
  <c r="Z104" i="2"/>
  <c r="AL104" i="2"/>
  <c r="AX104" i="2"/>
  <c r="BJ104" i="2"/>
  <c r="BV104" i="2"/>
  <c r="N113" i="2"/>
  <c r="Z113" i="2"/>
  <c r="AL113" i="2"/>
  <c r="BV113" i="2"/>
  <c r="AX113" i="2"/>
  <c r="BJ113" i="2"/>
  <c r="N95" i="2"/>
  <c r="Z95" i="2"/>
  <c r="AL95" i="2"/>
  <c r="AX95" i="2"/>
  <c r="BJ95" i="2"/>
  <c r="BV95" i="2"/>
  <c r="N86" i="2"/>
  <c r="Z86" i="2"/>
  <c r="AL86" i="2"/>
  <c r="AX86" i="2"/>
  <c r="BJ86" i="2"/>
  <c r="BV86" i="2"/>
  <c r="N77" i="2"/>
  <c r="Z77" i="2"/>
  <c r="AL77" i="2"/>
  <c r="AX77" i="2"/>
  <c r="BJ77" i="2"/>
  <c r="BV77" i="2"/>
  <c r="N68" i="2"/>
  <c r="Z68" i="2"/>
  <c r="AL68" i="2"/>
  <c r="AX68" i="2"/>
  <c r="BJ68" i="2"/>
  <c r="BV68" i="2"/>
  <c r="N57" i="2"/>
  <c r="Z57" i="2"/>
  <c r="AL57" i="2"/>
  <c r="AX57" i="2"/>
  <c r="BJ57" i="2"/>
  <c r="BV57" i="2"/>
  <c r="N122" i="2"/>
  <c r="Z122" i="2"/>
  <c r="AL122" i="2"/>
  <c r="AX122" i="2"/>
  <c r="BJ122" i="2"/>
  <c r="BV122" i="2"/>
  <c r="N131" i="2"/>
  <c r="Z131" i="2"/>
  <c r="AL131" i="2"/>
  <c r="AX131" i="2"/>
  <c r="BJ131" i="2"/>
  <c r="BV131" i="2"/>
  <c r="AX140" i="2"/>
  <c r="BJ140" i="2"/>
  <c r="BV140" i="2"/>
  <c r="Z140" i="2"/>
  <c r="N140" i="2"/>
  <c r="AL140" i="2"/>
  <c r="BV159" i="2"/>
  <c r="BJ171" i="2"/>
  <c r="Z159" i="2"/>
  <c r="BV35" i="2"/>
  <c r="BV152" i="2"/>
  <c r="BV171" i="2"/>
  <c r="AL159" i="2"/>
  <c r="Z171" i="2"/>
  <c r="AL152" i="2"/>
  <c r="AL35" i="2"/>
  <c r="BV48" i="2"/>
  <c r="BJ20" i="2"/>
  <c r="BJ35" i="2"/>
  <c r="BJ152" i="2"/>
  <c r="BJ159" i="2"/>
  <c r="BJ48" i="2"/>
  <c r="BV20" i="2"/>
  <c r="AL48" i="2"/>
  <c r="Z152" i="2"/>
  <c r="AX171" i="2"/>
  <c r="AL20" i="2"/>
  <c r="AX20" i="2"/>
  <c r="AX48" i="2"/>
  <c r="Z20" i="2"/>
  <c r="Z48" i="2"/>
  <c r="AX35" i="2"/>
  <c r="AX152" i="2"/>
  <c r="AX159" i="2"/>
  <c r="AL171" i="2"/>
  <c r="Z35" i="2"/>
  <c r="N159" i="2"/>
  <c r="N152" i="2"/>
  <c r="N35" i="2"/>
  <c r="N20" i="2"/>
  <c r="N48" i="2"/>
  <c r="N176" i="2" l="1"/>
  <c r="C176" i="2" s="1"/>
  <c r="AX176" i="2"/>
  <c r="F176" i="2" s="1"/>
  <c r="BV176" i="2"/>
  <c r="H176" i="2" s="1"/>
  <c r="Z176" i="2"/>
  <c r="D176" i="2" s="1"/>
  <c r="AL176" i="2"/>
  <c r="E176" i="2" s="1"/>
  <c r="BJ176" i="2"/>
  <c r="G176" i="2" s="1"/>
  <c r="E157" i="2"/>
  <c r="E156" i="2"/>
  <c r="D157" i="2"/>
  <c r="D156" i="2"/>
  <c r="C18" i="2"/>
  <c r="C33" i="2"/>
  <c r="C32" i="2"/>
  <c r="C31" i="2"/>
  <c r="B31" i="2"/>
  <c r="C46" i="2"/>
  <c r="C45" i="2"/>
  <c r="C44" i="2"/>
  <c r="C55" i="2"/>
  <c r="C54" i="2"/>
  <c r="C53" i="2"/>
  <c r="C66" i="2"/>
  <c r="C65" i="2"/>
  <c r="C64" i="2"/>
  <c r="C75" i="2"/>
  <c r="C74" i="2"/>
  <c r="C73" i="2"/>
  <c r="C84" i="2"/>
  <c r="C83" i="2"/>
  <c r="C82" i="2"/>
  <c r="C93" i="2"/>
  <c r="C92" i="2"/>
  <c r="C91" i="2"/>
  <c r="C100" i="2"/>
  <c r="C109" i="2"/>
  <c r="C110" i="2"/>
  <c r="C102" i="2"/>
  <c r="C101" i="2"/>
  <c r="C138" i="2"/>
  <c r="C137" i="2"/>
  <c r="C136" i="2"/>
  <c r="C129" i="2"/>
  <c r="C128" i="2"/>
  <c r="C127" i="2"/>
  <c r="C120" i="2"/>
  <c r="C119" i="2"/>
  <c r="C118" i="2"/>
  <c r="C111" i="2"/>
  <c r="E144" i="2"/>
  <c r="E145" i="2"/>
  <c r="E146" i="2"/>
  <c r="E147" i="2"/>
  <c r="E148" i="2"/>
  <c r="E149" i="2"/>
  <c r="E150" i="2"/>
  <c r="E143" i="2"/>
  <c r="D144" i="2"/>
  <c r="D145" i="2"/>
  <c r="D146" i="2"/>
  <c r="D147" i="2"/>
  <c r="D148" i="2"/>
  <c r="D149" i="2"/>
  <c r="D150" i="2"/>
  <c r="D143" i="2"/>
  <c r="J138" i="2"/>
  <c r="I138" i="2"/>
  <c r="H138" i="2"/>
  <c r="G138" i="2"/>
  <c r="F138" i="2"/>
  <c r="E138" i="2"/>
  <c r="D138" i="2"/>
  <c r="B138" i="2"/>
  <c r="J137" i="2"/>
  <c r="I137" i="2"/>
  <c r="H137" i="2"/>
  <c r="G137" i="2"/>
  <c r="F137" i="2"/>
  <c r="E137" i="2"/>
  <c r="D137" i="2"/>
  <c r="B137" i="2"/>
  <c r="J136" i="2"/>
  <c r="I136" i="2"/>
  <c r="H136" i="2"/>
  <c r="G136" i="2"/>
  <c r="F136" i="2"/>
  <c r="E136" i="2"/>
  <c r="D136" i="2"/>
  <c r="B136" i="2"/>
  <c r="J129" i="2"/>
  <c r="I129" i="2"/>
  <c r="H129" i="2"/>
  <c r="G129" i="2"/>
  <c r="F129" i="2"/>
  <c r="E129" i="2"/>
  <c r="D129" i="2"/>
  <c r="B129" i="2"/>
  <c r="J128" i="2"/>
  <c r="I128" i="2"/>
  <c r="H128" i="2"/>
  <c r="G128" i="2"/>
  <c r="F128" i="2"/>
  <c r="E128" i="2"/>
  <c r="D128" i="2"/>
  <c r="B128" i="2"/>
  <c r="J127" i="2"/>
  <c r="I127" i="2"/>
  <c r="H127" i="2"/>
  <c r="G127" i="2"/>
  <c r="F127" i="2"/>
  <c r="E127" i="2"/>
  <c r="D127" i="2"/>
  <c r="B127" i="2"/>
  <c r="J120" i="2"/>
  <c r="I120" i="2"/>
  <c r="H120" i="2"/>
  <c r="G120" i="2"/>
  <c r="F120" i="2"/>
  <c r="E120" i="2"/>
  <c r="D120" i="2"/>
  <c r="B120" i="2"/>
  <c r="J119" i="2"/>
  <c r="I119" i="2"/>
  <c r="H119" i="2"/>
  <c r="G119" i="2"/>
  <c r="F119" i="2"/>
  <c r="E119" i="2"/>
  <c r="D119" i="2"/>
  <c r="B119" i="2"/>
  <c r="J118" i="2"/>
  <c r="I118" i="2"/>
  <c r="H118" i="2"/>
  <c r="G118" i="2"/>
  <c r="F118" i="2"/>
  <c r="E118" i="2"/>
  <c r="D118" i="2"/>
  <c r="B118" i="2"/>
  <c r="B109" i="2"/>
  <c r="J111" i="2"/>
  <c r="I111" i="2"/>
  <c r="H111" i="2"/>
  <c r="G111" i="2"/>
  <c r="F111" i="2"/>
  <c r="E111" i="2"/>
  <c r="D111" i="2"/>
  <c r="B111" i="2"/>
  <c r="J110" i="2"/>
  <c r="I110" i="2"/>
  <c r="H110" i="2"/>
  <c r="G110" i="2"/>
  <c r="F110" i="2"/>
  <c r="E110" i="2"/>
  <c r="D110" i="2"/>
  <c r="B110" i="2"/>
  <c r="J109" i="2"/>
  <c r="I109" i="2"/>
  <c r="H109" i="2"/>
  <c r="G109" i="2"/>
  <c r="F109" i="2"/>
  <c r="E109" i="2"/>
  <c r="D109" i="2"/>
  <c r="J102" i="2"/>
  <c r="I102" i="2"/>
  <c r="H102" i="2"/>
  <c r="G102" i="2"/>
  <c r="F102" i="2"/>
  <c r="E102" i="2"/>
  <c r="D102" i="2"/>
  <c r="B102" i="2"/>
  <c r="J101" i="2"/>
  <c r="I101" i="2"/>
  <c r="H101" i="2"/>
  <c r="G101" i="2"/>
  <c r="F101" i="2"/>
  <c r="E101" i="2"/>
  <c r="D101" i="2"/>
  <c r="B101" i="2"/>
  <c r="J100" i="2"/>
  <c r="I100" i="2"/>
  <c r="H100" i="2"/>
  <c r="G100" i="2"/>
  <c r="F100" i="2"/>
  <c r="E100" i="2"/>
  <c r="D100" i="2"/>
  <c r="B100" i="2"/>
  <c r="J93" i="2"/>
  <c r="I93" i="2"/>
  <c r="H93" i="2"/>
  <c r="G93" i="2"/>
  <c r="F93" i="2"/>
  <c r="E93" i="2"/>
  <c r="D93" i="2"/>
  <c r="B93" i="2"/>
  <c r="J92" i="2"/>
  <c r="I92" i="2"/>
  <c r="H92" i="2"/>
  <c r="G92" i="2"/>
  <c r="F92" i="2"/>
  <c r="E92" i="2"/>
  <c r="D92" i="2"/>
  <c r="B92" i="2"/>
  <c r="J91" i="2"/>
  <c r="I91" i="2"/>
  <c r="H91" i="2"/>
  <c r="G91" i="2"/>
  <c r="F91" i="2"/>
  <c r="E91" i="2"/>
  <c r="D91" i="2"/>
  <c r="B91" i="2"/>
  <c r="K84" i="2"/>
  <c r="J84" i="2"/>
  <c r="I84" i="2"/>
  <c r="H84" i="2"/>
  <c r="G84" i="2"/>
  <c r="F84" i="2"/>
  <c r="E84" i="2"/>
  <c r="D84" i="2"/>
  <c r="B84" i="2"/>
  <c r="K83" i="2"/>
  <c r="J83" i="2"/>
  <c r="I83" i="2"/>
  <c r="H83" i="2"/>
  <c r="G83" i="2"/>
  <c r="F83" i="2"/>
  <c r="E83" i="2"/>
  <c r="D83" i="2"/>
  <c r="B83" i="2"/>
  <c r="K82" i="2"/>
  <c r="J82" i="2"/>
  <c r="I82" i="2"/>
  <c r="H82" i="2"/>
  <c r="G82" i="2"/>
  <c r="F82" i="2"/>
  <c r="E82" i="2"/>
  <c r="D82" i="2"/>
  <c r="B82" i="2"/>
  <c r="K75" i="2"/>
  <c r="J75" i="2"/>
  <c r="K74" i="2"/>
  <c r="J74" i="2"/>
  <c r="K73" i="2"/>
  <c r="J73" i="2"/>
  <c r="I75" i="2"/>
  <c r="H75" i="2"/>
  <c r="G75" i="2"/>
  <c r="F75" i="2"/>
  <c r="E75" i="2"/>
  <c r="D75" i="2"/>
  <c r="B75" i="2"/>
  <c r="I74" i="2"/>
  <c r="H74" i="2"/>
  <c r="G74" i="2"/>
  <c r="F74" i="2"/>
  <c r="E74" i="2"/>
  <c r="D74" i="2"/>
  <c r="B74" i="2"/>
  <c r="I73" i="2"/>
  <c r="H73" i="2"/>
  <c r="G73" i="2"/>
  <c r="F73" i="2"/>
  <c r="E73" i="2"/>
  <c r="D73" i="2"/>
  <c r="B73" i="2"/>
  <c r="B65" i="2"/>
  <c r="K66" i="2"/>
  <c r="J66" i="2"/>
  <c r="I66" i="2"/>
  <c r="H66" i="2"/>
  <c r="G66" i="2"/>
  <c r="F66" i="2"/>
  <c r="E66" i="2"/>
  <c r="D66" i="2"/>
  <c r="B66" i="2"/>
  <c r="K65" i="2"/>
  <c r="J65" i="2"/>
  <c r="I65" i="2"/>
  <c r="H65" i="2"/>
  <c r="G65" i="2"/>
  <c r="F65" i="2"/>
  <c r="E65" i="2"/>
  <c r="D65" i="2"/>
  <c r="K64" i="2"/>
  <c r="J64" i="2"/>
  <c r="I64" i="2"/>
  <c r="H64" i="2"/>
  <c r="G64" i="2"/>
  <c r="F64" i="2"/>
  <c r="E64" i="2"/>
  <c r="D64" i="2"/>
  <c r="B64" i="2"/>
  <c r="K55" i="2"/>
  <c r="K54" i="2"/>
  <c r="K53" i="2"/>
  <c r="J55" i="2"/>
  <c r="J54" i="2"/>
  <c r="J53" i="2"/>
  <c r="I55" i="2"/>
  <c r="I54" i="2"/>
  <c r="I53" i="2"/>
  <c r="H55" i="2"/>
  <c r="H54" i="2"/>
  <c r="H53" i="2"/>
  <c r="G55" i="2"/>
  <c r="G54" i="2"/>
  <c r="G53" i="2"/>
  <c r="F55" i="2"/>
  <c r="E55" i="2"/>
  <c r="F54" i="2"/>
  <c r="E54" i="2"/>
  <c r="F53" i="2"/>
  <c r="E53" i="2"/>
  <c r="D55" i="2"/>
  <c r="D54" i="2"/>
  <c r="D53" i="2"/>
  <c r="B55" i="2"/>
  <c r="B54" i="2"/>
  <c r="B53" i="2"/>
  <c r="L46" i="2"/>
  <c r="L45" i="2"/>
  <c r="L44" i="2"/>
  <c r="K46" i="2"/>
  <c r="K45" i="2"/>
  <c r="K44" i="2"/>
  <c r="J46" i="2"/>
  <c r="J45" i="2"/>
  <c r="J44" i="2"/>
  <c r="I46" i="2"/>
  <c r="I45" i="2"/>
  <c r="I44" i="2"/>
  <c r="H46" i="2"/>
  <c r="H45" i="2"/>
  <c r="H44" i="2"/>
  <c r="G46" i="2"/>
  <c r="G45" i="2"/>
  <c r="G44" i="2"/>
  <c r="F46" i="2"/>
  <c r="F45" i="2"/>
  <c r="F44" i="2"/>
  <c r="E46" i="2"/>
  <c r="E45" i="2"/>
  <c r="E44" i="2"/>
  <c r="D46" i="2"/>
  <c r="D45" i="2"/>
  <c r="D44" i="2"/>
  <c r="B46" i="2"/>
  <c r="B45" i="2"/>
  <c r="B44" i="2"/>
  <c r="L33" i="2"/>
  <c r="L32" i="2"/>
  <c r="L31" i="2"/>
  <c r="K33" i="2"/>
  <c r="K32" i="2"/>
  <c r="K31" i="2"/>
  <c r="J33" i="2"/>
  <c r="J32" i="2"/>
  <c r="J31" i="2"/>
  <c r="I33" i="2"/>
  <c r="I32" i="2"/>
  <c r="I31" i="2"/>
  <c r="H33" i="2"/>
  <c r="H32" i="2"/>
  <c r="H31" i="2"/>
  <c r="G33" i="2"/>
  <c r="G32" i="2"/>
  <c r="G31" i="2"/>
  <c r="F33" i="2"/>
  <c r="F32" i="2"/>
  <c r="F31" i="2"/>
  <c r="E33" i="2"/>
  <c r="E32" i="2"/>
  <c r="E31" i="2"/>
  <c r="D33" i="2"/>
  <c r="D32" i="2"/>
  <c r="D31" i="2"/>
  <c r="B33" i="2"/>
  <c r="B32" i="2"/>
  <c r="L18" i="2"/>
  <c r="L17" i="2"/>
  <c r="L16" i="2"/>
  <c r="K18" i="2"/>
  <c r="K17" i="2"/>
  <c r="K16" i="2"/>
  <c r="J18" i="2"/>
  <c r="J17" i="2"/>
  <c r="J16" i="2"/>
  <c r="I18" i="2"/>
  <c r="I17" i="2"/>
  <c r="I16" i="2"/>
  <c r="H18" i="2"/>
  <c r="H17" i="2"/>
  <c r="H16" i="2"/>
  <c r="G18" i="2"/>
  <c r="G17" i="2"/>
  <c r="G16" i="2"/>
  <c r="F18" i="2"/>
  <c r="F17" i="2"/>
  <c r="F16" i="2"/>
  <c r="E18" i="2"/>
  <c r="E17" i="2"/>
  <c r="E16" i="2"/>
  <c r="D18" i="2"/>
  <c r="D17" i="2"/>
  <c r="D16" i="2"/>
  <c r="B159" i="2" l="1"/>
  <c r="B152" i="2"/>
  <c r="B104" i="2"/>
  <c r="B122" i="2"/>
  <c r="B113" i="2"/>
  <c r="B95" i="2"/>
  <c r="B86" i="2"/>
  <c r="B77" i="2"/>
  <c r="B68" i="2"/>
  <c r="B57" i="2"/>
  <c r="B48" i="2"/>
  <c r="B131" i="2"/>
  <c r="B140" i="2"/>
  <c r="B171" i="2"/>
  <c r="B18" i="2"/>
  <c r="B17" i="2"/>
  <c r="B16" i="2"/>
  <c r="B20" i="2" l="1"/>
  <c r="B35" i="2"/>
  <c r="B140" i="1"/>
  <c r="B176" i="2" l="1"/>
  <c r="J176" i="2" s="1"/>
  <c r="B179" i="2" l="1"/>
  <c r="B180" i="2" s="1"/>
  <c r="C179" i="2"/>
  <c r="C180" i="2" s="1"/>
  <c r="F179" i="2"/>
  <c r="F180" i="2" s="1"/>
  <c r="D179" i="2"/>
  <c r="D180" i="2" s="1"/>
  <c r="G179" i="2"/>
  <c r="G180" i="2" s="1"/>
  <c r="H179" i="2"/>
  <c r="H180" i="2" s="1"/>
  <c r="E179" i="2"/>
  <c r="E180" i="2" s="1"/>
  <c r="H184" i="2" l="1"/>
  <c r="F184" i="2"/>
  <c r="E184" i="2"/>
  <c r="D184" i="2"/>
  <c r="C184" i="2"/>
  <c r="G184" i="2"/>
  <c r="B184" i="2"/>
  <c r="AL184" i="2"/>
  <c r="Z184" i="2"/>
  <c r="BV184" i="2"/>
  <c r="BJ184" i="2"/>
  <c r="N184" i="2"/>
  <c r="AX184" i="2"/>
  <c r="CJ138" i="2" l="1"/>
  <c r="L138" i="1" s="1"/>
  <c r="CJ100" i="2"/>
  <c r="L100" i="1" s="1"/>
  <c r="CJ54" i="2"/>
  <c r="CJ137" i="2"/>
  <c r="L137" i="1" s="1"/>
  <c r="CJ93" i="2"/>
  <c r="L93" i="1" s="1"/>
  <c r="CJ53" i="2"/>
  <c r="CJ136" i="2"/>
  <c r="L136" i="1" s="1"/>
  <c r="CJ92" i="2"/>
  <c r="L92" i="1" s="1"/>
  <c r="CJ45" i="2"/>
  <c r="CJ129" i="2"/>
  <c r="CJ91" i="2"/>
  <c r="L91" i="1" s="1"/>
  <c r="CJ46" i="2"/>
  <c r="L48" i="1" s="1"/>
  <c r="CJ128" i="2"/>
  <c r="CJ84" i="2"/>
  <c r="L84" i="1" s="1"/>
  <c r="CJ44" i="2"/>
  <c r="L46" i="1" s="1"/>
  <c r="CJ127" i="2"/>
  <c r="CJ83" i="2"/>
  <c r="L83" i="1" s="1"/>
  <c r="CJ120" i="2"/>
  <c r="L120" i="1" s="1"/>
  <c r="CJ82" i="2"/>
  <c r="L82" i="1" s="1"/>
  <c r="CJ119" i="2"/>
  <c r="L119" i="1" s="1"/>
  <c r="CJ75" i="2"/>
  <c r="CJ118" i="2"/>
  <c r="L118" i="1" s="1"/>
  <c r="CJ74" i="2"/>
  <c r="CJ111" i="2"/>
  <c r="CJ73" i="2"/>
  <c r="CJ110" i="2"/>
  <c r="CJ66" i="2"/>
  <c r="CJ109" i="2"/>
  <c r="CJ65" i="2"/>
  <c r="CJ102" i="2"/>
  <c r="L102" i="1" s="1"/>
  <c r="CJ64" i="2"/>
  <c r="CJ101" i="2"/>
  <c r="L101" i="1" s="1"/>
  <c r="CJ55" i="2"/>
  <c r="CJ33" i="2"/>
  <c r="L39" i="1" s="1"/>
  <c r="CJ32" i="2"/>
  <c r="L38" i="1" s="1"/>
  <c r="CJ18" i="2"/>
  <c r="L30" i="1" s="1"/>
  <c r="CJ31" i="2"/>
  <c r="L37" i="1" s="1"/>
  <c r="CJ16" i="2"/>
  <c r="CJ17" i="2"/>
  <c r="L29" i="1" s="1"/>
  <c r="CI16" i="2"/>
  <c r="J28" i="1" s="1"/>
  <c r="CJ156" i="2"/>
  <c r="L156" i="1" s="1"/>
  <c r="CJ157" i="2"/>
  <c r="L157" i="1" s="1"/>
  <c r="CJ144" i="2"/>
  <c r="L145" i="1" s="1"/>
  <c r="CJ146" i="2"/>
  <c r="L147" i="1" s="1"/>
  <c r="CJ147" i="2"/>
  <c r="L148" i="1" s="1"/>
  <c r="CJ148" i="2"/>
  <c r="L149" i="1" s="1"/>
  <c r="CJ149" i="2"/>
  <c r="L150" i="1" s="1"/>
  <c r="CJ150" i="2"/>
  <c r="L151" i="1" s="1"/>
  <c r="CJ143" i="2"/>
  <c r="L144" i="1" s="1"/>
  <c r="CJ145" i="2"/>
  <c r="L146" i="1" s="1"/>
  <c r="CI46" i="2"/>
  <c r="J48" i="1" s="1"/>
  <c r="CI44" i="2"/>
  <c r="J46" i="1" s="1"/>
  <c r="CI45" i="2"/>
  <c r="J47" i="1" s="1"/>
  <c r="CJ164" i="2"/>
  <c r="L163" i="1" s="1"/>
  <c r="CJ168" i="2"/>
  <c r="L167" i="1" s="1"/>
  <c r="CJ163" i="2"/>
  <c r="L162" i="1" s="1"/>
  <c r="CJ169" i="2"/>
  <c r="L168" i="1" s="1"/>
  <c r="CJ167" i="2"/>
  <c r="L166" i="1" s="1"/>
  <c r="CJ166" i="2"/>
  <c r="L165" i="1" s="1"/>
  <c r="CJ165" i="2"/>
  <c r="L164" i="1" s="1"/>
  <c r="CI156" i="2"/>
  <c r="K156" i="1" s="1"/>
  <c r="CI157" i="2"/>
  <c r="K157" i="1" s="1"/>
  <c r="CI144" i="2"/>
  <c r="K145" i="1" s="1"/>
  <c r="CI145" i="2"/>
  <c r="K146" i="1" s="1"/>
  <c r="CI148" i="2"/>
  <c r="K149" i="1" s="1"/>
  <c r="CI146" i="2"/>
  <c r="K147" i="1" s="1"/>
  <c r="CI143" i="2"/>
  <c r="K144" i="1" s="1"/>
  <c r="CI150" i="2"/>
  <c r="K151" i="1" s="1"/>
  <c r="CI149" i="2"/>
  <c r="K150" i="1" s="1"/>
  <c r="CI147" i="2"/>
  <c r="K148" i="1" s="1"/>
  <c r="CI102" i="2"/>
  <c r="J102" i="1" s="1"/>
  <c r="CI101" i="2"/>
  <c r="J101" i="1" s="1"/>
  <c r="CI100" i="2"/>
  <c r="J100" i="1" s="1"/>
  <c r="CI93" i="2"/>
  <c r="J93" i="1" s="1"/>
  <c r="CI136" i="2"/>
  <c r="J136" i="1" s="1"/>
  <c r="CI91" i="2"/>
  <c r="J91" i="1" s="1"/>
  <c r="CI128" i="2"/>
  <c r="CI84" i="2"/>
  <c r="J84" i="1" s="1"/>
  <c r="CI83" i="2"/>
  <c r="J83" i="1" s="1"/>
  <c r="CI120" i="2"/>
  <c r="J120" i="1" s="1"/>
  <c r="CI119" i="2"/>
  <c r="J119" i="1" s="1"/>
  <c r="CI118" i="2"/>
  <c r="J118" i="1" s="1"/>
  <c r="CI111" i="2"/>
  <c r="CI64" i="2"/>
  <c r="CI55" i="2"/>
  <c r="CI138" i="2"/>
  <c r="J138" i="1" s="1"/>
  <c r="CI54" i="2"/>
  <c r="CI137" i="2"/>
  <c r="J137" i="1" s="1"/>
  <c r="CI53" i="2"/>
  <c r="CI92" i="2"/>
  <c r="J92" i="1" s="1"/>
  <c r="CI129" i="2"/>
  <c r="CI127" i="2"/>
  <c r="CI33" i="2"/>
  <c r="J39" i="1" s="1"/>
  <c r="CI82" i="2"/>
  <c r="J82" i="1" s="1"/>
  <c r="CI32" i="2"/>
  <c r="J38" i="1" s="1"/>
  <c r="CI75" i="2"/>
  <c r="CI31" i="2"/>
  <c r="J37" i="1" s="1"/>
  <c r="CI74" i="2"/>
  <c r="CI17" i="2"/>
  <c r="J29" i="1" s="1"/>
  <c r="CI73" i="2"/>
  <c r="CI18" i="2"/>
  <c r="J30" i="1" s="1"/>
  <c r="CI65" i="2"/>
  <c r="CI109" i="2"/>
  <c r="CI66" i="2"/>
  <c r="CI110" i="2"/>
  <c r="C195" i="2"/>
  <c r="C194" i="2"/>
  <c r="C206" i="2" s="1"/>
  <c r="Z194" i="2"/>
  <c r="K181" i="1" s="1"/>
  <c r="C200" i="2"/>
  <c r="C199" i="2"/>
  <c r="C198" i="2"/>
  <c r="C197" i="2"/>
  <c r="C196" i="2"/>
  <c r="B200" i="2"/>
  <c r="F187" i="1" s="1"/>
  <c r="B199" i="2"/>
  <c r="F186" i="1" s="1"/>
  <c r="B198" i="2"/>
  <c r="F185" i="1" s="1"/>
  <c r="B197" i="2"/>
  <c r="F184" i="1" s="1"/>
  <c r="B196" i="2"/>
  <c r="F183" i="1" s="1"/>
  <c r="B195" i="2"/>
  <c r="F182" i="1" s="1"/>
  <c r="B194" i="2"/>
  <c r="Z195" i="2"/>
  <c r="K182" i="1" s="1"/>
  <c r="Z198" i="2"/>
  <c r="K185" i="1" s="1"/>
  <c r="Z197" i="2"/>
  <c r="K184" i="1" s="1"/>
  <c r="Z196" i="2"/>
  <c r="K183" i="1" s="1"/>
  <c r="Z200" i="2"/>
  <c r="K187" i="1" s="1"/>
  <c r="Z199" i="2"/>
  <c r="K186" i="1" s="1"/>
  <c r="L129" i="1" l="1"/>
  <c r="L128" i="1"/>
  <c r="J127" i="1"/>
  <c r="J129" i="1"/>
  <c r="J128" i="1"/>
  <c r="L127" i="1"/>
  <c r="J110" i="1"/>
  <c r="L110" i="1"/>
  <c r="L109" i="1"/>
  <c r="L111" i="1"/>
  <c r="J111" i="1"/>
  <c r="J109" i="1"/>
  <c r="J74" i="1"/>
  <c r="J75" i="1"/>
  <c r="L73" i="1"/>
  <c r="L74" i="1"/>
  <c r="J73" i="1"/>
  <c r="L75" i="1"/>
  <c r="L28" i="1"/>
  <c r="CJ176" i="2"/>
  <c r="B186" i="2" s="1"/>
  <c r="L47" i="1"/>
  <c r="J66" i="1"/>
  <c r="J57" i="1"/>
  <c r="L65" i="1"/>
  <c r="L56" i="1"/>
  <c r="L66" i="1"/>
  <c r="L57" i="1"/>
  <c r="L64" i="1"/>
  <c r="L55" i="1"/>
  <c r="J64" i="1"/>
  <c r="J55" i="1"/>
  <c r="J65" i="1"/>
  <c r="J56" i="1"/>
  <c r="F181" i="1"/>
  <c r="AX190" i="2"/>
  <c r="K173" i="1" s="1"/>
  <c r="I7" i="1" l="1"/>
  <c r="C173" i="1"/>
  <c r="B188" i="2"/>
  <c r="B190" i="2"/>
  <c r="B187" i="2"/>
  <c r="B189" i="2"/>
  <c r="I10" i="1" l="1"/>
  <c r="C176" i="1"/>
  <c r="I11" i="1"/>
  <c r="C177" i="1"/>
  <c r="I8" i="1"/>
  <c r="C174" i="1"/>
  <c r="I9" i="1"/>
  <c r="C17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 Wedholm</author>
    <author>Karl-Johan Skiver</author>
  </authors>
  <commentList>
    <comment ref="B25" authorId="0" shapeId="0" xr:uid="{5E8A474F-3CCC-44BE-992D-6C8B757E8FB9}">
      <text>
        <r>
          <rPr>
            <b/>
            <sz val="9"/>
            <color indexed="81"/>
            <rFont val="Tahoma"/>
            <family val="2"/>
          </rPr>
          <t xml:space="preserve">Specifikation:
</t>
        </r>
        <r>
          <rPr>
            <sz val="9"/>
            <color indexed="81"/>
            <rFont val="Tahoma"/>
            <family val="2"/>
          </rPr>
          <t xml:space="preserve">Ska vara avsedd för professionellt bruk, drifttid minst 16/7.
Upplösning: minst UHD (3 840 x 2 160).
Ljusstyrka: minst 330 nits (cd/m2). 
Antireflexbehandlad yta. 
Minst 2 digitala ingångar (HDMI eller DisplayPort) 
Inbyggda högtalare minst 10W x 2. 
Autostart vid detektering av signal på någon ingång, växling till aktiv ingång.
Tid till avstängning ska kunna ställas in. 
 </t>
        </r>
      </text>
    </comment>
    <comment ref="D27" authorId="0" shapeId="0" xr:uid="{C851B9EE-7BBD-4394-AE40-F08F36E2DBD9}">
      <text>
        <r>
          <rPr>
            <sz val="9"/>
            <color indexed="81"/>
            <rFont val="Tahoma"/>
            <family val="2"/>
          </rPr>
          <t>Garantitiden är 2 år men kan förlängas till 3, 4 eller 5 år totalt</t>
        </r>
      </text>
    </comment>
    <comment ref="E27" authorId="1" shapeId="0" xr:uid="{F1EC951D-E1CA-4448-916E-F5B45AEA27C8}">
      <text>
        <r>
          <rPr>
            <sz val="9"/>
            <color indexed="81"/>
            <rFont val="Tahoma"/>
            <family val="2"/>
          </rPr>
          <t>Med installation/montering sätts den nya utrustningen på plats och testas samt bortforsling av embalage och överblivet material.</t>
        </r>
      </text>
    </comment>
    <comment ref="B34" authorId="0" shapeId="0" xr:uid="{7761B442-6E89-4C2F-AB3E-52025A12EE14}">
      <text>
        <r>
          <rPr>
            <b/>
            <sz val="9"/>
            <color indexed="81"/>
            <rFont val="Tahoma"/>
            <family val="2"/>
          </rPr>
          <t xml:space="preserve">Specifikation:
</t>
        </r>
        <r>
          <rPr>
            <sz val="9"/>
            <color indexed="81"/>
            <rFont val="Tahoma"/>
            <family val="2"/>
          </rPr>
          <t xml:space="preserve">Ska vara avsedd för professionellt bruk och kontinuerlig drift; 24/7.
Ljusstyrka minst 500 nits (cd/m2)
Inbyggd mediaspelare alt. OPS-slot med mediaspelare.
Antireflexbehandlad yta. 
Minst två digitala bildingångar: HDMI x 2. 
Inbyggda högtalare minst 10W x 2. 
RJ45 för styrning via nätverk.
Autostart vid detektering av signal på någon ingång, växling till aktiv ingång.
Tid till avstängning ska kunna ställas in
Minst 1 USB A 2.0 anslutning 
</t>
        </r>
      </text>
    </comment>
    <comment ref="D36" authorId="0" shapeId="0" xr:uid="{99425A1C-6585-41B6-A0AB-0E62DF8097B9}">
      <text>
        <r>
          <rPr>
            <sz val="9"/>
            <color indexed="81"/>
            <rFont val="Tahoma"/>
            <family val="2"/>
          </rPr>
          <t>Garantitiden är 2 år men kan förlängas till 3, 4 eller 5 år totalt</t>
        </r>
      </text>
    </comment>
    <comment ref="E36" authorId="1" shapeId="0" xr:uid="{8C512C0D-E122-4079-9D3B-BB8A65858936}">
      <text>
        <r>
          <rPr>
            <sz val="9"/>
            <color indexed="81"/>
            <rFont val="Tahoma"/>
            <family val="2"/>
          </rPr>
          <t>Med installation/montering sätts den nya utrustningen på plats och testas samt bortforsling av embalage och överblivet material.</t>
        </r>
      </text>
    </comment>
    <comment ref="B43" authorId="0" shapeId="0" xr:uid="{C27AA183-9F5C-44DA-9A83-E7413FA96332}">
      <text>
        <r>
          <rPr>
            <b/>
            <sz val="9"/>
            <color indexed="81"/>
            <rFont val="Tahoma"/>
            <family val="2"/>
          </rPr>
          <t xml:space="preserve">Specifikation:
</t>
        </r>
        <r>
          <rPr>
            <sz val="9"/>
            <color indexed="81"/>
            <rFont val="Tahoma"/>
            <family val="2"/>
          </rPr>
          <t xml:space="preserve">Ska vara avsedd för professionellt bruk, minst 16/7-drift.
Upplösning: 3 840 x 2 160, (UHD).
Touchteknik: Minst finger och/eller passiv penna./ska stödja multitouch
Reptålighet: härdat glas
Multi-touch minst 10 samtidiga punkter.
Ljusstyrka minst 350 nits (cd/m2) 
Betraktningsvinkel, vertikalt/horisontellt: minst 160/160 grader.
Antiflexbehandlad yta
Minst två digitala ingångar; HDMI och/eller DisplayPort.
Minst en digital utgång, HDMI och/eller DisplayPort 
Datorinteface: USB HID.Möjlighet att ansluta till wifi
Nätverk: RJ45/Lanport  
Högtalare, minst 2 x 10 W.
Operativsystem med säkerhetsuppdateringar i tre år från inköpsdatum. </t>
        </r>
      </text>
    </comment>
    <comment ref="D45" authorId="0" shapeId="0" xr:uid="{87412860-C582-4734-B4D0-40605D87ABD0}">
      <text>
        <r>
          <rPr>
            <sz val="9"/>
            <color indexed="81"/>
            <rFont val="Tahoma"/>
            <family val="2"/>
          </rPr>
          <t>Garantitiden är 2 år men kan förlängas till 3, 4 eller 5 år totalt</t>
        </r>
      </text>
    </comment>
    <comment ref="E45" authorId="1" shapeId="0" xr:uid="{5D8575E0-858A-4355-B6AB-AE74223C2CDF}">
      <text>
        <r>
          <rPr>
            <sz val="9"/>
            <color indexed="81"/>
            <rFont val="Tahoma"/>
            <family val="2"/>
          </rPr>
          <t>Med installation/montering sätts den nya utrustningen på plats och testas samt bortforsling av embalage och överblivet material.</t>
        </r>
      </text>
    </comment>
    <comment ref="B52" authorId="0" shapeId="0" xr:uid="{7D579A86-5775-46B4-9412-4E3B3AC35485}">
      <text>
        <r>
          <rPr>
            <b/>
            <sz val="9"/>
            <color indexed="81"/>
            <rFont val="Tahoma"/>
            <family val="2"/>
          </rPr>
          <t xml:space="preserve">Specifikation:
</t>
        </r>
        <r>
          <rPr>
            <sz val="9"/>
            <color indexed="81"/>
            <rFont val="Tahoma"/>
            <family val="2"/>
          </rPr>
          <t xml:space="preserve">Upplösning minst: 1 920 x 1 080.
Laserbaserad ljuskälla.
Minst två ingångar, HDMI.
RJ45 för styrning  och/eller RS-232C för styrning
Fjärrkontroll
Teknik: 3LCD.eller DLP
Ljusstyrka ”eco/low/ekonomi”: minst: 3.200 ISO Lumen
Fläktljud vid ”eco-mode/low”: max 30 dB
</t>
        </r>
      </text>
    </comment>
    <comment ref="C54" authorId="0" shapeId="0" xr:uid="{606C0DEB-9C92-4661-AA8C-8C44D1D60C48}">
      <text>
        <r>
          <rPr>
            <sz val="9"/>
            <color indexed="81"/>
            <rFont val="Tahoma"/>
            <family val="2"/>
          </rPr>
          <t>Garantitiden är 2 år men kan förlängas till 3, 4 eller 5 år totalt</t>
        </r>
      </text>
    </comment>
    <comment ref="D54" authorId="1" shapeId="0" xr:uid="{F4DCC161-D2AF-4D31-A776-E98556914DF9}">
      <text>
        <r>
          <rPr>
            <sz val="9"/>
            <color indexed="81"/>
            <rFont val="Tahoma"/>
            <family val="2"/>
          </rPr>
          <t>Med installation/montering sätts den nya utrustningen på plats och testas samt bortforsling av embalage och överblivet material.</t>
        </r>
      </text>
    </comment>
    <comment ref="B61" authorId="0" shapeId="0" xr:uid="{C4B591B3-4DF2-4840-ACB9-DB8922D2249D}">
      <text>
        <r>
          <rPr>
            <b/>
            <sz val="9"/>
            <color indexed="81"/>
            <rFont val="Tahoma"/>
            <family val="2"/>
          </rPr>
          <t xml:space="preserve">Specifikation:
</t>
        </r>
        <r>
          <rPr>
            <sz val="9"/>
            <color indexed="81"/>
            <rFont val="Tahoma"/>
            <family val="2"/>
          </rPr>
          <t xml:space="preserve">Upplösning minst: 1920 x 1200
Laserbaserad ljuskälla.
Minst två ingångar, HDMI.
RJ45 för styrning och/eller RS-232C för styrning.
Fjärrkontroll
Ljusstyrka ”eco/low/ekonomi”: minst: 5600 ISO Lumen
Fläktljud vid ”eco-mode/low”: max 30 dB
</t>
        </r>
      </text>
    </comment>
    <comment ref="C63" authorId="0" shapeId="0" xr:uid="{AC88727E-D339-4338-A12C-8D1F4C9D647E}">
      <text>
        <r>
          <rPr>
            <sz val="9"/>
            <color indexed="81"/>
            <rFont val="Tahoma"/>
            <family val="2"/>
          </rPr>
          <t>Garantitiden är 2 år men kan förlängas till 3, 4 eller 5 år totalt</t>
        </r>
      </text>
    </comment>
    <comment ref="D63" authorId="1" shapeId="0" xr:uid="{9BC1F63A-D08C-4CC6-927C-F7C0FA85DA61}">
      <text>
        <r>
          <rPr>
            <sz val="9"/>
            <color indexed="81"/>
            <rFont val="Tahoma"/>
            <family val="2"/>
          </rPr>
          <t>Med installation/montering sätts den nya utrustningen på plats och testas samt bortforsling av embalage och överblivet material.</t>
        </r>
      </text>
    </comment>
    <comment ref="B70" authorId="0" shapeId="0" xr:uid="{09BFE07A-8C05-4166-A5D4-F4B15204133C}">
      <text>
        <r>
          <rPr>
            <b/>
            <sz val="9"/>
            <color indexed="81"/>
            <rFont val="Tahoma"/>
            <family val="2"/>
          </rPr>
          <t xml:space="preserve">Specifikation:
</t>
        </r>
        <r>
          <rPr>
            <sz val="9"/>
            <color indexed="81"/>
            <rFont val="Tahoma"/>
            <family val="2"/>
          </rPr>
          <t xml:space="preserve">Upplösning minst: 1 920 x 1 080.
Laserbaserad ljuskälla.
Minst två ingångar, HDMI.
RJ45 för styrning.
Fjärrkontroll
Max ljusstyrka: minst 4 000 ANSI-lumen, eco-läge: minst 2 500 ANSI lumen 
Fläktljud vid eco-läge: max 30 dB
Möjlig bildstorlek: minst 100” (16:9).
Inbyggd högtalare.
Erforderligt väggfäste 
</t>
        </r>
      </text>
    </comment>
    <comment ref="C72" authorId="0" shapeId="0" xr:uid="{D121FCB3-11CF-4C7A-8764-AC92108BDE9E}">
      <text>
        <r>
          <rPr>
            <sz val="9"/>
            <color indexed="81"/>
            <rFont val="Tahoma"/>
            <family val="2"/>
          </rPr>
          <t>Garantitiden är 2 år men kan förlängas till 3, 4 eller 5 år totalt</t>
        </r>
      </text>
    </comment>
    <comment ref="D72" authorId="1" shapeId="0" xr:uid="{44B0B532-E1F7-430A-950C-6527AA894171}">
      <text>
        <r>
          <rPr>
            <sz val="9"/>
            <color indexed="81"/>
            <rFont val="Tahoma"/>
            <family val="2"/>
          </rPr>
          <t>Med installation/montering sätts den nya utrustningen på plats och testas samt bortforsling av embalage och överblivet material.</t>
        </r>
      </text>
    </comment>
    <comment ref="B79" authorId="0" shapeId="0" xr:uid="{F4B0E6D0-D424-4845-A08E-BB7917BAE9EC}">
      <text>
        <r>
          <rPr>
            <b/>
            <sz val="9"/>
            <color indexed="81"/>
            <rFont val="Tahoma"/>
            <family val="2"/>
          </rPr>
          <t xml:space="preserve">Specifikation:
</t>
        </r>
        <r>
          <rPr>
            <sz val="9"/>
            <color indexed="81"/>
            <rFont val="Tahoma"/>
            <family val="2"/>
          </rPr>
          <t xml:space="preserve">Upplösning minst: 1 920 x 1 080.
Laserbaserad ljuskälla.
RJ45 för styrning 
Fjärrkontroll
Ljusstyrka: minst 4.000 ISO Lumen, eco-läge: minst 2.800 ISO Lumen
Fläktljud vid eco-läge: max 30 dB
Möjlig bildstorlek: minst 100” (16:9).
Touchfunktion med passiv penna eller finger, minst två samtidiga.
USB för anslutning av dator vid interaktivitet. 
Inbyggd högtalare.
Trådlös anslutning.
Erforderligt väggfäste
</t>
        </r>
      </text>
    </comment>
    <comment ref="C81" authorId="0" shapeId="0" xr:uid="{5504633E-A303-411A-A122-A81EFEF168F8}">
      <text>
        <r>
          <rPr>
            <sz val="9"/>
            <color indexed="81"/>
            <rFont val="Tahoma"/>
            <family val="2"/>
          </rPr>
          <t>Garantitiden är 2 år men kan förlängas till 3, 4 eller 5 år totalt</t>
        </r>
      </text>
    </comment>
    <comment ref="D81" authorId="1" shapeId="0" xr:uid="{EE0C15F1-3EF1-4DFA-85AE-321A3761E9E5}">
      <text>
        <r>
          <rPr>
            <sz val="9"/>
            <color indexed="81"/>
            <rFont val="Tahoma"/>
            <family val="2"/>
          </rPr>
          <t>Med installation/montering sätts den nya utrustningen på plats och testas samt bortforsling av embalage och överblivet material.</t>
        </r>
      </text>
    </comment>
    <comment ref="B88" authorId="0" shapeId="0" xr:uid="{5F1E92B0-D4D7-40A2-9044-773480744C8A}">
      <text>
        <r>
          <rPr>
            <b/>
            <sz val="9"/>
            <color indexed="81"/>
            <rFont val="Tahoma"/>
            <family val="2"/>
          </rPr>
          <t xml:space="preserve">Specifikation:
</t>
        </r>
        <r>
          <rPr>
            <sz val="9"/>
            <color indexed="81"/>
            <rFont val="Tahoma"/>
            <family val="2"/>
          </rPr>
          <t xml:space="preserve">Videobar BYOD, för små rum minimum 10 Kvm.
Anslutningskontakt: USB medföljande anslutningskabel, längd: minst 2m.
Kamera, upplösning: minst 2 160p/30.
Mikrofoner: arraymikrofon 
Högtalare 
Kameran ska vidvinkell och anpassad för små rum: minst 110 grader. 
</t>
        </r>
      </text>
    </comment>
    <comment ref="C90" authorId="0" shapeId="0" xr:uid="{FC43CAD9-D333-48FF-9A9F-C5A85CFA6F68}">
      <text>
        <r>
          <rPr>
            <sz val="9"/>
            <color indexed="81"/>
            <rFont val="Tahoma"/>
            <family val="2"/>
          </rPr>
          <t>Garantitiden är 2 år men kan förlängas till 3, 4 eller 5 år totalt</t>
        </r>
      </text>
    </comment>
    <comment ref="D90" authorId="1" shapeId="0" xr:uid="{C688BC5E-F947-4502-88E7-130A2C010765}">
      <text>
        <r>
          <rPr>
            <sz val="9"/>
            <color indexed="81"/>
            <rFont val="Tahoma"/>
            <family val="2"/>
          </rPr>
          <t>Med installation/montering sätts den nya utrustningen på plats och testas samt bortforsling av embalage och överblivet material.</t>
        </r>
      </text>
    </comment>
    <comment ref="B97" authorId="0" shapeId="0" xr:uid="{2FE9B752-4D7C-40FD-85CE-5B0C725BA8E2}">
      <text>
        <r>
          <rPr>
            <b/>
            <sz val="9"/>
            <color indexed="81"/>
            <rFont val="Tahoma"/>
            <family val="2"/>
          </rPr>
          <t xml:space="preserve">Specifikation:
</t>
        </r>
        <r>
          <rPr>
            <sz val="9"/>
            <color indexed="81"/>
            <rFont val="Tahoma"/>
            <family val="2"/>
          </rPr>
          <t xml:space="preserve">Videobar BYOD, för medelstora rum minimum 20 Kvm.
Anslutningskontakt: USB, medföljande anslutningskabel, längd: minst 5m. 
Kamera, upplösning: minst 2 160p/30.
Mikrofoner: arraymikrofon eller motsvarande teknik med flera kapslar.
Högtalare
Sökfunktion aktiv deltagare. Funktionen ska vara möjlig att stäng av
Nätverksanslutning via kabel. Kameran ska vidvinkell och anpassad för medelstora rum: minst 110 grader.
</t>
        </r>
      </text>
    </comment>
    <comment ref="C99" authorId="0" shapeId="0" xr:uid="{0EADB06E-7510-4139-A14D-E3131CF9869B}">
      <text>
        <r>
          <rPr>
            <sz val="9"/>
            <color indexed="81"/>
            <rFont val="Tahoma"/>
            <family val="2"/>
          </rPr>
          <t>Garantitiden är 2 år men kan förlängas till 3, 4 eller 5 år totalt</t>
        </r>
      </text>
    </comment>
    <comment ref="D99" authorId="1" shapeId="0" xr:uid="{454F7C50-8E18-4AB4-A32E-1E40ECA69359}">
      <text>
        <r>
          <rPr>
            <sz val="9"/>
            <color indexed="81"/>
            <rFont val="Tahoma"/>
            <family val="2"/>
          </rPr>
          <t>Med installation/montering sätts den nya utrustningen på plats och testas samt bortforsling av embalage och överblivet material.</t>
        </r>
      </text>
    </comment>
    <comment ref="B106" authorId="0" shapeId="0" xr:uid="{5F3C2F4E-CE7E-44E5-A7CC-708F22E7C32B}">
      <text>
        <r>
          <rPr>
            <b/>
            <sz val="9"/>
            <color indexed="81"/>
            <rFont val="Tahoma"/>
            <family val="2"/>
          </rPr>
          <t xml:space="preserve">Specifikation:
</t>
        </r>
        <r>
          <rPr>
            <sz val="9"/>
            <color indexed="81"/>
            <rFont val="Tahoma"/>
            <family val="2"/>
          </rPr>
          <t xml:space="preserve">Videobar BYOD, för stora rum minimum 30 Kvm.
Anslutningskontakt: USB, medföljande anslutningskabel, längd: minst 5m.
Kamera, upplösning: minst 2 160p/30.
Möjlighet att ansluta extra mikrofon.
Mikrofoner: arraymikrofon eller motsvarande teknik med flera kapslar.
Möjlighet att ansluta extra mikrofon.
Sökfunktion aktiv deltagare. Funktionen ska vara möjlig att stäng av. Kameran ska vidvinkell och anpassad för stora rum: minst 80 grader.
</t>
        </r>
      </text>
    </comment>
    <comment ref="C108" authorId="0" shapeId="0" xr:uid="{22AEBC08-64A7-4454-BF57-DE6DA28D13BA}">
      <text>
        <r>
          <rPr>
            <sz val="9"/>
            <color indexed="81"/>
            <rFont val="Tahoma"/>
            <family val="2"/>
          </rPr>
          <t>Garantitiden är 2 år men kan förlängas till 3, 4 eller 5 år totalt</t>
        </r>
      </text>
    </comment>
    <comment ref="D108" authorId="1" shapeId="0" xr:uid="{C2126015-0C48-4BBF-99AA-1FFAFA37B494}">
      <text>
        <r>
          <rPr>
            <sz val="9"/>
            <color indexed="81"/>
            <rFont val="Tahoma"/>
            <family val="2"/>
          </rPr>
          <t>Med installation/montering sätts den nya utrustningen på plats och testas samt bortforsling av embalage och överblivet material.</t>
        </r>
      </text>
    </comment>
    <comment ref="B115" authorId="0" shapeId="0" xr:uid="{ABFE51D7-D9A2-4F3D-9144-A4A5586FFE4B}">
      <text>
        <r>
          <rPr>
            <b/>
            <sz val="9"/>
            <color indexed="81"/>
            <rFont val="Tahoma"/>
            <family val="2"/>
          </rPr>
          <t xml:space="preserve">Specifikation:
</t>
        </r>
        <r>
          <rPr>
            <sz val="9"/>
            <color indexed="81"/>
            <rFont val="Tahoma"/>
            <family val="2"/>
          </rPr>
          <t xml:space="preserve">Videobar med integrerad Teams Room, Zoom eller Google Meet, för små rum minimum 10 Kvm.
Anslutningskontakt: USB, medföljande anslutningskabel, längd: minst 2m.
Kamera, upplösning: minst 2 160p/30.
Mikrofon: arraymikrofon eller motsvarande teknik med flera kapslar.
HDMI ut till bildskärm.
Brusreducering.
Sökfunktion/tracking aktiv deltagare: Funktionen ska vara möjlig att stäng av.
Möjlighet till BYOD.
Pekskärm med bordsfot för möteskontroll för placering på mötesbord eller vägghylla, komplett med anslutningskabel. 
Kameran ska vidvinkell och anpassad för små rum: minst 110 grader. 
Enhet ska levereras utan licens för någon mötesmjukvara.
Nätverksanslutning via kabel.
</t>
        </r>
      </text>
    </comment>
    <comment ref="C117" authorId="0" shapeId="0" xr:uid="{F5CF58A0-099D-4104-A882-6B288D018A97}">
      <text>
        <r>
          <rPr>
            <sz val="9"/>
            <color indexed="81"/>
            <rFont val="Tahoma"/>
            <family val="2"/>
          </rPr>
          <t>Garantitiden är 2 år men kan förlängas till 3, 4 eller 5 år totalt</t>
        </r>
      </text>
    </comment>
    <comment ref="D117" authorId="1" shapeId="0" xr:uid="{332C69A4-BFBF-4E25-9CDD-7775539DF44E}">
      <text>
        <r>
          <rPr>
            <sz val="9"/>
            <color indexed="81"/>
            <rFont val="Tahoma"/>
            <family val="2"/>
          </rPr>
          <t>Med installation/montering sätts den nya utrustningen på plats och testas samt bortforsling av embalage och överblivet material.</t>
        </r>
      </text>
    </comment>
    <comment ref="B124" authorId="0" shapeId="0" xr:uid="{59858E69-DAB0-4B32-ADE8-3EC6824ACCEE}">
      <text>
        <r>
          <rPr>
            <b/>
            <sz val="9"/>
            <color indexed="81"/>
            <rFont val="Tahoma"/>
            <family val="2"/>
          </rPr>
          <t xml:space="preserve">Specifikation:
</t>
        </r>
        <r>
          <rPr>
            <sz val="9"/>
            <color indexed="81"/>
            <rFont val="Tahoma"/>
            <family val="2"/>
          </rPr>
          <t xml:space="preserve">Videobar med integrerad Teams / Zoom room eller Google Meet, för medelstora rum minimum 20 Kvm.
Anslutningskontakt: USB,  medföljande anslutningskabel, längd: minst 5m.
Kamera, upplösning: minst 2 160p/30.
Mikrofon: arraymikrofon eller motsvarande teknik med flera kapslar.
Möjlighet att koppla in extra mikrofon.
Brusreducering.
HDMI ut till bildskärm, möjlighet till två bildskärmar.
Sökfunktion aktiv deltagare: Funktionen ska vara möjlig att stäng av.
Möjlighet till BYOD.
Pekskärm med bordsfot för möteskontroll för placering på mötesbord eller vägghylla, komplett med anslutningskabel.
Kameran ska vidvinkell och anpassad för medelstora rum: minst 95 grader. 
Enhet ska levereras utan licens för någon mötesmjukvara.
Nätverksanslutning via kabel.
</t>
        </r>
      </text>
    </comment>
    <comment ref="C126" authorId="0" shapeId="0" xr:uid="{F513A10C-8C47-4EF7-9AB3-CC02BE751FF9}">
      <text>
        <r>
          <rPr>
            <sz val="9"/>
            <color indexed="81"/>
            <rFont val="Tahoma"/>
            <family val="2"/>
          </rPr>
          <t>Garantitiden är 2 år men kan förlängas till 3, 4 eller 5 år totalt</t>
        </r>
      </text>
    </comment>
    <comment ref="D126" authorId="1" shapeId="0" xr:uid="{AC911733-455C-417B-9762-1BFDB8615E9A}">
      <text>
        <r>
          <rPr>
            <sz val="9"/>
            <color indexed="81"/>
            <rFont val="Tahoma"/>
            <family val="2"/>
          </rPr>
          <t>Med installation/montering sätts den nya utrustningen på plats och testas samt bortforsling av embalage och överblivet material.</t>
        </r>
      </text>
    </comment>
    <comment ref="B133" authorId="0" shapeId="0" xr:uid="{2AC3EFEC-70DC-4193-B31C-F9B27797321D}">
      <text>
        <r>
          <rPr>
            <b/>
            <sz val="9"/>
            <color indexed="81"/>
            <rFont val="Tahoma"/>
            <family val="2"/>
          </rPr>
          <t xml:space="preserve">Specifikation:
</t>
        </r>
        <r>
          <rPr>
            <sz val="9"/>
            <color indexed="81"/>
            <rFont val="Tahoma"/>
            <family val="2"/>
          </rPr>
          <t xml:space="preserve">Videobar med integrerad Teams / Zoom room eller Google Meet., för stora rum minimum 30 Kvm.
Anslutningskontakt: USB, medföljande anslutningskabel, längd: minst 5m. 
Kamera, upplösning: minst 2 160p/30.
Mikrofon: arraymikrofon eller motsvarande teknik med flera kapslar.
Möjlighet att koppla in extra mikrofon.
Brusreducering.
Trådlös delning: minst AirPlay och Miracast.
HDMI ut till bildskärm, möjlighet att koppla in två bildskärmar.
Sökfunktion aktiv deltagare: Funktionen ska vara möjlig att stäng av.
Möjlighet till BYOD.
Pekskärm med bordsfot för möteskontroll för placering på mötesbord eller vägghylla, komplett med minst 3m anslutningskabel. Kameran ska vidvinkell och anpassad för stora rum: minst 80 grader.
Enhet ska levereras utan licens för någon mötesmjukvara.
Nätverksanslutning via kabel.
</t>
        </r>
      </text>
    </comment>
    <comment ref="C135" authorId="0" shapeId="0" xr:uid="{D82C56D0-7689-4D1F-B434-A5298FA8F3EC}">
      <text>
        <r>
          <rPr>
            <sz val="9"/>
            <color indexed="81"/>
            <rFont val="Tahoma"/>
            <family val="2"/>
          </rPr>
          <t>Garantitiden är 2 år men kan förlängas till 3, 4 eller 5 år totalt</t>
        </r>
      </text>
    </comment>
    <comment ref="D135" authorId="1" shapeId="0" xr:uid="{7CCD30A1-D83E-4F26-AD3B-D567BBF8EFEA}">
      <text>
        <r>
          <rPr>
            <sz val="9"/>
            <color indexed="81"/>
            <rFont val="Tahoma"/>
            <family val="2"/>
          </rPr>
          <t>Med installation/montering sätts den nya utrustningen på plats och testas samt bortforsling av embalage och överblivet material.</t>
        </r>
      </text>
    </comment>
    <comment ref="C144" authorId="0" shapeId="0" xr:uid="{9D5E3C47-584B-4702-BE8E-939022954F97}">
      <text>
        <r>
          <rPr>
            <b/>
            <sz val="9"/>
            <color indexed="81"/>
            <rFont val="Tahoma"/>
            <family val="2"/>
          </rPr>
          <t>Specifikation:</t>
        </r>
        <r>
          <rPr>
            <sz val="9"/>
            <color indexed="81"/>
            <rFont val="Tahoma"/>
            <family val="2"/>
          </rPr>
          <t xml:space="preserve">
Anslutningskabel med HDMI-kontakt i båda ändar som ska klara minst 4K 60 4:4:4.
Anslutningskabel ska vara böjlig och lämpad för hantering vid tillfällig anslutning.</t>
        </r>
      </text>
    </comment>
    <comment ref="C145" authorId="0" shapeId="0" xr:uid="{8E286083-E5BC-4067-8F0B-0A31200873A8}">
      <text>
        <r>
          <rPr>
            <b/>
            <sz val="9"/>
            <color indexed="81"/>
            <rFont val="Tahoma"/>
            <family val="2"/>
          </rPr>
          <t>Specifikation:</t>
        </r>
        <r>
          <rPr>
            <sz val="9"/>
            <color indexed="81"/>
            <rFont val="Tahoma"/>
            <family val="2"/>
          </rPr>
          <t xml:space="preserve">
Anslutningskabel med HDMI-kontakt i båda ändar som ska klara minst 4K 60 4:4:4.
Anslutningskabel ska vara böjlig och lämpad för hantering vid tillfällig anslutning.</t>
        </r>
      </text>
    </comment>
    <comment ref="C146" authorId="0" shapeId="0" xr:uid="{50D9349E-6EDC-4C81-8079-FB4F54F5D731}">
      <text>
        <r>
          <rPr>
            <b/>
            <sz val="9"/>
            <color indexed="81"/>
            <rFont val="Tahoma"/>
            <family val="2"/>
          </rPr>
          <t xml:space="preserve">Specifikation:
</t>
        </r>
        <r>
          <rPr>
            <sz val="9"/>
            <color indexed="81"/>
            <rFont val="Tahoma"/>
            <family val="2"/>
          </rPr>
          <t xml:space="preserve">Anslutningskabel med HDMI-kontakt i båda ändar som ska klara minst 4K 60 4:4:4.
Anslutningskabel ska vara böjlig och lämpad för hantering vid tillfällig anslutning.
</t>
        </r>
      </text>
    </comment>
    <comment ref="C147" authorId="0" shapeId="0" xr:uid="{E99BCA05-D7A2-4F69-8BA3-6BD528EE175E}">
      <text>
        <r>
          <rPr>
            <b/>
            <sz val="9"/>
            <color indexed="81"/>
            <rFont val="Tahoma"/>
            <family val="2"/>
          </rPr>
          <t>Specifikation:</t>
        </r>
        <r>
          <rPr>
            <sz val="9"/>
            <color indexed="81"/>
            <rFont val="Tahoma"/>
            <family val="2"/>
          </rPr>
          <t xml:space="preserve">
DisplayLink, DP alt. mode 1.4.
För upp till 20 Gbps.
Passiv kabel
</t>
        </r>
      </text>
    </comment>
    <comment ref="C148" authorId="0" shapeId="0" xr:uid="{E60A25FC-4762-48AB-8E4E-0E3CC5F1451D}">
      <text>
        <r>
          <rPr>
            <b/>
            <sz val="9"/>
            <color indexed="81"/>
            <rFont val="Tahoma"/>
            <family val="2"/>
          </rPr>
          <t xml:space="preserve">Specifikation:
</t>
        </r>
        <r>
          <rPr>
            <sz val="9"/>
            <color indexed="81"/>
            <rFont val="Tahoma"/>
            <family val="2"/>
          </rPr>
          <t xml:space="preserve">DisplayLink, DP alt. mode 1.4.
För upp till 20 Gbps.
Passiv kabel
</t>
        </r>
      </text>
    </comment>
    <comment ref="C149" authorId="0" shapeId="0" xr:uid="{0AB4508E-17EF-4898-BC95-537931C65FF3}">
      <text>
        <r>
          <rPr>
            <b/>
            <sz val="9"/>
            <color indexed="81"/>
            <rFont val="Tahoma"/>
            <family val="2"/>
          </rPr>
          <t xml:space="preserve">Specifikation:
</t>
        </r>
        <r>
          <rPr>
            <sz val="9"/>
            <color indexed="81"/>
            <rFont val="Tahoma"/>
            <family val="2"/>
          </rPr>
          <t xml:space="preserve">DisplayLink, DP alt. mode 1.4.
För upp till 20 Gbps.
Passiv kabel
</t>
        </r>
      </text>
    </comment>
    <comment ref="C150" authorId="0" shapeId="0" xr:uid="{F3B3D481-0D67-4124-B6F7-93DCCF18965F}">
      <text>
        <r>
          <rPr>
            <b/>
            <sz val="9"/>
            <color indexed="81"/>
            <rFont val="Tahoma"/>
            <family val="2"/>
          </rPr>
          <t xml:space="preserve">Specifikation:
</t>
        </r>
        <r>
          <rPr>
            <sz val="9"/>
            <color indexed="81"/>
            <rFont val="Tahoma"/>
            <family val="2"/>
          </rPr>
          <t xml:space="preserve">DisplayLink, DP alt. mode 1.4.
För upp till 20 Gbps med strömmatning 100W.
</t>
        </r>
      </text>
    </comment>
    <comment ref="C151" authorId="0" shapeId="0" xr:uid="{8DEC1E0C-74AF-4CEB-A0D6-1C437293C444}">
      <text>
        <r>
          <rPr>
            <b/>
            <sz val="9"/>
            <color indexed="81"/>
            <rFont val="Tahoma"/>
            <family val="2"/>
          </rPr>
          <t>Specifikation:</t>
        </r>
        <r>
          <rPr>
            <sz val="9"/>
            <color indexed="81"/>
            <rFont val="Tahoma"/>
            <family val="2"/>
          </rPr>
          <t xml:space="preserve">
DisplayLink, DP alt. mode 1.4.
För upp till 20 Gbps med strömmatning 100W.</t>
        </r>
        <r>
          <rPr>
            <b/>
            <sz val="9"/>
            <color indexed="81"/>
            <rFont val="Tahoma"/>
            <family val="2"/>
          </rPr>
          <t xml:space="preserve">
</t>
        </r>
        <r>
          <rPr>
            <sz val="9"/>
            <color indexed="81"/>
            <rFont val="Tahoma"/>
            <family val="2"/>
          </rPr>
          <t xml:space="preserve">
</t>
        </r>
      </text>
    </comment>
    <comment ref="C156" authorId="0" shapeId="0" xr:uid="{0C6D4902-4862-4566-AFCF-E1873770C95E}">
      <text>
        <r>
          <rPr>
            <b/>
            <sz val="9"/>
            <color indexed="81"/>
            <rFont val="Tahoma"/>
            <family val="2"/>
          </rPr>
          <t xml:space="preserve">Specifikation:
</t>
        </r>
        <r>
          <rPr>
            <sz val="9"/>
            <color indexed="81"/>
            <rFont val="Tahoma"/>
            <family val="2"/>
          </rPr>
          <t xml:space="preserve">För inkoppling mot medhavd enhet; dator, telefon etc.via USB C/A eller Bluetooth
Certifierad för Teams, Zoom och Google Meet
Rundtagande via flera mikrofonkapslar
samtalstid vid batteridrift minst 25 timmar Full duplex, AEC
Brusreducering
Upptagningsavstånd upp till minst 2m
Kontroller på enheten; mute, volym, svara, lägg på.
</t>
        </r>
      </text>
    </comment>
    <comment ref="C157" authorId="0" shapeId="0" xr:uid="{B10D281E-3812-4947-9450-8A35F4453F8F}">
      <text>
        <r>
          <rPr>
            <b/>
            <sz val="9"/>
            <color indexed="81"/>
            <rFont val="Tahoma"/>
            <family val="2"/>
          </rPr>
          <t xml:space="preserve">Specifikation:
</t>
        </r>
        <r>
          <rPr>
            <sz val="9"/>
            <color indexed="81"/>
            <rFont val="Tahoma"/>
            <family val="2"/>
          </rPr>
          <t xml:space="preserve">Ska bestå av 2st aktive eller en aktiv och en passiv.
Minst 2 x 50W.
Kontroller för volym, bas och diskant.
Komplett med väggfäste.
Högtalarkabel vid passiv enhet.
Inga nåbara kontroller på framsidan.
</t>
        </r>
      </text>
    </comment>
    <comment ref="H161" authorId="0" shapeId="0" xr:uid="{6E66D664-21B3-4DDF-88A3-3E27BC6D962C}">
      <text>
        <r>
          <rPr>
            <sz val="9"/>
            <color indexed="81"/>
            <rFont val="Tahoma"/>
            <family val="2"/>
          </rPr>
          <t>Information kan vara tid när konsulten behövs, plats eller annan relevant information för avropet.</t>
        </r>
      </text>
    </comment>
    <comment ref="C162" authorId="1" shapeId="0" xr:uid="{FC2FDA75-CBF3-41E2-888A-536702E3C846}">
      <text>
        <r>
          <rPr>
            <b/>
            <sz val="9"/>
            <color indexed="81"/>
            <rFont val="Tahoma"/>
            <charset val="1"/>
          </rPr>
          <t>Specifikation:</t>
        </r>
        <r>
          <rPr>
            <sz val="9"/>
            <color indexed="81"/>
            <rFont val="Tahoma"/>
            <charset val="1"/>
          </rPr>
          <t xml:space="preserve">
För AV-tekniska installationer.
Projektledare
Ska bland annat ha:
• Erfarenhet av projektledning och genomförande med bland annat: 
• Övergripande hantering och kommunikation med beställare och övriga parter.
• Arbete med att utarbeta projektmål och tidplaner.
• Bemanningsplanering och operativ ledning av projektets deltagare.
• Uppföljning och rapportering, fördelning och prioritering av resurser.
• Dialog med och samordning av beställare, användare och andra intressenter.
• Inneha en certifiering inom projektledning (t.ex. PMP, IPMA, PRINCE2).
• Förmåga att hantera flera parallella projekt.
• God kommunikationsförmåga i svenska och engelska.
</t>
        </r>
      </text>
    </comment>
    <comment ref="C163" authorId="1" shapeId="0" xr:uid="{48001D0D-1B5E-48D5-93D0-5B19420EDCB2}">
      <text>
        <r>
          <rPr>
            <b/>
            <sz val="9"/>
            <color indexed="81"/>
            <rFont val="Tahoma"/>
            <charset val="1"/>
          </rPr>
          <t>Specifikation:</t>
        </r>
        <r>
          <rPr>
            <sz val="9"/>
            <color indexed="81"/>
            <rFont val="Tahoma"/>
            <charset val="1"/>
          </rPr>
          <t xml:space="preserve">
För AV-tekniska installationer.
Miljökonsult
Ska bland annat ha: 
• erfarenhet och kunskap om produkters energiförbrukning
• kunskap att välja produkter med hänsyn till reparationsmöjligheter
• kunskap att välja produkter med låg klimatpåverkan ur ett livscykelperspektiv
• erfarenhet av och kunskap om internationella standarder som är relevanta inom miljö och klimat.
• Kunskap om EU:s miljökrav.
• Förmåga att ta fram miljörapporter och rekommendationer.
• Kännedom om relevanta miljömärkningar (t.ex. TCO, Energy Star, Svanen).
</t>
        </r>
      </text>
    </comment>
    <comment ref="C164" authorId="1" shapeId="0" xr:uid="{1724982F-DD33-466B-AFD7-7E7B36855593}">
      <text>
        <r>
          <rPr>
            <b/>
            <sz val="9"/>
            <color indexed="81"/>
            <rFont val="Tahoma"/>
            <charset val="1"/>
          </rPr>
          <t>Specifikation:</t>
        </r>
        <r>
          <rPr>
            <sz val="9"/>
            <color indexed="81"/>
            <rFont val="Tahoma"/>
            <charset val="1"/>
          </rPr>
          <t xml:space="preserve">
För AV-tekniska installationer.
Montör/installatör
Ska bland annat ha:
• erfarenhet av montage- och installationsarbeten samt ha kännedom om gällande arbetsmiljöregler
• Kunskap om dokumentation av installationer.
• Förmåga att läsa och tolka tekniska ritningar.
• God förståelse för ergonomi och säkerhetsföreskrifter.
</t>
        </r>
      </text>
    </comment>
    <comment ref="C165" authorId="1" shapeId="0" xr:uid="{CE55DBE1-A156-4000-BFD6-B313D5951A69}">
      <text>
        <r>
          <rPr>
            <b/>
            <sz val="9"/>
            <color indexed="81"/>
            <rFont val="Tahoma"/>
            <charset val="1"/>
          </rPr>
          <t>Specifikation:</t>
        </r>
        <r>
          <rPr>
            <sz val="9"/>
            <color indexed="81"/>
            <rFont val="Tahoma"/>
            <charset val="1"/>
          </rPr>
          <t xml:space="preserve">
För AV-tekniska installationer.
Nätverkstekniker
Ska bland annat ha:
• Erfarenhet av nätverksuppbyggnad, konfiguration, implementering, driftsättning och felsökning.
• Genomgått adekvat utbildning för de nätverksprodukter som leverantören erbjuder och installerar.
• Certifiering inom nätverk (t.ex. Cisco CCNA/CCNP).
• Erfarenhet av AV över IP, multicast och QoS-konfiguration.
• Förmåga att dokumentera nätverkslösningar.
• Erfarenhet av integration mellan AV-system och nätverk.
</t>
        </r>
      </text>
    </comment>
    <comment ref="C166" authorId="1" shapeId="0" xr:uid="{BE5AE4C6-E004-477C-BEC5-E1A4B162DB21}">
      <text>
        <r>
          <rPr>
            <b/>
            <sz val="9"/>
            <color indexed="81"/>
            <rFont val="Tahoma"/>
            <charset val="1"/>
          </rPr>
          <t>Specifikation:</t>
        </r>
        <r>
          <rPr>
            <sz val="9"/>
            <color indexed="81"/>
            <rFont val="Tahoma"/>
            <charset val="1"/>
          </rPr>
          <t xml:space="preserve">
För AV-tekniska installationer.
Programmerare, AV-styrsystem 
Ska bland annat ha:
• Erfarenhet av systemuppbyggnad och programmering, implementering, driftsättning och felsökning av AV-styrsystem.
• Genomgått adekvat utbildning för de styrsystem som leverantören erbjuder och installerar.
• Certifiering eller utbildning i styrsystem som Crestron, Extron, AMX.
• Erfarenhet av att skapa användargränssnitt och logik.
• Förmåga att dokumentera kod och systemstruktur.
• Erfarenhet av felsökning på plats och fjärrstyrning.
• Kännedom om säkerhetsaspekter vid programmering
</t>
        </r>
      </text>
    </comment>
    <comment ref="C167" authorId="1" shapeId="0" xr:uid="{025B2BCC-9EFF-4D3F-9FB7-830971F90920}">
      <text>
        <r>
          <rPr>
            <b/>
            <sz val="9"/>
            <color indexed="81"/>
            <rFont val="Tahoma"/>
            <charset val="1"/>
          </rPr>
          <t>Specifikation:</t>
        </r>
        <r>
          <rPr>
            <sz val="9"/>
            <color indexed="81"/>
            <rFont val="Tahoma"/>
            <charset val="1"/>
          </rPr>
          <t xml:space="preserve">
För AV-tekniska installationer.
Programmerare, AV-komponenter
Ska bland annat ha:
• Erfarenhet av konfiguration och programmering, driftsättning och felsökning av produkter som företaget erbjuder och installerar.
• Genomgått adekvat utbildning för de produkter som leverantören erbjuder och installerar.
• Erfarenhet av programmering av exempelvis DSP-enheter, videomatriser, kameror etc.
• Kunskap om protokoll så som exempelvis TCP/IP, RS232, HDMI-CEC.
• Förmåga att skapa och testa konfigurationsfiler.
• Erfarenhet av integration med tredjepartssystem.
• Dokumenterad erfarenhet av felsökning och firmwareuppdatering
</t>
        </r>
      </text>
    </comment>
    <comment ref="C168" authorId="1" shapeId="0" xr:uid="{77C3B2B2-45D6-40BE-BAAB-4E863FF3F79C}">
      <text>
        <r>
          <rPr>
            <b/>
            <sz val="9"/>
            <color indexed="81"/>
            <rFont val="Tahoma"/>
            <charset val="1"/>
          </rPr>
          <t>Specifikation:</t>
        </r>
        <r>
          <rPr>
            <sz val="9"/>
            <color indexed="81"/>
            <rFont val="Tahoma"/>
            <charset val="1"/>
          </rPr>
          <t xml:space="preserve">
För AV-tekniska installationer.
Servicetekniker, normal arbetstid
Ska bland annat ha:
• Erfarenhet av service, support, felsökning och reparationshantering
• Genomgått adekvat utbildning för de produkter och system som företaget saluför och installerar.
• Erfarenhet av serviceavtal och SLA-hantering.
• Förmåga att arbeta med ärendehanteringssystem.
• God kommunikationsförmåga med användare och beställare.
• Erfarenhet av reservdelshantering och logistik.
• Kunskap om dokumentation av serviceärenden.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Karl-Johan Skiver</author>
    <author>Sara Wedholm</author>
  </authors>
  <commentList>
    <comment ref="A7" authorId="0" shapeId="0" xr:uid="{7D2DD5AF-2274-477B-9A4A-FB560D415CF0}">
      <text>
        <r>
          <rPr>
            <b/>
            <sz val="9"/>
            <color indexed="81"/>
            <rFont val="Tahoma"/>
            <charset val="1"/>
          </rPr>
          <t>Karl-Johan Skiver:</t>
        </r>
        <r>
          <rPr>
            <sz val="9"/>
            <color indexed="81"/>
            <rFont val="Tahoma"/>
            <charset val="1"/>
          </rPr>
          <t xml:space="preserve">
Ska vara avsedd för professionellt bruk, drifttid minst 16/7.
Upplösning: minst UHD (3 840 x 2 160).
Ljusstyrka: minst 330 nits (cd/m2). 
Antireflexbehandlad yta. 
Minst 2 digitala ingångar (HDMI eller DisplayPort) 
Inbyggda högtalare minst 10W x 2. 
Autostart vid detektering av signal på någon ingång, växling till aktiv ingång.
Tid till avstängning ska kunna ställas in. </t>
        </r>
      </text>
    </comment>
    <comment ref="G7" authorId="0" shapeId="0" xr:uid="{4048C52C-92C5-41B8-80B2-915EAF589120}">
      <text>
        <r>
          <rPr>
            <sz val="9"/>
            <color indexed="81"/>
            <rFont val="Tahoma"/>
            <family val="2"/>
          </rPr>
          <t>Med installation/montering sätts den nya utrustningen på plats och testas samt bortforsling av embalage och överblivet material.</t>
        </r>
      </text>
    </comment>
    <comment ref="S7" authorId="0" shapeId="0" xr:uid="{D69129A0-4B7C-49FA-BC61-0010AA3BE819}">
      <text>
        <r>
          <rPr>
            <sz val="9"/>
            <color indexed="81"/>
            <rFont val="Tahoma"/>
            <family val="2"/>
          </rPr>
          <t>Med installation/montering sätts den nya utrustningen på plats och testas samt bortforsling av embalage och överblivet material.</t>
        </r>
      </text>
    </comment>
    <comment ref="AE7" authorId="0" shapeId="0" xr:uid="{11EB58C2-7A56-4144-9FF9-4CF75FCE1411}">
      <text>
        <r>
          <rPr>
            <sz val="9"/>
            <color indexed="81"/>
            <rFont val="Tahoma"/>
            <family val="2"/>
          </rPr>
          <t>Med installation/montering sätts den nya utrustningen på plats och testas samt bortforsling av embalage och överblivet material.</t>
        </r>
      </text>
    </comment>
    <comment ref="AQ7" authorId="0" shapeId="0" xr:uid="{8DF2F2A9-B7B3-49D4-91F5-B871071D76F5}">
      <text>
        <r>
          <rPr>
            <sz val="9"/>
            <color indexed="81"/>
            <rFont val="Tahoma"/>
            <family val="2"/>
          </rPr>
          <t>Med installation/montering sätts den nya utrustningen på plats och testas samt bortforsling av embalage och överblivet material.</t>
        </r>
      </text>
    </comment>
    <comment ref="BC7" authorId="0" shapeId="0" xr:uid="{E1828A72-2EB6-41EB-9D99-DF08A0B4CDC8}">
      <text>
        <r>
          <rPr>
            <sz val="9"/>
            <color indexed="81"/>
            <rFont val="Tahoma"/>
            <family val="2"/>
          </rPr>
          <t>Med installation/montering sätts den nya utrustningen på plats och testas samt bortforsling av embalage och överblivet material.</t>
        </r>
      </text>
    </comment>
    <comment ref="BO7" authorId="0" shapeId="0" xr:uid="{81AB742C-3F57-4542-A769-E5923EF07016}">
      <text>
        <r>
          <rPr>
            <sz val="9"/>
            <color indexed="81"/>
            <rFont val="Tahoma"/>
            <family val="2"/>
          </rPr>
          <t>Med installation/montering sätts den nya utrustningen på plats och testas samt bortforsling av embalage och överblivet material.</t>
        </r>
      </text>
    </comment>
    <comment ref="CA7" authorId="0" shapeId="0" xr:uid="{4F485024-CD71-4AC3-8838-9DB337B6058E}">
      <text>
        <r>
          <rPr>
            <sz val="9"/>
            <color indexed="81"/>
            <rFont val="Tahoma"/>
            <family val="2"/>
          </rPr>
          <t>Med installation/montering sätts den nya utrustningen på plats och testas samt bortforsling av embalage och överblivet material.</t>
        </r>
      </text>
    </comment>
    <comment ref="B8" authorId="0" shapeId="0" xr:uid="{5531E87A-E970-41F3-81E4-1950BD690DA8}">
      <text>
        <r>
          <rPr>
            <b/>
            <sz val="9"/>
            <color indexed="81"/>
            <rFont val="Tahoma"/>
            <charset val="1"/>
          </rPr>
          <t>Prisjusterat avtalstart</t>
        </r>
      </text>
    </comment>
    <comment ref="J8" authorId="0" shapeId="0" xr:uid="{DE6F3339-A93D-4D00-801A-0763F789C071}">
      <text>
        <r>
          <rPr>
            <b/>
            <sz val="9"/>
            <color indexed="81"/>
            <rFont val="Tahoma"/>
            <charset val="1"/>
          </rPr>
          <t>Prisjusterat avtalstart</t>
        </r>
      </text>
    </comment>
    <comment ref="K8" authorId="0" shapeId="0" xr:uid="{8981E00E-1FAC-4A2D-A22F-DC05DA08DC5A}">
      <text>
        <r>
          <rPr>
            <b/>
            <sz val="9"/>
            <color indexed="81"/>
            <rFont val="Tahoma"/>
            <charset val="1"/>
          </rPr>
          <t>Prisjusterat avtalstart</t>
        </r>
      </text>
    </comment>
    <comment ref="L8" authorId="0" shapeId="0" xr:uid="{0E98F421-3346-494F-8D21-71BDBA2C9D0E}">
      <text>
        <r>
          <rPr>
            <b/>
            <sz val="9"/>
            <color indexed="81"/>
            <rFont val="Tahoma"/>
            <charset val="1"/>
          </rPr>
          <t>Prisjusterat avtalstart</t>
        </r>
      </text>
    </comment>
    <comment ref="N8" authorId="0" shapeId="0" xr:uid="{8A3DD370-8D0A-4521-8A73-29180650C858}">
      <text>
        <r>
          <rPr>
            <b/>
            <sz val="9"/>
            <color indexed="81"/>
            <rFont val="Tahoma"/>
            <charset val="1"/>
          </rPr>
          <t>Prisjusterat avtalstart</t>
        </r>
      </text>
    </comment>
    <comment ref="V8" authorId="0" shapeId="0" xr:uid="{F82B3B69-3851-4B19-9422-6A8347AC6A6E}">
      <text>
        <r>
          <rPr>
            <b/>
            <sz val="9"/>
            <color indexed="81"/>
            <rFont val="Tahoma"/>
            <charset val="1"/>
          </rPr>
          <t>Prisjusterat avtalstart</t>
        </r>
      </text>
    </comment>
    <comment ref="W8" authorId="0" shapeId="0" xr:uid="{3940CAE4-B0B7-4022-B1B3-4A3A0147AAA9}">
      <text>
        <r>
          <rPr>
            <b/>
            <sz val="9"/>
            <color indexed="81"/>
            <rFont val="Tahoma"/>
            <charset val="1"/>
          </rPr>
          <t>Prisjusterat avtalstart</t>
        </r>
      </text>
    </comment>
    <comment ref="X8" authorId="0" shapeId="0" xr:uid="{F1A4F15F-D571-4D7F-A6F3-D4164E0C3003}">
      <text>
        <r>
          <rPr>
            <b/>
            <sz val="9"/>
            <color indexed="81"/>
            <rFont val="Tahoma"/>
            <charset val="1"/>
          </rPr>
          <t>Prisjusterat avtalstart</t>
        </r>
      </text>
    </comment>
    <comment ref="AL8" authorId="0" shapeId="0" xr:uid="{794B0AAF-C8C6-4F1A-A50E-01AA8FEC4221}">
      <text>
        <r>
          <rPr>
            <b/>
            <sz val="9"/>
            <color indexed="81"/>
            <rFont val="Tahoma"/>
            <family val="2"/>
          </rPr>
          <t>Prisjusterat avtalstart</t>
        </r>
      </text>
    </comment>
    <comment ref="AT8" authorId="0" shapeId="0" xr:uid="{1D85977B-D67E-4FEC-92AF-56D676652FE3}">
      <text>
        <r>
          <rPr>
            <b/>
            <sz val="9"/>
            <color indexed="81"/>
            <rFont val="Tahoma"/>
            <family val="2"/>
          </rPr>
          <t>Prisjusterat avtalstart</t>
        </r>
      </text>
    </comment>
    <comment ref="AU8" authorId="0" shapeId="0" xr:uid="{EBF0A595-40B9-4C2E-98A7-ABBF9D9D8216}">
      <text>
        <r>
          <rPr>
            <b/>
            <sz val="9"/>
            <color indexed="81"/>
            <rFont val="Tahoma"/>
            <family val="2"/>
          </rPr>
          <t>Prisjusterat avtalstart</t>
        </r>
      </text>
    </comment>
    <comment ref="AV8" authorId="0" shapeId="0" xr:uid="{32183E37-21E1-4694-9FAC-B0449C9491C9}">
      <text>
        <r>
          <rPr>
            <b/>
            <sz val="9"/>
            <color indexed="81"/>
            <rFont val="Tahoma"/>
            <family val="2"/>
          </rPr>
          <t>Prisjusterat avtalstart</t>
        </r>
      </text>
    </comment>
    <comment ref="AX8" authorId="0" shapeId="0" xr:uid="{6AF51010-160C-4AFC-85F1-E5A603EC5CDE}">
      <text>
        <r>
          <rPr>
            <b/>
            <sz val="9"/>
            <color indexed="81"/>
            <rFont val="Tahoma"/>
            <family val="2"/>
          </rPr>
          <t>Prisjusterat avtalstart</t>
        </r>
      </text>
    </comment>
    <comment ref="BF8" authorId="0" shapeId="0" xr:uid="{F1F0AC13-98B3-4187-856E-261D71BCBDEA}">
      <text>
        <r>
          <rPr>
            <b/>
            <sz val="9"/>
            <color indexed="81"/>
            <rFont val="Tahoma"/>
            <family val="2"/>
          </rPr>
          <t>Prisjusterat avtalstart</t>
        </r>
      </text>
    </comment>
    <comment ref="BG8" authorId="0" shapeId="0" xr:uid="{D49A9C65-1327-47A4-967E-B5F2BAE19865}">
      <text>
        <r>
          <rPr>
            <b/>
            <sz val="9"/>
            <color indexed="81"/>
            <rFont val="Tahoma"/>
            <family val="2"/>
          </rPr>
          <t>Prisjusterat avtalstart</t>
        </r>
      </text>
    </comment>
    <comment ref="BH8" authorId="0" shapeId="0" xr:uid="{4DED9BDF-6721-40EE-B5F5-6D5A6CF53023}">
      <text>
        <r>
          <rPr>
            <b/>
            <sz val="9"/>
            <color indexed="81"/>
            <rFont val="Tahoma"/>
            <family val="2"/>
          </rPr>
          <t>Prisjusterat avtalstart</t>
        </r>
      </text>
    </comment>
    <comment ref="BJ8" authorId="0" shapeId="0" xr:uid="{9AE0131A-1319-4D04-910D-4ED9C96524F6}">
      <text>
        <r>
          <rPr>
            <b/>
            <sz val="9"/>
            <color indexed="81"/>
            <rFont val="Tahoma"/>
            <family val="2"/>
          </rPr>
          <t>Prisjusterat avtalstart</t>
        </r>
      </text>
    </comment>
    <comment ref="BR8" authorId="0" shapeId="0" xr:uid="{8C947870-59DA-4727-AD84-E195A9B964E5}">
      <text>
        <r>
          <rPr>
            <b/>
            <sz val="9"/>
            <color indexed="81"/>
            <rFont val="Tahoma"/>
            <family val="2"/>
          </rPr>
          <t>Prisjusterat avtalstart</t>
        </r>
      </text>
    </comment>
    <comment ref="BS8" authorId="0" shapeId="0" xr:uid="{4898C7FD-E9E6-4B4B-886F-EA58A2467670}">
      <text>
        <r>
          <rPr>
            <b/>
            <sz val="9"/>
            <color indexed="81"/>
            <rFont val="Tahoma"/>
            <family val="2"/>
          </rPr>
          <t>Prisjusterat avtalstart</t>
        </r>
      </text>
    </comment>
    <comment ref="BT8" authorId="0" shapeId="0" xr:uid="{FFF24B5D-071E-4DA7-87E7-6E978161A369}">
      <text>
        <r>
          <rPr>
            <b/>
            <sz val="9"/>
            <color indexed="81"/>
            <rFont val="Tahoma"/>
            <family val="2"/>
          </rPr>
          <t>Prisjusterat avtalstart</t>
        </r>
      </text>
    </comment>
    <comment ref="BV8" authorId="0" shapeId="0" xr:uid="{346B5C26-953F-4047-9FEC-5CF92C300484}">
      <text>
        <r>
          <rPr>
            <b/>
            <sz val="9"/>
            <color indexed="81"/>
            <rFont val="Tahoma"/>
            <family val="2"/>
          </rPr>
          <t>Prisjusterat avtalstart</t>
        </r>
      </text>
    </comment>
    <comment ref="CE8" authorId="0" shapeId="0" xr:uid="{140014A3-F192-48C7-91D9-3D398FAD5A73}">
      <text>
        <r>
          <rPr>
            <b/>
            <sz val="9"/>
            <color indexed="81"/>
            <rFont val="Tahoma"/>
            <family val="2"/>
          </rPr>
          <t>Prisjusterat avtalstart</t>
        </r>
      </text>
    </comment>
    <comment ref="CF8" authorId="0" shapeId="0" xr:uid="{4FB6C750-46C2-4D51-9DA1-D6D672008314}">
      <text>
        <r>
          <rPr>
            <b/>
            <sz val="9"/>
            <color indexed="81"/>
            <rFont val="Tahoma"/>
            <family val="2"/>
          </rPr>
          <t>Prisjusterat avtalstart</t>
        </r>
      </text>
    </comment>
    <comment ref="B9" authorId="0" shapeId="0" xr:uid="{2179A56D-E505-48B6-A4AF-95D922451941}">
      <text>
        <r>
          <rPr>
            <b/>
            <sz val="9"/>
            <color indexed="81"/>
            <rFont val="Tahoma"/>
            <charset val="1"/>
          </rPr>
          <t>Prisjusterat avtalstart</t>
        </r>
      </text>
    </comment>
    <comment ref="J9" authorId="0" shapeId="0" xr:uid="{C7ECBD9E-67BE-4A87-9450-1D62F3172EDE}">
      <text>
        <r>
          <rPr>
            <b/>
            <sz val="9"/>
            <color indexed="81"/>
            <rFont val="Tahoma"/>
            <charset val="1"/>
          </rPr>
          <t>Prisjusterat avtalstart</t>
        </r>
      </text>
    </comment>
    <comment ref="K9" authorId="0" shapeId="0" xr:uid="{C47D2B27-CADE-41C5-B9C4-28B5AEE38369}">
      <text>
        <r>
          <rPr>
            <b/>
            <sz val="9"/>
            <color indexed="81"/>
            <rFont val="Tahoma"/>
            <charset val="1"/>
          </rPr>
          <t>Prisjusterat avtalstart</t>
        </r>
      </text>
    </comment>
    <comment ref="L9" authorId="0" shapeId="0" xr:uid="{FF8E110A-9B74-48C6-825A-1DC866316D09}">
      <text>
        <r>
          <rPr>
            <b/>
            <sz val="9"/>
            <color indexed="81"/>
            <rFont val="Tahoma"/>
            <charset val="1"/>
          </rPr>
          <t>Prisjusterat avtalstart</t>
        </r>
      </text>
    </comment>
    <comment ref="N9" authorId="0" shapeId="0" xr:uid="{608F53C3-06E7-4705-B728-5FC94DFA7E9A}">
      <text>
        <r>
          <rPr>
            <b/>
            <sz val="9"/>
            <color indexed="81"/>
            <rFont val="Tahoma"/>
            <charset val="1"/>
          </rPr>
          <t>Prisjusterat avtalstart</t>
        </r>
      </text>
    </comment>
    <comment ref="V9" authorId="0" shapeId="0" xr:uid="{5D7A9A17-0468-4AA0-BBC0-810C1545C002}">
      <text>
        <r>
          <rPr>
            <b/>
            <sz val="9"/>
            <color indexed="81"/>
            <rFont val="Tahoma"/>
            <charset val="1"/>
          </rPr>
          <t>Prisjusterat avtalstart</t>
        </r>
      </text>
    </comment>
    <comment ref="W9" authorId="0" shapeId="0" xr:uid="{01F632FA-E1FA-4E78-9532-CBEF3740489F}">
      <text>
        <r>
          <rPr>
            <b/>
            <sz val="9"/>
            <color indexed="81"/>
            <rFont val="Tahoma"/>
            <charset val="1"/>
          </rPr>
          <t>Prisjusterat avtalstart</t>
        </r>
      </text>
    </comment>
    <comment ref="X9" authorId="0" shapeId="0" xr:uid="{A489F35F-EA72-4188-AD19-81DE80F45322}">
      <text>
        <r>
          <rPr>
            <b/>
            <sz val="9"/>
            <color indexed="81"/>
            <rFont val="Tahoma"/>
            <charset val="1"/>
          </rPr>
          <t>Prisjusterat avtalstart</t>
        </r>
      </text>
    </comment>
    <comment ref="AL9" authorId="0" shapeId="0" xr:uid="{D0C94509-C1CA-4B87-B40D-A211E19B92D5}">
      <text>
        <r>
          <rPr>
            <b/>
            <sz val="9"/>
            <color indexed="81"/>
            <rFont val="Tahoma"/>
            <family val="2"/>
          </rPr>
          <t>Prisjusterat avtalstart</t>
        </r>
      </text>
    </comment>
    <comment ref="AT9" authorId="0" shapeId="0" xr:uid="{6D453E3B-27A5-48C3-99AF-B64346A54B91}">
      <text>
        <r>
          <rPr>
            <b/>
            <sz val="9"/>
            <color indexed="81"/>
            <rFont val="Tahoma"/>
            <family val="2"/>
          </rPr>
          <t>Prisjusterat avtalstart</t>
        </r>
      </text>
    </comment>
    <comment ref="AU9" authorId="0" shapeId="0" xr:uid="{310899EF-ED16-4B5D-A50E-77C646E62544}">
      <text>
        <r>
          <rPr>
            <b/>
            <sz val="9"/>
            <color indexed="81"/>
            <rFont val="Tahoma"/>
            <family val="2"/>
          </rPr>
          <t>Prisjusterat avtalstart</t>
        </r>
      </text>
    </comment>
    <comment ref="AV9" authorId="0" shapeId="0" xr:uid="{13018F77-3AD9-4E54-8489-6A4B200504A5}">
      <text>
        <r>
          <rPr>
            <b/>
            <sz val="9"/>
            <color indexed="81"/>
            <rFont val="Tahoma"/>
            <family val="2"/>
          </rPr>
          <t>Prisjusterat avtalstart</t>
        </r>
      </text>
    </comment>
    <comment ref="AX9" authorId="0" shapeId="0" xr:uid="{FE7EBC38-9776-414F-AC45-ED2510EEDF99}">
      <text>
        <r>
          <rPr>
            <b/>
            <sz val="9"/>
            <color indexed="81"/>
            <rFont val="Tahoma"/>
            <family val="2"/>
          </rPr>
          <t>Prisjusterat avtalstart</t>
        </r>
      </text>
    </comment>
    <comment ref="BF9" authorId="0" shapeId="0" xr:uid="{F559CB30-CB6C-4C3B-B760-31C4E701CE74}">
      <text>
        <r>
          <rPr>
            <b/>
            <sz val="9"/>
            <color indexed="81"/>
            <rFont val="Tahoma"/>
            <family val="2"/>
          </rPr>
          <t>Prisjusterat avtalstart</t>
        </r>
      </text>
    </comment>
    <comment ref="BG9" authorId="0" shapeId="0" xr:uid="{1FE94789-DA69-4337-803B-B16A517950BB}">
      <text>
        <r>
          <rPr>
            <b/>
            <sz val="9"/>
            <color indexed="81"/>
            <rFont val="Tahoma"/>
            <family val="2"/>
          </rPr>
          <t>Prisjusterat avtalstart</t>
        </r>
      </text>
    </comment>
    <comment ref="BH9" authorId="0" shapeId="0" xr:uid="{2BAFED84-B49F-4078-91A2-FE8ED3EFFC9B}">
      <text>
        <r>
          <rPr>
            <b/>
            <sz val="9"/>
            <color indexed="81"/>
            <rFont val="Tahoma"/>
            <family val="2"/>
          </rPr>
          <t>Prisjusterat avtalstart</t>
        </r>
      </text>
    </comment>
    <comment ref="BJ9" authorId="0" shapeId="0" xr:uid="{BDF1020A-10C7-47B4-B4E1-74210541F436}">
      <text>
        <r>
          <rPr>
            <b/>
            <sz val="9"/>
            <color indexed="81"/>
            <rFont val="Tahoma"/>
            <family val="2"/>
          </rPr>
          <t>Prisjusterat avtalstart</t>
        </r>
      </text>
    </comment>
    <comment ref="BS9" authorId="0" shapeId="0" xr:uid="{F67A3ACE-2D16-4D62-B53B-E05A1DAA82AF}">
      <text>
        <r>
          <rPr>
            <b/>
            <sz val="9"/>
            <color indexed="81"/>
            <rFont val="Tahoma"/>
            <family val="2"/>
          </rPr>
          <t>Prisjusterat avtalstart</t>
        </r>
      </text>
    </comment>
    <comment ref="BT9" authorId="0" shapeId="0" xr:uid="{92895A95-D902-4EC7-B83E-0E88A6060FBF}">
      <text>
        <r>
          <rPr>
            <b/>
            <sz val="9"/>
            <color indexed="81"/>
            <rFont val="Tahoma"/>
            <family val="2"/>
          </rPr>
          <t>Prisjusterat avtalstart</t>
        </r>
      </text>
    </comment>
    <comment ref="BV9" authorId="0" shapeId="0" xr:uid="{84AE881C-D78A-41BA-A31D-14B184DA03B6}">
      <text>
        <r>
          <rPr>
            <b/>
            <sz val="9"/>
            <color indexed="81"/>
            <rFont val="Tahoma"/>
            <family val="2"/>
          </rPr>
          <t>Prisjusterat avtalstart</t>
        </r>
      </text>
    </comment>
    <comment ref="CE9" authorId="0" shapeId="0" xr:uid="{AC030312-BA6C-40D4-8BEF-1756A4A5DB85}">
      <text>
        <r>
          <rPr>
            <b/>
            <sz val="9"/>
            <color indexed="81"/>
            <rFont val="Tahoma"/>
            <family val="2"/>
          </rPr>
          <t>Prisjusterat avtalstart</t>
        </r>
      </text>
    </comment>
    <comment ref="CF9" authorId="0" shapeId="0" xr:uid="{8E5E117E-333B-4226-AA19-05375E1A4855}">
      <text>
        <r>
          <rPr>
            <b/>
            <sz val="9"/>
            <color indexed="81"/>
            <rFont val="Tahoma"/>
            <family val="2"/>
          </rPr>
          <t>Prisjusterat avtalstart</t>
        </r>
      </text>
    </comment>
    <comment ref="B10" authorId="0" shapeId="0" xr:uid="{29B4C36F-97A2-4524-B872-E3071BAFF436}">
      <text>
        <r>
          <rPr>
            <b/>
            <sz val="9"/>
            <color indexed="81"/>
            <rFont val="Tahoma"/>
            <charset val="1"/>
          </rPr>
          <t>Prisjusterat avtalstart</t>
        </r>
      </text>
    </comment>
    <comment ref="J10" authorId="0" shapeId="0" xr:uid="{BD1D13EA-F935-4CBC-A6AD-62C4C363D03F}">
      <text>
        <r>
          <rPr>
            <b/>
            <sz val="9"/>
            <color indexed="81"/>
            <rFont val="Tahoma"/>
            <charset val="1"/>
          </rPr>
          <t>Prisjusterat avtalstart</t>
        </r>
      </text>
    </comment>
    <comment ref="K10" authorId="0" shapeId="0" xr:uid="{F700996B-FE2A-4183-831C-5786F3AA505F}">
      <text>
        <r>
          <rPr>
            <b/>
            <sz val="9"/>
            <color indexed="81"/>
            <rFont val="Tahoma"/>
            <charset val="1"/>
          </rPr>
          <t>Prisjusterat avtalstart</t>
        </r>
      </text>
    </comment>
    <comment ref="L10" authorId="0" shapeId="0" xr:uid="{7A0450A4-3A87-4CE9-A692-8A494550AB19}">
      <text>
        <r>
          <rPr>
            <b/>
            <sz val="9"/>
            <color indexed="81"/>
            <rFont val="Tahoma"/>
            <charset val="1"/>
          </rPr>
          <t>Prisjusterat avtalstart</t>
        </r>
      </text>
    </comment>
    <comment ref="N10" authorId="0" shapeId="0" xr:uid="{6EBC6A8E-03A7-40EA-9F73-0E8007AF4954}">
      <text>
        <r>
          <rPr>
            <b/>
            <sz val="9"/>
            <color indexed="81"/>
            <rFont val="Tahoma"/>
            <charset val="1"/>
          </rPr>
          <t>Prisjusterat avtalstart</t>
        </r>
      </text>
    </comment>
    <comment ref="V10" authorId="0" shapeId="0" xr:uid="{EFDC25AE-A498-4775-A8CB-0F61B7EE4547}">
      <text>
        <r>
          <rPr>
            <b/>
            <sz val="9"/>
            <color indexed="81"/>
            <rFont val="Tahoma"/>
            <charset val="1"/>
          </rPr>
          <t>Prisjusterat avtalstart</t>
        </r>
      </text>
    </comment>
    <comment ref="W10" authorId="0" shapeId="0" xr:uid="{9B0F049C-8208-4B90-8EE2-94F8E6B09AB2}">
      <text>
        <r>
          <rPr>
            <b/>
            <sz val="9"/>
            <color indexed="81"/>
            <rFont val="Tahoma"/>
            <charset val="1"/>
          </rPr>
          <t>Prisjusterat avtalstart</t>
        </r>
      </text>
    </comment>
    <comment ref="X10" authorId="0" shapeId="0" xr:uid="{A7FB110D-B16F-43F5-AF3C-4D372EC03E32}">
      <text>
        <r>
          <rPr>
            <b/>
            <sz val="9"/>
            <color indexed="81"/>
            <rFont val="Tahoma"/>
            <charset val="1"/>
          </rPr>
          <t>Prisjusterat avtalstart</t>
        </r>
      </text>
    </comment>
    <comment ref="AL10" authorId="0" shapeId="0" xr:uid="{7429861F-20D5-4533-A206-A1C7512153C9}">
      <text>
        <r>
          <rPr>
            <b/>
            <sz val="9"/>
            <color indexed="81"/>
            <rFont val="Tahoma"/>
            <family val="2"/>
          </rPr>
          <t>Prisjusterat avtalstart</t>
        </r>
      </text>
    </comment>
    <comment ref="AT10" authorId="0" shapeId="0" xr:uid="{28328B09-6BF2-4587-9C98-38B59A4B845D}">
      <text>
        <r>
          <rPr>
            <b/>
            <sz val="9"/>
            <color indexed="81"/>
            <rFont val="Tahoma"/>
            <family val="2"/>
          </rPr>
          <t>Prisjusterat avtalstart</t>
        </r>
      </text>
    </comment>
    <comment ref="AU10" authorId="0" shapeId="0" xr:uid="{B2B7FBF5-0EA9-4B0A-B6FC-4DA841701D82}">
      <text>
        <r>
          <rPr>
            <b/>
            <sz val="9"/>
            <color indexed="81"/>
            <rFont val="Tahoma"/>
            <family val="2"/>
          </rPr>
          <t>Prisjusterat avtalstart</t>
        </r>
      </text>
    </comment>
    <comment ref="AV10" authorId="0" shapeId="0" xr:uid="{78A688B7-8C9F-41F0-8CCA-A6CD02BD311A}">
      <text>
        <r>
          <rPr>
            <b/>
            <sz val="9"/>
            <color indexed="81"/>
            <rFont val="Tahoma"/>
            <family val="2"/>
          </rPr>
          <t>Prisjusterat avtalstart</t>
        </r>
      </text>
    </comment>
    <comment ref="AX10" authorId="0" shapeId="0" xr:uid="{A5AD09E4-5094-4C02-93D1-3851E606E7B0}">
      <text>
        <r>
          <rPr>
            <b/>
            <sz val="9"/>
            <color indexed="81"/>
            <rFont val="Tahoma"/>
            <family val="2"/>
          </rPr>
          <t>Prisjusterat avtalstart</t>
        </r>
      </text>
    </comment>
    <comment ref="BF10" authorId="0" shapeId="0" xr:uid="{5AC73840-F58D-4E09-B11C-927A661E3CD1}">
      <text>
        <r>
          <rPr>
            <b/>
            <sz val="9"/>
            <color indexed="81"/>
            <rFont val="Tahoma"/>
            <family val="2"/>
          </rPr>
          <t>Prisjusterat avtalstart</t>
        </r>
      </text>
    </comment>
    <comment ref="BG10" authorId="0" shapeId="0" xr:uid="{0174C1B4-9F50-4E77-85A5-FF498236A408}">
      <text>
        <r>
          <rPr>
            <b/>
            <sz val="9"/>
            <color indexed="81"/>
            <rFont val="Tahoma"/>
            <family val="2"/>
          </rPr>
          <t>Prisjusterat avtalstart</t>
        </r>
      </text>
    </comment>
    <comment ref="BH10" authorId="0" shapeId="0" xr:uid="{0F3E9969-1B11-4359-955E-4D815BCA8F01}">
      <text>
        <r>
          <rPr>
            <b/>
            <sz val="9"/>
            <color indexed="81"/>
            <rFont val="Tahoma"/>
            <family val="2"/>
          </rPr>
          <t>Prisjusterat avtalstart</t>
        </r>
      </text>
    </comment>
    <comment ref="BJ10" authorId="0" shapeId="0" xr:uid="{0437C1F5-B55B-4A95-9E52-C72A477D8616}">
      <text>
        <r>
          <rPr>
            <b/>
            <sz val="9"/>
            <color indexed="81"/>
            <rFont val="Tahoma"/>
            <family val="2"/>
          </rPr>
          <t>Prisjusterat avtalstart</t>
        </r>
      </text>
    </comment>
    <comment ref="BR10" authorId="0" shapeId="0" xr:uid="{FFBE3817-17FF-4335-BE49-59A99F07A7AE}">
      <text>
        <r>
          <rPr>
            <b/>
            <sz val="9"/>
            <color indexed="81"/>
            <rFont val="Tahoma"/>
            <family val="2"/>
          </rPr>
          <t>Prisjusterat avtalstart</t>
        </r>
      </text>
    </comment>
    <comment ref="BS10" authorId="0" shapeId="0" xr:uid="{4F236A93-DF55-4FD6-A335-28510BF303B6}">
      <text>
        <r>
          <rPr>
            <b/>
            <sz val="9"/>
            <color indexed="81"/>
            <rFont val="Tahoma"/>
            <family val="2"/>
          </rPr>
          <t>Prisjusterat avtalstart</t>
        </r>
      </text>
    </comment>
    <comment ref="BT10" authorId="0" shapeId="0" xr:uid="{B922EC21-DB82-4846-AB75-3BF7B4FD53DA}">
      <text>
        <r>
          <rPr>
            <b/>
            <sz val="9"/>
            <color indexed="81"/>
            <rFont val="Tahoma"/>
            <family val="2"/>
          </rPr>
          <t>Prisjusterat avtalstart</t>
        </r>
      </text>
    </comment>
    <comment ref="BV10" authorId="0" shapeId="0" xr:uid="{B6BE8C07-8FBB-43E4-947B-2B36601C76BC}">
      <text>
        <r>
          <rPr>
            <b/>
            <sz val="9"/>
            <color indexed="81"/>
            <rFont val="Tahoma"/>
            <family val="2"/>
          </rPr>
          <t>Prisjusterat avtalstart</t>
        </r>
      </text>
    </comment>
    <comment ref="CE10" authorId="0" shapeId="0" xr:uid="{ADDFC799-3426-4F71-8ECD-D365E0F2D952}">
      <text>
        <r>
          <rPr>
            <b/>
            <sz val="9"/>
            <color indexed="81"/>
            <rFont val="Tahoma"/>
            <family val="2"/>
          </rPr>
          <t>Prisjusterat avtalstart</t>
        </r>
      </text>
    </comment>
    <comment ref="CF10" authorId="0" shapeId="0" xr:uid="{B2ADFDBA-9D73-4396-9777-1702050E0097}">
      <text>
        <r>
          <rPr>
            <b/>
            <sz val="9"/>
            <color indexed="81"/>
            <rFont val="Tahoma"/>
            <family val="2"/>
          </rPr>
          <t>Prisjusterat avtalstart</t>
        </r>
      </text>
    </comment>
    <comment ref="B11" authorId="0" shapeId="0" xr:uid="{08FEC0DA-55C5-484F-8141-20D2566D4BE6}">
      <text>
        <r>
          <rPr>
            <b/>
            <sz val="9"/>
            <color indexed="81"/>
            <rFont val="Tahoma"/>
            <charset val="1"/>
          </rPr>
          <t>Prisjusterat avtalstart</t>
        </r>
      </text>
    </comment>
    <comment ref="K11" authorId="0" shapeId="0" xr:uid="{87C38E76-EA35-42B9-A42F-88C0458CAE11}">
      <text>
        <r>
          <rPr>
            <b/>
            <sz val="9"/>
            <color indexed="81"/>
            <rFont val="Tahoma"/>
            <charset val="1"/>
          </rPr>
          <t>Prisjusterat avtalstart</t>
        </r>
      </text>
    </comment>
    <comment ref="L11" authorId="0" shapeId="0" xr:uid="{26C0860F-57D9-45A3-B0FE-90C3D15B10A2}">
      <text>
        <r>
          <rPr>
            <b/>
            <sz val="9"/>
            <color indexed="81"/>
            <rFont val="Tahoma"/>
            <charset val="1"/>
          </rPr>
          <t>Prisjusterat avtalstart</t>
        </r>
      </text>
    </comment>
    <comment ref="N11" authorId="0" shapeId="0" xr:uid="{1BD808C2-274E-41CC-811F-812548F9888E}">
      <text>
        <r>
          <rPr>
            <b/>
            <sz val="9"/>
            <color indexed="81"/>
            <rFont val="Tahoma"/>
            <charset val="1"/>
          </rPr>
          <t>Prisjusterat avtalstart</t>
        </r>
      </text>
    </comment>
    <comment ref="V11" authorId="0" shapeId="0" xr:uid="{665E2BAE-ADAD-46B9-9CE7-AFC62EB3FFC0}">
      <text>
        <r>
          <rPr>
            <b/>
            <sz val="9"/>
            <color indexed="81"/>
            <rFont val="Tahoma"/>
            <charset val="1"/>
          </rPr>
          <t>Prisjusterat avtalstart</t>
        </r>
      </text>
    </comment>
    <comment ref="W11" authorId="0" shapeId="0" xr:uid="{44B2F89E-BF46-491F-AF46-C5327BD9E9EA}">
      <text>
        <r>
          <rPr>
            <b/>
            <sz val="9"/>
            <color indexed="81"/>
            <rFont val="Tahoma"/>
            <charset val="1"/>
          </rPr>
          <t>Prisjusterat avtalstart</t>
        </r>
      </text>
    </comment>
    <comment ref="X11" authorId="0" shapeId="0" xr:uid="{0118FA40-EB58-45A7-9DFE-C59FF25A093D}">
      <text>
        <r>
          <rPr>
            <b/>
            <sz val="9"/>
            <color indexed="81"/>
            <rFont val="Tahoma"/>
            <charset val="1"/>
          </rPr>
          <t>Prisjusterat avtalstart</t>
        </r>
      </text>
    </comment>
    <comment ref="AL11" authorId="0" shapeId="0" xr:uid="{A1E701EE-AECE-4AB6-A60C-518F1BC4E363}">
      <text>
        <r>
          <rPr>
            <b/>
            <sz val="9"/>
            <color indexed="81"/>
            <rFont val="Tahoma"/>
            <family val="2"/>
          </rPr>
          <t>Prisjusterat avtalstart</t>
        </r>
      </text>
    </comment>
    <comment ref="AT11" authorId="0" shapeId="0" xr:uid="{699D5F25-D270-48FF-AE12-DC0D783FAED9}">
      <text>
        <r>
          <rPr>
            <b/>
            <sz val="9"/>
            <color indexed="81"/>
            <rFont val="Tahoma"/>
            <family val="2"/>
          </rPr>
          <t>Prisjusterat avtalstart</t>
        </r>
      </text>
    </comment>
    <comment ref="AU11" authorId="0" shapeId="0" xr:uid="{759A4CAE-E0F0-43C7-8446-C777478A45EA}">
      <text>
        <r>
          <rPr>
            <b/>
            <sz val="9"/>
            <color indexed="81"/>
            <rFont val="Tahoma"/>
            <family val="2"/>
          </rPr>
          <t>Prisjusterat avtalstart</t>
        </r>
      </text>
    </comment>
    <comment ref="AV11" authorId="0" shapeId="0" xr:uid="{0F76D8C7-3F23-4722-AD86-F88940D19601}">
      <text>
        <r>
          <rPr>
            <b/>
            <sz val="9"/>
            <color indexed="81"/>
            <rFont val="Tahoma"/>
            <family val="2"/>
          </rPr>
          <t>Prisjusterat avtalstart</t>
        </r>
      </text>
    </comment>
    <comment ref="AX11" authorId="0" shapeId="0" xr:uid="{409738C9-6D28-451E-BF8B-75DC57DC60D8}">
      <text>
        <r>
          <rPr>
            <b/>
            <sz val="9"/>
            <color indexed="81"/>
            <rFont val="Tahoma"/>
            <family val="2"/>
          </rPr>
          <t>Prisjusterat avtalstart</t>
        </r>
      </text>
    </comment>
    <comment ref="BF11" authorId="0" shapeId="0" xr:uid="{6EB31BE8-868C-4DBF-9560-BC59E64E94D8}">
      <text>
        <r>
          <rPr>
            <b/>
            <sz val="9"/>
            <color indexed="81"/>
            <rFont val="Tahoma"/>
            <family val="2"/>
          </rPr>
          <t>Prisjusterat avtalstart</t>
        </r>
      </text>
    </comment>
    <comment ref="BG11" authorId="0" shapeId="0" xr:uid="{E3985F92-1339-464C-B7EA-E02539E29B2C}">
      <text>
        <r>
          <rPr>
            <b/>
            <sz val="9"/>
            <color indexed="81"/>
            <rFont val="Tahoma"/>
            <family val="2"/>
          </rPr>
          <t>Prisjusterat avtalstart</t>
        </r>
      </text>
    </comment>
    <comment ref="BH11" authorId="0" shapeId="0" xr:uid="{E9A1EEC4-132D-4ACD-B9AC-F94872F013B4}">
      <text>
        <r>
          <rPr>
            <b/>
            <sz val="9"/>
            <color indexed="81"/>
            <rFont val="Tahoma"/>
            <family val="2"/>
          </rPr>
          <t>Prisjusterat avtalstart</t>
        </r>
      </text>
    </comment>
    <comment ref="BJ11" authorId="0" shapeId="0" xr:uid="{34846F00-A9D5-44C3-A96C-8EB12689D767}">
      <text>
        <r>
          <rPr>
            <b/>
            <sz val="9"/>
            <color indexed="81"/>
            <rFont val="Tahoma"/>
            <family val="2"/>
          </rPr>
          <t>Prisjusterat avtalstart</t>
        </r>
      </text>
    </comment>
    <comment ref="BR11" authorId="0" shapeId="0" xr:uid="{740CB461-79A8-445E-BCB7-E5FB44BCFA53}">
      <text>
        <r>
          <rPr>
            <b/>
            <sz val="9"/>
            <color indexed="81"/>
            <rFont val="Tahoma"/>
            <family val="2"/>
          </rPr>
          <t>Prisjusterat avtalstart</t>
        </r>
      </text>
    </comment>
    <comment ref="BS11" authorId="0" shapeId="0" xr:uid="{EBAED379-5F04-45CF-9B85-A1386C16A9BF}">
      <text>
        <r>
          <rPr>
            <b/>
            <sz val="9"/>
            <color indexed="81"/>
            <rFont val="Tahoma"/>
            <family val="2"/>
          </rPr>
          <t>Prisjusterat avtalstart</t>
        </r>
      </text>
    </comment>
    <comment ref="BT11" authorId="0" shapeId="0" xr:uid="{CBBE5724-D088-43C1-B5B9-A5DFB3F76D0B}">
      <text>
        <r>
          <rPr>
            <b/>
            <sz val="9"/>
            <color indexed="81"/>
            <rFont val="Tahoma"/>
            <family val="2"/>
          </rPr>
          <t>Prisjusterat avtalstart</t>
        </r>
      </text>
    </comment>
    <comment ref="BV11" authorId="0" shapeId="0" xr:uid="{AB975E7B-A673-4458-85CD-00FD14ACB006}">
      <text>
        <r>
          <rPr>
            <b/>
            <sz val="9"/>
            <color indexed="81"/>
            <rFont val="Tahoma"/>
            <family val="2"/>
          </rPr>
          <t>Prisjusterat avtalstart</t>
        </r>
      </text>
    </comment>
    <comment ref="CE11" authorId="0" shapeId="0" xr:uid="{72047DDF-B05B-41D8-ABBF-B1F06F6022B8}">
      <text>
        <r>
          <rPr>
            <b/>
            <sz val="9"/>
            <color indexed="81"/>
            <rFont val="Tahoma"/>
            <family val="2"/>
          </rPr>
          <t>Prisjusterat avtalstart</t>
        </r>
      </text>
    </comment>
    <comment ref="CF11" authorId="0" shapeId="0" xr:uid="{3B5FF093-7038-4737-8A45-6AEDC9F172A9}">
      <text>
        <r>
          <rPr>
            <b/>
            <sz val="9"/>
            <color indexed="81"/>
            <rFont val="Tahoma"/>
            <family val="2"/>
          </rPr>
          <t>Prisjusterat avtalstart</t>
        </r>
      </text>
    </comment>
    <comment ref="B12" authorId="0" shapeId="0" xr:uid="{4B407963-20D3-43C9-9F10-327B8675BBC6}">
      <text>
        <r>
          <rPr>
            <b/>
            <sz val="9"/>
            <color indexed="81"/>
            <rFont val="Tahoma"/>
            <charset val="1"/>
          </rPr>
          <t>Prisjusterat avtalstart</t>
        </r>
      </text>
    </comment>
    <comment ref="K12" authorId="0" shapeId="0" xr:uid="{BB15D4E4-28E2-4D63-B984-A686FA3A549C}">
      <text>
        <r>
          <rPr>
            <b/>
            <sz val="9"/>
            <color indexed="81"/>
            <rFont val="Tahoma"/>
            <charset val="1"/>
          </rPr>
          <t>Prisjusterat avtalstart</t>
        </r>
      </text>
    </comment>
    <comment ref="L12" authorId="0" shapeId="0" xr:uid="{A44F1B08-1303-4E4A-BEFD-6F735EAA6BCE}">
      <text>
        <r>
          <rPr>
            <b/>
            <sz val="9"/>
            <color indexed="81"/>
            <rFont val="Tahoma"/>
            <charset val="1"/>
          </rPr>
          <t>Prisjusterat avtalstart</t>
        </r>
      </text>
    </comment>
    <comment ref="N12" authorId="0" shapeId="0" xr:uid="{D32562F0-FC82-47D4-88F6-4758C2B10D7C}">
      <text>
        <r>
          <rPr>
            <b/>
            <sz val="9"/>
            <color indexed="81"/>
            <rFont val="Tahoma"/>
            <charset val="1"/>
          </rPr>
          <t>Prisjusterat avtalstart</t>
        </r>
      </text>
    </comment>
    <comment ref="V12" authorId="0" shapeId="0" xr:uid="{73BB9C0C-AB3F-4CF9-B230-FFDCCBCB3353}">
      <text>
        <r>
          <rPr>
            <b/>
            <sz val="9"/>
            <color indexed="81"/>
            <rFont val="Tahoma"/>
            <charset val="1"/>
          </rPr>
          <t>Prisjusterat avtalstart</t>
        </r>
      </text>
    </comment>
    <comment ref="W12" authorId="0" shapeId="0" xr:uid="{34077518-C421-475D-85A6-B30F46FD84BF}">
      <text>
        <r>
          <rPr>
            <b/>
            <sz val="9"/>
            <color indexed="81"/>
            <rFont val="Tahoma"/>
            <charset val="1"/>
          </rPr>
          <t>Prisjusterat avtalstart</t>
        </r>
      </text>
    </comment>
    <comment ref="X12" authorId="0" shapeId="0" xr:uid="{ECFA0F59-4D71-4381-BA27-D089903FFA53}">
      <text>
        <r>
          <rPr>
            <b/>
            <sz val="9"/>
            <color indexed="81"/>
            <rFont val="Tahoma"/>
            <charset val="1"/>
          </rPr>
          <t>Prisjusterat avtalstart</t>
        </r>
      </text>
    </comment>
    <comment ref="AL12" authorId="0" shapeId="0" xr:uid="{B5196DA3-C040-427D-9F57-B200B1D03C6A}">
      <text>
        <r>
          <rPr>
            <b/>
            <sz val="9"/>
            <color indexed="81"/>
            <rFont val="Tahoma"/>
            <family val="2"/>
          </rPr>
          <t>Prisjusterat avtalstart</t>
        </r>
      </text>
    </comment>
    <comment ref="AT12" authorId="0" shapeId="0" xr:uid="{1650481A-9F2E-4F47-A95B-81AD4EA80D4F}">
      <text>
        <r>
          <rPr>
            <b/>
            <sz val="9"/>
            <color indexed="81"/>
            <rFont val="Tahoma"/>
            <family val="2"/>
          </rPr>
          <t>Prisjusterat avtalstart</t>
        </r>
      </text>
    </comment>
    <comment ref="AU12" authorId="0" shapeId="0" xr:uid="{5E1268C9-723E-4EC4-BFE0-3D1066936E26}">
      <text>
        <r>
          <rPr>
            <b/>
            <sz val="9"/>
            <color indexed="81"/>
            <rFont val="Tahoma"/>
            <family val="2"/>
          </rPr>
          <t>Prisjusterat avtalstart</t>
        </r>
      </text>
    </comment>
    <comment ref="AV12" authorId="0" shapeId="0" xr:uid="{92336059-FDB9-4977-B1CC-9B9C5212BBFE}">
      <text>
        <r>
          <rPr>
            <b/>
            <sz val="9"/>
            <color indexed="81"/>
            <rFont val="Tahoma"/>
            <family val="2"/>
          </rPr>
          <t>Prisjusterat avtalstart</t>
        </r>
      </text>
    </comment>
    <comment ref="AX12" authorId="0" shapeId="0" xr:uid="{644C7CCA-4F4A-4F81-8370-D04DB43D4578}">
      <text>
        <r>
          <rPr>
            <b/>
            <sz val="9"/>
            <color indexed="81"/>
            <rFont val="Tahoma"/>
            <family val="2"/>
          </rPr>
          <t>Prisjusterat avtalstart</t>
        </r>
      </text>
    </comment>
    <comment ref="BF12" authorId="0" shapeId="0" xr:uid="{7C387F52-AB32-46A0-AA54-BD137A2EDCC7}">
      <text>
        <r>
          <rPr>
            <b/>
            <sz val="9"/>
            <color indexed="81"/>
            <rFont val="Tahoma"/>
            <family val="2"/>
          </rPr>
          <t>Prisjusterat avtalstart</t>
        </r>
      </text>
    </comment>
    <comment ref="BG12" authorId="0" shapeId="0" xr:uid="{CAA5036C-A6CE-42EA-8D31-2E14FBF4A069}">
      <text>
        <r>
          <rPr>
            <b/>
            <sz val="9"/>
            <color indexed="81"/>
            <rFont val="Tahoma"/>
            <family val="2"/>
          </rPr>
          <t>Prisjusterat avtalstart</t>
        </r>
      </text>
    </comment>
    <comment ref="BH12" authorId="0" shapeId="0" xr:uid="{D816C7BA-2A82-44D2-8E7F-7ACF0738DE3E}">
      <text>
        <r>
          <rPr>
            <b/>
            <sz val="9"/>
            <color indexed="81"/>
            <rFont val="Tahoma"/>
            <family val="2"/>
          </rPr>
          <t>Prisjusterat avtalstart</t>
        </r>
      </text>
    </comment>
    <comment ref="BJ12" authorId="0" shapeId="0" xr:uid="{C826FB28-22FF-4FC7-9AF9-4C6BFDBCE138}">
      <text>
        <r>
          <rPr>
            <b/>
            <sz val="9"/>
            <color indexed="81"/>
            <rFont val="Tahoma"/>
            <family val="2"/>
          </rPr>
          <t>Prisjusterat avtalstart</t>
        </r>
      </text>
    </comment>
    <comment ref="BR12" authorId="0" shapeId="0" xr:uid="{E543290F-0C85-44E0-AB13-3715B3BF558A}">
      <text>
        <r>
          <rPr>
            <b/>
            <sz val="9"/>
            <color indexed="81"/>
            <rFont val="Tahoma"/>
            <family val="2"/>
          </rPr>
          <t>Prisjusterat avtalstart</t>
        </r>
      </text>
    </comment>
    <comment ref="BS12" authorId="0" shapeId="0" xr:uid="{2194F549-304F-4157-BC9C-93E04C205E69}">
      <text>
        <r>
          <rPr>
            <b/>
            <sz val="9"/>
            <color indexed="81"/>
            <rFont val="Tahoma"/>
            <family val="2"/>
          </rPr>
          <t>Prisjusterat avtalstart</t>
        </r>
      </text>
    </comment>
    <comment ref="BT12" authorId="0" shapeId="0" xr:uid="{00D8EDF1-A27E-4509-BC37-6AE5225F83DA}">
      <text>
        <r>
          <rPr>
            <b/>
            <sz val="9"/>
            <color indexed="81"/>
            <rFont val="Tahoma"/>
            <family val="2"/>
          </rPr>
          <t>Prisjusterat avtalstart</t>
        </r>
      </text>
    </comment>
    <comment ref="BV12" authorId="0" shapeId="0" xr:uid="{57D4B7EA-811D-4333-8B3F-152480DCA8EF}">
      <text>
        <r>
          <rPr>
            <b/>
            <sz val="9"/>
            <color indexed="81"/>
            <rFont val="Tahoma"/>
            <family val="2"/>
          </rPr>
          <t>Prisjusterat avtalstart</t>
        </r>
      </text>
    </comment>
    <comment ref="CE12" authorId="0" shapeId="0" xr:uid="{46552FB2-E00A-4BB5-A30B-9A00CF5481B7}">
      <text>
        <r>
          <rPr>
            <b/>
            <sz val="9"/>
            <color indexed="81"/>
            <rFont val="Tahoma"/>
            <family val="2"/>
          </rPr>
          <t>Prisjusterat avtalstart</t>
        </r>
      </text>
    </comment>
    <comment ref="CF12" authorId="0" shapeId="0" xr:uid="{F5E30322-BF7B-4ABA-B720-8C26307D8368}">
      <text>
        <r>
          <rPr>
            <b/>
            <sz val="9"/>
            <color indexed="81"/>
            <rFont val="Tahoma"/>
            <family val="2"/>
          </rPr>
          <t>Prisjusterat avtalstart</t>
        </r>
      </text>
    </comment>
    <comment ref="B13" authorId="0" shapeId="0" xr:uid="{C9D95DCA-2288-4963-A0B5-54D56B515839}">
      <text>
        <r>
          <rPr>
            <b/>
            <sz val="9"/>
            <color indexed="81"/>
            <rFont val="Tahoma"/>
            <charset val="1"/>
          </rPr>
          <t>Prisjusterat avtalstart</t>
        </r>
      </text>
    </comment>
    <comment ref="K13" authorId="0" shapeId="0" xr:uid="{DB8DF9F4-6630-4861-9F10-1F27A34331E4}">
      <text>
        <r>
          <rPr>
            <b/>
            <sz val="9"/>
            <color indexed="81"/>
            <rFont val="Tahoma"/>
            <charset val="1"/>
          </rPr>
          <t>Prisjusterat avtalstart</t>
        </r>
      </text>
    </comment>
    <comment ref="L13" authorId="0" shapeId="0" xr:uid="{931AF6F2-3AEB-4B92-8BA9-903995EC5CA0}">
      <text>
        <r>
          <rPr>
            <b/>
            <sz val="9"/>
            <color indexed="81"/>
            <rFont val="Tahoma"/>
            <charset val="1"/>
          </rPr>
          <t>Prisjusterat avtalstart</t>
        </r>
      </text>
    </comment>
    <comment ref="N13" authorId="0" shapeId="0" xr:uid="{985CCADE-5228-4783-BB97-F95730B3D395}">
      <text>
        <r>
          <rPr>
            <b/>
            <sz val="9"/>
            <color indexed="81"/>
            <rFont val="Tahoma"/>
            <charset val="1"/>
          </rPr>
          <t>Prisjusterat avtalstart</t>
        </r>
      </text>
    </comment>
    <comment ref="V13" authorId="0" shapeId="0" xr:uid="{5ABC8330-44E1-4374-A2BD-F9A52F827A35}">
      <text>
        <r>
          <rPr>
            <b/>
            <sz val="9"/>
            <color indexed="81"/>
            <rFont val="Tahoma"/>
            <charset val="1"/>
          </rPr>
          <t>Prisjusterat avtalstart</t>
        </r>
      </text>
    </comment>
    <comment ref="W13" authorId="0" shapeId="0" xr:uid="{E23DBD9A-C912-4B22-AF55-471B025F42D9}">
      <text>
        <r>
          <rPr>
            <b/>
            <sz val="9"/>
            <color indexed="81"/>
            <rFont val="Tahoma"/>
            <charset val="1"/>
          </rPr>
          <t>Prisjusterat avtalstart</t>
        </r>
      </text>
    </comment>
    <comment ref="X13" authorId="0" shapeId="0" xr:uid="{E903BEA1-DDE9-4A89-8ED8-7A8CEBB9C011}">
      <text>
        <r>
          <rPr>
            <b/>
            <sz val="9"/>
            <color indexed="81"/>
            <rFont val="Tahoma"/>
            <charset val="1"/>
          </rPr>
          <t>Prisjusterat avtalstart</t>
        </r>
      </text>
    </comment>
    <comment ref="AL13" authorId="0" shapeId="0" xr:uid="{7337B422-191D-46AC-95E1-43D02B144117}">
      <text>
        <r>
          <rPr>
            <b/>
            <sz val="9"/>
            <color indexed="81"/>
            <rFont val="Tahoma"/>
            <family val="2"/>
          </rPr>
          <t>Prisjusterat avtalstart</t>
        </r>
      </text>
    </comment>
    <comment ref="AT13" authorId="0" shapeId="0" xr:uid="{DBA00F39-7EC8-485C-B556-29156BDCD959}">
      <text>
        <r>
          <rPr>
            <b/>
            <sz val="9"/>
            <color indexed="81"/>
            <rFont val="Tahoma"/>
            <family val="2"/>
          </rPr>
          <t>Prisjusterat avtalstart</t>
        </r>
      </text>
    </comment>
    <comment ref="AU13" authorId="0" shapeId="0" xr:uid="{A8666823-0D6F-454F-8ED1-E7523F5BD60E}">
      <text>
        <r>
          <rPr>
            <b/>
            <sz val="9"/>
            <color indexed="81"/>
            <rFont val="Tahoma"/>
            <family val="2"/>
          </rPr>
          <t>Prisjusterat avtalstart</t>
        </r>
      </text>
    </comment>
    <comment ref="AV13" authorId="0" shapeId="0" xr:uid="{CDF51316-6C50-47C7-921C-CB225FDEBA26}">
      <text>
        <r>
          <rPr>
            <b/>
            <sz val="9"/>
            <color indexed="81"/>
            <rFont val="Tahoma"/>
            <family val="2"/>
          </rPr>
          <t>Prisjusterat avtalstart</t>
        </r>
      </text>
    </comment>
    <comment ref="AX13" authorId="0" shapeId="0" xr:uid="{07DE06E9-6E0A-4488-A4B7-A7D2FFB7D431}">
      <text>
        <r>
          <rPr>
            <b/>
            <sz val="9"/>
            <color indexed="81"/>
            <rFont val="Tahoma"/>
            <family val="2"/>
          </rPr>
          <t>Prisjusterat avtalstart</t>
        </r>
      </text>
    </comment>
    <comment ref="BF13" authorId="0" shapeId="0" xr:uid="{F73739E7-E22E-46E2-A847-8FB6F4F694B7}">
      <text>
        <r>
          <rPr>
            <b/>
            <sz val="9"/>
            <color indexed="81"/>
            <rFont val="Tahoma"/>
            <family val="2"/>
          </rPr>
          <t>Prisjusterat avtalstart</t>
        </r>
      </text>
    </comment>
    <comment ref="BG13" authorId="0" shapeId="0" xr:uid="{CEFFAD0F-0C72-4969-A2BF-F4FA277D4EC0}">
      <text>
        <r>
          <rPr>
            <b/>
            <sz val="9"/>
            <color indexed="81"/>
            <rFont val="Tahoma"/>
            <family val="2"/>
          </rPr>
          <t>Prisjusterat avtalstart</t>
        </r>
      </text>
    </comment>
    <comment ref="BH13" authorId="0" shapeId="0" xr:uid="{9D1CF18A-8903-4F60-ACF6-A8FC45AB9CC5}">
      <text>
        <r>
          <rPr>
            <b/>
            <sz val="9"/>
            <color indexed="81"/>
            <rFont val="Tahoma"/>
            <family val="2"/>
          </rPr>
          <t>Prisjusterat avtalstart</t>
        </r>
      </text>
    </comment>
    <comment ref="BJ13" authorId="0" shapeId="0" xr:uid="{28C63AA6-E3C1-4331-8683-D5EC7968708B}">
      <text>
        <r>
          <rPr>
            <b/>
            <sz val="9"/>
            <color indexed="81"/>
            <rFont val="Tahoma"/>
            <family val="2"/>
          </rPr>
          <t>Prisjusterat avtalstart</t>
        </r>
      </text>
    </comment>
    <comment ref="BR13" authorId="0" shapeId="0" xr:uid="{ACBF2342-E922-4D8C-92AB-2637C08E38AA}">
      <text>
        <r>
          <rPr>
            <b/>
            <sz val="9"/>
            <color indexed="81"/>
            <rFont val="Tahoma"/>
            <family val="2"/>
          </rPr>
          <t>Prisjusterat avtalstart</t>
        </r>
      </text>
    </comment>
    <comment ref="BS13" authorId="0" shapeId="0" xr:uid="{8ED93299-D31C-4B21-882A-4AB85FA70404}">
      <text>
        <r>
          <rPr>
            <b/>
            <sz val="9"/>
            <color indexed="81"/>
            <rFont val="Tahoma"/>
            <family val="2"/>
          </rPr>
          <t>Prisjusterat avtalstart</t>
        </r>
      </text>
    </comment>
    <comment ref="BT13" authorId="0" shapeId="0" xr:uid="{FA1101A1-BE09-4AC0-ADA5-84DD7928953C}">
      <text>
        <r>
          <rPr>
            <b/>
            <sz val="9"/>
            <color indexed="81"/>
            <rFont val="Tahoma"/>
            <family val="2"/>
          </rPr>
          <t>Prisjusterat avtalstart</t>
        </r>
      </text>
    </comment>
    <comment ref="BV13" authorId="0" shapeId="0" xr:uid="{A13B47CF-39F4-4172-A1D8-7C9047ED95A4}">
      <text>
        <r>
          <rPr>
            <b/>
            <sz val="9"/>
            <color indexed="81"/>
            <rFont val="Tahoma"/>
            <family val="2"/>
          </rPr>
          <t>Prisjusterat avtalstart</t>
        </r>
      </text>
    </comment>
    <comment ref="CE13" authorId="0" shapeId="0" xr:uid="{1B6AD531-9EEF-4FBC-8140-2DBB4959D56B}">
      <text>
        <r>
          <rPr>
            <b/>
            <sz val="9"/>
            <color indexed="81"/>
            <rFont val="Tahoma"/>
            <family val="2"/>
          </rPr>
          <t>Prisjusterat avtalstart</t>
        </r>
      </text>
    </comment>
    <comment ref="CF13" authorId="0" shapeId="0" xr:uid="{E9350F9E-339E-4D36-B8F9-F2A56EF10E1B}">
      <text>
        <r>
          <rPr>
            <b/>
            <sz val="9"/>
            <color indexed="81"/>
            <rFont val="Tahoma"/>
            <family val="2"/>
          </rPr>
          <t>Prisjusterat avtalstart</t>
        </r>
      </text>
    </comment>
    <comment ref="B14" authorId="0" shapeId="0" xr:uid="{0698C7FD-9F49-4479-B7D7-68C69EB3F0B2}">
      <text>
        <r>
          <rPr>
            <b/>
            <sz val="9"/>
            <color indexed="81"/>
            <rFont val="Tahoma"/>
            <charset val="1"/>
          </rPr>
          <t>Prisjusterat avtalstart</t>
        </r>
      </text>
    </comment>
    <comment ref="K14" authorId="0" shapeId="0" xr:uid="{7F5540B6-1BBA-48B1-B1E7-8DA3C3290369}">
      <text>
        <r>
          <rPr>
            <b/>
            <sz val="9"/>
            <color indexed="81"/>
            <rFont val="Tahoma"/>
            <charset val="1"/>
          </rPr>
          <t>Prisjusterat avtalstart</t>
        </r>
      </text>
    </comment>
    <comment ref="L14" authorId="0" shapeId="0" xr:uid="{527BC64B-BC46-4E57-9574-BE1369750791}">
      <text>
        <r>
          <rPr>
            <b/>
            <sz val="9"/>
            <color indexed="81"/>
            <rFont val="Tahoma"/>
            <charset val="1"/>
          </rPr>
          <t>Prisjusterat avtalstart</t>
        </r>
      </text>
    </comment>
    <comment ref="N14" authorId="0" shapeId="0" xr:uid="{F3BBD62F-EBD6-409F-A2C7-9B3FD977ECB1}">
      <text>
        <r>
          <rPr>
            <b/>
            <sz val="9"/>
            <color indexed="81"/>
            <rFont val="Tahoma"/>
            <charset val="1"/>
          </rPr>
          <t>Prisjusterat avtalstart</t>
        </r>
      </text>
    </comment>
    <comment ref="V14" authorId="0" shapeId="0" xr:uid="{7B2CF1A3-E414-4997-86BE-FD7792A448B2}">
      <text>
        <r>
          <rPr>
            <b/>
            <sz val="9"/>
            <color indexed="81"/>
            <rFont val="Tahoma"/>
            <charset val="1"/>
          </rPr>
          <t>Prisjusterat avtalstart</t>
        </r>
      </text>
    </comment>
    <comment ref="W14" authorId="0" shapeId="0" xr:uid="{D565DF94-D3F3-4FCD-9EB0-2B183578F98D}">
      <text>
        <r>
          <rPr>
            <b/>
            <sz val="9"/>
            <color indexed="81"/>
            <rFont val="Tahoma"/>
            <charset val="1"/>
          </rPr>
          <t>Prisjusterat avtalstart</t>
        </r>
      </text>
    </comment>
    <comment ref="X14" authorId="0" shapeId="0" xr:uid="{EA1A0B11-3A17-408C-B6F7-A104458515B9}">
      <text>
        <r>
          <rPr>
            <b/>
            <sz val="9"/>
            <color indexed="81"/>
            <rFont val="Tahoma"/>
            <charset val="1"/>
          </rPr>
          <t>Prisjusterat avtalstart</t>
        </r>
      </text>
    </comment>
    <comment ref="AL14" authorId="0" shapeId="0" xr:uid="{EBD90073-FA70-4B4A-9C2B-BC650194B25C}">
      <text>
        <r>
          <rPr>
            <b/>
            <sz val="9"/>
            <color indexed="81"/>
            <rFont val="Tahoma"/>
            <family val="2"/>
          </rPr>
          <t>Prisjusterat avtalstart</t>
        </r>
      </text>
    </comment>
    <comment ref="AT14" authorId="0" shapeId="0" xr:uid="{D62FA1F7-1E01-45E7-B217-141BF1086CEA}">
      <text>
        <r>
          <rPr>
            <b/>
            <sz val="9"/>
            <color indexed="81"/>
            <rFont val="Tahoma"/>
            <family val="2"/>
          </rPr>
          <t>Prisjusterat avtalstart</t>
        </r>
      </text>
    </comment>
    <comment ref="AU14" authorId="0" shapeId="0" xr:uid="{56B324BB-379B-4CF1-9190-92608F62B301}">
      <text>
        <r>
          <rPr>
            <b/>
            <sz val="9"/>
            <color indexed="81"/>
            <rFont val="Tahoma"/>
            <family val="2"/>
          </rPr>
          <t>Prisjusterat avtalstart</t>
        </r>
      </text>
    </comment>
    <comment ref="AV14" authorId="0" shapeId="0" xr:uid="{2012C982-ABDA-473A-B12E-76EB11889AA7}">
      <text>
        <r>
          <rPr>
            <b/>
            <sz val="9"/>
            <color indexed="81"/>
            <rFont val="Tahoma"/>
            <family val="2"/>
          </rPr>
          <t>Prisjusterat avtalstart</t>
        </r>
      </text>
    </comment>
    <comment ref="AX14" authorId="0" shapeId="0" xr:uid="{6F5063B9-2B8B-4DF2-B68D-23891C1245E1}">
      <text>
        <r>
          <rPr>
            <b/>
            <sz val="9"/>
            <color indexed="81"/>
            <rFont val="Tahoma"/>
            <family val="2"/>
          </rPr>
          <t>Prisjusterat avtalstart</t>
        </r>
      </text>
    </comment>
    <comment ref="BF14" authorId="0" shapeId="0" xr:uid="{6F026549-4278-47D7-ADC3-0F0516D391C3}">
      <text>
        <r>
          <rPr>
            <b/>
            <sz val="9"/>
            <color indexed="81"/>
            <rFont val="Tahoma"/>
            <family val="2"/>
          </rPr>
          <t>Prisjusterat avtalstart</t>
        </r>
      </text>
    </comment>
    <comment ref="BG14" authorId="0" shapeId="0" xr:uid="{49FA71AB-0FB5-436F-86CB-6FB7EA10B779}">
      <text>
        <r>
          <rPr>
            <b/>
            <sz val="9"/>
            <color indexed="81"/>
            <rFont val="Tahoma"/>
            <family val="2"/>
          </rPr>
          <t>Prisjusterat avtalstart</t>
        </r>
      </text>
    </comment>
    <comment ref="BH14" authorId="0" shapeId="0" xr:uid="{9923430D-9264-4417-A0F1-102F5A0A95FE}">
      <text>
        <r>
          <rPr>
            <b/>
            <sz val="9"/>
            <color indexed="81"/>
            <rFont val="Tahoma"/>
            <family val="2"/>
          </rPr>
          <t>Prisjusterat avtalstart</t>
        </r>
      </text>
    </comment>
    <comment ref="BJ14" authorId="0" shapeId="0" xr:uid="{52AAC4D4-3FE2-4F23-BF62-34B81E84D202}">
      <text>
        <r>
          <rPr>
            <b/>
            <sz val="9"/>
            <color indexed="81"/>
            <rFont val="Tahoma"/>
            <family val="2"/>
          </rPr>
          <t>Prisjusterat avtalstart</t>
        </r>
      </text>
    </comment>
    <comment ref="BS14" authorId="0" shapeId="0" xr:uid="{18290B64-8B97-42DF-8C8E-7629DB1D9CD3}">
      <text>
        <r>
          <rPr>
            <b/>
            <sz val="9"/>
            <color indexed="81"/>
            <rFont val="Tahoma"/>
            <family val="2"/>
          </rPr>
          <t>Prisjusterat avtalstart</t>
        </r>
      </text>
    </comment>
    <comment ref="BT14" authorId="0" shapeId="0" xr:uid="{71323AB6-DAE7-4B09-BD6A-529B625AF417}">
      <text>
        <r>
          <rPr>
            <b/>
            <sz val="9"/>
            <color indexed="81"/>
            <rFont val="Tahoma"/>
            <family val="2"/>
          </rPr>
          <t>Prisjusterat avtalstart</t>
        </r>
      </text>
    </comment>
    <comment ref="BV14" authorId="0" shapeId="0" xr:uid="{4E14774E-513F-4980-AF8F-F83ED3A2B453}">
      <text>
        <r>
          <rPr>
            <b/>
            <sz val="9"/>
            <color indexed="81"/>
            <rFont val="Tahoma"/>
            <family val="2"/>
          </rPr>
          <t>Prisjusterat avtalstart</t>
        </r>
      </text>
    </comment>
    <comment ref="CE14" authorId="0" shapeId="0" xr:uid="{80296093-E788-4B94-8D66-93A8BA829607}">
      <text>
        <r>
          <rPr>
            <b/>
            <sz val="9"/>
            <color indexed="81"/>
            <rFont val="Tahoma"/>
            <family val="2"/>
          </rPr>
          <t>Prisjusterat avtalstart</t>
        </r>
      </text>
    </comment>
    <comment ref="CF14" authorId="0" shapeId="0" xr:uid="{5C988DBA-22DE-45E6-89E8-F839B26D9E47}">
      <text>
        <r>
          <rPr>
            <b/>
            <sz val="9"/>
            <color indexed="81"/>
            <rFont val="Tahoma"/>
            <family val="2"/>
          </rPr>
          <t>Prisjusterat avtalstart</t>
        </r>
      </text>
    </comment>
    <comment ref="A23" authorId="1" shapeId="0" xr:uid="{DAEF75A4-4899-4F85-A9A7-0025C41DD987}">
      <text>
        <r>
          <rPr>
            <b/>
            <sz val="9"/>
            <color indexed="81"/>
            <rFont val="Tahoma"/>
            <family val="2"/>
          </rPr>
          <t xml:space="preserve">Specifikation:
</t>
        </r>
        <r>
          <rPr>
            <sz val="9"/>
            <color indexed="81"/>
            <rFont val="Tahoma"/>
            <family val="2"/>
          </rPr>
          <t xml:space="preserve">Ska vara avsedd för professionellt bruk och kontinuerlig drift; 24/7.
Ljusstyrka minst 500 nits (cd/m2)
Inbyggd mediaspelare alt. OPS-slot med mediaspelare.
Antireflexbehandlad yta. 
Minst två digitala bildingångar: HDMI x 2. 
Inbyggda högtalare minst 10W x 2. 
RJ45 för styrning via nätverk.
Autostart vid detektering av signal på någon ingång, växling till aktiv ingång.
Tid till avstängning ska kunna ställas in
Minst 1 USB A 2.0 anslutning 
</t>
        </r>
      </text>
    </comment>
    <comment ref="G23" authorId="0" shapeId="0" xr:uid="{D24D1A33-2709-4374-A543-05FF4F931396}">
      <text>
        <r>
          <rPr>
            <sz val="9"/>
            <color indexed="81"/>
            <rFont val="Tahoma"/>
            <family val="2"/>
          </rPr>
          <t>Med installation/montering sätts den nya utrustningen på plats och testas samt bortforsling av embalage och överblivet material.</t>
        </r>
      </text>
    </comment>
    <comment ref="S23" authorId="0" shapeId="0" xr:uid="{6E8C49CC-C3E4-49A2-B261-9F56F98FE851}">
      <text>
        <r>
          <rPr>
            <sz val="9"/>
            <color indexed="81"/>
            <rFont val="Tahoma"/>
            <family val="2"/>
          </rPr>
          <t>Med installation/montering sätts den nya utrustningen på plats och testas samt bortforsling av embalage och överblivet material.</t>
        </r>
      </text>
    </comment>
    <comment ref="AE23" authorId="0" shapeId="0" xr:uid="{05CB3466-32CE-47C3-B93B-8E9FA1023FDE}">
      <text>
        <r>
          <rPr>
            <sz val="9"/>
            <color indexed="81"/>
            <rFont val="Tahoma"/>
            <family val="2"/>
          </rPr>
          <t>Med installation/montering sätts den nya utrustningen på plats och testas samt bortforsling av embalage och överblivet material.</t>
        </r>
      </text>
    </comment>
    <comment ref="AQ23" authorId="0" shapeId="0" xr:uid="{F3985506-1474-496B-82CF-21561E47E5C9}">
      <text>
        <r>
          <rPr>
            <sz val="9"/>
            <color indexed="81"/>
            <rFont val="Tahoma"/>
            <family val="2"/>
          </rPr>
          <t>Med installation/montering sätts den nya utrustningen på plats och testas samt bortforsling av embalage och överblivet material.</t>
        </r>
      </text>
    </comment>
    <comment ref="BC23" authorId="0" shapeId="0" xr:uid="{0D5E22EB-CEAE-4C08-ACF5-FB45DEF76AE3}">
      <text>
        <r>
          <rPr>
            <sz val="9"/>
            <color indexed="81"/>
            <rFont val="Tahoma"/>
            <family val="2"/>
          </rPr>
          <t>Med installation/montering sätts den nya utrustningen på plats och testas samt bortforsling av embalage och överblivet material.</t>
        </r>
      </text>
    </comment>
    <comment ref="BO23" authorId="0" shapeId="0" xr:uid="{C21C7325-3511-40EF-B06E-16AD5A029354}">
      <text>
        <r>
          <rPr>
            <sz val="9"/>
            <color indexed="81"/>
            <rFont val="Tahoma"/>
            <family val="2"/>
          </rPr>
          <t>Med installation/montering sätts den nya utrustningen på plats och testas samt bortforsling av embalage och överblivet material.</t>
        </r>
      </text>
    </comment>
    <comment ref="CA23" authorId="0" shapeId="0" xr:uid="{C16A4006-6B3C-48C4-8428-EFC5AF67D27C}">
      <text>
        <r>
          <rPr>
            <sz val="9"/>
            <color indexed="81"/>
            <rFont val="Tahoma"/>
            <family val="2"/>
          </rPr>
          <t>Med installation/montering sätts den nya utrustningen på plats och testas samt bortforsling av embalage och överblivet material.</t>
        </r>
      </text>
    </comment>
    <comment ref="B24" authorId="0" shapeId="0" xr:uid="{EE468EAC-E729-4592-93CA-2BFF39E26A0D}">
      <text>
        <r>
          <rPr>
            <b/>
            <sz val="9"/>
            <color indexed="81"/>
            <rFont val="Tahoma"/>
            <charset val="1"/>
          </rPr>
          <t>Prisjusterat avtalstart</t>
        </r>
      </text>
    </comment>
    <comment ref="J24" authorId="0" shapeId="0" xr:uid="{F60FC287-91FB-4A71-B83D-C4EA39C166F4}">
      <text>
        <r>
          <rPr>
            <b/>
            <sz val="9"/>
            <color indexed="81"/>
            <rFont val="Tahoma"/>
            <charset val="1"/>
          </rPr>
          <t>Prisjusterat avtalstart</t>
        </r>
      </text>
    </comment>
    <comment ref="K24" authorId="0" shapeId="0" xr:uid="{8B122CA7-C309-49A2-B24E-109A9D70F30F}">
      <text>
        <r>
          <rPr>
            <b/>
            <sz val="9"/>
            <color indexed="81"/>
            <rFont val="Tahoma"/>
            <charset val="1"/>
          </rPr>
          <t>Prisjusterat avtalstart</t>
        </r>
      </text>
    </comment>
    <comment ref="L24" authorId="0" shapeId="0" xr:uid="{A05D5783-DBD3-416B-AD7D-F08EE5B4DDDE}">
      <text>
        <r>
          <rPr>
            <b/>
            <sz val="9"/>
            <color indexed="81"/>
            <rFont val="Tahoma"/>
            <charset val="1"/>
          </rPr>
          <t>Prisjusterat avtalstart</t>
        </r>
      </text>
    </comment>
    <comment ref="N24" authorId="0" shapeId="0" xr:uid="{478CF137-C331-4BD8-9560-70AC835D8A5E}">
      <text>
        <r>
          <rPr>
            <b/>
            <sz val="9"/>
            <color indexed="81"/>
            <rFont val="Tahoma"/>
            <charset val="1"/>
          </rPr>
          <t>Prisjusterat avtalstart</t>
        </r>
      </text>
    </comment>
    <comment ref="W24" authorId="0" shapeId="0" xr:uid="{FA14327A-8CED-49C3-9464-0659CBE61281}">
      <text>
        <r>
          <rPr>
            <b/>
            <sz val="9"/>
            <color indexed="81"/>
            <rFont val="Tahoma"/>
            <charset val="1"/>
          </rPr>
          <t>Prisjusterat avtalstart</t>
        </r>
      </text>
    </comment>
    <comment ref="X24" authorId="0" shapeId="0" xr:uid="{9EA344D8-0890-446C-B3B3-0CB6CE63C317}">
      <text>
        <r>
          <rPr>
            <b/>
            <sz val="9"/>
            <color indexed="81"/>
            <rFont val="Tahoma"/>
            <charset val="1"/>
          </rPr>
          <t>Prisjusterat avtalstart</t>
        </r>
      </text>
    </comment>
    <comment ref="AL24" authorId="0" shapeId="0" xr:uid="{14769EBA-0C97-418F-8563-69BAA60B03DB}">
      <text>
        <r>
          <rPr>
            <b/>
            <sz val="9"/>
            <color indexed="81"/>
            <rFont val="Tahoma"/>
            <family val="2"/>
          </rPr>
          <t>Prisjusterat avtalstart</t>
        </r>
      </text>
    </comment>
    <comment ref="AT24" authorId="0" shapeId="0" xr:uid="{1FF4906F-99C2-4E39-8B1B-886A1B2576BA}">
      <text>
        <r>
          <rPr>
            <b/>
            <sz val="9"/>
            <color indexed="81"/>
            <rFont val="Tahoma"/>
            <family val="2"/>
          </rPr>
          <t>Prisjusterat avtalstart</t>
        </r>
      </text>
    </comment>
    <comment ref="AU24" authorId="0" shapeId="0" xr:uid="{5D1A96FE-1529-498B-8B78-5911887E1C54}">
      <text>
        <r>
          <rPr>
            <b/>
            <sz val="9"/>
            <color indexed="81"/>
            <rFont val="Tahoma"/>
            <family val="2"/>
          </rPr>
          <t>Prisjusterat avtalstart</t>
        </r>
      </text>
    </comment>
    <comment ref="AV24" authorId="0" shapeId="0" xr:uid="{383BFA2D-698E-47D7-87F3-3EEAE6C21117}">
      <text>
        <r>
          <rPr>
            <b/>
            <sz val="9"/>
            <color indexed="81"/>
            <rFont val="Tahoma"/>
            <family val="2"/>
          </rPr>
          <t>Prisjusterat avtalstart</t>
        </r>
      </text>
    </comment>
    <comment ref="AX24" authorId="0" shapeId="0" xr:uid="{16649055-B324-4490-B6E1-844BB5E8520A}">
      <text>
        <r>
          <rPr>
            <b/>
            <sz val="9"/>
            <color indexed="81"/>
            <rFont val="Tahoma"/>
            <family val="2"/>
          </rPr>
          <t>Prisjusterat avtalstart</t>
        </r>
      </text>
    </comment>
    <comment ref="BF24" authorId="0" shapeId="0" xr:uid="{D95C6158-4611-4A68-8B8C-FBDFA4594AF1}">
      <text>
        <r>
          <rPr>
            <b/>
            <sz val="9"/>
            <color indexed="81"/>
            <rFont val="Tahoma"/>
            <family val="2"/>
          </rPr>
          <t>Prisjusterat avtalstart</t>
        </r>
      </text>
    </comment>
    <comment ref="BG24" authorId="0" shapeId="0" xr:uid="{39B7CA49-6AC6-4619-AD46-12E134E642B3}">
      <text>
        <r>
          <rPr>
            <b/>
            <sz val="9"/>
            <color indexed="81"/>
            <rFont val="Tahoma"/>
            <family val="2"/>
          </rPr>
          <t>Prisjusterat avtalstart</t>
        </r>
      </text>
    </comment>
    <comment ref="BH24" authorId="0" shapeId="0" xr:uid="{165D6FB6-B435-46B2-8CE8-095744ACE3DA}">
      <text>
        <r>
          <rPr>
            <b/>
            <sz val="9"/>
            <color indexed="81"/>
            <rFont val="Tahoma"/>
            <family val="2"/>
          </rPr>
          <t>Prisjusterat avtalstart</t>
        </r>
      </text>
    </comment>
    <comment ref="BJ24" authorId="0" shapeId="0" xr:uid="{E9546700-8AD0-4C9F-B647-E8B58A0ECE0D}">
      <text>
        <r>
          <rPr>
            <b/>
            <sz val="9"/>
            <color indexed="81"/>
            <rFont val="Tahoma"/>
            <family val="2"/>
          </rPr>
          <t>Prisjusterat avtalstart</t>
        </r>
      </text>
    </comment>
    <comment ref="BS24" authorId="0" shapeId="0" xr:uid="{7AB4DD9E-0FE2-49A0-9A72-7AFA56154ADF}">
      <text>
        <r>
          <rPr>
            <b/>
            <sz val="9"/>
            <color indexed="81"/>
            <rFont val="Tahoma"/>
            <family val="2"/>
          </rPr>
          <t>Prisjusterat avtalstart</t>
        </r>
      </text>
    </comment>
    <comment ref="BT24" authorId="0" shapeId="0" xr:uid="{AD5839FE-9C81-4921-9096-2CB4B4F6BAF6}">
      <text>
        <r>
          <rPr>
            <b/>
            <sz val="9"/>
            <color indexed="81"/>
            <rFont val="Tahoma"/>
            <family val="2"/>
          </rPr>
          <t>Prisjusterat avtalstart</t>
        </r>
      </text>
    </comment>
    <comment ref="BV24" authorId="0" shapeId="0" xr:uid="{4FE98C4D-9FD2-4AA7-A7F9-A81EB7B3E7B2}">
      <text>
        <r>
          <rPr>
            <b/>
            <sz val="9"/>
            <color indexed="81"/>
            <rFont val="Tahoma"/>
            <family val="2"/>
          </rPr>
          <t>Prisjusterat avtalstart</t>
        </r>
      </text>
    </comment>
    <comment ref="CE24" authorId="0" shapeId="0" xr:uid="{E21598A4-8A64-4682-A7CB-389D95978A9F}">
      <text>
        <r>
          <rPr>
            <b/>
            <sz val="9"/>
            <color indexed="81"/>
            <rFont val="Tahoma"/>
            <family val="2"/>
          </rPr>
          <t>Prisjusterat avtalstart</t>
        </r>
      </text>
    </comment>
    <comment ref="CF24" authorId="0" shapeId="0" xr:uid="{611E2C9F-2C79-485E-A4BC-3C2B947DB750}">
      <text>
        <r>
          <rPr>
            <b/>
            <sz val="9"/>
            <color indexed="81"/>
            <rFont val="Tahoma"/>
            <family val="2"/>
          </rPr>
          <t>Prisjusterat avtalstart</t>
        </r>
      </text>
    </comment>
    <comment ref="B25" authorId="0" shapeId="0" xr:uid="{6F9F599E-10F9-4F17-A3C2-D252421D5484}">
      <text>
        <r>
          <rPr>
            <b/>
            <sz val="9"/>
            <color indexed="81"/>
            <rFont val="Tahoma"/>
            <charset val="1"/>
          </rPr>
          <t>Prisjusterat avtalstart</t>
        </r>
      </text>
    </comment>
    <comment ref="J25" authorId="0" shapeId="0" xr:uid="{8E133EA2-9E2B-49C6-84B7-A796281973CA}">
      <text>
        <r>
          <rPr>
            <b/>
            <sz val="9"/>
            <color indexed="81"/>
            <rFont val="Tahoma"/>
            <charset val="1"/>
          </rPr>
          <t>Prisjusterat avtalstart</t>
        </r>
      </text>
    </comment>
    <comment ref="K25" authorId="0" shapeId="0" xr:uid="{067B94CA-CC49-4738-92DC-8EAFFEA8B5C4}">
      <text>
        <r>
          <rPr>
            <b/>
            <sz val="9"/>
            <color indexed="81"/>
            <rFont val="Tahoma"/>
            <charset val="1"/>
          </rPr>
          <t>Prisjusterat avtalstart</t>
        </r>
      </text>
    </comment>
    <comment ref="L25" authorId="0" shapeId="0" xr:uid="{74DECA1C-2B35-4ED2-955B-0FCD52190901}">
      <text>
        <r>
          <rPr>
            <b/>
            <sz val="9"/>
            <color indexed="81"/>
            <rFont val="Tahoma"/>
            <charset val="1"/>
          </rPr>
          <t>Prisjusterat avtalstart</t>
        </r>
      </text>
    </comment>
    <comment ref="N25" authorId="0" shapeId="0" xr:uid="{1E7E641E-6E4D-479D-A2C3-0E877202B718}">
      <text>
        <r>
          <rPr>
            <b/>
            <sz val="9"/>
            <color indexed="81"/>
            <rFont val="Tahoma"/>
            <charset val="1"/>
          </rPr>
          <t>Prisjusterat avtalstart</t>
        </r>
      </text>
    </comment>
    <comment ref="W25" authorId="0" shapeId="0" xr:uid="{47CF2226-53C0-4271-8188-C3921284195C}">
      <text>
        <r>
          <rPr>
            <b/>
            <sz val="9"/>
            <color indexed="81"/>
            <rFont val="Tahoma"/>
            <charset val="1"/>
          </rPr>
          <t>Prisjusterat avtalstart</t>
        </r>
      </text>
    </comment>
    <comment ref="X25" authorId="0" shapeId="0" xr:uid="{6FC31B87-0D66-4332-948C-11F569926AF5}">
      <text>
        <r>
          <rPr>
            <b/>
            <sz val="9"/>
            <color indexed="81"/>
            <rFont val="Tahoma"/>
            <charset val="1"/>
          </rPr>
          <t>Prisjusterat avtalstart</t>
        </r>
      </text>
    </comment>
    <comment ref="AL25" authorId="0" shapeId="0" xr:uid="{58D9CF64-752A-45EF-A8A0-5835292CB541}">
      <text>
        <r>
          <rPr>
            <b/>
            <sz val="9"/>
            <color indexed="81"/>
            <rFont val="Tahoma"/>
            <family val="2"/>
          </rPr>
          <t>Prisjusterat avtalstart</t>
        </r>
      </text>
    </comment>
    <comment ref="AT25" authorId="0" shapeId="0" xr:uid="{2E4F6166-784A-49C3-9A7F-AFA89C9D4AA8}">
      <text>
        <r>
          <rPr>
            <b/>
            <sz val="9"/>
            <color indexed="81"/>
            <rFont val="Tahoma"/>
            <family val="2"/>
          </rPr>
          <t>Prisjusterat avtalstart</t>
        </r>
      </text>
    </comment>
    <comment ref="AU25" authorId="0" shapeId="0" xr:uid="{C816955F-B175-461B-A4B4-046CB6E6C960}">
      <text>
        <r>
          <rPr>
            <b/>
            <sz val="9"/>
            <color indexed="81"/>
            <rFont val="Tahoma"/>
            <family val="2"/>
          </rPr>
          <t>Prisjusterat avtalstart</t>
        </r>
      </text>
    </comment>
    <comment ref="AV25" authorId="0" shapeId="0" xr:uid="{4DB74E0C-6B0F-4066-816B-376D1494C22D}">
      <text>
        <r>
          <rPr>
            <b/>
            <sz val="9"/>
            <color indexed="81"/>
            <rFont val="Tahoma"/>
            <family val="2"/>
          </rPr>
          <t>Prisjusterat avtalstart</t>
        </r>
      </text>
    </comment>
    <comment ref="AX25" authorId="0" shapeId="0" xr:uid="{6ECB4195-524B-427D-8A0A-49DBA5AE2945}">
      <text>
        <r>
          <rPr>
            <b/>
            <sz val="9"/>
            <color indexed="81"/>
            <rFont val="Tahoma"/>
            <family val="2"/>
          </rPr>
          <t>Prisjusterat avtalstart</t>
        </r>
      </text>
    </comment>
    <comment ref="BF25" authorId="0" shapeId="0" xr:uid="{BF7C7D8E-2AF0-47CA-9DED-7A1A2500AF9E}">
      <text>
        <r>
          <rPr>
            <b/>
            <sz val="9"/>
            <color indexed="81"/>
            <rFont val="Tahoma"/>
            <family val="2"/>
          </rPr>
          <t>Prisjusterat avtalstart</t>
        </r>
      </text>
    </comment>
    <comment ref="BG25" authorId="0" shapeId="0" xr:uid="{78B1C716-CD86-47BB-AC49-53C3E35A2E30}">
      <text>
        <r>
          <rPr>
            <b/>
            <sz val="9"/>
            <color indexed="81"/>
            <rFont val="Tahoma"/>
            <family val="2"/>
          </rPr>
          <t>Prisjusterat avtalstart</t>
        </r>
      </text>
    </comment>
    <comment ref="BH25" authorId="0" shapeId="0" xr:uid="{BF663B72-9C77-4F61-A209-50B88848848E}">
      <text>
        <r>
          <rPr>
            <b/>
            <sz val="9"/>
            <color indexed="81"/>
            <rFont val="Tahoma"/>
            <family val="2"/>
          </rPr>
          <t>Prisjusterat avtalstart</t>
        </r>
      </text>
    </comment>
    <comment ref="BJ25" authorId="0" shapeId="0" xr:uid="{D758B796-325F-4639-AB90-42CD1079E40A}">
      <text>
        <r>
          <rPr>
            <b/>
            <sz val="9"/>
            <color indexed="81"/>
            <rFont val="Tahoma"/>
            <family val="2"/>
          </rPr>
          <t>Prisjusterat avtalstart</t>
        </r>
      </text>
    </comment>
    <comment ref="BR25" authorId="0" shapeId="0" xr:uid="{62C2AB67-F944-4BD1-9421-C3CCD9828E85}">
      <text>
        <r>
          <rPr>
            <b/>
            <sz val="9"/>
            <color indexed="81"/>
            <rFont val="Tahoma"/>
            <family val="2"/>
          </rPr>
          <t>Prisjusterat avtalstart</t>
        </r>
      </text>
    </comment>
    <comment ref="BS25" authorId="0" shapeId="0" xr:uid="{9E5FC18E-92A7-4EF3-8750-87014440175F}">
      <text>
        <r>
          <rPr>
            <b/>
            <sz val="9"/>
            <color indexed="81"/>
            <rFont val="Tahoma"/>
            <family val="2"/>
          </rPr>
          <t>Prisjusterat avtalstart</t>
        </r>
      </text>
    </comment>
    <comment ref="BT25" authorId="0" shapeId="0" xr:uid="{BC3AE285-20C8-4811-96FF-0CE039B66CFD}">
      <text>
        <r>
          <rPr>
            <b/>
            <sz val="9"/>
            <color indexed="81"/>
            <rFont val="Tahoma"/>
            <family val="2"/>
          </rPr>
          <t>Prisjusterat avtalstart</t>
        </r>
      </text>
    </comment>
    <comment ref="BV25" authorId="0" shapeId="0" xr:uid="{1DEAC561-D394-44ED-8267-383682C6237C}">
      <text>
        <r>
          <rPr>
            <b/>
            <sz val="9"/>
            <color indexed="81"/>
            <rFont val="Tahoma"/>
            <family val="2"/>
          </rPr>
          <t>Prisjusterat avtalstart</t>
        </r>
      </text>
    </comment>
    <comment ref="CE25" authorId="0" shapeId="0" xr:uid="{3E1C67E6-E82A-4230-AE83-E5A8ECAB6FBB}">
      <text>
        <r>
          <rPr>
            <b/>
            <sz val="9"/>
            <color indexed="81"/>
            <rFont val="Tahoma"/>
            <family val="2"/>
          </rPr>
          <t>Prisjusterat avtalstart</t>
        </r>
      </text>
    </comment>
    <comment ref="CF25" authorId="0" shapeId="0" xr:uid="{9A48D35B-0910-40C8-8947-291FCD4EAB4E}">
      <text>
        <r>
          <rPr>
            <b/>
            <sz val="9"/>
            <color indexed="81"/>
            <rFont val="Tahoma"/>
            <family val="2"/>
          </rPr>
          <t>Prisjusterat avtalstart</t>
        </r>
      </text>
    </comment>
    <comment ref="B26" authorId="0" shapeId="0" xr:uid="{FF7C057E-BAD0-411D-B0B7-D0B4D19D33C5}">
      <text>
        <r>
          <rPr>
            <b/>
            <sz val="9"/>
            <color indexed="81"/>
            <rFont val="Tahoma"/>
            <charset val="1"/>
          </rPr>
          <t>Prisjusterat avtalstart</t>
        </r>
      </text>
    </comment>
    <comment ref="K26" authorId="0" shapeId="0" xr:uid="{94CE4006-9784-45B1-A1C9-BD4EC23831F7}">
      <text>
        <r>
          <rPr>
            <b/>
            <sz val="9"/>
            <color indexed="81"/>
            <rFont val="Tahoma"/>
            <charset val="1"/>
          </rPr>
          <t>Prisjusterat avtalstart</t>
        </r>
      </text>
    </comment>
    <comment ref="L26" authorId="0" shapeId="0" xr:uid="{C6CAD8A7-36E0-477A-B4D6-DE3F7D013E87}">
      <text>
        <r>
          <rPr>
            <b/>
            <sz val="9"/>
            <color indexed="81"/>
            <rFont val="Tahoma"/>
            <charset val="1"/>
          </rPr>
          <t>Prisjusterat avtalstart</t>
        </r>
      </text>
    </comment>
    <comment ref="N26" authorId="0" shapeId="0" xr:uid="{D6F53FD5-1C39-484C-B7C5-F41B8C0B91CE}">
      <text>
        <r>
          <rPr>
            <b/>
            <sz val="9"/>
            <color indexed="81"/>
            <rFont val="Tahoma"/>
            <charset val="1"/>
          </rPr>
          <t>Prisjusterat avtalstart</t>
        </r>
      </text>
    </comment>
    <comment ref="W26" authorId="0" shapeId="0" xr:uid="{535C69CD-6CCD-4FF8-B622-4D216292C368}">
      <text>
        <r>
          <rPr>
            <b/>
            <sz val="9"/>
            <color indexed="81"/>
            <rFont val="Tahoma"/>
            <charset val="1"/>
          </rPr>
          <t>Prisjusterat avtalstart</t>
        </r>
      </text>
    </comment>
    <comment ref="X26" authorId="0" shapeId="0" xr:uid="{53D4B057-A6CA-4496-BF9D-7EB5101BF639}">
      <text>
        <r>
          <rPr>
            <b/>
            <sz val="9"/>
            <color indexed="81"/>
            <rFont val="Tahoma"/>
            <charset val="1"/>
          </rPr>
          <t>Prisjusterat avtalstart</t>
        </r>
      </text>
    </comment>
    <comment ref="AL26" authorId="0" shapeId="0" xr:uid="{DFF726A9-75CE-47D4-8D6B-964435B6E518}">
      <text>
        <r>
          <rPr>
            <b/>
            <sz val="9"/>
            <color indexed="81"/>
            <rFont val="Tahoma"/>
            <family val="2"/>
          </rPr>
          <t>Prisjusterat avtalstart</t>
        </r>
      </text>
    </comment>
    <comment ref="AT26" authorId="0" shapeId="0" xr:uid="{46C0263C-817B-415D-B431-32C6080DE83C}">
      <text>
        <r>
          <rPr>
            <b/>
            <sz val="9"/>
            <color indexed="81"/>
            <rFont val="Tahoma"/>
            <family val="2"/>
          </rPr>
          <t>Prisjusterat avtalstart</t>
        </r>
      </text>
    </comment>
    <comment ref="AU26" authorId="0" shapeId="0" xr:uid="{13D4F259-333A-4B20-A9CE-039F8705D46E}">
      <text>
        <r>
          <rPr>
            <b/>
            <sz val="9"/>
            <color indexed="81"/>
            <rFont val="Tahoma"/>
            <family val="2"/>
          </rPr>
          <t>Prisjusterat avtalstart</t>
        </r>
      </text>
    </comment>
    <comment ref="AV26" authorId="0" shapeId="0" xr:uid="{3B053DAB-5DA9-4D14-9E70-6EB96208DB1A}">
      <text>
        <r>
          <rPr>
            <b/>
            <sz val="9"/>
            <color indexed="81"/>
            <rFont val="Tahoma"/>
            <family val="2"/>
          </rPr>
          <t>Prisjusterat avtalstart</t>
        </r>
      </text>
    </comment>
    <comment ref="AX26" authorId="0" shapeId="0" xr:uid="{A3DED4F8-6C00-42A1-BA98-941CC83155ED}">
      <text>
        <r>
          <rPr>
            <b/>
            <sz val="9"/>
            <color indexed="81"/>
            <rFont val="Tahoma"/>
            <family val="2"/>
          </rPr>
          <t>Prisjusterat avtalstart</t>
        </r>
      </text>
    </comment>
    <comment ref="BF26" authorId="0" shapeId="0" xr:uid="{148EB019-E9D0-4E03-9259-D3ED119E1E91}">
      <text>
        <r>
          <rPr>
            <b/>
            <sz val="9"/>
            <color indexed="81"/>
            <rFont val="Tahoma"/>
            <family val="2"/>
          </rPr>
          <t>Prisjusterat avtalstart</t>
        </r>
      </text>
    </comment>
    <comment ref="BG26" authorId="0" shapeId="0" xr:uid="{5C9D6D02-E413-4416-A849-A9F0160805E3}">
      <text>
        <r>
          <rPr>
            <b/>
            <sz val="9"/>
            <color indexed="81"/>
            <rFont val="Tahoma"/>
            <family val="2"/>
          </rPr>
          <t>Prisjusterat avtalstart</t>
        </r>
      </text>
    </comment>
    <comment ref="BH26" authorId="0" shapeId="0" xr:uid="{5662C80C-C72A-423F-8F43-DE8EDFBE01A6}">
      <text>
        <r>
          <rPr>
            <b/>
            <sz val="9"/>
            <color indexed="81"/>
            <rFont val="Tahoma"/>
            <family val="2"/>
          </rPr>
          <t>Prisjusterat avtalstart</t>
        </r>
      </text>
    </comment>
    <comment ref="BJ26" authorId="0" shapeId="0" xr:uid="{3A8DED33-739D-47F0-82A6-988D0B2E64DD}">
      <text>
        <r>
          <rPr>
            <b/>
            <sz val="9"/>
            <color indexed="81"/>
            <rFont val="Tahoma"/>
            <family val="2"/>
          </rPr>
          <t>Prisjusterat avtalstart</t>
        </r>
      </text>
    </comment>
    <comment ref="BR26" authorId="0" shapeId="0" xr:uid="{C1741687-5806-4A59-AFEF-42E3345879C2}">
      <text>
        <r>
          <rPr>
            <b/>
            <sz val="9"/>
            <color indexed="81"/>
            <rFont val="Tahoma"/>
            <family val="2"/>
          </rPr>
          <t>Prisjusterat avtalstart</t>
        </r>
      </text>
    </comment>
    <comment ref="BS26" authorId="0" shapeId="0" xr:uid="{1776F034-CFE7-4091-BFD0-B7EC74C1AA08}">
      <text>
        <r>
          <rPr>
            <b/>
            <sz val="9"/>
            <color indexed="81"/>
            <rFont val="Tahoma"/>
            <family val="2"/>
          </rPr>
          <t>Prisjusterat avtalstart</t>
        </r>
      </text>
    </comment>
    <comment ref="BT26" authorId="0" shapeId="0" xr:uid="{C362AA5E-C23B-4949-9214-9ABED49DF0D8}">
      <text>
        <r>
          <rPr>
            <b/>
            <sz val="9"/>
            <color indexed="81"/>
            <rFont val="Tahoma"/>
            <family val="2"/>
          </rPr>
          <t>Prisjusterat avtalstart</t>
        </r>
      </text>
    </comment>
    <comment ref="BV26" authorId="0" shapeId="0" xr:uid="{D6F5C925-DDAA-4705-8BAF-52F89A759C94}">
      <text>
        <r>
          <rPr>
            <b/>
            <sz val="9"/>
            <color indexed="81"/>
            <rFont val="Tahoma"/>
            <family val="2"/>
          </rPr>
          <t>Prisjusterat avtalstart</t>
        </r>
      </text>
    </comment>
    <comment ref="CE26" authorId="0" shapeId="0" xr:uid="{8251A04F-4694-4486-9AD4-C5D6E4E88BED}">
      <text>
        <r>
          <rPr>
            <b/>
            <sz val="9"/>
            <color indexed="81"/>
            <rFont val="Tahoma"/>
            <family val="2"/>
          </rPr>
          <t>Prisjusterat avtalstart</t>
        </r>
      </text>
    </comment>
    <comment ref="CF26" authorId="0" shapeId="0" xr:uid="{85F34B80-A06A-401F-92CD-4C620541195A}">
      <text>
        <r>
          <rPr>
            <b/>
            <sz val="9"/>
            <color indexed="81"/>
            <rFont val="Tahoma"/>
            <family val="2"/>
          </rPr>
          <t>Prisjusterat avtalstart</t>
        </r>
      </text>
    </comment>
    <comment ref="B27" authorId="0" shapeId="0" xr:uid="{22EA2430-AB32-43DC-AE73-EF883285412F}">
      <text>
        <r>
          <rPr>
            <b/>
            <sz val="9"/>
            <color indexed="81"/>
            <rFont val="Tahoma"/>
            <charset val="1"/>
          </rPr>
          <t>Prisjusterat avtalstart</t>
        </r>
      </text>
    </comment>
    <comment ref="K27" authorId="0" shapeId="0" xr:uid="{BD77F437-2D3E-44C3-9E63-3A20E7E115D4}">
      <text>
        <r>
          <rPr>
            <b/>
            <sz val="9"/>
            <color indexed="81"/>
            <rFont val="Tahoma"/>
            <charset val="1"/>
          </rPr>
          <t>Prisjusterat avtalstart</t>
        </r>
      </text>
    </comment>
    <comment ref="L27" authorId="0" shapeId="0" xr:uid="{CD2FD4CF-2C14-4C2B-BAA2-6A7B024597A3}">
      <text>
        <r>
          <rPr>
            <b/>
            <sz val="9"/>
            <color indexed="81"/>
            <rFont val="Tahoma"/>
            <charset val="1"/>
          </rPr>
          <t>Prisjusterat avtalstart</t>
        </r>
      </text>
    </comment>
    <comment ref="N27" authorId="0" shapeId="0" xr:uid="{A1F43306-D106-4A39-8B8F-0B435041D07F}">
      <text>
        <r>
          <rPr>
            <b/>
            <sz val="9"/>
            <color indexed="81"/>
            <rFont val="Tahoma"/>
            <charset val="1"/>
          </rPr>
          <t>Prisjusterat avtalstart</t>
        </r>
      </text>
    </comment>
    <comment ref="W27" authorId="0" shapeId="0" xr:uid="{D2261C27-134A-41B2-B252-E5C4F2FA60B9}">
      <text>
        <r>
          <rPr>
            <b/>
            <sz val="9"/>
            <color indexed="81"/>
            <rFont val="Tahoma"/>
            <charset val="1"/>
          </rPr>
          <t>Prisjusterat avtalstart</t>
        </r>
      </text>
    </comment>
    <comment ref="X27" authorId="0" shapeId="0" xr:uid="{A478832D-6702-4BA8-8F6E-AA4615E35CFF}">
      <text>
        <r>
          <rPr>
            <b/>
            <sz val="9"/>
            <color indexed="81"/>
            <rFont val="Tahoma"/>
            <charset val="1"/>
          </rPr>
          <t>Prisjusterat avtalstart</t>
        </r>
      </text>
    </comment>
    <comment ref="AL27" authorId="0" shapeId="0" xr:uid="{9DDD72CD-B36D-4748-8BA3-3B2600132524}">
      <text>
        <r>
          <rPr>
            <b/>
            <sz val="9"/>
            <color indexed="81"/>
            <rFont val="Tahoma"/>
            <family val="2"/>
          </rPr>
          <t>Prisjusterat avtalstart</t>
        </r>
      </text>
    </comment>
    <comment ref="AT27" authorId="0" shapeId="0" xr:uid="{CDDFD6C4-061A-43C1-A4C8-0EFB54A5B1DC}">
      <text>
        <r>
          <rPr>
            <b/>
            <sz val="9"/>
            <color indexed="81"/>
            <rFont val="Tahoma"/>
            <family val="2"/>
          </rPr>
          <t>Prisjusterat avtalstart</t>
        </r>
      </text>
    </comment>
    <comment ref="AU27" authorId="0" shapeId="0" xr:uid="{BFBBF220-3E5D-4283-93C8-4A9A1A3563BA}">
      <text>
        <r>
          <rPr>
            <b/>
            <sz val="9"/>
            <color indexed="81"/>
            <rFont val="Tahoma"/>
            <family val="2"/>
          </rPr>
          <t>Prisjusterat avtalstart</t>
        </r>
      </text>
    </comment>
    <comment ref="AV27" authorId="0" shapeId="0" xr:uid="{840CF495-6BD4-41B0-B970-8CBBC65057FC}">
      <text>
        <r>
          <rPr>
            <b/>
            <sz val="9"/>
            <color indexed="81"/>
            <rFont val="Tahoma"/>
            <family val="2"/>
          </rPr>
          <t>Prisjusterat avtalstart</t>
        </r>
      </text>
    </comment>
    <comment ref="AX27" authorId="0" shapeId="0" xr:uid="{074905D0-6C6D-44A3-9803-D7D3C56848D0}">
      <text>
        <r>
          <rPr>
            <b/>
            <sz val="9"/>
            <color indexed="81"/>
            <rFont val="Tahoma"/>
            <family val="2"/>
          </rPr>
          <t>Prisjusterat avtalstart</t>
        </r>
      </text>
    </comment>
    <comment ref="BF27" authorId="0" shapeId="0" xr:uid="{3E766622-3EAC-4DF1-AFCD-98464EC46C9B}">
      <text>
        <r>
          <rPr>
            <b/>
            <sz val="9"/>
            <color indexed="81"/>
            <rFont val="Tahoma"/>
            <family val="2"/>
          </rPr>
          <t>Prisjusterat avtalstart</t>
        </r>
      </text>
    </comment>
    <comment ref="BG27" authorId="0" shapeId="0" xr:uid="{B68B7151-7820-4289-ACDF-B0476C9DDEC1}">
      <text>
        <r>
          <rPr>
            <b/>
            <sz val="9"/>
            <color indexed="81"/>
            <rFont val="Tahoma"/>
            <family val="2"/>
          </rPr>
          <t>Prisjusterat avtalstart</t>
        </r>
      </text>
    </comment>
    <comment ref="BH27" authorId="0" shapeId="0" xr:uid="{6F7D0407-E686-49B4-A34A-D818BB04958C}">
      <text>
        <r>
          <rPr>
            <b/>
            <sz val="9"/>
            <color indexed="81"/>
            <rFont val="Tahoma"/>
            <family val="2"/>
          </rPr>
          <t>Prisjusterat avtalstart</t>
        </r>
      </text>
    </comment>
    <comment ref="BJ27" authorId="0" shapeId="0" xr:uid="{9C67BE99-7395-4368-9725-435A87E68B46}">
      <text>
        <r>
          <rPr>
            <b/>
            <sz val="9"/>
            <color indexed="81"/>
            <rFont val="Tahoma"/>
            <family val="2"/>
          </rPr>
          <t>Prisjusterat avtalstart</t>
        </r>
      </text>
    </comment>
    <comment ref="BR27" authorId="0" shapeId="0" xr:uid="{EE0A8D20-98E0-43ED-B95E-CBB8E7AC9BA9}">
      <text>
        <r>
          <rPr>
            <b/>
            <sz val="9"/>
            <color indexed="81"/>
            <rFont val="Tahoma"/>
            <family val="2"/>
          </rPr>
          <t>Prisjusterat avtalstart</t>
        </r>
      </text>
    </comment>
    <comment ref="BS27" authorId="0" shapeId="0" xr:uid="{A0D73FB2-D1FB-440B-8FE3-47A28E9EE136}">
      <text>
        <r>
          <rPr>
            <b/>
            <sz val="9"/>
            <color indexed="81"/>
            <rFont val="Tahoma"/>
            <family val="2"/>
          </rPr>
          <t>Prisjusterat avtalstart</t>
        </r>
      </text>
    </comment>
    <comment ref="BT27" authorId="0" shapeId="0" xr:uid="{F5608CB7-B779-40AD-A7A7-62FC7FF25F86}">
      <text>
        <r>
          <rPr>
            <b/>
            <sz val="9"/>
            <color indexed="81"/>
            <rFont val="Tahoma"/>
            <family val="2"/>
          </rPr>
          <t>Prisjusterat avtalstart</t>
        </r>
      </text>
    </comment>
    <comment ref="BV27" authorId="0" shapeId="0" xr:uid="{68BD71CF-9DEB-4CF0-B9DD-B9B98BEB34E5}">
      <text>
        <r>
          <rPr>
            <b/>
            <sz val="9"/>
            <color indexed="81"/>
            <rFont val="Tahoma"/>
            <family val="2"/>
          </rPr>
          <t>Prisjusterat avtalstart</t>
        </r>
      </text>
    </comment>
    <comment ref="CE27" authorId="0" shapeId="0" xr:uid="{79FB0647-22BB-4E4E-974E-FD5BBEEF5FCC}">
      <text>
        <r>
          <rPr>
            <b/>
            <sz val="9"/>
            <color indexed="81"/>
            <rFont val="Tahoma"/>
            <family val="2"/>
          </rPr>
          <t>Prisjusterat avtalstart</t>
        </r>
      </text>
    </comment>
    <comment ref="CF27" authorId="0" shapeId="0" xr:uid="{9B0C07D8-2F80-444C-845C-BE954504C62C}">
      <text>
        <r>
          <rPr>
            <b/>
            <sz val="9"/>
            <color indexed="81"/>
            <rFont val="Tahoma"/>
            <family val="2"/>
          </rPr>
          <t>Prisjusterat avtalstart</t>
        </r>
      </text>
    </comment>
    <comment ref="B28" authorId="0" shapeId="0" xr:uid="{0F41208D-6254-46D3-90F8-E9F1751551C2}">
      <text>
        <r>
          <rPr>
            <b/>
            <sz val="9"/>
            <color indexed="81"/>
            <rFont val="Tahoma"/>
            <charset val="1"/>
          </rPr>
          <t>Prisjusterat avtalstart</t>
        </r>
      </text>
    </comment>
    <comment ref="K28" authorId="0" shapeId="0" xr:uid="{429DE89D-7757-4D97-8F01-F0EF81744A63}">
      <text>
        <r>
          <rPr>
            <b/>
            <sz val="9"/>
            <color indexed="81"/>
            <rFont val="Tahoma"/>
            <charset val="1"/>
          </rPr>
          <t>Prisjusterat avtalstart</t>
        </r>
      </text>
    </comment>
    <comment ref="L28" authorId="0" shapeId="0" xr:uid="{6A9BB3F2-8A0E-4BBB-8EC6-9DF0F5A83020}">
      <text>
        <r>
          <rPr>
            <b/>
            <sz val="9"/>
            <color indexed="81"/>
            <rFont val="Tahoma"/>
            <charset val="1"/>
          </rPr>
          <t>Prisjusterat avtalstart</t>
        </r>
      </text>
    </comment>
    <comment ref="N28" authorId="0" shapeId="0" xr:uid="{AD39A7C3-4BC1-49D2-A104-CECD8B9ECEC1}">
      <text>
        <r>
          <rPr>
            <b/>
            <sz val="9"/>
            <color indexed="81"/>
            <rFont val="Tahoma"/>
            <charset val="1"/>
          </rPr>
          <t>Prisjusterat avtalstart</t>
        </r>
      </text>
    </comment>
    <comment ref="W28" authorId="0" shapeId="0" xr:uid="{E837792B-40C6-46B4-ADC3-A4D53774F7AE}">
      <text>
        <r>
          <rPr>
            <b/>
            <sz val="9"/>
            <color indexed="81"/>
            <rFont val="Tahoma"/>
            <charset val="1"/>
          </rPr>
          <t>Prisjusterat avtalstart</t>
        </r>
      </text>
    </comment>
    <comment ref="X28" authorId="0" shapeId="0" xr:uid="{77F79053-3255-41C5-A1E3-E6830F13E478}">
      <text>
        <r>
          <rPr>
            <b/>
            <sz val="9"/>
            <color indexed="81"/>
            <rFont val="Tahoma"/>
            <charset val="1"/>
          </rPr>
          <t>Prisjusterat avtalstart</t>
        </r>
      </text>
    </comment>
    <comment ref="AL28" authorId="0" shapeId="0" xr:uid="{A5B2EA11-55AD-4FB4-8EC3-5D5183AED8F3}">
      <text>
        <r>
          <rPr>
            <b/>
            <sz val="9"/>
            <color indexed="81"/>
            <rFont val="Tahoma"/>
            <family val="2"/>
          </rPr>
          <t>Prisjusterat avtalstart</t>
        </r>
      </text>
    </comment>
    <comment ref="AT28" authorId="0" shapeId="0" xr:uid="{0110DE60-6B91-46FA-BC4B-7AFB65DB6EEC}">
      <text>
        <r>
          <rPr>
            <b/>
            <sz val="9"/>
            <color indexed="81"/>
            <rFont val="Tahoma"/>
            <family val="2"/>
          </rPr>
          <t>Prisjusterat avtalstart</t>
        </r>
      </text>
    </comment>
    <comment ref="AU28" authorId="0" shapeId="0" xr:uid="{CC2D9EF9-58F6-433B-8552-96831E50BE30}">
      <text>
        <r>
          <rPr>
            <b/>
            <sz val="9"/>
            <color indexed="81"/>
            <rFont val="Tahoma"/>
            <family val="2"/>
          </rPr>
          <t>Prisjusterat avtalstart</t>
        </r>
      </text>
    </comment>
    <comment ref="AV28" authorId="0" shapeId="0" xr:uid="{5486351E-F3B6-4924-969A-84F31A93B5A0}">
      <text>
        <r>
          <rPr>
            <b/>
            <sz val="9"/>
            <color indexed="81"/>
            <rFont val="Tahoma"/>
            <family val="2"/>
          </rPr>
          <t>Prisjusterat avtalstart</t>
        </r>
      </text>
    </comment>
    <comment ref="AX28" authorId="0" shapeId="0" xr:uid="{E97BB269-96D7-44F5-AB39-786DA8EA5C59}">
      <text>
        <r>
          <rPr>
            <b/>
            <sz val="9"/>
            <color indexed="81"/>
            <rFont val="Tahoma"/>
            <family val="2"/>
          </rPr>
          <t>Prisjusterat avtalstart</t>
        </r>
      </text>
    </comment>
    <comment ref="BF28" authorId="0" shapeId="0" xr:uid="{F1C33BA8-88BF-49E1-BDC7-A7FE42C0ACB2}">
      <text>
        <r>
          <rPr>
            <b/>
            <sz val="9"/>
            <color indexed="81"/>
            <rFont val="Tahoma"/>
            <family val="2"/>
          </rPr>
          <t>Prisjusterat avtalstart</t>
        </r>
      </text>
    </comment>
    <comment ref="BG28" authorId="0" shapeId="0" xr:uid="{0465AC49-6E22-49E9-83BF-DC91693B26F3}">
      <text>
        <r>
          <rPr>
            <b/>
            <sz val="9"/>
            <color indexed="81"/>
            <rFont val="Tahoma"/>
            <family val="2"/>
          </rPr>
          <t>Prisjusterat avtalstart</t>
        </r>
      </text>
    </comment>
    <comment ref="BH28" authorId="0" shapeId="0" xr:uid="{48361DEE-57D9-465A-B7F5-64D06044E16D}">
      <text>
        <r>
          <rPr>
            <b/>
            <sz val="9"/>
            <color indexed="81"/>
            <rFont val="Tahoma"/>
            <family val="2"/>
          </rPr>
          <t>Prisjusterat avtalstart</t>
        </r>
      </text>
    </comment>
    <comment ref="BJ28" authorId="0" shapeId="0" xr:uid="{3F61048D-40A0-4ACC-B170-A6F27D210065}">
      <text>
        <r>
          <rPr>
            <b/>
            <sz val="9"/>
            <color indexed="81"/>
            <rFont val="Tahoma"/>
            <family val="2"/>
          </rPr>
          <t>Prisjusterat avtalstart</t>
        </r>
      </text>
    </comment>
    <comment ref="BR28" authorId="0" shapeId="0" xr:uid="{52ED7519-C1D5-4751-9DE8-EF8D8D406C94}">
      <text>
        <r>
          <rPr>
            <b/>
            <sz val="9"/>
            <color indexed="81"/>
            <rFont val="Tahoma"/>
            <family val="2"/>
          </rPr>
          <t>Prisjusterat avtalstart</t>
        </r>
      </text>
    </comment>
    <comment ref="BS28" authorId="0" shapeId="0" xr:uid="{6B799A8A-1134-40A4-8AEB-526FF784454C}">
      <text>
        <r>
          <rPr>
            <b/>
            <sz val="9"/>
            <color indexed="81"/>
            <rFont val="Tahoma"/>
            <family val="2"/>
          </rPr>
          <t>Prisjusterat avtalstart</t>
        </r>
      </text>
    </comment>
    <comment ref="BT28" authorId="0" shapeId="0" xr:uid="{980CA3D9-8B8B-4657-B3B7-E1267BD2769C}">
      <text>
        <r>
          <rPr>
            <b/>
            <sz val="9"/>
            <color indexed="81"/>
            <rFont val="Tahoma"/>
            <family val="2"/>
          </rPr>
          <t>Prisjusterat avtalstart</t>
        </r>
      </text>
    </comment>
    <comment ref="BV28" authorId="0" shapeId="0" xr:uid="{38040C96-ACFE-40A9-9130-9345FDCF2B36}">
      <text>
        <r>
          <rPr>
            <b/>
            <sz val="9"/>
            <color indexed="81"/>
            <rFont val="Tahoma"/>
            <family val="2"/>
          </rPr>
          <t>Prisjusterat avtalstart</t>
        </r>
      </text>
    </comment>
    <comment ref="CE28" authorId="0" shapeId="0" xr:uid="{7C3BB95B-29D6-4DC8-8110-405847A9CADE}">
      <text>
        <r>
          <rPr>
            <b/>
            <sz val="9"/>
            <color indexed="81"/>
            <rFont val="Tahoma"/>
            <family val="2"/>
          </rPr>
          <t>Prisjusterat avtalstart</t>
        </r>
      </text>
    </comment>
    <comment ref="CF28" authorId="0" shapeId="0" xr:uid="{FB3E0D72-CADD-48A5-9B6E-A139AB904B56}">
      <text>
        <r>
          <rPr>
            <b/>
            <sz val="9"/>
            <color indexed="81"/>
            <rFont val="Tahoma"/>
            <family val="2"/>
          </rPr>
          <t>Prisjusterat avtalstart</t>
        </r>
      </text>
    </comment>
    <comment ref="B29" authorId="0" shapeId="0" xr:uid="{B4C434B2-78AA-4862-87DA-83269F775780}">
      <text>
        <r>
          <rPr>
            <b/>
            <sz val="9"/>
            <color indexed="81"/>
            <rFont val="Tahoma"/>
            <charset val="1"/>
          </rPr>
          <t>Prisjusterat avtalstart</t>
        </r>
      </text>
    </comment>
    <comment ref="K29" authorId="0" shapeId="0" xr:uid="{542EDF43-8EC5-41CC-9095-4077A60E9E2C}">
      <text>
        <r>
          <rPr>
            <b/>
            <sz val="9"/>
            <color indexed="81"/>
            <rFont val="Tahoma"/>
            <charset val="1"/>
          </rPr>
          <t>Prisjusterat avtalstart</t>
        </r>
      </text>
    </comment>
    <comment ref="L29" authorId="0" shapeId="0" xr:uid="{453EABFC-6271-47CD-9C27-A36A40CBE165}">
      <text>
        <r>
          <rPr>
            <b/>
            <sz val="9"/>
            <color indexed="81"/>
            <rFont val="Tahoma"/>
            <charset val="1"/>
          </rPr>
          <t>Prisjusterat avtalstart</t>
        </r>
      </text>
    </comment>
    <comment ref="N29" authorId="0" shapeId="0" xr:uid="{C1350B91-19AD-4280-B664-B78B8B2762F6}">
      <text>
        <r>
          <rPr>
            <b/>
            <sz val="9"/>
            <color indexed="81"/>
            <rFont val="Tahoma"/>
            <charset val="1"/>
          </rPr>
          <t>Prisjusterat avtalstart</t>
        </r>
      </text>
    </comment>
    <comment ref="W29" authorId="0" shapeId="0" xr:uid="{AAE0812C-185A-4AD3-8FC2-8E7EC518261C}">
      <text>
        <r>
          <rPr>
            <b/>
            <sz val="9"/>
            <color indexed="81"/>
            <rFont val="Tahoma"/>
            <charset val="1"/>
          </rPr>
          <t>Prisjusterat avtalstart</t>
        </r>
      </text>
    </comment>
    <comment ref="X29" authorId="0" shapeId="0" xr:uid="{9CEA30B4-A2C3-49DA-930E-5E5FFB99B2A3}">
      <text>
        <r>
          <rPr>
            <b/>
            <sz val="9"/>
            <color indexed="81"/>
            <rFont val="Tahoma"/>
            <charset val="1"/>
          </rPr>
          <t>Prisjusterat avtalstart</t>
        </r>
      </text>
    </comment>
    <comment ref="AL29" authorId="0" shapeId="0" xr:uid="{B5D7D797-788D-4984-9458-AF2C3FED6B7F}">
      <text>
        <r>
          <rPr>
            <b/>
            <sz val="9"/>
            <color indexed="81"/>
            <rFont val="Tahoma"/>
            <family val="2"/>
          </rPr>
          <t>Prisjusterat avtalstart</t>
        </r>
      </text>
    </comment>
    <comment ref="AT29" authorId="0" shapeId="0" xr:uid="{3FE38D24-CC70-4C7D-9905-9AB57A5E812B}">
      <text>
        <r>
          <rPr>
            <b/>
            <sz val="9"/>
            <color indexed="81"/>
            <rFont val="Tahoma"/>
            <family val="2"/>
          </rPr>
          <t>Prisjusterat avtalstart</t>
        </r>
      </text>
    </comment>
    <comment ref="AU29" authorId="0" shapeId="0" xr:uid="{A366FCEA-7D02-472A-9B5A-C3550ADF29B0}">
      <text>
        <r>
          <rPr>
            <b/>
            <sz val="9"/>
            <color indexed="81"/>
            <rFont val="Tahoma"/>
            <family val="2"/>
          </rPr>
          <t>Prisjusterat avtalstart</t>
        </r>
      </text>
    </comment>
    <comment ref="AV29" authorId="0" shapeId="0" xr:uid="{C33BBD9C-E5D0-4FB0-B587-1D4C7C3ACC30}">
      <text>
        <r>
          <rPr>
            <b/>
            <sz val="9"/>
            <color indexed="81"/>
            <rFont val="Tahoma"/>
            <family val="2"/>
          </rPr>
          <t>Prisjusterat avtalstart</t>
        </r>
      </text>
    </comment>
    <comment ref="AX29" authorId="0" shapeId="0" xr:uid="{CF67CB77-5269-44AE-B381-CDB1F0FE99EE}">
      <text>
        <r>
          <rPr>
            <b/>
            <sz val="9"/>
            <color indexed="81"/>
            <rFont val="Tahoma"/>
            <family val="2"/>
          </rPr>
          <t>Prisjusterat avtalstart</t>
        </r>
      </text>
    </comment>
    <comment ref="BF29" authorId="0" shapeId="0" xr:uid="{69B17B1E-5A84-429E-9CA3-891AA0E17841}">
      <text>
        <r>
          <rPr>
            <b/>
            <sz val="9"/>
            <color indexed="81"/>
            <rFont val="Tahoma"/>
            <family val="2"/>
          </rPr>
          <t>Prisjusterat avtalstart</t>
        </r>
      </text>
    </comment>
    <comment ref="BG29" authorId="0" shapeId="0" xr:uid="{D6357F34-F186-4510-A9EC-DF014FA3AD11}">
      <text>
        <r>
          <rPr>
            <b/>
            <sz val="9"/>
            <color indexed="81"/>
            <rFont val="Tahoma"/>
            <family val="2"/>
          </rPr>
          <t>Prisjusterat avtalstart</t>
        </r>
      </text>
    </comment>
    <comment ref="BH29" authorId="0" shapeId="0" xr:uid="{92E31AFE-C284-4051-93B9-B53A4FBCB117}">
      <text>
        <r>
          <rPr>
            <b/>
            <sz val="9"/>
            <color indexed="81"/>
            <rFont val="Tahoma"/>
            <family val="2"/>
          </rPr>
          <t>Prisjusterat avtalstart</t>
        </r>
      </text>
    </comment>
    <comment ref="BJ29" authorId="0" shapeId="0" xr:uid="{1FD8B574-53B3-4512-AAC1-80AAA975B6F9}">
      <text>
        <r>
          <rPr>
            <b/>
            <sz val="9"/>
            <color indexed="81"/>
            <rFont val="Tahoma"/>
            <family val="2"/>
          </rPr>
          <t>Prisjusterat avtalstart</t>
        </r>
      </text>
    </comment>
    <comment ref="BS29" authorId="0" shapeId="0" xr:uid="{2B3BFD52-3FAF-45A9-B9B3-EE33CA006AA4}">
      <text>
        <r>
          <rPr>
            <b/>
            <sz val="9"/>
            <color indexed="81"/>
            <rFont val="Tahoma"/>
            <family val="2"/>
          </rPr>
          <t>Prisjusterat avtalstart</t>
        </r>
      </text>
    </comment>
    <comment ref="BT29" authorId="0" shapeId="0" xr:uid="{D142D787-CEB1-4128-905D-5B5EC64567F3}">
      <text>
        <r>
          <rPr>
            <b/>
            <sz val="9"/>
            <color indexed="81"/>
            <rFont val="Tahoma"/>
            <family val="2"/>
          </rPr>
          <t>Prisjusterat avtalstart</t>
        </r>
      </text>
    </comment>
    <comment ref="BV29" authorId="0" shapeId="0" xr:uid="{BB272BCD-051F-42AD-B64C-122AEC5ACA64}">
      <text>
        <r>
          <rPr>
            <b/>
            <sz val="9"/>
            <color indexed="81"/>
            <rFont val="Tahoma"/>
            <family val="2"/>
          </rPr>
          <t>Prisjusterat avtalstart</t>
        </r>
      </text>
    </comment>
    <comment ref="CE29" authorId="0" shapeId="0" xr:uid="{326B33B4-F3C9-428D-8A04-55699D279429}">
      <text>
        <r>
          <rPr>
            <b/>
            <sz val="9"/>
            <color indexed="81"/>
            <rFont val="Tahoma"/>
            <family val="2"/>
          </rPr>
          <t>Prisjusterat avtalstart</t>
        </r>
      </text>
    </comment>
    <comment ref="CF29" authorId="0" shapeId="0" xr:uid="{8CFA6A11-371D-487B-92DC-2221417D61D0}">
      <text>
        <r>
          <rPr>
            <b/>
            <sz val="9"/>
            <color indexed="81"/>
            <rFont val="Tahoma"/>
            <family val="2"/>
          </rPr>
          <t>Prisjusterat avtalstart</t>
        </r>
      </text>
    </comment>
    <comment ref="A38" authorId="1" shapeId="0" xr:uid="{AAC412B4-1916-43F5-A644-6EB7F8C811ED}">
      <text>
        <r>
          <rPr>
            <b/>
            <sz val="9"/>
            <color indexed="81"/>
            <rFont val="Tahoma"/>
            <family val="2"/>
          </rPr>
          <t xml:space="preserve">Specifikation:
</t>
        </r>
        <r>
          <rPr>
            <sz val="9"/>
            <color indexed="81"/>
            <rFont val="Tahoma"/>
            <family val="2"/>
          </rPr>
          <t xml:space="preserve">Ska vara avsedd för professionellt bruk, minst 16/7-drift.
Upplösning: 3 840 x 2 160, (UHD).
Touchteknik: Minst finger och/eller passiv penna./ska stödja multitouch
Reptålighet: härdat glas
Multi-touch minst 10 samtidiga punkter.
Ljusstyrka minst 350 nits (cd/m2) 
Betraktningsvinkel, vertikalt/horisontellt: minst 160/160 grader.
Antiflexbehandlad yta
Minst två digitala ingångar; HDMI och/eller DisplayPort.
Minst en digital utgång, HDMI och/eller DisplayPort 
Datorinteface: USB HID.Möjlighet att ansluta till wifi
Nätverk: RJ45/Lanport  
Högtalare, minst 2 x 10 W.
Operativsystem med säkerhetsuppdateringar i tre år från inköpsdatum. </t>
        </r>
      </text>
    </comment>
    <comment ref="G38" authorId="0" shapeId="0" xr:uid="{20352F4F-8C98-4828-8584-598A5E875C12}">
      <text>
        <r>
          <rPr>
            <sz val="9"/>
            <color indexed="81"/>
            <rFont val="Tahoma"/>
            <family val="2"/>
          </rPr>
          <t>Med installation/montering sätts den nya utrustningen på plats och testas samt bortforsling av embalage och överblivet material.</t>
        </r>
      </text>
    </comment>
    <comment ref="S38" authorId="0" shapeId="0" xr:uid="{4D7B2290-0A8F-4781-AD71-499C0A4C9F66}">
      <text>
        <r>
          <rPr>
            <sz val="9"/>
            <color indexed="81"/>
            <rFont val="Tahoma"/>
            <family val="2"/>
          </rPr>
          <t>Med installation/montering sätts den nya utrustningen på plats och testas samt bortforsling av embalage och överblivet material.</t>
        </r>
      </text>
    </comment>
    <comment ref="AE38" authorId="0" shapeId="0" xr:uid="{36A4C27A-1405-44CC-89B7-87FE73E9956A}">
      <text>
        <r>
          <rPr>
            <sz val="9"/>
            <color indexed="81"/>
            <rFont val="Tahoma"/>
            <family val="2"/>
          </rPr>
          <t>Med installation/montering sätts den nya utrustningen på plats och testas samt bortforsling av embalage och överblivet material.</t>
        </r>
      </text>
    </comment>
    <comment ref="AQ38" authorId="0" shapeId="0" xr:uid="{CA3829E5-B0DA-47C9-996A-11A3D8233741}">
      <text>
        <r>
          <rPr>
            <sz val="9"/>
            <color indexed="81"/>
            <rFont val="Tahoma"/>
            <family val="2"/>
          </rPr>
          <t>Med installation/montering sätts den nya utrustningen på plats och testas samt bortforsling av embalage och överblivet material.</t>
        </r>
      </text>
    </comment>
    <comment ref="BC38" authorId="0" shapeId="0" xr:uid="{E5E93C6E-DE62-4CE2-BC75-5B3A209453E1}">
      <text>
        <r>
          <rPr>
            <sz val="9"/>
            <color indexed="81"/>
            <rFont val="Tahoma"/>
            <family val="2"/>
          </rPr>
          <t>Med installation/montering sätts den nya utrustningen på plats och testas samt bortforsling av embalage och överblivet material.</t>
        </r>
      </text>
    </comment>
    <comment ref="BO38" authorId="0" shapeId="0" xr:uid="{FEA207AC-4278-4AFF-AF14-5419EED59BD0}">
      <text>
        <r>
          <rPr>
            <sz val="9"/>
            <color indexed="81"/>
            <rFont val="Tahoma"/>
            <family val="2"/>
          </rPr>
          <t>Med installation/montering sätts den nya utrustningen på plats och testas samt bortforsling av embalage och överblivet material.</t>
        </r>
      </text>
    </comment>
    <comment ref="CA38" authorId="0" shapeId="0" xr:uid="{ADAEFBFE-2E6E-489A-9925-2F05DD5B5D93}">
      <text>
        <r>
          <rPr>
            <sz val="9"/>
            <color indexed="81"/>
            <rFont val="Tahoma"/>
            <family val="2"/>
          </rPr>
          <t>Med installation/montering sätts den nya utrustningen på plats och testas samt bortforsling av embalage och överblivet material.</t>
        </r>
      </text>
    </comment>
    <comment ref="B39" authorId="0" shapeId="0" xr:uid="{A8F5A360-EF53-4D68-94AE-3D53A9F8E412}">
      <text>
        <r>
          <rPr>
            <b/>
            <sz val="9"/>
            <color indexed="81"/>
            <rFont val="Tahoma"/>
            <charset val="1"/>
          </rPr>
          <t>Prisjusterat avtalstart</t>
        </r>
      </text>
    </comment>
    <comment ref="K39" authorId="0" shapeId="0" xr:uid="{AA146489-09AD-4CB1-939E-87A909C6B67D}">
      <text>
        <r>
          <rPr>
            <b/>
            <sz val="9"/>
            <color indexed="81"/>
            <rFont val="Tahoma"/>
            <charset val="1"/>
          </rPr>
          <t>Prisjusterat avtalstart</t>
        </r>
      </text>
    </comment>
    <comment ref="L39" authorId="0" shapeId="0" xr:uid="{4A6F395C-E657-4BB5-B384-8EB1C41B95F1}">
      <text>
        <r>
          <rPr>
            <b/>
            <sz val="9"/>
            <color indexed="81"/>
            <rFont val="Tahoma"/>
            <charset val="1"/>
          </rPr>
          <t>Prisjusterat avtalstart</t>
        </r>
      </text>
    </comment>
    <comment ref="N39" authorId="0" shapeId="0" xr:uid="{96B27254-1E16-429D-AA7B-3D469F294608}">
      <text>
        <r>
          <rPr>
            <b/>
            <sz val="9"/>
            <color indexed="81"/>
            <rFont val="Tahoma"/>
            <charset val="1"/>
          </rPr>
          <t>Prisjusterat avtalstart</t>
        </r>
      </text>
    </comment>
    <comment ref="W39" authorId="0" shapeId="0" xr:uid="{33D0C14A-253C-4F14-8CCB-876B048B3A17}">
      <text>
        <r>
          <rPr>
            <b/>
            <sz val="9"/>
            <color indexed="81"/>
            <rFont val="Tahoma"/>
            <charset val="1"/>
          </rPr>
          <t>Prisjusterat avtalstart</t>
        </r>
      </text>
    </comment>
    <comment ref="X39" authorId="0" shapeId="0" xr:uid="{523557BF-0E2A-4075-8634-9EB5C00FCE31}">
      <text>
        <r>
          <rPr>
            <b/>
            <sz val="9"/>
            <color indexed="81"/>
            <rFont val="Tahoma"/>
            <charset val="1"/>
          </rPr>
          <t>Prisjusterat avtalstart</t>
        </r>
      </text>
    </comment>
    <comment ref="AL39" authorId="0" shapeId="0" xr:uid="{7FB46485-3E42-411B-9409-AD1716EC2C07}">
      <text>
        <r>
          <rPr>
            <b/>
            <sz val="9"/>
            <color indexed="81"/>
            <rFont val="Tahoma"/>
            <family val="2"/>
          </rPr>
          <t>Prisjusterat avtalstart</t>
        </r>
      </text>
    </comment>
    <comment ref="AT39" authorId="0" shapeId="0" xr:uid="{618CA37B-5FF9-47B4-AC8F-3BBD22FCD326}">
      <text>
        <r>
          <rPr>
            <b/>
            <sz val="9"/>
            <color indexed="81"/>
            <rFont val="Tahoma"/>
            <family val="2"/>
          </rPr>
          <t>Prisjusterat avtalstart</t>
        </r>
      </text>
    </comment>
    <comment ref="AU39" authorId="0" shapeId="0" xr:uid="{980B2A30-44C6-42CB-87EE-11D49EFCC6F9}">
      <text>
        <r>
          <rPr>
            <b/>
            <sz val="9"/>
            <color indexed="81"/>
            <rFont val="Tahoma"/>
            <family val="2"/>
          </rPr>
          <t>Prisjusterat avtalstart</t>
        </r>
      </text>
    </comment>
    <comment ref="AV39" authorId="0" shapeId="0" xr:uid="{4DF85AD4-7E52-447C-8C81-DE47DA7A9D8E}">
      <text>
        <r>
          <rPr>
            <b/>
            <sz val="9"/>
            <color indexed="81"/>
            <rFont val="Tahoma"/>
            <family val="2"/>
          </rPr>
          <t>Prisjusterat avtalstart</t>
        </r>
      </text>
    </comment>
    <comment ref="AX39" authorId="0" shapeId="0" xr:uid="{72BC7906-A356-4239-B28A-C7F6FC55B5BB}">
      <text>
        <r>
          <rPr>
            <b/>
            <sz val="9"/>
            <color indexed="81"/>
            <rFont val="Tahoma"/>
            <family val="2"/>
          </rPr>
          <t>Prisjusterat avtalstart</t>
        </r>
      </text>
    </comment>
    <comment ref="BF39" authorId="0" shapeId="0" xr:uid="{A5B69DB4-3A2C-4B4F-94A8-0FD1A769F947}">
      <text>
        <r>
          <rPr>
            <b/>
            <sz val="9"/>
            <color indexed="81"/>
            <rFont val="Tahoma"/>
            <family val="2"/>
          </rPr>
          <t>Prisjusterat avtalstart</t>
        </r>
      </text>
    </comment>
    <comment ref="BG39" authorId="0" shapeId="0" xr:uid="{A2D0D0A8-B94C-45A4-864F-F4567A6D07BB}">
      <text>
        <r>
          <rPr>
            <b/>
            <sz val="9"/>
            <color indexed="81"/>
            <rFont val="Tahoma"/>
            <family val="2"/>
          </rPr>
          <t>Prisjusterat avtalstart</t>
        </r>
      </text>
    </comment>
    <comment ref="BH39" authorId="0" shapeId="0" xr:uid="{5BADCF80-63B8-45D1-B185-55F3C94560C3}">
      <text>
        <r>
          <rPr>
            <b/>
            <sz val="9"/>
            <color indexed="81"/>
            <rFont val="Tahoma"/>
            <family val="2"/>
          </rPr>
          <t>Prisjusterat avtalstart</t>
        </r>
      </text>
    </comment>
    <comment ref="BJ39" authorId="0" shapeId="0" xr:uid="{D658DA57-03E7-444B-80AD-38EF35581122}">
      <text>
        <r>
          <rPr>
            <b/>
            <sz val="9"/>
            <color indexed="81"/>
            <rFont val="Tahoma"/>
            <family val="2"/>
          </rPr>
          <t>Prisjusterat avtalstart</t>
        </r>
      </text>
    </comment>
    <comment ref="BS39" authorId="0" shapeId="0" xr:uid="{DE0EF339-5FB2-43C4-B0DF-54B8DEE2BA57}">
      <text>
        <r>
          <rPr>
            <b/>
            <sz val="9"/>
            <color indexed="81"/>
            <rFont val="Tahoma"/>
            <family val="2"/>
          </rPr>
          <t>Prisjusterat avtalstart</t>
        </r>
      </text>
    </comment>
    <comment ref="BT39" authorId="0" shapeId="0" xr:uid="{D884F483-4142-4A6A-AFB4-3653079AD802}">
      <text>
        <r>
          <rPr>
            <b/>
            <sz val="9"/>
            <color indexed="81"/>
            <rFont val="Tahoma"/>
            <family val="2"/>
          </rPr>
          <t>Prisjusterat avtalstart</t>
        </r>
      </text>
    </comment>
    <comment ref="BV39" authorId="0" shapeId="0" xr:uid="{87573CEA-EA3B-4FCD-975A-D735AA7496D8}">
      <text>
        <r>
          <rPr>
            <b/>
            <sz val="9"/>
            <color indexed="81"/>
            <rFont val="Tahoma"/>
            <family val="2"/>
          </rPr>
          <t>Prisjusterat avtalstart</t>
        </r>
      </text>
    </comment>
    <comment ref="CD39" authorId="0" shapeId="0" xr:uid="{E79373A0-84B6-47AC-A6D0-BF4612C96097}">
      <text>
        <r>
          <rPr>
            <b/>
            <sz val="9"/>
            <color indexed="81"/>
            <rFont val="Tahoma"/>
            <family val="2"/>
          </rPr>
          <t>Prisjusterat avtalstart</t>
        </r>
      </text>
    </comment>
    <comment ref="CE39" authorId="0" shapeId="0" xr:uid="{FBED463E-88B9-41F1-93DD-A1F9A6985D3D}">
      <text>
        <r>
          <rPr>
            <b/>
            <sz val="9"/>
            <color indexed="81"/>
            <rFont val="Tahoma"/>
            <family val="2"/>
          </rPr>
          <t>Prisjusterat avtalstart</t>
        </r>
      </text>
    </comment>
    <comment ref="CF39" authorId="0" shapeId="0" xr:uid="{F62EB742-A364-435A-A36D-C909E2886C2E}">
      <text>
        <r>
          <rPr>
            <b/>
            <sz val="9"/>
            <color indexed="81"/>
            <rFont val="Tahoma"/>
            <family val="2"/>
          </rPr>
          <t>Prisjusterat avtalstart</t>
        </r>
      </text>
    </comment>
    <comment ref="B40" authorId="0" shapeId="0" xr:uid="{B1BFEF8A-7A6F-481D-A3AD-1B8E65836C12}">
      <text>
        <r>
          <rPr>
            <b/>
            <sz val="9"/>
            <color indexed="81"/>
            <rFont val="Tahoma"/>
            <charset val="1"/>
          </rPr>
          <t>Prisjusterat avtalstart</t>
        </r>
      </text>
    </comment>
    <comment ref="K40" authorId="0" shapeId="0" xr:uid="{7C5AA89C-3584-48DF-8735-8CC95BE5ACDE}">
      <text>
        <r>
          <rPr>
            <b/>
            <sz val="9"/>
            <color indexed="81"/>
            <rFont val="Tahoma"/>
            <charset val="1"/>
          </rPr>
          <t>Prisjusterat avtalstart</t>
        </r>
      </text>
    </comment>
    <comment ref="L40" authorId="0" shapeId="0" xr:uid="{77A6385A-A1C4-4927-9ED0-4FD90BB478F4}">
      <text>
        <r>
          <rPr>
            <b/>
            <sz val="9"/>
            <color indexed="81"/>
            <rFont val="Tahoma"/>
            <charset val="1"/>
          </rPr>
          <t>Prisjusterat avtalstart</t>
        </r>
      </text>
    </comment>
    <comment ref="N40" authorId="0" shapeId="0" xr:uid="{C093DF7B-48D4-4E37-96C4-382192567517}">
      <text>
        <r>
          <rPr>
            <b/>
            <sz val="9"/>
            <color indexed="81"/>
            <rFont val="Tahoma"/>
            <charset val="1"/>
          </rPr>
          <t>Prisjusterat avtalstart</t>
        </r>
      </text>
    </comment>
    <comment ref="W40" authorId="0" shapeId="0" xr:uid="{78546438-FF22-4EE8-ADF4-510D0FEF034A}">
      <text>
        <r>
          <rPr>
            <b/>
            <sz val="9"/>
            <color indexed="81"/>
            <rFont val="Tahoma"/>
            <charset val="1"/>
          </rPr>
          <t>Prisjusterat avtalstart</t>
        </r>
      </text>
    </comment>
    <comment ref="X40" authorId="0" shapeId="0" xr:uid="{C32F5C1D-3C9D-410B-99EB-5AA4799425A6}">
      <text>
        <r>
          <rPr>
            <b/>
            <sz val="9"/>
            <color indexed="81"/>
            <rFont val="Tahoma"/>
            <charset val="1"/>
          </rPr>
          <t>Prisjusterat avtalstart</t>
        </r>
      </text>
    </comment>
    <comment ref="AL40" authorId="0" shapeId="0" xr:uid="{90A875A7-7BA3-449B-A871-7AB88D78CCDA}">
      <text>
        <r>
          <rPr>
            <b/>
            <sz val="9"/>
            <color indexed="81"/>
            <rFont val="Tahoma"/>
            <family val="2"/>
          </rPr>
          <t>Prisjusterat avtalstart</t>
        </r>
      </text>
    </comment>
    <comment ref="AT40" authorId="0" shapeId="0" xr:uid="{CF37CB92-0B59-48E2-AD08-95E47A0ADC46}">
      <text>
        <r>
          <rPr>
            <b/>
            <sz val="9"/>
            <color indexed="81"/>
            <rFont val="Tahoma"/>
            <family val="2"/>
          </rPr>
          <t>Prisjusterat avtalstart</t>
        </r>
      </text>
    </comment>
    <comment ref="AU40" authorId="0" shapeId="0" xr:uid="{A5EFA0C1-D23E-48D0-974F-9BC25933E335}">
      <text>
        <r>
          <rPr>
            <b/>
            <sz val="9"/>
            <color indexed="81"/>
            <rFont val="Tahoma"/>
            <family val="2"/>
          </rPr>
          <t>Prisjusterat avtalstart</t>
        </r>
      </text>
    </comment>
    <comment ref="AV40" authorId="0" shapeId="0" xr:uid="{9DA5554B-4DE9-463D-AA58-53C09BF5CF50}">
      <text>
        <r>
          <rPr>
            <b/>
            <sz val="9"/>
            <color indexed="81"/>
            <rFont val="Tahoma"/>
            <family val="2"/>
          </rPr>
          <t>Prisjusterat avtalstart</t>
        </r>
      </text>
    </comment>
    <comment ref="AX40" authorId="0" shapeId="0" xr:uid="{BA96EC6B-8C1E-4876-B5BF-0826675DD6B8}">
      <text>
        <r>
          <rPr>
            <b/>
            <sz val="9"/>
            <color indexed="81"/>
            <rFont val="Tahoma"/>
            <family val="2"/>
          </rPr>
          <t>Prisjusterat avtalstart</t>
        </r>
      </text>
    </comment>
    <comment ref="BF40" authorId="0" shapeId="0" xr:uid="{43DB30F8-F1FA-43D6-A871-495DB6DB0F2D}">
      <text>
        <r>
          <rPr>
            <b/>
            <sz val="9"/>
            <color indexed="81"/>
            <rFont val="Tahoma"/>
            <family val="2"/>
          </rPr>
          <t>Prisjusterat avtalstart</t>
        </r>
      </text>
    </comment>
    <comment ref="BG40" authorId="0" shapeId="0" xr:uid="{AC7246BA-6C84-480F-980C-C90B723B4CD7}">
      <text>
        <r>
          <rPr>
            <b/>
            <sz val="9"/>
            <color indexed="81"/>
            <rFont val="Tahoma"/>
            <family val="2"/>
          </rPr>
          <t>Prisjusterat avtalstart</t>
        </r>
      </text>
    </comment>
    <comment ref="BH40" authorId="0" shapeId="0" xr:uid="{850F2DB6-8641-434B-88F1-D3AAA9DB1FF9}">
      <text>
        <r>
          <rPr>
            <b/>
            <sz val="9"/>
            <color indexed="81"/>
            <rFont val="Tahoma"/>
            <family val="2"/>
          </rPr>
          <t>Prisjusterat avtalstart</t>
        </r>
      </text>
    </comment>
    <comment ref="BJ40" authorId="0" shapeId="0" xr:uid="{E5674C22-6296-4D5E-B9E1-E773B8418A3C}">
      <text>
        <r>
          <rPr>
            <b/>
            <sz val="9"/>
            <color indexed="81"/>
            <rFont val="Tahoma"/>
            <family val="2"/>
          </rPr>
          <t>Prisjusterat avtalstart</t>
        </r>
      </text>
    </comment>
    <comment ref="BS40" authorId="0" shapeId="0" xr:uid="{526A08B0-C68A-423B-8FB7-2CE758FADFFE}">
      <text>
        <r>
          <rPr>
            <b/>
            <sz val="9"/>
            <color indexed="81"/>
            <rFont val="Tahoma"/>
            <family val="2"/>
          </rPr>
          <t>Prisjusterat avtalstart</t>
        </r>
      </text>
    </comment>
    <comment ref="BT40" authorId="0" shapeId="0" xr:uid="{B9A6DD09-8F4B-4220-8324-A59944A1BC88}">
      <text>
        <r>
          <rPr>
            <b/>
            <sz val="9"/>
            <color indexed="81"/>
            <rFont val="Tahoma"/>
            <family val="2"/>
          </rPr>
          <t>Prisjusterat avtalstart</t>
        </r>
      </text>
    </comment>
    <comment ref="BV40" authorId="0" shapeId="0" xr:uid="{F501B2DD-977A-42F5-9EDF-0AF61FEDBB2F}">
      <text>
        <r>
          <rPr>
            <b/>
            <sz val="9"/>
            <color indexed="81"/>
            <rFont val="Tahoma"/>
            <family val="2"/>
          </rPr>
          <t>Prisjusterat avtalstart</t>
        </r>
      </text>
    </comment>
    <comment ref="CE40" authorId="0" shapeId="0" xr:uid="{9CA2B068-2D86-42CA-B516-B902ABE81B98}">
      <text>
        <r>
          <rPr>
            <b/>
            <sz val="9"/>
            <color indexed="81"/>
            <rFont val="Tahoma"/>
            <family val="2"/>
          </rPr>
          <t>Prisjusterat avtalstart</t>
        </r>
      </text>
    </comment>
    <comment ref="CF40" authorId="0" shapeId="0" xr:uid="{E16276B3-03CE-4B63-969C-98F8AAC6AD76}">
      <text>
        <r>
          <rPr>
            <b/>
            <sz val="9"/>
            <color indexed="81"/>
            <rFont val="Tahoma"/>
            <family val="2"/>
          </rPr>
          <t>Prisjusterat avtalstart</t>
        </r>
      </text>
    </comment>
    <comment ref="B41" authorId="0" shapeId="0" xr:uid="{25B7BDE0-DDEF-44C9-B986-7F1E198BB30C}">
      <text>
        <r>
          <rPr>
            <b/>
            <sz val="9"/>
            <color indexed="81"/>
            <rFont val="Tahoma"/>
            <charset val="1"/>
          </rPr>
          <t>Prisjusterat avtalstart</t>
        </r>
      </text>
    </comment>
    <comment ref="K41" authorId="0" shapeId="0" xr:uid="{928B5C36-1D34-4DAB-ABFA-A435ECF1C561}">
      <text>
        <r>
          <rPr>
            <b/>
            <sz val="9"/>
            <color indexed="81"/>
            <rFont val="Tahoma"/>
            <charset val="1"/>
          </rPr>
          <t>Prisjusterat avtalstart</t>
        </r>
      </text>
    </comment>
    <comment ref="L41" authorId="0" shapeId="0" xr:uid="{FDCE61BC-DC01-4449-B750-5931DDC33EB8}">
      <text>
        <r>
          <rPr>
            <b/>
            <sz val="9"/>
            <color indexed="81"/>
            <rFont val="Tahoma"/>
            <charset val="1"/>
          </rPr>
          <t>Prisjusterat avtalstart</t>
        </r>
      </text>
    </comment>
    <comment ref="N41" authorId="0" shapeId="0" xr:uid="{2986A35C-2258-4B01-9AE9-7D1D1237981F}">
      <text>
        <r>
          <rPr>
            <b/>
            <sz val="9"/>
            <color indexed="81"/>
            <rFont val="Tahoma"/>
            <charset val="1"/>
          </rPr>
          <t>Prisjusterat avtalstart</t>
        </r>
      </text>
    </comment>
    <comment ref="W41" authorId="0" shapeId="0" xr:uid="{90354AE4-67DF-4C2A-86DF-9CE38A24AC0C}">
      <text>
        <r>
          <rPr>
            <b/>
            <sz val="9"/>
            <color indexed="81"/>
            <rFont val="Tahoma"/>
            <charset val="1"/>
          </rPr>
          <t>Prisjusterat avtalstart</t>
        </r>
      </text>
    </comment>
    <comment ref="X41" authorId="0" shapeId="0" xr:uid="{2D313E13-446B-4080-AFD2-87EA07C6E3A7}">
      <text>
        <r>
          <rPr>
            <b/>
            <sz val="9"/>
            <color indexed="81"/>
            <rFont val="Tahoma"/>
            <charset val="1"/>
          </rPr>
          <t>Prisjusterat avtalstart</t>
        </r>
      </text>
    </comment>
    <comment ref="AL41" authorId="0" shapeId="0" xr:uid="{95F2CA27-1ABD-4749-813C-B1705FD34A62}">
      <text>
        <r>
          <rPr>
            <b/>
            <sz val="9"/>
            <color indexed="81"/>
            <rFont val="Tahoma"/>
            <family val="2"/>
          </rPr>
          <t>Prisjusterat avtalstart</t>
        </r>
      </text>
    </comment>
    <comment ref="AT41" authorId="0" shapeId="0" xr:uid="{2E3E97C0-CF7D-4B0E-A03E-0C6E96A61D94}">
      <text>
        <r>
          <rPr>
            <b/>
            <sz val="9"/>
            <color indexed="81"/>
            <rFont val="Tahoma"/>
            <family val="2"/>
          </rPr>
          <t>Prisjusterat avtalstart</t>
        </r>
      </text>
    </comment>
    <comment ref="AU41" authorId="0" shapeId="0" xr:uid="{B24CF502-8C39-4C95-A0D5-0E678FB7AE2C}">
      <text>
        <r>
          <rPr>
            <b/>
            <sz val="9"/>
            <color indexed="81"/>
            <rFont val="Tahoma"/>
            <family val="2"/>
          </rPr>
          <t>Prisjusterat avtalstart</t>
        </r>
      </text>
    </comment>
    <comment ref="AV41" authorId="0" shapeId="0" xr:uid="{F1C95D1A-91A8-4580-B9FA-8B16EE27499F}">
      <text>
        <r>
          <rPr>
            <b/>
            <sz val="9"/>
            <color indexed="81"/>
            <rFont val="Tahoma"/>
            <family val="2"/>
          </rPr>
          <t>Prisjusterat avtalstart</t>
        </r>
      </text>
    </comment>
    <comment ref="AX41" authorId="0" shapeId="0" xr:uid="{C84B8A33-10E5-43BA-8CA1-512F33F94A50}">
      <text>
        <r>
          <rPr>
            <b/>
            <sz val="9"/>
            <color indexed="81"/>
            <rFont val="Tahoma"/>
            <family val="2"/>
          </rPr>
          <t>Prisjusterat avtalstart</t>
        </r>
      </text>
    </comment>
    <comment ref="BF41" authorId="0" shapeId="0" xr:uid="{A47CB16C-3939-4F3E-A3C9-9EC85B9EF8EB}">
      <text>
        <r>
          <rPr>
            <b/>
            <sz val="9"/>
            <color indexed="81"/>
            <rFont val="Tahoma"/>
            <family val="2"/>
          </rPr>
          <t>Prisjusterat avtalstart</t>
        </r>
      </text>
    </comment>
    <comment ref="BG41" authorId="0" shapeId="0" xr:uid="{E43C699F-A9ED-42EF-80FF-16227825D891}">
      <text>
        <r>
          <rPr>
            <b/>
            <sz val="9"/>
            <color indexed="81"/>
            <rFont val="Tahoma"/>
            <family val="2"/>
          </rPr>
          <t>Prisjusterat avtalstart</t>
        </r>
      </text>
    </comment>
    <comment ref="BH41" authorId="0" shapeId="0" xr:uid="{3CADEAA2-38D8-4094-A328-3A3A4A6179C3}">
      <text>
        <r>
          <rPr>
            <b/>
            <sz val="9"/>
            <color indexed="81"/>
            <rFont val="Tahoma"/>
            <family val="2"/>
          </rPr>
          <t>Prisjusterat avtalstart</t>
        </r>
      </text>
    </comment>
    <comment ref="BJ41" authorId="0" shapeId="0" xr:uid="{A2A35B8D-51B0-478A-B12B-05271340C1AF}">
      <text>
        <r>
          <rPr>
            <b/>
            <sz val="9"/>
            <color indexed="81"/>
            <rFont val="Tahoma"/>
            <family val="2"/>
          </rPr>
          <t>Prisjusterat avtalstart</t>
        </r>
      </text>
    </comment>
    <comment ref="BS41" authorId="0" shapeId="0" xr:uid="{7E4481E4-B997-4669-8538-E18B889D6DB9}">
      <text>
        <r>
          <rPr>
            <b/>
            <sz val="9"/>
            <color indexed="81"/>
            <rFont val="Tahoma"/>
            <family val="2"/>
          </rPr>
          <t>Prisjusterat avtalstart</t>
        </r>
      </text>
    </comment>
    <comment ref="BT41" authorId="0" shapeId="0" xr:uid="{A758855B-D41E-4FA6-AE6C-0A760A330269}">
      <text>
        <r>
          <rPr>
            <b/>
            <sz val="9"/>
            <color indexed="81"/>
            <rFont val="Tahoma"/>
            <family val="2"/>
          </rPr>
          <t>Prisjusterat avtalstart</t>
        </r>
      </text>
    </comment>
    <comment ref="BV41" authorId="0" shapeId="0" xr:uid="{B86AAE35-204A-449E-8048-ACCA3CEB9557}">
      <text>
        <r>
          <rPr>
            <b/>
            <sz val="9"/>
            <color indexed="81"/>
            <rFont val="Tahoma"/>
            <family val="2"/>
          </rPr>
          <t>Prisjusterat avtalstart</t>
        </r>
      </text>
    </comment>
    <comment ref="CE41" authorId="0" shapeId="0" xr:uid="{5C161ADA-DE19-4EDD-B9CE-947E54A5AB6C}">
      <text>
        <r>
          <rPr>
            <b/>
            <sz val="9"/>
            <color indexed="81"/>
            <rFont val="Tahoma"/>
            <family val="2"/>
          </rPr>
          <t>Prisjusterat avtalstart</t>
        </r>
      </text>
    </comment>
    <comment ref="CF41" authorId="0" shapeId="0" xr:uid="{D74F38BC-BF13-4ACB-B9EC-424AE882A8B7}">
      <text>
        <r>
          <rPr>
            <b/>
            <sz val="9"/>
            <color indexed="81"/>
            <rFont val="Tahoma"/>
            <family val="2"/>
          </rPr>
          <t>Prisjusterat avtalstart</t>
        </r>
      </text>
    </comment>
    <comment ref="B42" authorId="0" shapeId="0" xr:uid="{968553A6-781B-47B3-8D29-A50719652204}">
      <text>
        <r>
          <rPr>
            <b/>
            <sz val="9"/>
            <color indexed="81"/>
            <rFont val="Tahoma"/>
            <charset val="1"/>
          </rPr>
          <t>Prisjusterat avtalstart</t>
        </r>
      </text>
    </comment>
    <comment ref="K42" authorId="0" shapeId="0" xr:uid="{550B3F23-EED6-4A9E-9E2A-B411C5D72956}">
      <text>
        <r>
          <rPr>
            <b/>
            <sz val="9"/>
            <color indexed="81"/>
            <rFont val="Tahoma"/>
            <charset val="1"/>
          </rPr>
          <t>Prisjusterat avtalstart</t>
        </r>
      </text>
    </comment>
    <comment ref="L42" authorId="0" shapeId="0" xr:uid="{A7E77DAC-6388-475B-A61E-98A84E2A0E20}">
      <text>
        <r>
          <rPr>
            <b/>
            <sz val="9"/>
            <color indexed="81"/>
            <rFont val="Tahoma"/>
            <charset val="1"/>
          </rPr>
          <t>Prisjusterat avtalstart</t>
        </r>
      </text>
    </comment>
    <comment ref="N42" authorId="0" shapeId="0" xr:uid="{DE4AC1B9-5E75-42B0-B3A4-80A28324F3B9}">
      <text>
        <r>
          <rPr>
            <b/>
            <sz val="9"/>
            <color indexed="81"/>
            <rFont val="Tahoma"/>
            <charset val="1"/>
          </rPr>
          <t>Prisjusterat avtalstart</t>
        </r>
      </text>
    </comment>
    <comment ref="W42" authorId="0" shapeId="0" xr:uid="{6C9F8C64-2701-47B5-8307-9CECF95C085C}">
      <text>
        <r>
          <rPr>
            <b/>
            <sz val="9"/>
            <color indexed="81"/>
            <rFont val="Tahoma"/>
            <charset val="1"/>
          </rPr>
          <t>Prisjusterat avtalstart</t>
        </r>
      </text>
    </comment>
    <comment ref="X42" authorId="0" shapeId="0" xr:uid="{C663E4F7-10AB-4F90-9169-B62EC0307E5C}">
      <text>
        <r>
          <rPr>
            <b/>
            <sz val="9"/>
            <color indexed="81"/>
            <rFont val="Tahoma"/>
            <charset val="1"/>
          </rPr>
          <t>Prisjusterat avtalstart</t>
        </r>
      </text>
    </comment>
    <comment ref="AL42" authorId="0" shapeId="0" xr:uid="{F7316463-C42F-41E1-A39B-8FEC67B89450}">
      <text>
        <r>
          <rPr>
            <b/>
            <sz val="9"/>
            <color indexed="81"/>
            <rFont val="Tahoma"/>
            <family val="2"/>
          </rPr>
          <t>Prisjusterat avtalstart</t>
        </r>
      </text>
    </comment>
    <comment ref="AT42" authorId="0" shapeId="0" xr:uid="{08852999-D1A6-40F9-A690-584CE39C8D8B}">
      <text>
        <r>
          <rPr>
            <b/>
            <sz val="9"/>
            <color indexed="81"/>
            <rFont val="Tahoma"/>
            <family val="2"/>
          </rPr>
          <t>Prisjusterat avtalstart</t>
        </r>
      </text>
    </comment>
    <comment ref="AU42" authorId="0" shapeId="0" xr:uid="{54C15BC4-453B-4AD5-93BC-EF4C9F3EE906}">
      <text>
        <r>
          <rPr>
            <b/>
            <sz val="9"/>
            <color indexed="81"/>
            <rFont val="Tahoma"/>
            <family val="2"/>
          </rPr>
          <t>Prisjusterat avtalstart</t>
        </r>
      </text>
    </comment>
    <comment ref="AV42" authorId="0" shapeId="0" xr:uid="{807AF8D6-4C4B-4B45-AB4E-B8209F4CFEC6}">
      <text>
        <r>
          <rPr>
            <b/>
            <sz val="9"/>
            <color indexed="81"/>
            <rFont val="Tahoma"/>
            <family val="2"/>
          </rPr>
          <t>Prisjusterat avtalstart</t>
        </r>
      </text>
    </comment>
    <comment ref="AX42" authorId="0" shapeId="0" xr:uid="{6C6354E1-6B2A-4CD9-B358-7E0567373620}">
      <text>
        <r>
          <rPr>
            <b/>
            <sz val="9"/>
            <color indexed="81"/>
            <rFont val="Tahoma"/>
            <family val="2"/>
          </rPr>
          <t>Prisjusterat avtalstart</t>
        </r>
      </text>
    </comment>
    <comment ref="BF42" authorId="0" shapeId="0" xr:uid="{052E8C06-F4C8-4A93-94B2-06F0E0DFCBF8}">
      <text>
        <r>
          <rPr>
            <b/>
            <sz val="9"/>
            <color indexed="81"/>
            <rFont val="Tahoma"/>
            <family val="2"/>
          </rPr>
          <t>Prisjusterat avtalstart</t>
        </r>
      </text>
    </comment>
    <comment ref="BG42" authorId="0" shapeId="0" xr:uid="{B5C15FAC-DC6F-45AF-A792-DA01C5CBF553}">
      <text>
        <r>
          <rPr>
            <b/>
            <sz val="9"/>
            <color indexed="81"/>
            <rFont val="Tahoma"/>
            <family val="2"/>
          </rPr>
          <t>Prisjusterat avtalstart</t>
        </r>
      </text>
    </comment>
    <comment ref="BH42" authorId="0" shapeId="0" xr:uid="{C673CF44-6D31-4CD5-BFAD-F3FA428BFE71}">
      <text>
        <r>
          <rPr>
            <b/>
            <sz val="9"/>
            <color indexed="81"/>
            <rFont val="Tahoma"/>
            <family val="2"/>
          </rPr>
          <t>Prisjusterat avtalstart</t>
        </r>
      </text>
    </comment>
    <comment ref="BJ42" authorId="0" shapeId="0" xr:uid="{2CADAA28-F350-40D4-813A-E6FE92EA4ECB}">
      <text>
        <r>
          <rPr>
            <b/>
            <sz val="9"/>
            <color indexed="81"/>
            <rFont val="Tahoma"/>
            <family val="2"/>
          </rPr>
          <t>Prisjusterat avtalstart</t>
        </r>
      </text>
    </comment>
    <comment ref="BS42" authorId="0" shapeId="0" xr:uid="{D5D0FFBD-9F39-4646-8DD3-9E0884D60D5E}">
      <text>
        <r>
          <rPr>
            <b/>
            <sz val="9"/>
            <color indexed="81"/>
            <rFont val="Tahoma"/>
            <family val="2"/>
          </rPr>
          <t>Prisjusterat avtalstart</t>
        </r>
      </text>
    </comment>
    <comment ref="BT42" authorId="0" shapeId="0" xr:uid="{3432B8E2-DA6E-4E00-A639-E6033EBE131C}">
      <text>
        <r>
          <rPr>
            <b/>
            <sz val="9"/>
            <color indexed="81"/>
            <rFont val="Tahoma"/>
            <family val="2"/>
          </rPr>
          <t>Prisjusterat avtalstart</t>
        </r>
      </text>
    </comment>
    <comment ref="BV42" authorId="0" shapeId="0" xr:uid="{9EA3E99A-94D7-4ACF-A2E1-284CE74A9F3A}">
      <text>
        <r>
          <rPr>
            <b/>
            <sz val="9"/>
            <color indexed="81"/>
            <rFont val="Tahoma"/>
            <family val="2"/>
          </rPr>
          <t>Prisjusterat avtalstart</t>
        </r>
      </text>
    </comment>
    <comment ref="CE42" authorId="0" shapeId="0" xr:uid="{68706A8B-311A-4B75-81B1-8E31A707DF72}">
      <text>
        <r>
          <rPr>
            <b/>
            <sz val="9"/>
            <color indexed="81"/>
            <rFont val="Tahoma"/>
            <family val="2"/>
          </rPr>
          <t>Prisjusterat avtalstart</t>
        </r>
      </text>
    </comment>
    <comment ref="CF42" authorId="0" shapeId="0" xr:uid="{413EAA04-F9FF-41B7-860A-ABC901C19A9B}">
      <text>
        <r>
          <rPr>
            <b/>
            <sz val="9"/>
            <color indexed="81"/>
            <rFont val="Tahoma"/>
            <family val="2"/>
          </rPr>
          <t>Prisjusterat avtalstart</t>
        </r>
      </text>
    </comment>
    <comment ref="A50" authorId="1" shapeId="0" xr:uid="{86E2AB2E-7C66-4603-A4D3-AD7D95809F2D}">
      <text>
        <r>
          <rPr>
            <b/>
            <sz val="9"/>
            <color indexed="81"/>
            <rFont val="Tahoma"/>
            <family val="2"/>
          </rPr>
          <t xml:space="preserve">Specifikation:
</t>
        </r>
        <r>
          <rPr>
            <sz val="9"/>
            <color indexed="81"/>
            <rFont val="Tahoma"/>
            <family val="2"/>
          </rPr>
          <t xml:space="preserve">Upplösning minst: 1 920 x 1 080.
Laserbaserad ljuskälla.
Minst två ingångar, HDMI.
RJ45 för styrning  och/eller RS-232C för styrning
Fjärrkontroll
Teknik: 3LCD.eller DLP
Ljusstyrka ”eco/low/ekonomi”: minst: 3.200 ISO Lumen
Fläktljud vid ”eco-mode/low”: max 30 dB
</t>
        </r>
      </text>
    </comment>
    <comment ref="G50" authorId="0" shapeId="0" xr:uid="{556D8AA7-1BB1-4385-B16C-75AEF19E919A}">
      <text>
        <r>
          <rPr>
            <sz val="9"/>
            <color indexed="81"/>
            <rFont val="Tahoma"/>
            <family val="2"/>
          </rPr>
          <t>Med installation/montering sätts den nya utrustningen på plats och testas samt bortforsling av embalage och överblivet material.</t>
        </r>
      </text>
    </comment>
    <comment ref="S50" authorId="0" shapeId="0" xr:uid="{1AE1BA94-9CF0-4CB2-8695-68F47C8A5DD5}">
      <text>
        <r>
          <rPr>
            <sz val="9"/>
            <color indexed="81"/>
            <rFont val="Tahoma"/>
            <family val="2"/>
          </rPr>
          <t>Med installation/montering sätts den nya utrustningen på plats och testas samt bortforsling av embalage och överblivet material.</t>
        </r>
      </text>
    </comment>
    <comment ref="AE50" authorId="0" shapeId="0" xr:uid="{332CB99A-381B-4D4F-99E9-C4C8D4402EAA}">
      <text>
        <r>
          <rPr>
            <sz val="9"/>
            <color indexed="81"/>
            <rFont val="Tahoma"/>
            <family val="2"/>
          </rPr>
          <t>Med installation/montering sätts den nya utrustningen på plats och testas samt bortforsling av embalage och överblivet material.</t>
        </r>
      </text>
    </comment>
    <comment ref="AQ50" authorId="0" shapeId="0" xr:uid="{B8E86379-8414-4049-9362-10317C643362}">
      <text>
        <r>
          <rPr>
            <sz val="9"/>
            <color indexed="81"/>
            <rFont val="Tahoma"/>
            <family val="2"/>
          </rPr>
          <t>Med installation/montering sätts den nya utrustningen på plats och testas samt bortforsling av embalage och överblivet material.</t>
        </r>
      </text>
    </comment>
    <comment ref="BC50" authorId="0" shapeId="0" xr:uid="{3FA7F1FC-31C4-43B6-85C0-B07A6B591968}">
      <text>
        <r>
          <rPr>
            <sz val="9"/>
            <color indexed="81"/>
            <rFont val="Tahoma"/>
            <family val="2"/>
          </rPr>
          <t>Med installation/montering sätts den nya utrustningen på plats och testas samt bortforsling av embalage och överblivet material.</t>
        </r>
      </text>
    </comment>
    <comment ref="BO50" authorId="0" shapeId="0" xr:uid="{B97E2AB5-4158-4E8A-8519-EB4ACDF77E1F}">
      <text>
        <r>
          <rPr>
            <sz val="9"/>
            <color indexed="81"/>
            <rFont val="Tahoma"/>
            <family val="2"/>
          </rPr>
          <t>Med installation/montering sätts den nya utrustningen på plats och testas samt bortforsling av embalage och överblivet material.</t>
        </r>
      </text>
    </comment>
    <comment ref="CA50" authorId="0" shapeId="0" xr:uid="{3D1D32B1-5B9F-4CFE-B0C3-B0190087F352}">
      <text>
        <r>
          <rPr>
            <sz val="9"/>
            <color indexed="81"/>
            <rFont val="Tahoma"/>
            <family val="2"/>
          </rPr>
          <t>Med installation/montering sätts den nya utrustningen på plats och testas samt bortforsling av embalage och överblivet material.</t>
        </r>
      </text>
    </comment>
    <comment ref="B51" authorId="0" shapeId="0" xr:uid="{111C1A90-E559-46FF-B6F0-69655414B467}">
      <text>
        <r>
          <rPr>
            <b/>
            <sz val="9"/>
            <color indexed="81"/>
            <rFont val="Tahoma"/>
            <charset val="1"/>
          </rPr>
          <t>Prisjusterat avtalstart</t>
        </r>
      </text>
    </comment>
    <comment ref="J51" authorId="0" shapeId="0" xr:uid="{339648A7-12C1-4F5C-875B-9868DCF9C72A}">
      <text>
        <r>
          <rPr>
            <b/>
            <sz val="9"/>
            <color indexed="81"/>
            <rFont val="Tahoma"/>
            <charset val="1"/>
          </rPr>
          <t>Prisjusterat avtalstart</t>
        </r>
      </text>
    </comment>
    <comment ref="K51" authorId="0" shapeId="0" xr:uid="{4C3995C8-D028-48A7-9B47-B5EA549DB80C}">
      <text>
        <r>
          <rPr>
            <b/>
            <sz val="9"/>
            <color indexed="81"/>
            <rFont val="Tahoma"/>
            <charset val="1"/>
          </rPr>
          <t>Prisjusterat avtalstart</t>
        </r>
      </text>
    </comment>
    <comment ref="N51" authorId="0" shapeId="0" xr:uid="{5234F255-4935-4AE9-85B3-77EA66762FFF}">
      <text>
        <r>
          <rPr>
            <b/>
            <sz val="9"/>
            <color indexed="81"/>
            <rFont val="Tahoma"/>
            <charset val="1"/>
          </rPr>
          <t>Prisjusterat avtalstart</t>
        </r>
      </text>
    </comment>
    <comment ref="V51" authorId="0" shapeId="0" xr:uid="{FC08FB79-4782-4643-B255-04895B462564}">
      <text>
        <r>
          <rPr>
            <b/>
            <sz val="9"/>
            <color indexed="81"/>
            <rFont val="Tahoma"/>
            <charset val="1"/>
          </rPr>
          <t>Prisjusterat avtalstart</t>
        </r>
      </text>
    </comment>
    <comment ref="W51" authorId="0" shapeId="0" xr:uid="{69B94CAE-4EDA-471C-BCF4-3FEBB174B451}">
      <text>
        <r>
          <rPr>
            <b/>
            <sz val="9"/>
            <color indexed="81"/>
            <rFont val="Tahoma"/>
            <charset val="1"/>
          </rPr>
          <t>Prisjusterat avtalstart</t>
        </r>
      </text>
    </comment>
    <comment ref="AL51" authorId="0" shapeId="0" xr:uid="{E9B3475E-45CB-460A-B8C8-D16E2A13EE11}">
      <text>
        <r>
          <rPr>
            <b/>
            <sz val="9"/>
            <color indexed="81"/>
            <rFont val="Tahoma"/>
            <family val="2"/>
          </rPr>
          <t>Prisjusterat avtalstart</t>
        </r>
      </text>
    </comment>
    <comment ref="AT51" authorId="0" shapeId="0" xr:uid="{B15FF5B8-B210-4EA4-949A-098E1D1B1137}">
      <text>
        <r>
          <rPr>
            <b/>
            <sz val="9"/>
            <color indexed="81"/>
            <rFont val="Tahoma"/>
            <family val="2"/>
          </rPr>
          <t>Prisjusterat avtalstart</t>
        </r>
      </text>
    </comment>
    <comment ref="AU51" authorId="0" shapeId="0" xr:uid="{E484AF32-06A4-43AF-AA48-F8D0239FB7E3}">
      <text>
        <r>
          <rPr>
            <b/>
            <sz val="9"/>
            <color indexed="81"/>
            <rFont val="Tahoma"/>
            <family val="2"/>
          </rPr>
          <t>Prisjusterat avtalstart</t>
        </r>
      </text>
    </comment>
    <comment ref="AX51" authorId="0" shapeId="0" xr:uid="{B78BE7E5-5E32-4D36-8E45-5228F9D598C3}">
      <text>
        <r>
          <rPr>
            <b/>
            <sz val="9"/>
            <color indexed="81"/>
            <rFont val="Tahoma"/>
            <family val="2"/>
          </rPr>
          <t>Prisjusterat avtalstart</t>
        </r>
      </text>
    </comment>
    <comment ref="BF51" authorId="0" shapeId="0" xr:uid="{567EE689-0C2B-451B-8AC9-BECB07628C8B}">
      <text>
        <r>
          <rPr>
            <b/>
            <sz val="9"/>
            <color indexed="81"/>
            <rFont val="Tahoma"/>
            <family val="2"/>
          </rPr>
          <t>Prisjusterat avtalstart</t>
        </r>
      </text>
    </comment>
    <comment ref="BG51" authorId="0" shapeId="0" xr:uid="{282C8578-1308-4C12-BC0B-3DC5ED5BFE81}">
      <text>
        <r>
          <rPr>
            <b/>
            <sz val="9"/>
            <color indexed="81"/>
            <rFont val="Tahoma"/>
            <family val="2"/>
          </rPr>
          <t>Prisjusterat avtalstart</t>
        </r>
      </text>
    </comment>
    <comment ref="BJ51" authorId="0" shapeId="0" xr:uid="{E77A87FF-4C5E-4425-838C-3FEC1B96E61B}">
      <text>
        <r>
          <rPr>
            <b/>
            <sz val="9"/>
            <color indexed="81"/>
            <rFont val="Tahoma"/>
            <family val="2"/>
          </rPr>
          <t>Prisjusterat avtalstart</t>
        </r>
      </text>
    </comment>
    <comment ref="BR51" authorId="0" shapeId="0" xr:uid="{D1F9865A-A4D2-47BC-8376-1B34619F3D9C}">
      <text>
        <r>
          <rPr>
            <b/>
            <sz val="9"/>
            <color indexed="81"/>
            <rFont val="Tahoma"/>
            <family val="2"/>
          </rPr>
          <t>Prisjusterat avtalstart</t>
        </r>
      </text>
    </comment>
    <comment ref="BS51" authorId="0" shapeId="0" xr:uid="{4354A128-AB91-4DB0-AFA7-14F883429DA5}">
      <text>
        <r>
          <rPr>
            <b/>
            <sz val="9"/>
            <color indexed="81"/>
            <rFont val="Tahoma"/>
            <family val="2"/>
          </rPr>
          <t>Prisjusterat avtalstart</t>
        </r>
      </text>
    </comment>
    <comment ref="BV51" authorId="0" shapeId="0" xr:uid="{946BBB04-E73A-4748-9E1C-0565A8BAB0D9}">
      <text>
        <r>
          <rPr>
            <b/>
            <sz val="9"/>
            <color indexed="81"/>
            <rFont val="Tahoma"/>
            <family val="2"/>
          </rPr>
          <t>Prisjusterat avtalstart</t>
        </r>
      </text>
    </comment>
    <comment ref="CD51" authorId="0" shapeId="0" xr:uid="{0D5C9951-F2A2-4912-B91A-AB5D006CF7EE}">
      <text>
        <r>
          <rPr>
            <b/>
            <sz val="9"/>
            <color indexed="81"/>
            <rFont val="Tahoma"/>
            <family val="2"/>
          </rPr>
          <t>Prisjusterat avtalstart</t>
        </r>
      </text>
    </comment>
    <comment ref="CE51" authorId="0" shapeId="0" xr:uid="{6E53C6CE-9032-4A80-89BF-6B75C9EF46E9}">
      <text>
        <r>
          <rPr>
            <b/>
            <sz val="9"/>
            <color indexed="81"/>
            <rFont val="Tahoma"/>
            <family val="2"/>
          </rPr>
          <t>Prisjusterat avtalstart</t>
        </r>
      </text>
    </comment>
    <comment ref="A61" authorId="1" shapeId="0" xr:uid="{AE534133-DE50-43FC-ADBD-B7B237ED4C67}">
      <text>
        <r>
          <rPr>
            <b/>
            <sz val="9"/>
            <color indexed="81"/>
            <rFont val="Tahoma"/>
            <family val="2"/>
          </rPr>
          <t xml:space="preserve">Specifikation:
</t>
        </r>
        <r>
          <rPr>
            <sz val="9"/>
            <color indexed="81"/>
            <rFont val="Tahoma"/>
            <family val="2"/>
          </rPr>
          <t xml:space="preserve">Upplösning minst: 1920 x 1200
Laserbaserad ljuskälla.
Minst två ingångar, HDMI.
RJ45 för styrning och/eller RS-232C för styrning.
Fjärrkontroll
Ljusstyrka ”eco/low/ekonomi”: minst: 5600 ISO Lumen
Fläktljud vid ”eco-mode/low”: max 30 dB
</t>
        </r>
      </text>
    </comment>
    <comment ref="G61" authorId="0" shapeId="0" xr:uid="{BA202050-9031-4259-BB2B-DF9D83406B6B}">
      <text>
        <r>
          <rPr>
            <sz val="9"/>
            <color indexed="81"/>
            <rFont val="Tahoma"/>
            <family val="2"/>
          </rPr>
          <t>Med installation/montering sätts den nya utrustningen på plats och testas samt bortforsling av embalage och överblivet material.</t>
        </r>
      </text>
    </comment>
    <comment ref="S61" authorId="0" shapeId="0" xr:uid="{4C8A658A-6D82-4562-B1DF-D5F3B3C3975B}">
      <text>
        <r>
          <rPr>
            <sz val="9"/>
            <color indexed="81"/>
            <rFont val="Tahoma"/>
            <family val="2"/>
          </rPr>
          <t>Med installation/montering sätts den nya utrustningen på plats och testas samt bortforsling av embalage och överblivet material.</t>
        </r>
      </text>
    </comment>
    <comment ref="AE61" authorId="0" shapeId="0" xr:uid="{763B2B18-AD83-430B-A812-8D581ADAE6CA}">
      <text>
        <r>
          <rPr>
            <sz val="9"/>
            <color indexed="81"/>
            <rFont val="Tahoma"/>
            <family val="2"/>
          </rPr>
          <t>Med installation/montering sätts den nya utrustningen på plats och testas samt bortforsling av embalage och överblivet material.</t>
        </r>
      </text>
    </comment>
    <comment ref="AQ61" authorId="0" shapeId="0" xr:uid="{138094B7-8B3C-4303-8E8A-7B7A47095332}">
      <text>
        <r>
          <rPr>
            <sz val="9"/>
            <color indexed="81"/>
            <rFont val="Tahoma"/>
            <family val="2"/>
          </rPr>
          <t>Med installation/montering sätts den nya utrustningen på plats och testas samt bortforsling av embalage och överblivet material.</t>
        </r>
      </text>
    </comment>
    <comment ref="BC61" authorId="0" shapeId="0" xr:uid="{FEC03C04-DC2A-4355-ACB5-13825B514C92}">
      <text>
        <r>
          <rPr>
            <sz val="9"/>
            <color indexed="81"/>
            <rFont val="Tahoma"/>
            <family val="2"/>
          </rPr>
          <t>Med installation/montering sätts den nya utrustningen på plats och testas samt bortforsling av embalage och överblivet material.</t>
        </r>
      </text>
    </comment>
    <comment ref="BO61" authorId="0" shapeId="0" xr:uid="{9EE85E48-AFA6-4AD3-AA0B-1DBA05F0EE5C}">
      <text>
        <r>
          <rPr>
            <sz val="9"/>
            <color indexed="81"/>
            <rFont val="Tahoma"/>
            <family val="2"/>
          </rPr>
          <t>Med installation/montering sätts den nya utrustningen på plats och testas samt bortforsling av embalage och överblivet material.</t>
        </r>
      </text>
    </comment>
    <comment ref="CA61" authorId="0" shapeId="0" xr:uid="{F36C4F35-214E-4709-B4F6-3E6FEDB13A32}">
      <text>
        <r>
          <rPr>
            <sz val="9"/>
            <color indexed="81"/>
            <rFont val="Tahoma"/>
            <family val="2"/>
          </rPr>
          <t>Med installation/montering sätts den nya utrustningen på plats och testas samt bortforsling av embalage och överblivet material.</t>
        </r>
      </text>
    </comment>
    <comment ref="B62" authorId="0" shapeId="0" xr:uid="{6BC66C84-ED35-403B-86A3-C5439ABC57B2}">
      <text>
        <r>
          <rPr>
            <b/>
            <sz val="9"/>
            <color indexed="81"/>
            <rFont val="Tahoma"/>
            <charset val="1"/>
          </rPr>
          <t>Prisjusterat avtalstart</t>
        </r>
      </text>
    </comment>
    <comment ref="J62" authorId="0" shapeId="0" xr:uid="{788759F3-78DE-49BF-9835-D729FE42B2C0}">
      <text>
        <r>
          <rPr>
            <b/>
            <sz val="9"/>
            <color indexed="81"/>
            <rFont val="Tahoma"/>
            <charset val="1"/>
          </rPr>
          <t>Prisjusterat avtalstart</t>
        </r>
      </text>
    </comment>
    <comment ref="K62" authorId="0" shapeId="0" xr:uid="{B6FD7CCB-4A61-4106-A1B0-39E51B6EE39E}">
      <text>
        <r>
          <rPr>
            <b/>
            <sz val="9"/>
            <color indexed="81"/>
            <rFont val="Tahoma"/>
            <charset val="1"/>
          </rPr>
          <t>Prisjusterat avtalstart</t>
        </r>
      </text>
    </comment>
    <comment ref="N62" authorId="0" shapeId="0" xr:uid="{3834852F-26D8-4080-BE88-75EA1A837889}">
      <text>
        <r>
          <rPr>
            <b/>
            <sz val="9"/>
            <color indexed="81"/>
            <rFont val="Tahoma"/>
            <charset val="1"/>
          </rPr>
          <t>Prisjusterat avtalstart</t>
        </r>
      </text>
    </comment>
    <comment ref="V62" authorId="0" shapeId="0" xr:uid="{DF0E457A-B52B-4D23-97C6-F6560394496F}">
      <text>
        <r>
          <rPr>
            <b/>
            <sz val="9"/>
            <color indexed="81"/>
            <rFont val="Tahoma"/>
            <charset val="1"/>
          </rPr>
          <t>Prisjusterat avtalstart</t>
        </r>
      </text>
    </comment>
    <comment ref="W62" authorId="0" shapeId="0" xr:uid="{BEC78233-B82D-4FDD-983C-490795D3A080}">
      <text>
        <r>
          <rPr>
            <b/>
            <sz val="9"/>
            <color indexed="81"/>
            <rFont val="Tahoma"/>
            <charset val="1"/>
          </rPr>
          <t>Prisjusterat avtalstart</t>
        </r>
      </text>
    </comment>
    <comment ref="AL62" authorId="0" shapeId="0" xr:uid="{468BC823-C088-404E-BFEF-6427CCB33481}">
      <text>
        <r>
          <rPr>
            <b/>
            <sz val="9"/>
            <color indexed="81"/>
            <rFont val="Tahoma"/>
            <family val="2"/>
          </rPr>
          <t>Prisjusterat avtalstart</t>
        </r>
      </text>
    </comment>
    <comment ref="AT62" authorId="0" shapeId="0" xr:uid="{991B6917-511D-4C0F-A1DD-5BE44129822F}">
      <text>
        <r>
          <rPr>
            <b/>
            <sz val="9"/>
            <color indexed="81"/>
            <rFont val="Tahoma"/>
            <family val="2"/>
          </rPr>
          <t>Prisjusterat avtalstart</t>
        </r>
      </text>
    </comment>
    <comment ref="AU62" authorId="0" shapeId="0" xr:uid="{11E2A515-7042-4F32-92F7-CFC9BDDDE017}">
      <text>
        <r>
          <rPr>
            <b/>
            <sz val="9"/>
            <color indexed="81"/>
            <rFont val="Tahoma"/>
            <family val="2"/>
          </rPr>
          <t>Prisjusterat avtalstart</t>
        </r>
      </text>
    </comment>
    <comment ref="AX62" authorId="0" shapeId="0" xr:uid="{FA96D757-BE94-4EFE-8320-D0BD0360BE7D}">
      <text>
        <r>
          <rPr>
            <b/>
            <sz val="9"/>
            <color indexed="81"/>
            <rFont val="Tahoma"/>
            <family val="2"/>
          </rPr>
          <t>Prisjusterat avtalstart</t>
        </r>
      </text>
    </comment>
    <comment ref="BF62" authorId="0" shapeId="0" xr:uid="{A6AD01A5-04D0-4530-9537-5A959B1E5112}">
      <text>
        <r>
          <rPr>
            <b/>
            <sz val="9"/>
            <color indexed="81"/>
            <rFont val="Tahoma"/>
            <family val="2"/>
          </rPr>
          <t>Prisjusterat avtalstart</t>
        </r>
      </text>
    </comment>
    <comment ref="BG62" authorId="0" shapeId="0" xr:uid="{315B1013-0AE8-4D2A-B61E-4C27C4A8F7BB}">
      <text>
        <r>
          <rPr>
            <b/>
            <sz val="9"/>
            <color indexed="81"/>
            <rFont val="Tahoma"/>
            <family val="2"/>
          </rPr>
          <t>Prisjusterat avtalstart</t>
        </r>
      </text>
    </comment>
    <comment ref="BJ62" authorId="0" shapeId="0" xr:uid="{143679F3-1DD5-4D5A-928F-11AB3C77910C}">
      <text>
        <r>
          <rPr>
            <b/>
            <sz val="9"/>
            <color indexed="81"/>
            <rFont val="Tahoma"/>
            <family val="2"/>
          </rPr>
          <t>Prisjusterat avtalstart</t>
        </r>
      </text>
    </comment>
    <comment ref="BR62" authorId="0" shapeId="0" xr:uid="{99EFE28A-CA12-4300-88F7-B9A9DA139E79}">
      <text>
        <r>
          <rPr>
            <b/>
            <sz val="9"/>
            <color indexed="81"/>
            <rFont val="Tahoma"/>
            <family val="2"/>
          </rPr>
          <t>Prisjusterat avtalstart</t>
        </r>
      </text>
    </comment>
    <comment ref="BS62" authorId="0" shapeId="0" xr:uid="{B9E0C7F1-8C88-4033-9615-8BB5B9581BCB}">
      <text>
        <r>
          <rPr>
            <b/>
            <sz val="9"/>
            <color indexed="81"/>
            <rFont val="Tahoma"/>
            <family val="2"/>
          </rPr>
          <t>Prisjusterat avtalstart</t>
        </r>
      </text>
    </comment>
    <comment ref="BV62" authorId="0" shapeId="0" xr:uid="{890C1134-C2B0-4A87-B2DC-A8020E2A0C00}">
      <text>
        <r>
          <rPr>
            <b/>
            <sz val="9"/>
            <color indexed="81"/>
            <rFont val="Tahoma"/>
            <family val="2"/>
          </rPr>
          <t>Prisjusterat avtalstart</t>
        </r>
      </text>
    </comment>
    <comment ref="CD62" authorId="0" shapeId="0" xr:uid="{4FA5BC35-945F-4967-899B-2082EAE37667}">
      <text>
        <r>
          <rPr>
            <b/>
            <sz val="9"/>
            <color indexed="81"/>
            <rFont val="Tahoma"/>
            <family val="2"/>
          </rPr>
          <t>Prisjusterat avtalstart</t>
        </r>
      </text>
    </comment>
    <comment ref="CE62" authorId="0" shapeId="0" xr:uid="{2F8A9DDC-8183-4BA3-8A3B-3FA68A16E4BB}">
      <text>
        <r>
          <rPr>
            <b/>
            <sz val="9"/>
            <color indexed="81"/>
            <rFont val="Tahoma"/>
            <family val="2"/>
          </rPr>
          <t>Prisjusterat avtalstart</t>
        </r>
      </text>
    </comment>
    <comment ref="A70" authorId="1" shapeId="0" xr:uid="{A2425552-BA3F-488F-950A-587D979B197E}">
      <text>
        <r>
          <rPr>
            <b/>
            <sz val="9"/>
            <color indexed="81"/>
            <rFont val="Tahoma"/>
            <family val="2"/>
          </rPr>
          <t xml:space="preserve">Specifikation:
</t>
        </r>
        <r>
          <rPr>
            <sz val="9"/>
            <color indexed="81"/>
            <rFont val="Tahoma"/>
            <family val="2"/>
          </rPr>
          <t xml:space="preserve">Upplösning minst: 1 920 x 1 080.
Laserbaserad ljuskälla.
Minst två ingångar, HDMI.
RJ45 för styrning.
Fjärrkontroll
Max ljusstyrka: minst 4 000 ANSI-lumen, eco-läge: minst 2 500 ANSI lumen 
Fläktljud vid eco-läge: max 30 dB
Möjlig bildstorlek: minst 100” (16:9).
Inbyggd högtalare.
Erforderligt väggfäste 
</t>
        </r>
      </text>
    </comment>
    <comment ref="G70" authorId="0" shapeId="0" xr:uid="{A336DD3B-3F9B-4517-AA30-AFACB0EFD4E9}">
      <text>
        <r>
          <rPr>
            <sz val="9"/>
            <color indexed="81"/>
            <rFont val="Tahoma"/>
            <family val="2"/>
          </rPr>
          <t>Med installation/montering sätts den nya utrustningen på plats och testas samt bortforsling av embalage och överblivet material.</t>
        </r>
      </text>
    </comment>
    <comment ref="S70" authorId="0" shapeId="0" xr:uid="{69F9FFC1-7654-4F54-A98E-4F9544140ED5}">
      <text>
        <r>
          <rPr>
            <sz val="9"/>
            <color indexed="81"/>
            <rFont val="Tahoma"/>
            <family val="2"/>
          </rPr>
          <t>Med installation/montering sätts den nya utrustningen på plats och testas samt bortforsling av embalage och överblivet material.</t>
        </r>
      </text>
    </comment>
    <comment ref="AE70" authorId="0" shapeId="0" xr:uid="{47F8276F-1ABB-4BDA-A35A-5446C2FF1D6A}">
      <text>
        <r>
          <rPr>
            <sz val="9"/>
            <color indexed="81"/>
            <rFont val="Tahoma"/>
            <family val="2"/>
          </rPr>
          <t>Med installation/montering sätts den nya utrustningen på plats och testas samt bortforsling av embalage och överblivet material.</t>
        </r>
      </text>
    </comment>
    <comment ref="AQ70" authorId="0" shapeId="0" xr:uid="{7C939EB4-315E-4EED-9F1D-9040893BD5ED}">
      <text>
        <r>
          <rPr>
            <sz val="9"/>
            <color indexed="81"/>
            <rFont val="Tahoma"/>
            <family val="2"/>
          </rPr>
          <t>Med installation/montering sätts den nya utrustningen på plats och testas samt bortforsling av embalage och överblivet material.</t>
        </r>
      </text>
    </comment>
    <comment ref="BC70" authorId="0" shapeId="0" xr:uid="{FF614B2F-6963-409A-A249-1F53C8D228C2}">
      <text>
        <r>
          <rPr>
            <sz val="9"/>
            <color indexed="81"/>
            <rFont val="Tahoma"/>
            <family val="2"/>
          </rPr>
          <t>Med installation/montering sätts den nya utrustningen på plats och testas samt bortforsling av embalage och överblivet material.</t>
        </r>
      </text>
    </comment>
    <comment ref="BO70" authorId="0" shapeId="0" xr:uid="{B5B324AE-EE82-46B7-B2EF-67D1F35E9ADD}">
      <text>
        <r>
          <rPr>
            <sz val="9"/>
            <color indexed="81"/>
            <rFont val="Tahoma"/>
            <family val="2"/>
          </rPr>
          <t>Med installation/montering sätts den nya utrustningen på plats och testas samt bortforsling av embalage och överblivet material.</t>
        </r>
      </text>
    </comment>
    <comment ref="CA70" authorId="0" shapeId="0" xr:uid="{1B15AA71-28BF-473F-B56F-952AD4A5B6DD}">
      <text>
        <r>
          <rPr>
            <sz val="9"/>
            <color indexed="81"/>
            <rFont val="Tahoma"/>
            <family val="2"/>
          </rPr>
          <t>Med installation/montering sätts den nya utrustningen på plats och testas samt bortforsling av embalage och överblivet material.</t>
        </r>
      </text>
    </comment>
    <comment ref="B71" authorId="0" shapeId="0" xr:uid="{AB0329E0-54FD-489A-AE93-E9B0695867D1}">
      <text>
        <r>
          <rPr>
            <b/>
            <sz val="9"/>
            <color indexed="81"/>
            <rFont val="Tahoma"/>
            <charset val="1"/>
          </rPr>
          <t>Prisjusterat avtalstart</t>
        </r>
      </text>
    </comment>
    <comment ref="K71" authorId="0" shapeId="0" xr:uid="{86CF1140-4BE1-4315-BDBD-7776E9A1435C}">
      <text>
        <r>
          <rPr>
            <b/>
            <sz val="9"/>
            <color indexed="81"/>
            <rFont val="Tahoma"/>
            <charset val="1"/>
          </rPr>
          <t>Prisjusterat avtalstart</t>
        </r>
      </text>
    </comment>
    <comment ref="N71" authorId="0" shapeId="0" xr:uid="{C133CB1B-C7C8-4A3B-B245-9DEC61AE5BB8}">
      <text>
        <r>
          <rPr>
            <b/>
            <sz val="9"/>
            <color indexed="81"/>
            <rFont val="Tahoma"/>
            <charset val="1"/>
          </rPr>
          <t>Prisjusterat avtalstart</t>
        </r>
      </text>
    </comment>
    <comment ref="V71" authorId="0" shapeId="0" xr:uid="{6CA1F7AF-D474-4E9A-B6AD-1A7C998E80A4}">
      <text>
        <r>
          <rPr>
            <b/>
            <sz val="9"/>
            <color indexed="81"/>
            <rFont val="Tahoma"/>
            <charset val="1"/>
          </rPr>
          <t>Prisjusterat avtalstart</t>
        </r>
      </text>
    </comment>
    <comment ref="W71" authorId="0" shapeId="0" xr:uid="{7ADEA4FB-7359-4FB3-93F1-89C602272A21}">
      <text>
        <r>
          <rPr>
            <b/>
            <sz val="9"/>
            <color indexed="81"/>
            <rFont val="Tahoma"/>
            <charset val="1"/>
          </rPr>
          <t>Prisjusterat avtalstart</t>
        </r>
      </text>
    </comment>
    <comment ref="AL71" authorId="0" shapeId="0" xr:uid="{B992C015-2504-441C-8310-C03F204A21C6}">
      <text>
        <r>
          <rPr>
            <b/>
            <sz val="9"/>
            <color indexed="81"/>
            <rFont val="Tahoma"/>
            <family val="2"/>
          </rPr>
          <t>Prisjusterat avtalstart</t>
        </r>
      </text>
    </comment>
    <comment ref="AT71" authorId="0" shapeId="0" xr:uid="{18A196A7-D00D-46A7-BDD5-F1D4BF2C591B}">
      <text>
        <r>
          <rPr>
            <b/>
            <sz val="9"/>
            <color indexed="81"/>
            <rFont val="Tahoma"/>
            <family val="2"/>
          </rPr>
          <t>Prisjusterat avtalstart</t>
        </r>
      </text>
    </comment>
    <comment ref="AU71" authorId="0" shapeId="0" xr:uid="{45E8DD7E-7000-4351-BB0A-D05141A1A9D5}">
      <text>
        <r>
          <rPr>
            <b/>
            <sz val="9"/>
            <color indexed="81"/>
            <rFont val="Tahoma"/>
            <family val="2"/>
          </rPr>
          <t>Prisjusterat avtalstart</t>
        </r>
      </text>
    </comment>
    <comment ref="AX71" authorId="0" shapeId="0" xr:uid="{F69CFC91-F063-46A7-8FB8-CA410A91651D}">
      <text>
        <r>
          <rPr>
            <b/>
            <sz val="9"/>
            <color indexed="81"/>
            <rFont val="Tahoma"/>
            <family val="2"/>
          </rPr>
          <t>Prisjusterat avtalstart</t>
        </r>
      </text>
    </comment>
    <comment ref="BF71" authorId="0" shapeId="0" xr:uid="{7C94903C-5CC0-43F1-B7A3-68606A512B9A}">
      <text>
        <r>
          <rPr>
            <b/>
            <sz val="9"/>
            <color indexed="81"/>
            <rFont val="Tahoma"/>
            <family val="2"/>
          </rPr>
          <t>Prisjusterat avtalstart</t>
        </r>
      </text>
    </comment>
    <comment ref="BG71" authorId="0" shapeId="0" xr:uid="{816831BF-DBD6-4C27-8197-88EFD51FB7A0}">
      <text>
        <r>
          <rPr>
            <b/>
            <sz val="9"/>
            <color indexed="81"/>
            <rFont val="Tahoma"/>
            <family val="2"/>
          </rPr>
          <t>Prisjusterat avtalstart</t>
        </r>
      </text>
    </comment>
    <comment ref="BJ71" authorId="0" shapeId="0" xr:uid="{03DEBD8C-3F83-4477-ACF1-D51CE3FD5BA5}">
      <text>
        <r>
          <rPr>
            <b/>
            <sz val="9"/>
            <color indexed="81"/>
            <rFont val="Tahoma"/>
            <family val="2"/>
          </rPr>
          <t>Prisjusterat avtalstart</t>
        </r>
      </text>
    </comment>
    <comment ref="BR71" authorId="0" shapeId="0" xr:uid="{10F1D92C-B40E-4586-B9D3-8DE57B35AA3F}">
      <text>
        <r>
          <rPr>
            <b/>
            <sz val="9"/>
            <color indexed="81"/>
            <rFont val="Tahoma"/>
            <family val="2"/>
          </rPr>
          <t>Prisjusterat avtalstart</t>
        </r>
      </text>
    </comment>
    <comment ref="BS71" authorId="0" shapeId="0" xr:uid="{E3E901F8-5B1E-4BC1-8BEB-C500A017023B}">
      <text>
        <r>
          <rPr>
            <b/>
            <sz val="9"/>
            <color indexed="81"/>
            <rFont val="Tahoma"/>
            <family val="2"/>
          </rPr>
          <t>Prisjusterat avtalstart</t>
        </r>
      </text>
    </comment>
    <comment ref="BV71" authorId="0" shapeId="0" xr:uid="{54CFDD6D-AC3B-487B-B227-B0F4F6526DF5}">
      <text>
        <r>
          <rPr>
            <b/>
            <sz val="9"/>
            <color indexed="81"/>
            <rFont val="Tahoma"/>
            <family val="2"/>
          </rPr>
          <t>Prisjusterat avtalstart</t>
        </r>
      </text>
    </comment>
    <comment ref="CD71" authorId="0" shapeId="0" xr:uid="{D3198D0F-B4FC-40E8-BBFD-3362063EE1F6}">
      <text>
        <r>
          <rPr>
            <b/>
            <sz val="9"/>
            <color indexed="81"/>
            <rFont val="Tahoma"/>
            <family val="2"/>
          </rPr>
          <t>Prisjusterat avtalstart</t>
        </r>
      </text>
    </comment>
    <comment ref="CE71" authorId="0" shapeId="0" xr:uid="{4D0332AB-5FAD-4FFB-954F-D958C80BCE55}">
      <text>
        <r>
          <rPr>
            <b/>
            <sz val="9"/>
            <color indexed="81"/>
            <rFont val="Tahoma"/>
            <family val="2"/>
          </rPr>
          <t>Prisjusterat avtalstart</t>
        </r>
      </text>
    </comment>
    <comment ref="A79" authorId="1" shapeId="0" xr:uid="{D45EBE72-A4BF-4D49-BBBF-59368B2697B9}">
      <text>
        <r>
          <rPr>
            <b/>
            <sz val="9"/>
            <color indexed="81"/>
            <rFont val="Tahoma"/>
            <family val="2"/>
          </rPr>
          <t xml:space="preserve">Specifikation:
</t>
        </r>
        <r>
          <rPr>
            <sz val="9"/>
            <color indexed="81"/>
            <rFont val="Tahoma"/>
            <family val="2"/>
          </rPr>
          <t xml:space="preserve">Upplösning minst: 1 920 x 1 080.
Laserbaserad ljuskälla.
RJ45 för styrning 
Fjärrkontroll
Ljusstyrka: minst 4.000 ISO Lumen, eco-läge: minst 2.800 ISO Lumen
Fläktljud vid eco-läge: max 30 dB
Möjlig bildstorlek: minst 100” (16:9).
Touchfunktion med passiv penna eller finger, minst två samtidiga.
USB för anslutning av dator vid interaktivitet. 
Inbyggd högtalare.
Trådlös anslutning.
Erforderligt väggfäste
</t>
        </r>
      </text>
    </comment>
    <comment ref="G79" authorId="0" shapeId="0" xr:uid="{D20D6E73-C6DB-4A11-928D-7B9DD023DAE6}">
      <text>
        <r>
          <rPr>
            <sz val="9"/>
            <color indexed="81"/>
            <rFont val="Tahoma"/>
            <family val="2"/>
          </rPr>
          <t>Med installation/montering sätts den nya utrustningen på plats och testas samt bortforsling av embalage och överblivet material.</t>
        </r>
      </text>
    </comment>
    <comment ref="S79" authorId="0" shapeId="0" xr:uid="{17F09967-D66B-4094-9E87-E1C007CC55AA}">
      <text>
        <r>
          <rPr>
            <sz val="9"/>
            <color indexed="81"/>
            <rFont val="Tahoma"/>
            <family val="2"/>
          </rPr>
          <t>Med installation/montering sätts den nya utrustningen på plats och testas samt bortforsling av embalage och överblivet material.</t>
        </r>
      </text>
    </comment>
    <comment ref="AE79" authorId="0" shapeId="0" xr:uid="{AA7FDDC8-3A4B-4951-810F-1D990B954C73}">
      <text>
        <r>
          <rPr>
            <sz val="9"/>
            <color indexed="81"/>
            <rFont val="Tahoma"/>
            <family val="2"/>
          </rPr>
          <t>Med installation/montering sätts den nya utrustningen på plats och testas samt bortforsling av embalage och överblivet material.</t>
        </r>
      </text>
    </comment>
    <comment ref="AQ79" authorId="0" shapeId="0" xr:uid="{DC0AD50C-C901-42DA-B7A9-26FEC263D2B4}">
      <text>
        <r>
          <rPr>
            <sz val="9"/>
            <color indexed="81"/>
            <rFont val="Tahoma"/>
            <family val="2"/>
          </rPr>
          <t>Med installation/montering sätts den nya utrustningen på plats och testas samt bortforsling av embalage och överblivet material.</t>
        </r>
      </text>
    </comment>
    <comment ref="BC79" authorId="0" shapeId="0" xr:uid="{BC13A8F4-3B30-4A53-A290-A355311DF0A4}">
      <text>
        <r>
          <rPr>
            <sz val="9"/>
            <color indexed="81"/>
            <rFont val="Tahoma"/>
            <family val="2"/>
          </rPr>
          <t>Med installation/montering sätts den nya utrustningen på plats och testas samt bortforsling av embalage och överblivet material.</t>
        </r>
      </text>
    </comment>
    <comment ref="BO79" authorId="0" shapeId="0" xr:uid="{64265690-851B-407F-B0C7-537188ED7643}">
      <text>
        <r>
          <rPr>
            <sz val="9"/>
            <color indexed="81"/>
            <rFont val="Tahoma"/>
            <family val="2"/>
          </rPr>
          <t>Med installation/montering sätts den nya utrustningen på plats och testas samt bortforsling av embalage och överblivet material.</t>
        </r>
      </text>
    </comment>
    <comment ref="CA79" authorId="0" shapeId="0" xr:uid="{9A5D3B19-2E5B-4884-A5EF-69F963F3C98F}">
      <text>
        <r>
          <rPr>
            <sz val="9"/>
            <color indexed="81"/>
            <rFont val="Tahoma"/>
            <family val="2"/>
          </rPr>
          <t>Med installation/montering sätts den nya utrustningen på plats och testas samt bortforsling av embalage och överblivet material.</t>
        </r>
      </text>
    </comment>
    <comment ref="B80" authorId="0" shapeId="0" xr:uid="{E9767DF8-DC7C-4769-A483-CB9D48C79285}">
      <text>
        <r>
          <rPr>
            <b/>
            <sz val="9"/>
            <color indexed="81"/>
            <rFont val="Tahoma"/>
            <charset val="1"/>
          </rPr>
          <t>Prisjusterat avtalstart</t>
        </r>
      </text>
    </comment>
    <comment ref="K80" authorId="0" shapeId="0" xr:uid="{2B3CC597-DA0F-4E2E-B6DD-AB0E075F1A8E}">
      <text>
        <r>
          <rPr>
            <b/>
            <sz val="9"/>
            <color indexed="81"/>
            <rFont val="Tahoma"/>
            <charset val="1"/>
          </rPr>
          <t>Prisjusterat avtalstart</t>
        </r>
      </text>
    </comment>
    <comment ref="N80" authorId="0" shapeId="0" xr:uid="{A18FE76E-89E9-4411-9B0C-52AFAA01AAF3}">
      <text>
        <r>
          <rPr>
            <b/>
            <sz val="9"/>
            <color indexed="81"/>
            <rFont val="Tahoma"/>
            <charset val="1"/>
          </rPr>
          <t>Prisjusterat avtalstart</t>
        </r>
      </text>
    </comment>
    <comment ref="V80" authorId="0" shapeId="0" xr:uid="{A38E5FAE-D829-469B-BB15-F1DE42A2B755}">
      <text>
        <r>
          <rPr>
            <b/>
            <sz val="9"/>
            <color indexed="81"/>
            <rFont val="Tahoma"/>
            <charset val="1"/>
          </rPr>
          <t>Prisjusterat avtalstart</t>
        </r>
      </text>
    </comment>
    <comment ref="W80" authorId="0" shapeId="0" xr:uid="{DB5A6E18-EEF0-45F9-BA60-667524A78876}">
      <text>
        <r>
          <rPr>
            <b/>
            <sz val="9"/>
            <color indexed="81"/>
            <rFont val="Tahoma"/>
            <charset val="1"/>
          </rPr>
          <t>Prisjusterat avtalstart</t>
        </r>
      </text>
    </comment>
    <comment ref="AL80" authorId="0" shapeId="0" xr:uid="{CE69A030-F03C-4EAA-986A-589D28AFE121}">
      <text>
        <r>
          <rPr>
            <b/>
            <sz val="9"/>
            <color indexed="81"/>
            <rFont val="Tahoma"/>
            <family val="2"/>
          </rPr>
          <t>Prisjusterat avtalstart</t>
        </r>
      </text>
    </comment>
    <comment ref="AT80" authorId="0" shapeId="0" xr:uid="{D39B590C-D4B1-4D65-B875-205E10615ED5}">
      <text>
        <r>
          <rPr>
            <b/>
            <sz val="9"/>
            <color indexed="81"/>
            <rFont val="Tahoma"/>
            <family val="2"/>
          </rPr>
          <t>Prisjusterat avtalstart</t>
        </r>
      </text>
    </comment>
    <comment ref="AU80" authorId="0" shapeId="0" xr:uid="{5BE49ED7-40AA-42E8-8EA9-594F859AC5AA}">
      <text>
        <r>
          <rPr>
            <b/>
            <sz val="9"/>
            <color indexed="81"/>
            <rFont val="Tahoma"/>
            <family val="2"/>
          </rPr>
          <t>Prisjusterat avtalstart</t>
        </r>
      </text>
    </comment>
    <comment ref="AX80" authorId="0" shapeId="0" xr:uid="{24B98A5F-4C54-4C79-B12F-9D918876849B}">
      <text>
        <r>
          <rPr>
            <b/>
            <sz val="9"/>
            <color indexed="81"/>
            <rFont val="Tahoma"/>
            <family val="2"/>
          </rPr>
          <t>Prisjusterat avtalstart</t>
        </r>
      </text>
    </comment>
    <comment ref="BF80" authorId="0" shapeId="0" xr:uid="{1DFC41B8-6A8F-4051-A160-E038AC35E07C}">
      <text>
        <r>
          <rPr>
            <b/>
            <sz val="9"/>
            <color indexed="81"/>
            <rFont val="Tahoma"/>
            <family val="2"/>
          </rPr>
          <t>Prisjusterat avtalstart</t>
        </r>
      </text>
    </comment>
    <comment ref="BG80" authorId="0" shapeId="0" xr:uid="{D277BCCD-9188-496C-BC0E-73BAC9A971BC}">
      <text>
        <r>
          <rPr>
            <b/>
            <sz val="9"/>
            <color indexed="81"/>
            <rFont val="Tahoma"/>
            <family val="2"/>
          </rPr>
          <t>Prisjusterat avtalstart</t>
        </r>
      </text>
    </comment>
    <comment ref="BJ80" authorId="0" shapeId="0" xr:uid="{81DF77CC-56A8-477D-901E-FCEA5046B8A9}">
      <text>
        <r>
          <rPr>
            <b/>
            <sz val="9"/>
            <color indexed="81"/>
            <rFont val="Tahoma"/>
            <family val="2"/>
          </rPr>
          <t>Prisjusterat avtalstart</t>
        </r>
      </text>
    </comment>
    <comment ref="BR80" authorId="0" shapeId="0" xr:uid="{E4A7C3F4-5062-47CF-BCEC-35383EF3C811}">
      <text>
        <r>
          <rPr>
            <b/>
            <sz val="9"/>
            <color indexed="81"/>
            <rFont val="Tahoma"/>
            <family val="2"/>
          </rPr>
          <t>Prisjusterat avtalstart</t>
        </r>
      </text>
    </comment>
    <comment ref="BS80" authorId="0" shapeId="0" xr:uid="{D3E79F75-D18D-4D32-8CF2-F2CB70F22FDE}">
      <text>
        <r>
          <rPr>
            <b/>
            <sz val="9"/>
            <color indexed="81"/>
            <rFont val="Tahoma"/>
            <family val="2"/>
          </rPr>
          <t>Prisjusterat avtalstart</t>
        </r>
      </text>
    </comment>
    <comment ref="BV80" authorId="0" shapeId="0" xr:uid="{84D066B9-25E2-4E11-A53A-16488C00EE29}">
      <text>
        <r>
          <rPr>
            <b/>
            <sz val="9"/>
            <color indexed="81"/>
            <rFont val="Tahoma"/>
            <family val="2"/>
          </rPr>
          <t>Prisjusterat avtalstart</t>
        </r>
      </text>
    </comment>
    <comment ref="CD80" authorId="0" shapeId="0" xr:uid="{892B50DB-2C09-4C8D-BA3F-3A68C129FAE2}">
      <text>
        <r>
          <rPr>
            <b/>
            <sz val="9"/>
            <color indexed="81"/>
            <rFont val="Tahoma"/>
            <family val="2"/>
          </rPr>
          <t>Prisjusterat avtalstart</t>
        </r>
      </text>
    </comment>
    <comment ref="CE80" authorId="0" shapeId="0" xr:uid="{F8C7A93B-A8E3-4D60-8858-1AAA51678794}">
      <text>
        <r>
          <rPr>
            <b/>
            <sz val="9"/>
            <color indexed="81"/>
            <rFont val="Tahoma"/>
            <family val="2"/>
          </rPr>
          <t>Prisjusterat avtalstart</t>
        </r>
      </text>
    </comment>
    <comment ref="A88" authorId="1" shapeId="0" xr:uid="{CB8553DC-4578-44A3-9501-5E918E6BC431}">
      <text>
        <r>
          <rPr>
            <b/>
            <sz val="9"/>
            <color indexed="81"/>
            <rFont val="Tahoma"/>
            <family val="2"/>
          </rPr>
          <t xml:space="preserve">Specifikation:
</t>
        </r>
        <r>
          <rPr>
            <sz val="9"/>
            <color indexed="81"/>
            <rFont val="Tahoma"/>
            <family val="2"/>
          </rPr>
          <t xml:space="preserve">Videobar BYOD, för små rum minimum 10 Kvm.
Anslutningskontakt: USB medföljande anslutningskabel, längd: minst 2m.
Kamera, upplösning: minst 2 160p/30.
Mikrofoner: arraymikrofon 
Högtalare 
Kameran ska vidvinkell och anpassad för små rum: minst 110 grader. 
</t>
        </r>
      </text>
    </comment>
    <comment ref="G88" authorId="0" shapeId="0" xr:uid="{B75DD005-D846-4A42-B615-7EC86FF70CF3}">
      <text>
        <r>
          <rPr>
            <sz val="9"/>
            <color indexed="81"/>
            <rFont val="Tahoma"/>
            <family val="2"/>
          </rPr>
          <t>Med installation/montering sätts den nya utrustningen på plats och testas samt bortforsling av embalage och överblivet material.</t>
        </r>
      </text>
    </comment>
    <comment ref="S88" authorId="0" shapeId="0" xr:uid="{FABFD694-5823-4761-95C8-273A676346C9}">
      <text>
        <r>
          <rPr>
            <sz val="9"/>
            <color indexed="81"/>
            <rFont val="Tahoma"/>
            <family val="2"/>
          </rPr>
          <t>Med installation/montering sätts den nya utrustningen på plats och testas samt bortforsling av embalage och överblivet material.</t>
        </r>
      </text>
    </comment>
    <comment ref="AE88" authorId="0" shapeId="0" xr:uid="{2F28F606-08D6-4333-8878-75E7B8878A87}">
      <text>
        <r>
          <rPr>
            <sz val="9"/>
            <color indexed="81"/>
            <rFont val="Tahoma"/>
            <family val="2"/>
          </rPr>
          <t>Med installation/montering sätts den nya utrustningen på plats och testas samt bortforsling av embalage och överblivet material.</t>
        </r>
      </text>
    </comment>
    <comment ref="AQ88" authorId="0" shapeId="0" xr:uid="{6DF63420-B1D3-4352-A468-8C27007776C7}">
      <text>
        <r>
          <rPr>
            <sz val="9"/>
            <color indexed="81"/>
            <rFont val="Tahoma"/>
            <family val="2"/>
          </rPr>
          <t>Med installation/montering sätts den nya utrustningen på plats och testas samt bortforsling av embalage och överblivet material.</t>
        </r>
      </text>
    </comment>
    <comment ref="BC88" authorId="0" shapeId="0" xr:uid="{100202EC-7F37-403F-8DEC-1FCA162427A8}">
      <text>
        <r>
          <rPr>
            <sz val="9"/>
            <color indexed="81"/>
            <rFont val="Tahoma"/>
            <family val="2"/>
          </rPr>
          <t>Med installation/montering sätts den nya utrustningen på plats och testas samt bortforsling av embalage och överblivet material.</t>
        </r>
      </text>
    </comment>
    <comment ref="BO88" authorId="0" shapeId="0" xr:uid="{B1A939A3-DB63-46C4-AE77-8EE2D11CBEC2}">
      <text>
        <r>
          <rPr>
            <sz val="9"/>
            <color indexed="81"/>
            <rFont val="Tahoma"/>
            <family val="2"/>
          </rPr>
          <t>Med installation/montering sätts den nya utrustningen på plats och testas samt bortforsling av embalage och överblivet material.</t>
        </r>
      </text>
    </comment>
    <comment ref="CA88" authorId="0" shapeId="0" xr:uid="{B4D5185A-4410-4EC6-8D8F-D81589914069}">
      <text>
        <r>
          <rPr>
            <sz val="9"/>
            <color indexed="81"/>
            <rFont val="Tahoma"/>
            <family val="2"/>
          </rPr>
          <t>Med installation/montering sätts den nya utrustningen på plats och testas samt bortforsling av embalage och överblivet material.</t>
        </r>
      </text>
    </comment>
    <comment ref="B89" authorId="0" shapeId="0" xr:uid="{CD5E4136-D7B3-4D54-9C6E-1165EE432566}">
      <text>
        <r>
          <rPr>
            <b/>
            <sz val="9"/>
            <color indexed="81"/>
            <rFont val="Tahoma"/>
            <charset val="1"/>
          </rPr>
          <t>Prisjusterat avtalstart</t>
        </r>
      </text>
    </comment>
    <comment ref="J89" authorId="0" shapeId="0" xr:uid="{2CA979F6-F676-4B63-9D7B-AF573D4FAEA3}">
      <text>
        <r>
          <rPr>
            <b/>
            <sz val="9"/>
            <color indexed="81"/>
            <rFont val="Tahoma"/>
            <charset val="1"/>
          </rPr>
          <t>Prisjusterat avtalstart</t>
        </r>
      </text>
    </comment>
    <comment ref="N89" authorId="0" shapeId="0" xr:uid="{7BA68219-A45E-490C-98B9-BC5C6A0E4E1A}">
      <text>
        <r>
          <rPr>
            <b/>
            <sz val="9"/>
            <color indexed="81"/>
            <rFont val="Tahoma"/>
            <charset val="1"/>
          </rPr>
          <t>Prisjusterat avtalstart</t>
        </r>
      </text>
    </comment>
    <comment ref="V89" authorId="0" shapeId="0" xr:uid="{AD397185-6BD3-4247-92EB-2A9DE4266D70}">
      <text>
        <r>
          <rPr>
            <b/>
            <sz val="9"/>
            <color indexed="81"/>
            <rFont val="Tahoma"/>
            <charset val="1"/>
          </rPr>
          <t>Prisjusterat avtalstart</t>
        </r>
      </text>
    </comment>
    <comment ref="AL89" authorId="0" shapeId="0" xr:uid="{B0A2A973-ACF3-4196-B32A-75D885CCF57E}">
      <text>
        <r>
          <rPr>
            <b/>
            <sz val="9"/>
            <color indexed="81"/>
            <rFont val="Tahoma"/>
            <family val="2"/>
          </rPr>
          <t>Prisjusterat avtalstart</t>
        </r>
      </text>
    </comment>
    <comment ref="AT89" authorId="0" shapeId="0" xr:uid="{36B1AC66-9A9A-4C47-A079-167367A89BE8}">
      <text>
        <r>
          <rPr>
            <b/>
            <sz val="9"/>
            <color indexed="81"/>
            <rFont val="Tahoma"/>
            <family val="2"/>
          </rPr>
          <t>Prisjusterat avtalstart</t>
        </r>
      </text>
    </comment>
    <comment ref="AX89" authorId="0" shapeId="0" xr:uid="{5092BA19-A327-4D90-890A-40214AAEE6EA}">
      <text>
        <r>
          <rPr>
            <b/>
            <sz val="9"/>
            <color indexed="81"/>
            <rFont val="Tahoma"/>
            <family val="2"/>
          </rPr>
          <t>Prisjusterat avtalstart</t>
        </r>
      </text>
    </comment>
    <comment ref="BF89" authorId="0" shapeId="0" xr:uid="{183A52D7-C983-4B51-888F-34F98957E0E9}">
      <text>
        <r>
          <rPr>
            <b/>
            <sz val="9"/>
            <color indexed="81"/>
            <rFont val="Tahoma"/>
            <family val="2"/>
          </rPr>
          <t>Prisjusterat avtalstart</t>
        </r>
      </text>
    </comment>
    <comment ref="BJ89" authorId="0" shapeId="0" xr:uid="{69E05E03-D7B9-43D6-B2F8-53747FB21957}">
      <text>
        <r>
          <rPr>
            <b/>
            <sz val="9"/>
            <color indexed="81"/>
            <rFont val="Tahoma"/>
            <family val="2"/>
          </rPr>
          <t>Prisjusterat avtalstart</t>
        </r>
      </text>
    </comment>
    <comment ref="BR89" authorId="0" shapeId="0" xr:uid="{73D8E548-DA1E-4A2F-A4C8-61DB0EA4ECE8}">
      <text>
        <r>
          <rPr>
            <b/>
            <sz val="9"/>
            <color indexed="81"/>
            <rFont val="Tahoma"/>
            <family val="2"/>
          </rPr>
          <t>Prisjusterat avtalstart</t>
        </r>
      </text>
    </comment>
    <comment ref="BV89" authorId="0" shapeId="0" xr:uid="{9B9D20C1-F288-48F5-B989-9FA4536F718F}">
      <text>
        <r>
          <rPr>
            <b/>
            <sz val="9"/>
            <color indexed="81"/>
            <rFont val="Tahoma"/>
            <family val="2"/>
          </rPr>
          <t>Prisjusterat avtalstart</t>
        </r>
      </text>
    </comment>
    <comment ref="CD89" authorId="0" shapeId="0" xr:uid="{541268E9-B79B-478A-AEF7-896827FC5A81}">
      <text>
        <r>
          <rPr>
            <b/>
            <sz val="9"/>
            <color indexed="81"/>
            <rFont val="Tahoma"/>
            <family val="2"/>
          </rPr>
          <t>Prisjusterat avtalstart</t>
        </r>
      </text>
    </comment>
    <comment ref="A97" authorId="1" shapeId="0" xr:uid="{354577FE-63A6-40B7-B286-DEA7CEBFD6EE}">
      <text>
        <r>
          <rPr>
            <b/>
            <sz val="9"/>
            <color indexed="81"/>
            <rFont val="Tahoma"/>
            <family val="2"/>
          </rPr>
          <t xml:space="preserve">Specifikation:
</t>
        </r>
        <r>
          <rPr>
            <sz val="9"/>
            <color indexed="81"/>
            <rFont val="Tahoma"/>
            <family val="2"/>
          </rPr>
          <t>Videobar BYOD, för medelstora rum minimum 20 Kvm.
Anslutningskontakt: USB, medföljande anslutningskabel, längd: minst 5m. 
Kamera, upplösning: minst 2 160p/30.
Mikrofoner: arraymikrofon eller motsvarande teknik med flera kapslar.
Högtalare
Sökfunktion aktiv deltagare. Funktionen ska vara möjlig att stäng av
Nätverksanslutning via kabel. Kameran ska vidvinkell och anpassad för medelstora rum: minst 110 grader.</t>
        </r>
      </text>
    </comment>
    <comment ref="G97" authorId="0" shapeId="0" xr:uid="{2B5F8078-DD2B-498E-8AE4-B0129E5F5AD0}">
      <text>
        <r>
          <rPr>
            <sz val="9"/>
            <color indexed="81"/>
            <rFont val="Tahoma"/>
            <family val="2"/>
          </rPr>
          <t>Med installation/montering sätts den nya utrustningen på plats och testas samt bortforsling av embalage och överblivet material.</t>
        </r>
      </text>
    </comment>
    <comment ref="S97" authorId="0" shapeId="0" xr:uid="{4D2EE4EE-F419-41FB-BC73-E1C3B7D7C06B}">
      <text>
        <r>
          <rPr>
            <sz val="9"/>
            <color indexed="81"/>
            <rFont val="Tahoma"/>
            <family val="2"/>
          </rPr>
          <t>Med installation/montering sätts den nya utrustningen på plats och testas samt bortforsling av embalage och överblivet material.</t>
        </r>
      </text>
    </comment>
    <comment ref="AE97" authorId="0" shapeId="0" xr:uid="{8DB82A61-075B-4BAD-B0E6-6755B2878B96}">
      <text>
        <r>
          <rPr>
            <sz val="9"/>
            <color indexed="81"/>
            <rFont val="Tahoma"/>
            <family val="2"/>
          </rPr>
          <t>Med installation/montering sätts den nya utrustningen på plats och testas samt bortforsling av embalage och överblivet material.</t>
        </r>
      </text>
    </comment>
    <comment ref="AQ97" authorId="0" shapeId="0" xr:uid="{FE748065-CE28-4185-A841-7628A1CE33B3}">
      <text>
        <r>
          <rPr>
            <sz val="9"/>
            <color indexed="81"/>
            <rFont val="Tahoma"/>
            <family val="2"/>
          </rPr>
          <t>Med installation/montering sätts den nya utrustningen på plats och testas samt bortforsling av embalage och överblivet material.</t>
        </r>
      </text>
    </comment>
    <comment ref="BC97" authorId="0" shapeId="0" xr:uid="{FDA17EE2-025A-45C8-B989-9B0104A1B629}">
      <text>
        <r>
          <rPr>
            <sz val="9"/>
            <color indexed="81"/>
            <rFont val="Tahoma"/>
            <family val="2"/>
          </rPr>
          <t>Med installation/montering sätts den nya utrustningen på plats och testas samt bortforsling av embalage och överblivet material.</t>
        </r>
      </text>
    </comment>
    <comment ref="BO97" authorId="0" shapeId="0" xr:uid="{AE6461FF-78A7-4244-B979-7B04B2F26EB5}">
      <text>
        <r>
          <rPr>
            <sz val="9"/>
            <color indexed="81"/>
            <rFont val="Tahoma"/>
            <family val="2"/>
          </rPr>
          <t>Med installation/montering sätts den nya utrustningen på plats och testas samt bortforsling av embalage och överblivet material.</t>
        </r>
      </text>
    </comment>
    <comment ref="CA97" authorId="0" shapeId="0" xr:uid="{1342BB39-3E7F-4EE0-B014-CBB0A7D50338}">
      <text>
        <r>
          <rPr>
            <sz val="9"/>
            <color indexed="81"/>
            <rFont val="Tahoma"/>
            <family val="2"/>
          </rPr>
          <t>Med installation/montering sätts den nya utrustningen på plats och testas samt bortforsling av embalage och överblivet material.</t>
        </r>
      </text>
    </comment>
    <comment ref="B98" authorId="0" shapeId="0" xr:uid="{4019B9EC-EEED-4B44-AA8B-4BF71235F6BA}">
      <text>
        <r>
          <rPr>
            <b/>
            <sz val="9"/>
            <color indexed="81"/>
            <rFont val="Tahoma"/>
            <charset val="1"/>
          </rPr>
          <t>Prisjusterat avtalstart</t>
        </r>
      </text>
    </comment>
    <comment ref="J98" authorId="0" shapeId="0" xr:uid="{2E3B6318-DFEF-4AE8-98A9-9EDAA2AE1716}">
      <text>
        <r>
          <rPr>
            <b/>
            <sz val="9"/>
            <color indexed="81"/>
            <rFont val="Tahoma"/>
            <charset val="1"/>
          </rPr>
          <t>Prisjusterat avtalstart</t>
        </r>
      </text>
    </comment>
    <comment ref="N98" authorId="0" shapeId="0" xr:uid="{79E50FF9-5723-4F1D-9A43-E793B996B237}">
      <text>
        <r>
          <rPr>
            <b/>
            <sz val="9"/>
            <color indexed="81"/>
            <rFont val="Tahoma"/>
            <charset val="1"/>
          </rPr>
          <t>Prisjusterat avtalstart</t>
        </r>
      </text>
    </comment>
    <comment ref="V98" authorId="0" shapeId="0" xr:uid="{6F20E708-17AB-4970-998A-77AB29B9DA80}">
      <text>
        <r>
          <rPr>
            <b/>
            <sz val="9"/>
            <color indexed="81"/>
            <rFont val="Tahoma"/>
            <charset val="1"/>
          </rPr>
          <t>Prisjusterat avtalstart</t>
        </r>
      </text>
    </comment>
    <comment ref="AL98" authorId="0" shapeId="0" xr:uid="{056B4497-5567-40F8-9846-473D14BF8EB9}">
      <text>
        <r>
          <rPr>
            <b/>
            <sz val="9"/>
            <color indexed="81"/>
            <rFont val="Tahoma"/>
            <family val="2"/>
          </rPr>
          <t>Prisjusterat avtalstart</t>
        </r>
      </text>
    </comment>
    <comment ref="AT98" authorId="0" shapeId="0" xr:uid="{EC6CD890-8180-41E5-9186-D84FAF6C637E}">
      <text>
        <r>
          <rPr>
            <b/>
            <sz val="9"/>
            <color indexed="81"/>
            <rFont val="Tahoma"/>
            <family val="2"/>
          </rPr>
          <t>Prisjusterat avtalstart</t>
        </r>
      </text>
    </comment>
    <comment ref="AX98" authorId="0" shapeId="0" xr:uid="{EAD9EF15-E81E-4FEB-8CBB-A0BD3ABB3050}">
      <text>
        <r>
          <rPr>
            <b/>
            <sz val="9"/>
            <color indexed="81"/>
            <rFont val="Tahoma"/>
            <family val="2"/>
          </rPr>
          <t>Prisjusterat avtalstart</t>
        </r>
      </text>
    </comment>
    <comment ref="BF98" authorId="0" shapeId="0" xr:uid="{CA78B190-5B8A-4C40-82F7-8F710A9FFEF3}">
      <text>
        <r>
          <rPr>
            <b/>
            <sz val="9"/>
            <color indexed="81"/>
            <rFont val="Tahoma"/>
            <family val="2"/>
          </rPr>
          <t>Prisjusterat avtalstart</t>
        </r>
      </text>
    </comment>
    <comment ref="BJ98" authorId="0" shapeId="0" xr:uid="{B7039E61-9AE9-418D-ADBD-880D66CFEF75}">
      <text>
        <r>
          <rPr>
            <b/>
            <sz val="9"/>
            <color indexed="81"/>
            <rFont val="Tahoma"/>
            <family val="2"/>
          </rPr>
          <t>Prisjusterat avtalstart</t>
        </r>
      </text>
    </comment>
    <comment ref="BR98" authorId="0" shapeId="0" xr:uid="{DEE57E21-3527-4EA7-BF23-04A31AC70F90}">
      <text>
        <r>
          <rPr>
            <b/>
            <sz val="9"/>
            <color indexed="81"/>
            <rFont val="Tahoma"/>
            <family val="2"/>
          </rPr>
          <t>Prisjusterat avtalstart</t>
        </r>
      </text>
    </comment>
    <comment ref="BV98" authorId="0" shapeId="0" xr:uid="{B83448C9-A93B-4FC1-BE13-5DB09C14E459}">
      <text>
        <r>
          <rPr>
            <b/>
            <sz val="9"/>
            <color indexed="81"/>
            <rFont val="Tahoma"/>
            <family val="2"/>
          </rPr>
          <t>Prisjusterat avtalstart</t>
        </r>
      </text>
    </comment>
    <comment ref="CD98" authorId="0" shapeId="0" xr:uid="{45779925-B424-4883-AC73-D18F10948ECB}">
      <text>
        <r>
          <rPr>
            <b/>
            <sz val="9"/>
            <color indexed="81"/>
            <rFont val="Tahoma"/>
            <family val="2"/>
          </rPr>
          <t>Prisjusterat avtalstart</t>
        </r>
      </text>
    </comment>
    <comment ref="B105" authorId="0" shapeId="0" xr:uid="{E06FABF4-8C69-4F5C-AD97-E57D95864F99}">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N105" authorId="0" shapeId="0" xr:uid="{B15A838D-4F1D-4078-BAFD-475421394BA6}">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Z105" authorId="0" shapeId="0" xr:uid="{F2129866-69BF-46C3-8D41-34DFE576FAB2}">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L105" authorId="0" shapeId="0" xr:uid="{6BFA1840-A9B5-4154-A13D-CFB65A1B0041}">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X105" authorId="0" shapeId="0" xr:uid="{15EA6D32-5764-4F36-B60A-F42091B35CDA}">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BJ105" authorId="0" shapeId="0" xr:uid="{8405E7EA-57F7-4667-9509-A7B33F09456F}">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BV105" authorId="0" shapeId="0" xr:uid="{07508691-4345-4B1A-86DC-7F55C6A37B10}">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106" authorId="1" shapeId="0" xr:uid="{B72A2C08-223B-42D7-BFD1-6E4D251B96FD}">
      <text>
        <r>
          <rPr>
            <b/>
            <sz val="9"/>
            <color indexed="81"/>
            <rFont val="Tahoma"/>
            <family val="2"/>
          </rPr>
          <t xml:space="preserve">Specifikation:
</t>
        </r>
        <r>
          <rPr>
            <sz val="9"/>
            <color indexed="81"/>
            <rFont val="Tahoma"/>
            <family val="2"/>
          </rPr>
          <t xml:space="preserve">Videobar BYOD, för stora rum minimum 30 Kvm.
Anslutningskontakt: USB, medföljande anslutningskabel, längd: minst 5m.
Kamera, upplösning: minst 2 160p/30.
Möjlighet att ansluta extra mikrofon.
Mikrofoner: arraymikrofon eller motsvarande teknik med flera kapslar.
Möjlighet att ansluta extra mikrofon.
Sökfunktion aktiv deltagare. Funktionen ska vara möjlig att stäng av. Kameran ska vidvinkell och anpassad för stora rum: minst 80 grader.
</t>
        </r>
      </text>
    </comment>
    <comment ref="G106" authorId="0" shapeId="0" xr:uid="{9C90FBE3-E4A3-4253-810E-73F50C37D963}">
      <text>
        <r>
          <rPr>
            <sz val="9"/>
            <color indexed="81"/>
            <rFont val="Tahoma"/>
            <family val="2"/>
          </rPr>
          <t>Med installation/montering sätts den nya utrustningen på plats och testas samt bortforsling av embalage och överblivet material.</t>
        </r>
      </text>
    </comment>
    <comment ref="S106" authorId="0" shapeId="0" xr:uid="{137CF892-B407-4BD4-86F6-BBA781BDA018}">
      <text>
        <r>
          <rPr>
            <sz val="9"/>
            <color indexed="81"/>
            <rFont val="Tahoma"/>
            <family val="2"/>
          </rPr>
          <t>Med installation/montering sätts den nya utrustningen på plats och testas samt bortforsling av embalage och överblivet material.</t>
        </r>
      </text>
    </comment>
    <comment ref="AE106" authorId="0" shapeId="0" xr:uid="{7DF428C7-4D23-4EAB-B18F-E34B21FF131E}">
      <text>
        <r>
          <rPr>
            <sz val="9"/>
            <color indexed="81"/>
            <rFont val="Tahoma"/>
            <family val="2"/>
          </rPr>
          <t>Med installation/montering sätts den nya utrustningen på plats och testas samt bortforsling av embalage och överblivet material.</t>
        </r>
      </text>
    </comment>
    <comment ref="AQ106" authorId="0" shapeId="0" xr:uid="{46C00FC0-6DD4-4DAC-A62C-612930DA4EE4}">
      <text>
        <r>
          <rPr>
            <sz val="9"/>
            <color indexed="81"/>
            <rFont val="Tahoma"/>
            <family val="2"/>
          </rPr>
          <t>Med installation/montering sätts den nya utrustningen på plats och testas samt bortforsling av embalage och överblivet material.</t>
        </r>
      </text>
    </comment>
    <comment ref="BC106" authorId="0" shapeId="0" xr:uid="{6F5D2C22-1F6F-4895-8B48-9679B11DB1C4}">
      <text>
        <r>
          <rPr>
            <sz val="9"/>
            <color indexed="81"/>
            <rFont val="Tahoma"/>
            <family val="2"/>
          </rPr>
          <t>Med installation/montering sätts den nya utrustningen på plats och testas samt bortforsling av embalage och överblivet material.</t>
        </r>
      </text>
    </comment>
    <comment ref="BO106" authorId="0" shapeId="0" xr:uid="{7B30F525-D9C9-44E0-AF65-EF3256349925}">
      <text>
        <r>
          <rPr>
            <sz val="9"/>
            <color indexed="81"/>
            <rFont val="Tahoma"/>
            <family val="2"/>
          </rPr>
          <t>Med installation/montering sätts den nya utrustningen på plats och testas samt bortforsling av embalage och överblivet material.</t>
        </r>
      </text>
    </comment>
    <comment ref="CA106" authorId="0" shapeId="0" xr:uid="{5AA20117-414B-45B7-A323-7C879C364DC5}">
      <text>
        <r>
          <rPr>
            <sz val="9"/>
            <color indexed="81"/>
            <rFont val="Tahoma"/>
            <family val="2"/>
          </rPr>
          <t>Med installation/montering sätts den nya utrustningen på plats och testas samt bortforsling av embalage och överblivet material.</t>
        </r>
      </text>
    </comment>
    <comment ref="B107" authorId="0" shapeId="0" xr:uid="{5A6927CB-38E4-4445-9FB8-A6BA9F6B1575}">
      <text>
        <r>
          <rPr>
            <b/>
            <sz val="9"/>
            <color indexed="81"/>
            <rFont val="Tahoma"/>
            <charset val="1"/>
          </rPr>
          <t>Prisjusterat avtalstart</t>
        </r>
      </text>
    </comment>
    <comment ref="J107" authorId="0" shapeId="0" xr:uid="{646B4658-7409-40AE-A9A5-9F510ECEBA73}">
      <text>
        <r>
          <rPr>
            <b/>
            <sz val="9"/>
            <color indexed="81"/>
            <rFont val="Tahoma"/>
            <charset val="1"/>
          </rPr>
          <t>Prisjusterat avtalstart</t>
        </r>
      </text>
    </comment>
    <comment ref="N107" authorId="0" shapeId="0" xr:uid="{344D5014-5216-484C-9938-BA05A65E3583}">
      <text>
        <r>
          <rPr>
            <b/>
            <sz val="9"/>
            <color indexed="81"/>
            <rFont val="Tahoma"/>
            <charset val="1"/>
          </rPr>
          <t>Prisjusterat avtalstart</t>
        </r>
      </text>
    </comment>
    <comment ref="V107" authorId="0" shapeId="0" xr:uid="{CA581F7C-FDCB-411A-BD7C-0838EC1F0308}">
      <text>
        <r>
          <rPr>
            <b/>
            <sz val="9"/>
            <color indexed="81"/>
            <rFont val="Tahoma"/>
            <charset val="1"/>
          </rPr>
          <t>Prisjusterat avtalstart</t>
        </r>
      </text>
    </comment>
    <comment ref="AL107" authorId="0" shapeId="0" xr:uid="{27528C10-E1FE-48FA-A5A0-075F64C81C99}">
      <text>
        <r>
          <rPr>
            <b/>
            <sz val="9"/>
            <color indexed="81"/>
            <rFont val="Tahoma"/>
            <family val="2"/>
          </rPr>
          <t>Prisjusterat avtalstart</t>
        </r>
      </text>
    </comment>
    <comment ref="AT107" authorId="0" shapeId="0" xr:uid="{9B244942-CD52-4FC1-8AFD-82CF28BDFC8B}">
      <text>
        <r>
          <rPr>
            <b/>
            <sz val="9"/>
            <color indexed="81"/>
            <rFont val="Tahoma"/>
            <family val="2"/>
          </rPr>
          <t>Prisjusterat avtalstart</t>
        </r>
      </text>
    </comment>
    <comment ref="AX107" authorId="0" shapeId="0" xr:uid="{B4E39007-7E86-4EC9-A6D9-1726FD6F170C}">
      <text>
        <r>
          <rPr>
            <b/>
            <sz val="9"/>
            <color indexed="81"/>
            <rFont val="Tahoma"/>
            <family val="2"/>
          </rPr>
          <t>Prisjusterat avtalstart</t>
        </r>
      </text>
    </comment>
    <comment ref="BF107" authorId="0" shapeId="0" xr:uid="{1FE7F6C4-27F2-4C0C-B7FE-8D070842EB62}">
      <text>
        <r>
          <rPr>
            <b/>
            <sz val="9"/>
            <color indexed="81"/>
            <rFont val="Tahoma"/>
            <family val="2"/>
          </rPr>
          <t>Prisjusterat avtalstart</t>
        </r>
      </text>
    </comment>
    <comment ref="BJ107" authorId="0" shapeId="0" xr:uid="{1E919BF2-24CF-47CD-B0A5-F5ABFC20201A}">
      <text>
        <r>
          <rPr>
            <b/>
            <sz val="9"/>
            <color indexed="81"/>
            <rFont val="Tahoma"/>
            <family val="2"/>
          </rPr>
          <t>Prisjusterat avtalstart</t>
        </r>
      </text>
    </comment>
    <comment ref="BR107" authorId="0" shapeId="0" xr:uid="{A8F7B0C3-779D-4952-975D-B3A90DF5FFF2}">
      <text>
        <r>
          <rPr>
            <b/>
            <sz val="9"/>
            <color indexed="81"/>
            <rFont val="Tahoma"/>
            <family val="2"/>
          </rPr>
          <t>Prisjusterat avtalstart</t>
        </r>
      </text>
    </comment>
    <comment ref="BV107" authorId="0" shapeId="0" xr:uid="{567DF380-491B-4854-AA00-6A84AAE8405B}">
      <text>
        <r>
          <rPr>
            <b/>
            <sz val="9"/>
            <color indexed="81"/>
            <rFont val="Tahoma"/>
            <family val="2"/>
          </rPr>
          <t>Prisjusterat avtalstart</t>
        </r>
      </text>
    </comment>
    <comment ref="CD107" authorId="0" shapeId="0" xr:uid="{7FB40E8F-FE29-4DAD-9CDC-6EF890762A1D}">
      <text>
        <r>
          <rPr>
            <b/>
            <sz val="9"/>
            <color indexed="81"/>
            <rFont val="Tahoma"/>
            <family val="2"/>
          </rPr>
          <t>Prisjusterat avtalstart</t>
        </r>
      </text>
    </comment>
    <comment ref="B114" authorId="0" shapeId="0" xr:uid="{B4C6F01E-3415-4E3A-B8B7-4E01C57E64DD}">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N114" authorId="0" shapeId="0" xr:uid="{C1FEB4A8-CD59-4FE3-94EF-086DDC2155C9}">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Z114" authorId="0" shapeId="0" xr:uid="{42005086-4940-4BCC-A7E3-41A55FDCB0B7}">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L114" authorId="0" shapeId="0" xr:uid="{BB40D472-E6F6-4798-B704-DA5015111B18}">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X114" authorId="0" shapeId="0" xr:uid="{44A7B4E8-6BBB-41AB-AA54-E2F191530E55}">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BJ114" authorId="0" shapeId="0" xr:uid="{7B9E83DB-35F0-4026-86F9-E3B5B99808E8}">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BV114" authorId="0" shapeId="0" xr:uid="{A7E34201-5643-4CCB-BD86-3EAAD8A49BC6}">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115" authorId="1" shapeId="0" xr:uid="{FA55AFA3-90F9-441E-A464-DEA15C36C359}">
      <text>
        <r>
          <rPr>
            <b/>
            <sz val="9"/>
            <color indexed="81"/>
            <rFont val="Tahoma"/>
            <family val="2"/>
          </rPr>
          <t xml:space="preserve">Specifikation:
</t>
        </r>
        <r>
          <rPr>
            <sz val="9"/>
            <color indexed="81"/>
            <rFont val="Tahoma"/>
            <family val="2"/>
          </rPr>
          <t>Videobar med integrerad Teams Room, Zoom eller Google Meet, för små rum minimum 10 Kvm.
Anslutningskontakt: USB, medföljande anslutningskabel, längd: minst 2m.
Kamera, upplösning: minst 2 160p/30.
Mikrofon: arraymikrofon eller motsvarande teknik med flera kapslar.
HDMI ut till bildskärm.
Brusreducering.
Sökfunktion/tracking aktiv deltagare: Funktionen ska vara möjlig att stäng av.
Möjlighet till BYOD.
Pekskärm med bordsfot för möteskontroll för placering på mötesbord eller vägghylla, komplett med anslutningskabel. 
Kameran ska vidvinkell och anpassad för små rum: minst 110 grader. 
Enhet ska levereras utan licens för någon mötesmjukvara.
Nätverksanslutning via kabel.</t>
        </r>
      </text>
    </comment>
    <comment ref="G115" authorId="0" shapeId="0" xr:uid="{E05DCDA1-F86D-49FF-93AF-D9ED44D0C501}">
      <text>
        <r>
          <rPr>
            <sz val="9"/>
            <color indexed="81"/>
            <rFont val="Tahoma"/>
            <family val="2"/>
          </rPr>
          <t>Med installation/montering sätts den nya utrustningen på plats och testas samt bortforsling av embalage och överblivet material.</t>
        </r>
      </text>
    </comment>
    <comment ref="S115" authorId="0" shapeId="0" xr:uid="{37D1FF6F-7D50-439D-9442-F65C851CB20C}">
      <text>
        <r>
          <rPr>
            <sz val="9"/>
            <color indexed="81"/>
            <rFont val="Tahoma"/>
            <family val="2"/>
          </rPr>
          <t>Med installation/montering sätts den nya utrustningen på plats och testas samt bortforsling av embalage och överblivet material.</t>
        </r>
      </text>
    </comment>
    <comment ref="AE115" authorId="0" shapeId="0" xr:uid="{C6A1CFE8-5C38-4EE1-9CB2-A40DAE0885D3}">
      <text>
        <r>
          <rPr>
            <sz val="9"/>
            <color indexed="81"/>
            <rFont val="Tahoma"/>
            <family val="2"/>
          </rPr>
          <t>Med installation/montering sätts den nya utrustningen på plats och testas samt bortforsling av embalage och överblivet material.</t>
        </r>
      </text>
    </comment>
    <comment ref="AQ115" authorId="0" shapeId="0" xr:uid="{8F3CF8D3-8408-4910-AA61-E528AA9E6AEB}">
      <text>
        <r>
          <rPr>
            <sz val="9"/>
            <color indexed="81"/>
            <rFont val="Tahoma"/>
            <family val="2"/>
          </rPr>
          <t>Med installation/montering sätts den nya utrustningen på plats och testas samt bortforsling av embalage och överblivet material.</t>
        </r>
      </text>
    </comment>
    <comment ref="BC115" authorId="0" shapeId="0" xr:uid="{0442B542-1EF3-4D86-B82A-0763DAAF37CA}">
      <text>
        <r>
          <rPr>
            <sz val="9"/>
            <color indexed="81"/>
            <rFont val="Tahoma"/>
            <family val="2"/>
          </rPr>
          <t>Med installation/montering sätts den nya utrustningen på plats och testas samt bortforsling av embalage och överblivet material.</t>
        </r>
      </text>
    </comment>
    <comment ref="BO115" authorId="0" shapeId="0" xr:uid="{241C78A5-34F2-47F5-AD2F-FF41BEF66F5E}">
      <text>
        <r>
          <rPr>
            <sz val="9"/>
            <color indexed="81"/>
            <rFont val="Tahoma"/>
            <family val="2"/>
          </rPr>
          <t>Med installation/montering sätts den nya utrustningen på plats och testas samt bortforsling av embalage och överblivet material.</t>
        </r>
      </text>
    </comment>
    <comment ref="CA115" authorId="0" shapeId="0" xr:uid="{3A3553C5-03AF-49F0-906F-69A3969C57C0}">
      <text>
        <r>
          <rPr>
            <sz val="9"/>
            <color indexed="81"/>
            <rFont val="Tahoma"/>
            <family val="2"/>
          </rPr>
          <t>Med installation/montering sätts den nya utrustningen på plats och testas samt bortforsling av embalage och överblivet material.</t>
        </r>
      </text>
    </comment>
    <comment ref="B116" authorId="0" shapeId="0" xr:uid="{7109C67E-4637-4447-B653-2CA5675D00A0}">
      <text>
        <r>
          <rPr>
            <b/>
            <sz val="9"/>
            <color indexed="81"/>
            <rFont val="Tahoma"/>
            <charset val="1"/>
          </rPr>
          <t>Prisjusterat avtalstart</t>
        </r>
      </text>
    </comment>
    <comment ref="J116" authorId="0" shapeId="0" xr:uid="{648AD528-1897-4EDC-8BCB-A74CA5D04ACF}">
      <text>
        <r>
          <rPr>
            <b/>
            <sz val="9"/>
            <color indexed="81"/>
            <rFont val="Tahoma"/>
            <charset val="1"/>
          </rPr>
          <t>Prisjusterat avtalstart</t>
        </r>
      </text>
    </comment>
    <comment ref="N116" authorId="0" shapeId="0" xr:uid="{06A55860-7868-40ED-A7A6-48666EE22FDD}">
      <text>
        <r>
          <rPr>
            <b/>
            <sz val="9"/>
            <color indexed="81"/>
            <rFont val="Tahoma"/>
            <charset val="1"/>
          </rPr>
          <t>Prisjusterat avtalstart</t>
        </r>
      </text>
    </comment>
    <comment ref="V116" authorId="0" shapeId="0" xr:uid="{888DE835-C821-4A18-8BA4-121B1FB395A8}">
      <text>
        <r>
          <rPr>
            <b/>
            <sz val="9"/>
            <color indexed="81"/>
            <rFont val="Tahoma"/>
            <charset val="1"/>
          </rPr>
          <t>Prisjusterat avtalstart</t>
        </r>
      </text>
    </comment>
    <comment ref="AL116" authorId="0" shapeId="0" xr:uid="{75877D0E-DB05-40AF-8435-1AF70485FD70}">
      <text>
        <r>
          <rPr>
            <b/>
            <sz val="9"/>
            <color indexed="81"/>
            <rFont val="Tahoma"/>
            <family val="2"/>
          </rPr>
          <t>Prisjusterat avtalstart</t>
        </r>
      </text>
    </comment>
    <comment ref="AT116" authorId="0" shapeId="0" xr:uid="{14A40A50-C1D5-4C8C-9DBF-0D7AA23E6747}">
      <text>
        <r>
          <rPr>
            <b/>
            <sz val="9"/>
            <color indexed="81"/>
            <rFont val="Tahoma"/>
            <family val="2"/>
          </rPr>
          <t>Prisjusterat avtalstart</t>
        </r>
      </text>
    </comment>
    <comment ref="AX116" authorId="0" shapeId="0" xr:uid="{F86F3141-437C-4818-BE8D-CD91A8C8C7E8}">
      <text>
        <r>
          <rPr>
            <b/>
            <sz val="9"/>
            <color indexed="81"/>
            <rFont val="Tahoma"/>
            <family val="2"/>
          </rPr>
          <t>Prisjusterat avtalstart</t>
        </r>
      </text>
    </comment>
    <comment ref="BF116" authorId="0" shapeId="0" xr:uid="{96435CDA-01E6-4759-B215-260F1CEEAD83}">
      <text>
        <r>
          <rPr>
            <b/>
            <sz val="9"/>
            <color indexed="81"/>
            <rFont val="Tahoma"/>
            <family val="2"/>
          </rPr>
          <t>Prisjusterat avtalstart</t>
        </r>
      </text>
    </comment>
    <comment ref="BJ116" authorId="0" shapeId="0" xr:uid="{4C69F33D-3096-4B06-B123-59A4AF9CA5F2}">
      <text>
        <r>
          <rPr>
            <b/>
            <sz val="9"/>
            <color indexed="81"/>
            <rFont val="Tahoma"/>
            <family val="2"/>
          </rPr>
          <t>Prisjusterat avtalstart</t>
        </r>
      </text>
    </comment>
    <comment ref="BR116" authorId="0" shapeId="0" xr:uid="{F840EA7C-66D9-4B71-8C7C-A7EFF9481FC5}">
      <text>
        <r>
          <rPr>
            <b/>
            <sz val="9"/>
            <color indexed="81"/>
            <rFont val="Tahoma"/>
            <family val="2"/>
          </rPr>
          <t>Prisjusterat avtalstart</t>
        </r>
      </text>
    </comment>
    <comment ref="BV116" authorId="0" shapeId="0" xr:uid="{F20AEBE4-8F62-46CC-8C92-8DB3EC419C07}">
      <text>
        <r>
          <rPr>
            <b/>
            <sz val="9"/>
            <color indexed="81"/>
            <rFont val="Tahoma"/>
            <family val="2"/>
          </rPr>
          <t>Prisjusterat avtalstart</t>
        </r>
      </text>
    </comment>
    <comment ref="CD116" authorId="0" shapeId="0" xr:uid="{86126321-DF45-420B-8813-741F39C78234}">
      <text>
        <r>
          <rPr>
            <b/>
            <sz val="9"/>
            <color indexed="81"/>
            <rFont val="Tahoma"/>
            <family val="2"/>
          </rPr>
          <t>Prisjusterat avtalstart</t>
        </r>
      </text>
    </comment>
    <comment ref="A124" authorId="1" shapeId="0" xr:uid="{C03FDC51-9113-491D-A7B7-F2B77B34B7DF}">
      <text>
        <r>
          <rPr>
            <b/>
            <sz val="9"/>
            <color indexed="81"/>
            <rFont val="Tahoma"/>
            <family val="2"/>
          </rPr>
          <t xml:space="preserve">Specifikation:
</t>
        </r>
        <r>
          <rPr>
            <sz val="9"/>
            <color indexed="81"/>
            <rFont val="Tahoma"/>
            <family val="2"/>
          </rPr>
          <t xml:space="preserve">Videobar med integrerad Teams / Zoom room eller Google Meet, för medelstora rum minimum 20 Kvm.
Anslutningskontakt: USB,  medföljande anslutningskabel, längd: minst 5m.
Kamera, upplösning: minst 2 160p/30.
Mikrofon: arraymikrofon eller motsvarande teknik med flera kapslar.
Möjlighet att koppla in extra mikrofon.
Brusreducering.
HDMI ut till bildskärm, möjlighet till två bildskärmar.
Sökfunktion aktiv deltagare: Funktionen ska vara möjlig att stäng av.
Möjlighet till BYOD.
Pekskärm med bordsfot för möteskontroll för placering på mötesbord eller vägghylla, komplett med anslutningskabel.
Kameran ska vidvinkell och anpassad för medelstora rum: minst 95 grader. 
Enhet ska levereras utan licens för någon mötesmjukvara.
Nätverksanslutning via kabel.
</t>
        </r>
      </text>
    </comment>
    <comment ref="G124" authorId="0" shapeId="0" xr:uid="{05D538CB-A61A-4F9F-9E3C-464BA570A715}">
      <text>
        <r>
          <rPr>
            <sz val="9"/>
            <color indexed="81"/>
            <rFont val="Tahoma"/>
            <family val="2"/>
          </rPr>
          <t>Med installation/montering sätts den nya utrustningen på plats och testas samt bortforsling av embalage och överblivet material.</t>
        </r>
      </text>
    </comment>
    <comment ref="S124" authorId="0" shapeId="0" xr:uid="{D69243AD-8674-47E6-B562-26084DACDDB1}">
      <text>
        <r>
          <rPr>
            <sz val="9"/>
            <color indexed="81"/>
            <rFont val="Tahoma"/>
            <family val="2"/>
          </rPr>
          <t>Med installation/montering sätts den nya utrustningen på plats och testas samt bortforsling av embalage och överblivet material.</t>
        </r>
      </text>
    </comment>
    <comment ref="AE124" authorId="0" shapeId="0" xr:uid="{60085F5B-0D49-4D57-824E-AB5E9E0CE407}">
      <text>
        <r>
          <rPr>
            <sz val="9"/>
            <color indexed="81"/>
            <rFont val="Tahoma"/>
            <family val="2"/>
          </rPr>
          <t>Med installation/montering sätts den nya utrustningen på plats och testas samt bortforsling av embalage och överblivet material.</t>
        </r>
      </text>
    </comment>
    <comment ref="AQ124" authorId="0" shapeId="0" xr:uid="{58EC4CA0-9310-4257-923C-A26C4C747FB0}">
      <text>
        <r>
          <rPr>
            <sz val="9"/>
            <color indexed="81"/>
            <rFont val="Tahoma"/>
            <family val="2"/>
          </rPr>
          <t>Med installation/montering sätts den nya utrustningen på plats och testas samt bortforsling av embalage och överblivet material.</t>
        </r>
      </text>
    </comment>
    <comment ref="BC124" authorId="0" shapeId="0" xr:uid="{C3FA4B50-B065-4520-985C-7F0C08E5B7AE}">
      <text>
        <r>
          <rPr>
            <sz val="9"/>
            <color indexed="81"/>
            <rFont val="Tahoma"/>
            <family val="2"/>
          </rPr>
          <t>Med installation/montering sätts den nya utrustningen på plats och testas samt bortforsling av embalage och överblivet material.</t>
        </r>
      </text>
    </comment>
    <comment ref="BO124" authorId="0" shapeId="0" xr:uid="{082F49EE-DEB6-44BE-969F-C449E6197626}">
      <text>
        <r>
          <rPr>
            <sz val="9"/>
            <color indexed="81"/>
            <rFont val="Tahoma"/>
            <family val="2"/>
          </rPr>
          <t>Med installation/montering sätts den nya utrustningen på plats och testas samt bortforsling av embalage och överblivet material.</t>
        </r>
      </text>
    </comment>
    <comment ref="CA124" authorId="0" shapeId="0" xr:uid="{923F1D9E-4DFF-42B9-A0EC-223E6CC55DD6}">
      <text>
        <r>
          <rPr>
            <sz val="9"/>
            <color indexed="81"/>
            <rFont val="Tahoma"/>
            <family val="2"/>
          </rPr>
          <t>Med installation/montering sätts den nya utrustningen på plats och testas samt bortforsling av embalage och överblivet material.</t>
        </r>
      </text>
    </comment>
    <comment ref="B125" authorId="0" shapeId="0" xr:uid="{331563B3-F1AD-4276-9B11-B8AE3197273B}">
      <text>
        <r>
          <rPr>
            <b/>
            <sz val="9"/>
            <color indexed="81"/>
            <rFont val="Tahoma"/>
            <charset val="1"/>
          </rPr>
          <t>Prisjusterat avtalstart</t>
        </r>
      </text>
    </comment>
    <comment ref="C125" authorId="0" shapeId="0" xr:uid="{EEEE1742-4112-41D1-A382-C3F967B5AB6C}">
      <text>
        <r>
          <rPr>
            <b/>
            <sz val="9"/>
            <color indexed="81"/>
            <rFont val="Tahoma"/>
            <charset val="1"/>
          </rPr>
          <t>Bytt produkt vid uppstatr</t>
        </r>
      </text>
    </comment>
    <comment ref="J125" authorId="0" shapeId="0" xr:uid="{25DD4556-EED5-42FA-B4E3-E2BE3B9BDFA0}">
      <text>
        <r>
          <rPr>
            <b/>
            <sz val="9"/>
            <color indexed="81"/>
            <rFont val="Tahoma"/>
            <charset val="1"/>
          </rPr>
          <t>Prisjusterat avtalstart</t>
        </r>
      </text>
    </comment>
    <comment ref="N125" authorId="0" shapeId="0" xr:uid="{4B4753A8-9BD0-45A0-B515-E547CE925766}">
      <text>
        <r>
          <rPr>
            <b/>
            <sz val="9"/>
            <color indexed="81"/>
            <rFont val="Tahoma"/>
            <charset val="1"/>
          </rPr>
          <t>Prisjusterat avtalstart</t>
        </r>
      </text>
    </comment>
    <comment ref="V125" authorId="0" shapeId="0" xr:uid="{1A738200-C1A7-4AED-9B12-9344D1F8ABA4}">
      <text>
        <r>
          <rPr>
            <b/>
            <sz val="9"/>
            <color indexed="81"/>
            <rFont val="Tahoma"/>
            <charset val="1"/>
          </rPr>
          <t>Prisjusterat avtalstart</t>
        </r>
      </text>
    </comment>
    <comment ref="AL125" authorId="0" shapeId="0" xr:uid="{1782BCDF-2D0B-40C5-8077-3723AA795797}">
      <text>
        <r>
          <rPr>
            <b/>
            <sz val="9"/>
            <color indexed="81"/>
            <rFont val="Tahoma"/>
            <family val="2"/>
          </rPr>
          <t>Prisjusterat avtalstart</t>
        </r>
      </text>
    </comment>
    <comment ref="AT125" authorId="0" shapeId="0" xr:uid="{D9E6B31A-5994-4E45-8EDC-1BA52A1D90F6}">
      <text>
        <r>
          <rPr>
            <b/>
            <sz val="9"/>
            <color indexed="81"/>
            <rFont val="Tahoma"/>
            <family val="2"/>
          </rPr>
          <t>Prisjusterat avtalstart</t>
        </r>
      </text>
    </comment>
    <comment ref="AX125" authorId="0" shapeId="0" xr:uid="{BB946114-C8CB-4844-9308-D013E893B77A}">
      <text>
        <r>
          <rPr>
            <b/>
            <sz val="9"/>
            <color indexed="81"/>
            <rFont val="Tahoma"/>
            <family val="2"/>
          </rPr>
          <t>Prisjusterat avtalstart</t>
        </r>
      </text>
    </comment>
    <comment ref="BF125" authorId="0" shapeId="0" xr:uid="{532CBEDC-2D4F-4053-8FE9-F47AF4A61D32}">
      <text>
        <r>
          <rPr>
            <b/>
            <sz val="9"/>
            <color indexed="81"/>
            <rFont val="Tahoma"/>
            <family val="2"/>
          </rPr>
          <t>Prisjusterat avtalstart</t>
        </r>
      </text>
    </comment>
    <comment ref="BJ125" authorId="0" shapeId="0" xr:uid="{CE75245A-CC5E-4126-A1B8-498430C92CFB}">
      <text>
        <r>
          <rPr>
            <b/>
            <sz val="9"/>
            <color indexed="81"/>
            <rFont val="Tahoma"/>
            <family val="2"/>
          </rPr>
          <t>Prisjusterat avtalstart</t>
        </r>
      </text>
    </comment>
    <comment ref="BR125" authorId="0" shapeId="0" xr:uid="{91337A35-500C-4ABE-901F-7AD706FFB5EC}">
      <text>
        <r>
          <rPr>
            <b/>
            <sz val="9"/>
            <color indexed="81"/>
            <rFont val="Tahoma"/>
            <family val="2"/>
          </rPr>
          <t>Prisjusterat avtalstart</t>
        </r>
      </text>
    </comment>
    <comment ref="BV125" authorId="0" shapeId="0" xr:uid="{7BC01C13-588C-4A48-B1D0-15488BC0A9B7}">
      <text>
        <r>
          <rPr>
            <b/>
            <sz val="9"/>
            <color indexed="81"/>
            <rFont val="Tahoma"/>
            <family val="2"/>
          </rPr>
          <t>Prisjusterat avtalstart</t>
        </r>
      </text>
    </comment>
    <comment ref="CD125" authorId="0" shapeId="0" xr:uid="{C150D14F-7751-428A-9EA8-186E0C605933}">
      <text>
        <r>
          <rPr>
            <b/>
            <sz val="9"/>
            <color indexed="81"/>
            <rFont val="Tahoma"/>
            <family val="2"/>
          </rPr>
          <t>Prisjusterat avtalstart</t>
        </r>
      </text>
    </comment>
    <comment ref="B132" authorId="0" shapeId="0" xr:uid="{32CE8961-D801-45D1-A970-046CF0DB1D2E}">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N132" authorId="0" shapeId="0" xr:uid="{ED3C32E2-C3BD-4D82-9DDB-8740E36E82EE}">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Z132" authorId="0" shapeId="0" xr:uid="{087A6AA6-9AD7-4D16-B4CB-3F38F0555C9C}">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L132" authorId="0" shapeId="0" xr:uid="{F8A72A26-EF12-4D70-8D99-42A7E883FDA5}">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X132" authorId="0" shapeId="0" xr:uid="{0277E2C6-6B96-4D23-8D5C-EE0748D896E7}">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BJ132" authorId="0" shapeId="0" xr:uid="{3F336D0A-2A16-426C-9673-5C3B4D9C2ED5}">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BV132" authorId="0" shapeId="0" xr:uid="{D16D2E59-17F5-475A-8933-958B59ED7AA6}">
      <text>
        <r>
          <rPr>
            <b/>
            <sz val="9"/>
            <color indexed="81"/>
            <rFont val="Tahoma"/>
            <family val="2"/>
          </rPr>
          <t>Karl-Johan Skiver:</t>
        </r>
        <r>
          <rPr>
            <sz val="9"/>
            <color indexed="81"/>
            <rFont val="Tahoma"/>
            <family val="2"/>
          </rPr>
          <t xml:space="preserve">
Advania Sverige AB har valutakursförändrat sina priser den 2023-11-27 med maximal justering + 29,065%</t>
        </r>
      </text>
    </comment>
    <comment ref="A133" authorId="1" shapeId="0" xr:uid="{0B3B684F-625E-4838-998C-404B518677A8}">
      <text>
        <r>
          <rPr>
            <b/>
            <sz val="9"/>
            <color indexed="81"/>
            <rFont val="Tahoma"/>
            <family val="2"/>
          </rPr>
          <t xml:space="preserve">Specifikation:
</t>
        </r>
        <r>
          <rPr>
            <sz val="9"/>
            <color indexed="81"/>
            <rFont val="Tahoma"/>
            <family val="2"/>
          </rPr>
          <t>Videobar med integrerad Teams / Zoom room eller Google Meet., för stora rum minimum 30 Kvm.
Anslutningskontakt: USB, medföljande anslutningskabel, längd: minst 5m. 
Kamera, upplösning: minst 2 160p/30.
Mikrofon: arraymikrofon eller motsvarande teknik med flera kapslar.
Möjlighet att koppla in extra mikrofon.
Brusreducering.
Trådlös delning: minst AirPlay och Miracast.
HDMI ut till bildskärm, möjlighet att koppla in två bildskärmar.
Sökfunktion aktiv deltagare: Funktionen ska vara möjlig att stäng av.
Möjlighet till BYOD.
Pekskärm med bordsfot för möteskontroll för placering på mötesbord eller vägghylla, komplett med minst 3m anslutningskabel. Kameran ska vidvinkell och anpassad för stora rum: minst 80 grader.
Enhet ska levereras utan licens för någon mötesmjukvara.
Nätverksanslutning via kabel.</t>
        </r>
      </text>
    </comment>
    <comment ref="G133" authorId="0" shapeId="0" xr:uid="{914EE461-AFC4-438B-A582-13A905AAA4F7}">
      <text>
        <r>
          <rPr>
            <sz val="9"/>
            <color indexed="81"/>
            <rFont val="Tahoma"/>
            <family val="2"/>
          </rPr>
          <t>Med installation/montering sätts den nya utrustningen på plats och testas samt bortforsling av embalage och överblivet material.</t>
        </r>
      </text>
    </comment>
    <comment ref="S133" authorId="0" shapeId="0" xr:uid="{05CF1AF4-9736-4ACC-8A19-29DF7B0BC710}">
      <text>
        <r>
          <rPr>
            <sz val="9"/>
            <color indexed="81"/>
            <rFont val="Tahoma"/>
            <family val="2"/>
          </rPr>
          <t>Med installation/montering sätts den nya utrustningen på plats och testas samt bortforsling av embalage och överblivet material.</t>
        </r>
      </text>
    </comment>
    <comment ref="AE133" authorId="0" shapeId="0" xr:uid="{FA917A32-D06C-44FF-AD07-9684A2168411}">
      <text>
        <r>
          <rPr>
            <sz val="9"/>
            <color indexed="81"/>
            <rFont val="Tahoma"/>
            <family val="2"/>
          </rPr>
          <t>Med installation/montering sätts den nya utrustningen på plats och testas samt bortforsling av embalage och överblivet material.</t>
        </r>
      </text>
    </comment>
    <comment ref="AQ133" authorId="0" shapeId="0" xr:uid="{977334AE-5A15-4CEE-BAB5-AD43EDC3D3B0}">
      <text>
        <r>
          <rPr>
            <sz val="9"/>
            <color indexed="81"/>
            <rFont val="Tahoma"/>
            <family val="2"/>
          </rPr>
          <t>Med installation/montering sätts den nya utrustningen på plats och testas samt bortforsling av embalage och överblivet material.</t>
        </r>
      </text>
    </comment>
    <comment ref="BC133" authorId="0" shapeId="0" xr:uid="{2833CF40-3194-42D8-AE43-5749DBCAE5E1}">
      <text>
        <r>
          <rPr>
            <sz val="9"/>
            <color indexed="81"/>
            <rFont val="Tahoma"/>
            <family val="2"/>
          </rPr>
          <t>Med installation/montering sätts den nya utrustningen på plats och testas samt bortforsling av embalage och överblivet material.</t>
        </r>
      </text>
    </comment>
    <comment ref="BO133" authorId="0" shapeId="0" xr:uid="{69801145-0D99-4315-A148-41A56655CB6B}">
      <text>
        <r>
          <rPr>
            <sz val="9"/>
            <color indexed="81"/>
            <rFont val="Tahoma"/>
            <family val="2"/>
          </rPr>
          <t>Med installation/montering sätts den nya utrustningen på plats och testas samt bortforsling av embalage och överblivet material.</t>
        </r>
      </text>
    </comment>
    <comment ref="CA133" authorId="0" shapeId="0" xr:uid="{AC2E3D99-7C22-47ED-8C4F-1C5CD245453E}">
      <text>
        <r>
          <rPr>
            <sz val="9"/>
            <color indexed="81"/>
            <rFont val="Tahoma"/>
            <family val="2"/>
          </rPr>
          <t>Med installation/montering sätts den nya utrustningen på plats och testas samt bortforsling av embalage och överblivet material.</t>
        </r>
      </text>
    </comment>
    <comment ref="B134" authorId="0" shapeId="0" xr:uid="{43EBEB0B-C809-4417-B8C4-63F0A85EC9D2}">
      <text>
        <r>
          <rPr>
            <b/>
            <sz val="9"/>
            <color indexed="81"/>
            <rFont val="Tahoma"/>
            <charset val="1"/>
          </rPr>
          <t>Prisjusterat avtalstart</t>
        </r>
      </text>
    </comment>
    <comment ref="C134" authorId="0" shapeId="0" xr:uid="{5C42B9F7-22C3-4939-9722-0335FCEFED90}">
      <text>
        <r>
          <rPr>
            <b/>
            <sz val="9"/>
            <color indexed="81"/>
            <rFont val="Tahoma"/>
            <charset val="1"/>
          </rPr>
          <t>Bytt produkt vid uppstatr</t>
        </r>
      </text>
    </comment>
    <comment ref="J134" authorId="0" shapeId="0" xr:uid="{E84F8615-1B4B-4782-9978-5E746CB7542D}">
      <text>
        <r>
          <rPr>
            <b/>
            <sz val="9"/>
            <color indexed="81"/>
            <rFont val="Tahoma"/>
            <charset val="1"/>
          </rPr>
          <t>Prisjusterat avtalstart</t>
        </r>
      </text>
    </comment>
    <comment ref="N134" authorId="0" shapeId="0" xr:uid="{D0D35B2A-2661-4365-8618-07A60F245AF9}">
      <text>
        <r>
          <rPr>
            <b/>
            <sz val="9"/>
            <color indexed="81"/>
            <rFont val="Tahoma"/>
            <charset val="1"/>
          </rPr>
          <t>Prisjusterat avtalstart</t>
        </r>
      </text>
    </comment>
    <comment ref="V134" authorId="0" shapeId="0" xr:uid="{F03DC288-0012-42BA-9D96-60B580B03A34}">
      <text>
        <r>
          <rPr>
            <b/>
            <sz val="9"/>
            <color indexed="81"/>
            <rFont val="Tahoma"/>
            <charset val="1"/>
          </rPr>
          <t>Prisjusterat avtalstart</t>
        </r>
      </text>
    </comment>
    <comment ref="AL134" authorId="0" shapeId="0" xr:uid="{1FD48F73-1F9F-4642-A831-35B43583A266}">
      <text>
        <r>
          <rPr>
            <b/>
            <sz val="9"/>
            <color indexed="81"/>
            <rFont val="Tahoma"/>
            <family val="2"/>
          </rPr>
          <t>Prisjusterat avtalstart</t>
        </r>
      </text>
    </comment>
    <comment ref="AT134" authorId="0" shapeId="0" xr:uid="{DFB5A9DC-46B0-4F8B-AB3D-299A65AA4F7D}">
      <text>
        <r>
          <rPr>
            <b/>
            <sz val="9"/>
            <color indexed="81"/>
            <rFont val="Tahoma"/>
            <family val="2"/>
          </rPr>
          <t>Prisjusterat avtalstart</t>
        </r>
      </text>
    </comment>
    <comment ref="AX134" authorId="0" shapeId="0" xr:uid="{B407A9AF-9ED6-449E-B830-122E5A60E7B7}">
      <text>
        <r>
          <rPr>
            <b/>
            <sz val="9"/>
            <color indexed="81"/>
            <rFont val="Tahoma"/>
            <family val="2"/>
          </rPr>
          <t>Prisjusterat avtalstart</t>
        </r>
      </text>
    </comment>
    <comment ref="BF134" authorId="0" shapeId="0" xr:uid="{500443C0-2D30-4F58-BAF5-09D2DA59D618}">
      <text>
        <r>
          <rPr>
            <b/>
            <sz val="9"/>
            <color indexed="81"/>
            <rFont val="Tahoma"/>
            <family val="2"/>
          </rPr>
          <t>Prisjusterat avtalstart</t>
        </r>
      </text>
    </comment>
    <comment ref="BJ134" authorId="0" shapeId="0" xr:uid="{F2972B63-0425-44A0-94B4-D27B63E04246}">
      <text>
        <r>
          <rPr>
            <b/>
            <sz val="9"/>
            <color indexed="81"/>
            <rFont val="Tahoma"/>
            <family val="2"/>
          </rPr>
          <t>Prisjusterat avtalstart</t>
        </r>
      </text>
    </comment>
    <comment ref="BR134" authorId="0" shapeId="0" xr:uid="{E4EA6CBB-6B7D-4061-A508-507945C67695}">
      <text>
        <r>
          <rPr>
            <b/>
            <sz val="9"/>
            <color indexed="81"/>
            <rFont val="Tahoma"/>
            <family val="2"/>
          </rPr>
          <t>Prisjusterat avtalstart</t>
        </r>
      </text>
    </comment>
    <comment ref="BV134" authorId="0" shapeId="0" xr:uid="{44F9A6D2-32C8-4523-91E8-83195C084DE0}">
      <text>
        <r>
          <rPr>
            <b/>
            <sz val="9"/>
            <color indexed="81"/>
            <rFont val="Tahoma"/>
            <family val="2"/>
          </rPr>
          <t>Prisjusterat avtalstart</t>
        </r>
      </text>
    </comment>
    <comment ref="CD134" authorId="0" shapeId="0" xr:uid="{54BE9ACD-4BD1-43DD-9BCE-E499A82DC79E}">
      <text>
        <r>
          <rPr>
            <b/>
            <sz val="9"/>
            <color indexed="81"/>
            <rFont val="Tahoma"/>
            <family val="2"/>
          </rPr>
          <t>Prisjusterat avtalstart</t>
        </r>
      </text>
    </comment>
    <comment ref="A143" authorId="1" shapeId="0" xr:uid="{99D4B7B7-D953-4E05-AEAB-5CD9DA7436D3}">
      <text>
        <r>
          <rPr>
            <b/>
            <sz val="9"/>
            <color indexed="81"/>
            <rFont val="Tahoma"/>
            <family val="2"/>
          </rPr>
          <t xml:space="preserve">Specifikation:
</t>
        </r>
        <r>
          <rPr>
            <sz val="9"/>
            <color indexed="81"/>
            <rFont val="Tahoma"/>
            <family val="2"/>
          </rPr>
          <t>Anslutningskabel med HDMI-kontakt i båda ändar som ska klara minst 4K 60 4:4:4.
Anslutningskabel ska vara böjlig och lämpad för hantering vid tillfällig anslutning.</t>
        </r>
      </text>
    </comment>
    <comment ref="B143" authorId="0" shapeId="0" xr:uid="{9CDD9B25-A5B8-4FFD-B807-EE280861E7F1}">
      <text>
        <r>
          <rPr>
            <b/>
            <sz val="9"/>
            <color indexed="81"/>
            <rFont val="Tahoma"/>
            <charset val="1"/>
          </rPr>
          <t>Prisjusterat avtalstart</t>
        </r>
      </text>
    </comment>
    <comment ref="N143" authorId="0" shapeId="0" xr:uid="{A28B4D1F-0A70-438A-9597-2270DD12789D}">
      <text>
        <r>
          <rPr>
            <b/>
            <sz val="9"/>
            <color indexed="81"/>
            <rFont val="Tahoma"/>
            <charset val="1"/>
          </rPr>
          <t>Prisjusterat avtalstart</t>
        </r>
      </text>
    </comment>
    <comment ref="AL143" authorId="0" shapeId="0" xr:uid="{492A8B1C-4324-446C-8219-A554762E67F7}">
      <text>
        <r>
          <rPr>
            <b/>
            <sz val="9"/>
            <color indexed="81"/>
            <rFont val="Tahoma"/>
            <family val="2"/>
          </rPr>
          <t>Prisjusterat avtalstart</t>
        </r>
      </text>
    </comment>
    <comment ref="AX143" authorId="0" shapeId="0" xr:uid="{19011585-E679-482B-9852-76A056FAFACC}">
      <text>
        <r>
          <rPr>
            <b/>
            <sz val="9"/>
            <color indexed="81"/>
            <rFont val="Tahoma"/>
            <family val="2"/>
          </rPr>
          <t>Prisjusterat avtalstart</t>
        </r>
      </text>
    </comment>
    <comment ref="BJ143" authorId="0" shapeId="0" xr:uid="{C54ECC8E-0C26-4E31-8A3A-27E6308A4FA4}">
      <text>
        <r>
          <rPr>
            <b/>
            <sz val="9"/>
            <color indexed="81"/>
            <rFont val="Tahoma"/>
            <family val="2"/>
          </rPr>
          <t>Prisjusterat avtalstart</t>
        </r>
      </text>
    </comment>
    <comment ref="BV143" authorId="0" shapeId="0" xr:uid="{5EBFBCBE-A2BF-4A04-AC4A-E0F354AFC809}">
      <text>
        <r>
          <rPr>
            <b/>
            <sz val="9"/>
            <color indexed="81"/>
            <rFont val="Tahoma"/>
            <family val="2"/>
          </rPr>
          <t>Prisjusterat avtalstart</t>
        </r>
      </text>
    </comment>
    <comment ref="A144" authorId="1" shapeId="0" xr:uid="{BF8F578B-DFF2-46CB-9B2D-C1ED8850EA92}">
      <text>
        <r>
          <rPr>
            <b/>
            <sz val="9"/>
            <color indexed="81"/>
            <rFont val="Tahoma"/>
            <family val="2"/>
          </rPr>
          <t xml:space="preserve">Specifikation:
</t>
        </r>
        <r>
          <rPr>
            <sz val="9"/>
            <color indexed="81"/>
            <rFont val="Tahoma"/>
            <family val="2"/>
          </rPr>
          <t>Anslutningskabel med HDMI-kontakt i båda ändar som ska klara minst 4K 60 4:4:4.
Anslutningskabel ska vara böjlig och lämpad för hantering vid tillfällig anslutning.</t>
        </r>
      </text>
    </comment>
    <comment ref="B144" authorId="0" shapeId="0" xr:uid="{D7770412-227D-41BE-8AED-970E0486FA11}">
      <text>
        <r>
          <rPr>
            <b/>
            <sz val="9"/>
            <color indexed="81"/>
            <rFont val="Tahoma"/>
            <charset val="1"/>
          </rPr>
          <t>Prisjusterat avtalstart</t>
        </r>
      </text>
    </comment>
    <comment ref="N144" authorId="0" shapeId="0" xr:uid="{79D7F3B0-9C39-49CC-9F36-37766984DA90}">
      <text>
        <r>
          <rPr>
            <b/>
            <sz val="9"/>
            <color indexed="81"/>
            <rFont val="Tahoma"/>
            <charset val="1"/>
          </rPr>
          <t>Prisjusterat avtalstart</t>
        </r>
      </text>
    </comment>
    <comment ref="AL144" authorId="0" shapeId="0" xr:uid="{D9D0CE80-A503-404C-A7B3-62D8704B969D}">
      <text>
        <r>
          <rPr>
            <b/>
            <sz val="9"/>
            <color indexed="81"/>
            <rFont val="Tahoma"/>
            <family val="2"/>
          </rPr>
          <t>Prisjusterat avtalstart</t>
        </r>
      </text>
    </comment>
    <comment ref="AX144" authorId="0" shapeId="0" xr:uid="{3EC23E7F-B742-4373-BA71-ABA9043150C5}">
      <text>
        <r>
          <rPr>
            <b/>
            <sz val="9"/>
            <color indexed="81"/>
            <rFont val="Tahoma"/>
            <family val="2"/>
          </rPr>
          <t>Prisjusterat avtalstart</t>
        </r>
      </text>
    </comment>
    <comment ref="BJ144" authorId="0" shapeId="0" xr:uid="{6AE0DD9A-1F22-4393-8BE4-541FD2E6E9F8}">
      <text>
        <r>
          <rPr>
            <b/>
            <sz val="9"/>
            <color indexed="81"/>
            <rFont val="Tahoma"/>
            <family val="2"/>
          </rPr>
          <t>Prisjusterat avtalstart</t>
        </r>
      </text>
    </comment>
    <comment ref="BV144" authorId="0" shapeId="0" xr:uid="{319A8E58-8C9C-4902-9C6C-F0369357F5A6}">
      <text>
        <r>
          <rPr>
            <b/>
            <sz val="9"/>
            <color indexed="81"/>
            <rFont val="Tahoma"/>
            <family val="2"/>
          </rPr>
          <t>Prisjusterat avtalstart</t>
        </r>
      </text>
    </comment>
    <comment ref="A145" authorId="1" shapeId="0" xr:uid="{4DD5ABF8-537A-4F66-9F2D-494B2C2A0BCF}">
      <text>
        <r>
          <rPr>
            <b/>
            <sz val="9"/>
            <color indexed="81"/>
            <rFont val="Tahoma"/>
            <family val="2"/>
          </rPr>
          <t xml:space="preserve">Specifikation:
</t>
        </r>
        <r>
          <rPr>
            <sz val="9"/>
            <color indexed="81"/>
            <rFont val="Tahoma"/>
            <family val="2"/>
          </rPr>
          <t xml:space="preserve">Anslutningskabel med HDMI-kontakt i båda ändar som ska klara minst 4K 60 4:4:4.
Anslutningskabel ska vara böjlig och lämpad för hantering vid tillfällig anslutning.
</t>
        </r>
      </text>
    </comment>
    <comment ref="B145" authorId="0" shapeId="0" xr:uid="{D058EFC0-22B8-4F0A-AF63-971846730AEF}">
      <text>
        <r>
          <rPr>
            <b/>
            <sz val="9"/>
            <color indexed="81"/>
            <rFont val="Tahoma"/>
            <charset val="1"/>
          </rPr>
          <t>Prisjusterat avtalstart</t>
        </r>
      </text>
    </comment>
    <comment ref="N145" authorId="0" shapeId="0" xr:uid="{B7B385AD-2786-492B-A332-EC354E567E34}">
      <text>
        <r>
          <rPr>
            <b/>
            <sz val="9"/>
            <color indexed="81"/>
            <rFont val="Tahoma"/>
            <charset val="1"/>
          </rPr>
          <t>Prisjusterat avtalstart</t>
        </r>
      </text>
    </comment>
    <comment ref="AL145" authorId="0" shapeId="0" xr:uid="{CB9B3721-FE77-4CA8-835A-36D7CCA07D88}">
      <text>
        <r>
          <rPr>
            <b/>
            <sz val="9"/>
            <color indexed="81"/>
            <rFont val="Tahoma"/>
            <family val="2"/>
          </rPr>
          <t>Prisjusterat avtalstart</t>
        </r>
      </text>
    </comment>
    <comment ref="AX145" authorId="0" shapeId="0" xr:uid="{0164C00D-7900-4385-98F1-86363F03CD70}">
      <text>
        <r>
          <rPr>
            <b/>
            <sz val="9"/>
            <color indexed="81"/>
            <rFont val="Tahoma"/>
            <family val="2"/>
          </rPr>
          <t>Prisjusterat avtalstart</t>
        </r>
      </text>
    </comment>
    <comment ref="BJ145" authorId="0" shapeId="0" xr:uid="{25D6ABF6-06C3-4D74-815D-A525594FDC70}">
      <text>
        <r>
          <rPr>
            <b/>
            <sz val="9"/>
            <color indexed="81"/>
            <rFont val="Tahoma"/>
            <family val="2"/>
          </rPr>
          <t>Prisjusterat avtalstart</t>
        </r>
      </text>
    </comment>
    <comment ref="BV145" authorId="0" shapeId="0" xr:uid="{7D29001D-4E9A-490D-81CF-6FED27D94C2B}">
      <text>
        <r>
          <rPr>
            <b/>
            <sz val="9"/>
            <color indexed="81"/>
            <rFont val="Tahoma"/>
            <family val="2"/>
          </rPr>
          <t>Prisjusterat avtalstart</t>
        </r>
      </text>
    </comment>
    <comment ref="A146" authorId="1" shapeId="0" xr:uid="{60B5AE1F-0DB9-4275-BEE5-898EE844E83B}">
      <text>
        <r>
          <rPr>
            <b/>
            <sz val="9"/>
            <color indexed="81"/>
            <rFont val="Tahoma"/>
            <family val="2"/>
          </rPr>
          <t xml:space="preserve">Specifikation:
</t>
        </r>
        <r>
          <rPr>
            <sz val="9"/>
            <color indexed="81"/>
            <rFont val="Tahoma"/>
            <family val="2"/>
          </rPr>
          <t xml:space="preserve">DisplayLink, DP alt. mode 1.4.
För upp till 20 Gbps med strömmatning 100W.
Passiv kabel
</t>
        </r>
      </text>
    </comment>
    <comment ref="B146" authorId="0" shapeId="0" xr:uid="{999C5E3B-9E89-4566-AC3C-1DBB3DECAD30}">
      <text>
        <r>
          <rPr>
            <b/>
            <sz val="9"/>
            <color indexed="81"/>
            <rFont val="Tahoma"/>
            <charset val="1"/>
          </rPr>
          <t>Prisjusterat avtalstart</t>
        </r>
      </text>
    </comment>
    <comment ref="N146" authorId="0" shapeId="0" xr:uid="{B18F9A12-CA36-426E-B10B-217E6BBEA25C}">
      <text>
        <r>
          <rPr>
            <b/>
            <sz val="9"/>
            <color indexed="81"/>
            <rFont val="Tahoma"/>
            <charset val="1"/>
          </rPr>
          <t>Prisjusterat avtalstart</t>
        </r>
      </text>
    </comment>
    <comment ref="AL146" authorId="0" shapeId="0" xr:uid="{B0AB6E97-DFDF-446A-9595-05E7451DCBD3}">
      <text>
        <r>
          <rPr>
            <b/>
            <sz val="9"/>
            <color indexed="81"/>
            <rFont val="Tahoma"/>
            <family val="2"/>
          </rPr>
          <t>Prisjusterat avtalstart</t>
        </r>
      </text>
    </comment>
    <comment ref="AX146" authorId="0" shapeId="0" xr:uid="{D47B34A9-3D2D-4E9D-89E2-E4427AAC26C7}">
      <text>
        <r>
          <rPr>
            <b/>
            <sz val="9"/>
            <color indexed="81"/>
            <rFont val="Tahoma"/>
            <family val="2"/>
          </rPr>
          <t>Prisjusterat avtalstart</t>
        </r>
      </text>
    </comment>
    <comment ref="BJ146" authorId="0" shapeId="0" xr:uid="{99FAAC1E-EDA5-45E2-BFB7-ED909F0205BA}">
      <text>
        <r>
          <rPr>
            <b/>
            <sz val="9"/>
            <color indexed="81"/>
            <rFont val="Tahoma"/>
            <family val="2"/>
          </rPr>
          <t>Prisjusterat avtalstart</t>
        </r>
      </text>
    </comment>
    <comment ref="BV146" authorId="0" shapeId="0" xr:uid="{707D194B-A28F-4FAC-896B-BE02BE04E0BB}">
      <text>
        <r>
          <rPr>
            <b/>
            <sz val="9"/>
            <color indexed="81"/>
            <rFont val="Tahoma"/>
            <family val="2"/>
          </rPr>
          <t>Prisjusterat avtalstart</t>
        </r>
      </text>
    </comment>
    <comment ref="A147" authorId="1" shapeId="0" xr:uid="{7F549890-69BC-4477-B2C6-F762E77C3E79}">
      <text>
        <r>
          <rPr>
            <b/>
            <sz val="9"/>
            <color indexed="81"/>
            <rFont val="Tahoma"/>
            <family val="2"/>
          </rPr>
          <t xml:space="preserve">Specifikation:
</t>
        </r>
        <r>
          <rPr>
            <sz val="9"/>
            <color indexed="81"/>
            <rFont val="Tahoma"/>
            <family val="2"/>
          </rPr>
          <t xml:space="preserve">DisplayLink, DP alt. mode 1.4.
För upp till 20 Gbps med strömmatning 100W.
Passiv kabel
</t>
        </r>
      </text>
    </comment>
    <comment ref="B147" authorId="0" shapeId="0" xr:uid="{DBF72845-F7DB-433D-BC1F-8C187F16B96A}">
      <text>
        <r>
          <rPr>
            <b/>
            <sz val="9"/>
            <color indexed="81"/>
            <rFont val="Tahoma"/>
            <charset val="1"/>
          </rPr>
          <t>Prisjusterat avtalstart</t>
        </r>
      </text>
    </comment>
    <comment ref="N147" authorId="0" shapeId="0" xr:uid="{D0E66472-3BBD-46C1-A728-3A91EFBD21B1}">
      <text>
        <r>
          <rPr>
            <b/>
            <sz val="9"/>
            <color indexed="81"/>
            <rFont val="Tahoma"/>
            <charset val="1"/>
          </rPr>
          <t>Prisjusterat avtalstart</t>
        </r>
      </text>
    </comment>
    <comment ref="AL147" authorId="0" shapeId="0" xr:uid="{F30A4D7B-A5F1-4186-BB66-4367A34169E9}">
      <text>
        <r>
          <rPr>
            <b/>
            <sz val="9"/>
            <color indexed="81"/>
            <rFont val="Tahoma"/>
            <family val="2"/>
          </rPr>
          <t>Prisjusterat avtalstart</t>
        </r>
      </text>
    </comment>
    <comment ref="AX147" authorId="0" shapeId="0" xr:uid="{8F5382C2-AEF5-4405-9385-0F204477A268}">
      <text>
        <r>
          <rPr>
            <b/>
            <sz val="9"/>
            <color indexed="81"/>
            <rFont val="Tahoma"/>
            <family val="2"/>
          </rPr>
          <t>Prisjusterat avtalstart</t>
        </r>
      </text>
    </comment>
    <comment ref="BJ147" authorId="0" shapeId="0" xr:uid="{3377EEE8-4AA4-4B11-9C94-966D24CD23E2}">
      <text>
        <r>
          <rPr>
            <b/>
            <sz val="9"/>
            <color indexed="81"/>
            <rFont val="Tahoma"/>
            <family val="2"/>
          </rPr>
          <t>Prisjusterat avtalstart</t>
        </r>
      </text>
    </comment>
    <comment ref="BV147" authorId="0" shapeId="0" xr:uid="{B54D1871-EDEE-4F01-97CD-59D30F621F81}">
      <text>
        <r>
          <rPr>
            <b/>
            <sz val="9"/>
            <color indexed="81"/>
            <rFont val="Tahoma"/>
            <family val="2"/>
          </rPr>
          <t>Prisjusterat avtalstart</t>
        </r>
      </text>
    </comment>
    <comment ref="A148" authorId="1" shapeId="0" xr:uid="{CAD24953-9D9D-4D92-9516-02267043275D}">
      <text>
        <r>
          <rPr>
            <b/>
            <sz val="9"/>
            <color indexed="81"/>
            <rFont val="Tahoma"/>
            <family val="2"/>
          </rPr>
          <t xml:space="preserve">Specifikation:
</t>
        </r>
        <r>
          <rPr>
            <sz val="9"/>
            <color indexed="81"/>
            <rFont val="Tahoma"/>
            <family val="2"/>
          </rPr>
          <t xml:space="preserve">DisplayLink, DP alt. mode 1.4.
För upp till 20 Gbps med strömmatning 100W.
Passiv kabel
</t>
        </r>
      </text>
    </comment>
    <comment ref="B148" authorId="0" shapeId="0" xr:uid="{923ADC14-9639-46D9-B6DB-6C57D4C2BD0A}">
      <text>
        <r>
          <rPr>
            <b/>
            <sz val="9"/>
            <color indexed="81"/>
            <rFont val="Tahoma"/>
            <charset val="1"/>
          </rPr>
          <t>Prisjusterat avtalstart</t>
        </r>
      </text>
    </comment>
    <comment ref="N148" authorId="0" shapeId="0" xr:uid="{8F8E9940-A7DB-4FFD-8DF1-DC56FE4C9C6B}">
      <text>
        <r>
          <rPr>
            <b/>
            <sz val="9"/>
            <color indexed="81"/>
            <rFont val="Tahoma"/>
            <charset val="1"/>
          </rPr>
          <t>Prisjusterat avtalstart</t>
        </r>
      </text>
    </comment>
    <comment ref="AL148" authorId="0" shapeId="0" xr:uid="{3574297C-4430-4E97-BAFA-5F2935A0BA7A}">
      <text>
        <r>
          <rPr>
            <b/>
            <sz val="9"/>
            <color indexed="81"/>
            <rFont val="Tahoma"/>
            <family val="2"/>
          </rPr>
          <t>Prisjusterat avtalstart</t>
        </r>
      </text>
    </comment>
    <comment ref="AX148" authorId="0" shapeId="0" xr:uid="{188E6D47-32D2-47FD-B84E-52181F707CCC}">
      <text>
        <r>
          <rPr>
            <b/>
            <sz val="9"/>
            <color indexed="81"/>
            <rFont val="Tahoma"/>
            <family val="2"/>
          </rPr>
          <t>Prisjusterat avtalstart</t>
        </r>
      </text>
    </comment>
    <comment ref="BJ148" authorId="0" shapeId="0" xr:uid="{D0B8E141-E91E-424A-928C-3F311284E744}">
      <text>
        <r>
          <rPr>
            <b/>
            <sz val="9"/>
            <color indexed="81"/>
            <rFont val="Tahoma"/>
            <family val="2"/>
          </rPr>
          <t>Prisjusterat avtalstart</t>
        </r>
      </text>
    </comment>
    <comment ref="BV148" authorId="0" shapeId="0" xr:uid="{3951254A-D6C7-42E8-BCDC-B14B98F5AFA5}">
      <text>
        <r>
          <rPr>
            <b/>
            <sz val="9"/>
            <color indexed="81"/>
            <rFont val="Tahoma"/>
            <family val="2"/>
          </rPr>
          <t>Prisjusterat avtalstart</t>
        </r>
      </text>
    </comment>
    <comment ref="A149" authorId="1" shapeId="0" xr:uid="{5C71E101-03B0-488B-998B-DED651E820CA}">
      <text>
        <r>
          <rPr>
            <b/>
            <sz val="9"/>
            <color indexed="81"/>
            <rFont val="Tahoma"/>
            <family val="2"/>
          </rPr>
          <t>Specifikation:</t>
        </r>
        <r>
          <rPr>
            <sz val="9"/>
            <color indexed="81"/>
            <rFont val="Tahoma"/>
            <family val="2"/>
          </rPr>
          <t xml:space="preserve">
DisplayLink, DP alt. mode 1.4.
För upp till 20 Gbps med strömmatning 100W.
</t>
        </r>
      </text>
    </comment>
    <comment ref="B149" authorId="0" shapeId="0" xr:uid="{91ED8CC1-30F9-4CB8-8E98-1ADA2438B4AE}">
      <text>
        <r>
          <rPr>
            <b/>
            <sz val="9"/>
            <color indexed="81"/>
            <rFont val="Tahoma"/>
            <charset val="1"/>
          </rPr>
          <t>Prisjusterat avtalstart</t>
        </r>
      </text>
    </comment>
    <comment ref="N149" authorId="0" shapeId="0" xr:uid="{B9FD00AB-87B5-4559-AF05-D25228C14342}">
      <text>
        <r>
          <rPr>
            <b/>
            <sz val="9"/>
            <color indexed="81"/>
            <rFont val="Tahoma"/>
            <charset val="1"/>
          </rPr>
          <t>Prisjusterat avtalstart</t>
        </r>
      </text>
    </comment>
    <comment ref="AL149" authorId="0" shapeId="0" xr:uid="{179F5476-E578-48DF-B862-BFF5546B4A7C}">
      <text>
        <r>
          <rPr>
            <b/>
            <sz val="9"/>
            <color indexed="81"/>
            <rFont val="Tahoma"/>
            <family val="2"/>
          </rPr>
          <t>Prisjusterat avtalstart</t>
        </r>
      </text>
    </comment>
    <comment ref="AX149" authorId="0" shapeId="0" xr:uid="{78C17021-2E52-4042-BEC5-8986B28AA7D1}">
      <text>
        <r>
          <rPr>
            <b/>
            <sz val="9"/>
            <color indexed="81"/>
            <rFont val="Tahoma"/>
            <family val="2"/>
          </rPr>
          <t>Prisjusterat avtalstart</t>
        </r>
      </text>
    </comment>
    <comment ref="BJ149" authorId="0" shapeId="0" xr:uid="{F68C653C-EDA2-4AF0-98FC-AD8B9009B056}">
      <text>
        <r>
          <rPr>
            <b/>
            <sz val="9"/>
            <color indexed="81"/>
            <rFont val="Tahoma"/>
            <family val="2"/>
          </rPr>
          <t>Prisjusterat avtalstart</t>
        </r>
      </text>
    </comment>
    <comment ref="BV149" authorId="0" shapeId="0" xr:uid="{F9E0384A-8F19-462E-8D73-C3228E1771C0}">
      <text>
        <r>
          <rPr>
            <b/>
            <sz val="9"/>
            <color indexed="81"/>
            <rFont val="Tahoma"/>
            <family val="2"/>
          </rPr>
          <t>Prisjusterat avtalstart</t>
        </r>
      </text>
    </comment>
    <comment ref="A150" authorId="1" shapeId="0" xr:uid="{A123B32C-9BB5-455A-B5AD-8DA14E4BA671}">
      <text>
        <r>
          <rPr>
            <b/>
            <sz val="9"/>
            <color indexed="81"/>
            <rFont val="Tahoma"/>
            <family val="2"/>
          </rPr>
          <t>Specifikation:</t>
        </r>
        <r>
          <rPr>
            <sz val="9"/>
            <color indexed="81"/>
            <rFont val="Tahoma"/>
            <family val="2"/>
          </rPr>
          <t xml:space="preserve">
DisplayLink, DP alt. mode 1.4.
För upp till 20 Gbps med strömmatning 100W.</t>
        </r>
        <r>
          <rPr>
            <b/>
            <sz val="9"/>
            <color indexed="81"/>
            <rFont val="Tahoma"/>
            <family val="2"/>
          </rPr>
          <t xml:space="preserve">
</t>
        </r>
        <r>
          <rPr>
            <sz val="9"/>
            <color indexed="81"/>
            <rFont val="Tahoma"/>
            <family val="2"/>
          </rPr>
          <t xml:space="preserve">
</t>
        </r>
      </text>
    </comment>
    <comment ref="B150" authorId="0" shapeId="0" xr:uid="{CAB71FC2-5AD4-4C51-80D6-DACDF71FA8F5}">
      <text>
        <r>
          <rPr>
            <b/>
            <sz val="9"/>
            <color indexed="81"/>
            <rFont val="Tahoma"/>
            <charset val="1"/>
          </rPr>
          <t>Prisjusterat avtalstart</t>
        </r>
      </text>
    </comment>
    <comment ref="N150" authorId="0" shapeId="0" xr:uid="{EE1501E7-6B3F-4534-9C15-B7C6806174BB}">
      <text>
        <r>
          <rPr>
            <b/>
            <sz val="9"/>
            <color indexed="81"/>
            <rFont val="Tahoma"/>
            <charset val="1"/>
          </rPr>
          <t>Prisjusterat avtalstart</t>
        </r>
      </text>
    </comment>
    <comment ref="AL150" authorId="0" shapeId="0" xr:uid="{609E6798-0439-4C5A-B55B-C18703B72944}">
      <text>
        <r>
          <rPr>
            <b/>
            <sz val="9"/>
            <color indexed="81"/>
            <rFont val="Tahoma"/>
            <family val="2"/>
          </rPr>
          <t>Prisjusterat avtalstart</t>
        </r>
      </text>
    </comment>
    <comment ref="AX150" authorId="0" shapeId="0" xr:uid="{0FC1ECDA-94DE-458C-8EA9-1B67A12AABDD}">
      <text>
        <r>
          <rPr>
            <b/>
            <sz val="9"/>
            <color indexed="81"/>
            <rFont val="Tahoma"/>
            <family val="2"/>
          </rPr>
          <t xml:space="preserve">Prisjusterat avtalstart
</t>
        </r>
      </text>
    </comment>
    <comment ref="BJ150" authorId="0" shapeId="0" xr:uid="{1D2CB4D5-1A43-43AE-9467-203A446A2D42}">
      <text>
        <r>
          <rPr>
            <b/>
            <sz val="9"/>
            <color indexed="81"/>
            <rFont val="Tahoma"/>
            <family val="2"/>
          </rPr>
          <t>Prisjusterat avtalstart</t>
        </r>
      </text>
    </comment>
    <comment ref="BV150" authorId="0" shapeId="0" xr:uid="{82878E82-5A84-4BD0-A517-C14752486B4B}">
      <text>
        <r>
          <rPr>
            <b/>
            <sz val="9"/>
            <color indexed="81"/>
            <rFont val="Tahoma"/>
            <family val="2"/>
          </rPr>
          <t>Prisjusterat avtalstart</t>
        </r>
      </text>
    </comment>
    <comment ref="A156" authorId="1" shapeId="0" xr:uid="{85BAC37A-4993-43A7-B4F0-74F64FA27587}">
      <text>
        <r>
          <rPr>
            <b/>
            <sz val="9"/>
            <color indexed="81"/>
            <rFont val="Tahoma"/>
            <family val="2"/>
          </rPr>
          <t>Specifikation:</t>
        </r>
        <r>
          <rPr>
            <sz val="9"/>
            <color indexed="81"/>
            <rFont val="Tahoma"/>
            <family val="2"/>
          </rPr>
          <t xml:space="preserve">
För inkoppling mot medhavd enhet; dator, telefon etc.via USB C/A eller Bluetooth
Certifierad för Teams, Zoom och Google Meet
Rundtagande via flera mikrofonkapslar
samtalstid vid batteridrift minst 25 timmar Full duplex, AEC
Brusreducering
Upptagningsavstånd upp till minst 2m
Kontroller på enheten; mute, volym, svara, lägg på.
</t>
        </r>
      </text>
    </comment>
    <comment ref="B156" authorId="0" shapeId="0" xr:uid="{82C0A751-5454-4FE4-BF01-D0C5C0D97CD6}">
      <text>
        <r>
          <rPr>
            <b/>
            <sz val="9"/>
            <color indexed="81"/>
            <rFont val="Tahoma"/>
            <charset val="1"/>
          </rPr>
          <t>Prisjusterat avtalstart</t>
        </r>
      </text>
    </comment>
    <comment ref="N156" authorId="0" shapeId="0" xr:uid="{70EB8089-6024-4281-8B51-945A960AC533}">
      <text>
        <r>
          <rPr>
            <b/>
            <sz val="9"/>
            <color indexed="81"/>
            <rFont val="Tahoma"/>
            <charset val="1"/>
          </rPr>
          <t>Prisjusterat avtalstart</t>
        </r>
      </text>
    </comment>
    <comment ref="AL156" authorId="0" shapeId="0" xr:uid="{38BD95DD-B4E6-4E03-9F18-C60C991143AD}">
      <text>
        <r>
          <rPr>
            <b/>
            <sz val="9"/>
            <color indexed="81"/>
            <rFont val="Tahoma"/>
            <family val="2"/>
          </rPr>
          <t>Prisjusterat avtalstart</t>
        </r>
      </text>
    </comment>
    <comment ref="AX156" authorId="0" shapeId="0" xr:uid="{80D70630-6624-4AE3-B813-40BFDC1A379D}">
      <text>
        <r>
          <rPr>
            <b/>
            <sz val="9"/>
            <color indexed="81"/>
            <rFont val="Tahoma"/>
            <family val="2"/>
          </rPr>
          <t>Prisjusterat avtalstart</t>
        </r>
      </text>
    </comment>
    <comment ref="BJ156" authorId="0" shapeId="0" xr:uid="{8C4CC7E7-CAF4-4684-8324-DAE99E3D0D47}">
      <text>
        <r>
          <rPr>
            <b/>
            <sz val="9"/>
            <color indexed="81"/>
            <rFont val="Tahoma"/>
            <family val="2"/>
          </rPr>
          <t>Prisjusterat avtalstart</t>
        </r>
      </text>
    </comment>
    <comment ref="BV156" authorId="0" shapeId="0" xr:uid="{8D6E954F-E5E9-4D84-BF3C-55C6DA3745CA}">
      <text>
        <r>
          <rPr>
            <b/>
            <sz val="9"/>
            <color indexed="81"/>
            <rFont val="Tahoma"/>
            <family val="2"/>
          </rPr>
          <t>Prisjusterat avtalstart</t>
        </r>
      </text>
    </comment>
    <comment ref="A157" authorId="1" shapeId="0" xr:uid="{FD7097DA-7530-4920-AAB0-295734DD22B3}">
      <text>
        <r>
          <rPr>
            <b/>
            <sz val="9"/>
            <color indexed="81"/>
            <rFont val="Tahoma"/>
            <family val="2"/>
          </rPr>
          <t xml:space="preserve">Specifikation:
</t>
        </r>
        <r>
          <rPr>
            <sz val="9"/>
            <color indexed="81"/>
            <rFont val="Tahoma"/>
            <family val="2"/>
          </rPr>
          <t xml:space="preserve">Ska bestå av 2st aktive eller en aktiv och en passiv.
Minst 2 x 50W.
Kontroller för volym, bas och diskant.
Komplett med väggfäste.
Högtalarkabel vid passiv enhet.
Inga nåbara kontroller på framsidan.
</t>
        </r>
      </text>
    </comment>
    <comment ref="B157" authorId="0" shapeId="0" xr:uid="{FB594160-8723-4C2A-91F8-BC9CC8F91E9D}">
      <text>
        <r>
          <rPr>
            <b/>
            <sz val="9"/>
            <color indexed="81"/>
            <rFont val="Tahoma"/>
            <charset val="1"/>
          </rPr>
          <t>Prisjusterat avtalstart</t>
        </r>
      </text>
    </comment>
    <comment ref="N157" authorId="0" shapeId="0" xr:uid="{79EBDD23-58DC-4E05-818A-30B293292C6E}">
      <text>
        <r>
          <rPr>
            <b/>
            <sz val="9"/>
            <color indexed="81"/>
            <rFont val="Tahoma"/>
            <charset val="1"/>
          </rPr>
          <t>Prisjusterat avtalstart</t>
        </r>
      </text>
    </comment>
    <comment ref="AL157" authorId="0" shapeId="0" xr:uid="{79893C63-215C-430F-8435-5D532464F672}">
      <text>
        <r>
          <rPr>
            <b/>
            <sz val="9"/>
            <color indexed="81"/>
            <rFont val="Tahoma"/>
            <family val="2"/>
          </rPr>
          <t>Prisjusterat avtalstart</t>
        </r>
      </text>
    </comment>
    <comment ref="AX157" authorId="0" shapeId="0" xr:uid="{A8E5575B-2906-4AF1-92C5-AB5368643453}">
      <text>
        <r>
          <rPr>
            <b/>
            <sz val="9"/>
            <color indexed="81"/>
            <rFont val="Tahoma"/>
            <family val="2"/>
          </rPr>
          <t>Prisjusterat avtalstart</t>
        </r>
      </text>
    </comment>
    <comment ref="BJ157" authorId="0" shapeId="0" xr:uid="{42027CA3-5ED4-4C64-A501-82F68B47CCE2}">
      <text>
        <r>
          <rPr>
            <b/>
            <sz val="9"/>
            <color indexed="81"/>
            <rFont val="Tahoma"/>
            <family val="2"/>
          </rPr>
          <t>Prisjusterat avtalstart</t>
        </r>
      </text>
    </comment>
    <comment ref="BV157" authorId="0" shapeId="0" xr:uid="{0268358D-BA59-4468-910A-072435FA2607}">
      <text>
        <r>
          <rPr>
            <b/>
            <sz val="9"/>
            <color indexed="81"/>
            <rFont val="Tahoma"/>
            <family val="2"/>
          </rPr>
          <t>Prisjusterat avtalstart</t>
        </r>
      </text>
    </comment>
    <comment ref="A163" authorId="0" shapeId="0" xr:uid="{C8D74BB3-9367-4276-BB3D-8F598AB88C2C}">
      <text>
        <r>
          <rPr>
            <b/>
            <sz val="9"/>
            <color indexed="81"/>
            <rFont val="Tahoma"/>
            <charset val="1"/>
          </rPr>
          <t>Specifikation:</t>
        </r>
        <r>
          <rPr>
            <sz val="9"/>
            <color indexed="81"/>
            <rFont val="Tahoma"/>
            <charset val="1"/>
          </rPr>
          <t xml:space="preserve">
För AV-tekniska installationer.
Projektledare
Ska bland annat ha:
• Erfarenhet av projektledning och genomförande med bland annat: 
• Övergripande hantering och kommunikation med beställare och övriga parter.
• Arbete med att utarbeta projektmål och tidplaner.
• Bemanningsplanering och operativ ledning av projektets deltagare.
• Uppföljning och rapportering, fördelning och prioritering av resurser.
• Dialog med och samordning av beställare, användare och andra intressenter.
• Inneha en certifiering inom projektledning (t.ex. PMP, IPMA, PRINCE2).
• Förmåga att hantera flera parallella projekt.
• God kommunikationsförmåga i svenska och engelska.
</t>
        </r>
      </text>
    </comment>
    <comment ref="A164" authorId="0" shapeId="0" xr:uid="{A6F8670F-3ABA-4496-985F-D3D552D9343E}">
      <text>
        <r>
          <rPr>
            <b/>
            <sz val="9"/>
            <color indexed="81"/>
            <rFont val="Tahoma"/>
            <charset val="1"/>
          </rPr>
          <t>Specifikation:</t>
        </r>
        <r>
          <rPr>
            <sz val="9"/>
            <color indexed="81"/>
            <rFont val="Tahoma"/>
            <charset val="1"/>
          </rPr>
          <t xml:space="preserve">
För AV-tekniska installationer.
Miljökonsult
Ska bland annat ha: 
• erfarenhet och kunskap om produkters energiförbrukning
• kunskap att välja produkter med hänsyn till reparationsmöjligheter
• kunskap att välja produkter med låg klimatpåverkan ur ett livscykelperspektiv
• erfarenhet av och kunskap om internationella standarder som är relevanta inom miljö och klimat.
• Kunskap om EU:s miljökrav.
• Förmåga att ta fram miljörapporter och rekommendationer.
• Kännedom om relevanta miljömärkningar (t.ex. TCO, Energy Star, Svanen).</t>
        </r>
      </text>
    </comment>
    <comment ref="A165" authorId="0" shapeId="0" xr:uid="{1243586D-C2E4-43CF-AE71-8413DEB667F4}">
      <text>
        <r>
          <rPr>
            <b/>
            <sz val="9"/>
            <color indexed="81"/>
            <rFont val="Tahoma"/>
            <charset val="1"/>
          </rPr>
          <t>Specifikation:</t>
        </r>
        <r>
          <rPr>
            <sz val="9"/>
            <color indexed="81"/>
            <rFont val="Tahoma"/>
            <charset val="1"/>
          </rPr>
          <t xml:space="preserve">
För AV-tekniska installationer.
Montör/installatör
Ska bland annat ha:
• erfarenhet av montage- och installationsarbeten samt ha kännedom om gällande arbetsmiljöregler
• Kunskap om dokumentation av installationer.
• Förmåga att läsa och tolka tekniska ritningar.
• God förståelse för ergonomi och säkerhetsföreskrifter.
</t>
        </r>
      </text>
    </comment>
    <comment ref="A166" authorId="0" shapeId="0" xr:uid="{40F9751C-0EF6-4484-9B3C-359E6255B3E4}">
      <text>
        <r>
          <rPr>
            <b/>
            <sz val="9"/>
            <color indexed="81"/>
            <rFont val="Tahoma"/>
            <charset val="1"/>
          </rPr>
          <t>Specifikation:</t>
        </r>
        <r>
          <rPr>
            <sz val="9"/>
            <color indexed="81"/>
            <rFont val="Tahoma"/>
            <charset val="1"/>
          </rPr>
          <t xml:space="preserve">
För AV-tekniska installationer.
Nätverkstekniker
Ska bland annat ha:
• Erfarenhet av nätverksuppbyggnad, konfiguration, implementering, driftsättning och felsökning.
• Genomgått adekvat utbildning för de nätverksprodukter som leverantören erbjuder och installerar.
• Certifiering inom nätverk (t.ex. Cisco CCNA/CCNP).
• Erfarenhet av AV över IP, multicast och QoS-konfiguration.
• Förmåga att dokumentera nätverkslösningar.
• Erfarenhet av integration mellan AV-system och nätverk.</t>
        </r>
      </text>
    </comment>
    <comment ref="A167" authorId="0" shapeId="0" xr:uid="{872E764E-37B7-4143-8036-0723678491E7}">
      <text>
        <r>
          <rPr>
            <b/>
            <sz val="9"/>
            <color indexed="81"/>
            <rFont val="Tahoma"/>
            <charset val="1"/>
          </rPr>
          <t>Specifikation:</t>
        </r>
        <r>
          <rPr>
            <sz val="9"/>
            <color indexed="81"/>
            <rFont val="Tahoma"/>
            <charset val="1"/>
          </rPr>
          <t xml:space="preserve">
För AV-tekniska installationer.
Programmerare, AV-styrsystem 
Ska bland annat ha:
• Erfarenhet av systemuppbyggnad och programmering, implementering, driftsättning och felsökning av AV-styrsystem.
• Genomgått adekvat utbildning för de styrsystem som leverantören erbjuder och installerar.
• Certifiering eller utbildning i styrsystem som Crestron, Extron, AMX.
• Erfarenhet av att skapa användargränssnitt och logik.
• Förmåga att dokumentera kod och systemstruktur.
• Erfarenhet av felsökning på plats och fjärrstyrning.
• Kännedom om säkerhetsaspekter vid programmering
</t>
        </r>
      </text>
    </comment>
    <comment ref="A168" authorId="0" shapeId="0" xr:uid="{93378557-09BA-407B-A74C-7929718FD175}">
      <text>
        <r>
          <rPr>
            <b/>
            <sz val="9"/>
            <color indexed="81"/>
            <rFont val="Tahoma"/>
            <charset val="1"/>
          </rPr>
          <t>Specifikation:</t>
        </r>
        <r>
          <rPr>
            <sz val="9"/>
            <color indexed="81"/>
            <rFont val="Tahoma"/>
            <charset val="1"/>
          </rPr>
          <t xml:space="preserve">
För AV-tekniska installationer.
Programmerare, AV-komponenter
Ska bland annat ha:
• Erfarenhet av konfiguration och programmering, driftsättning och felsökning av produkter som företaget erbjuder och installerar.
• Genomgått adekvat utbildning för de produkter som leverantören erbjuder och installerar.
• Erfarenhet av programmering av exempelvis DSP-enheter, videomatriser, kameror etc.
• Kunskap om protokoll så som exempelvis TCP/IP, RS232, HDMI-CEC.
• Förmåga att skapa och testa konfigurationsfiler.
• Erfarenhet av integration med tredjepartssystem.
• Dokumenterad erfarenhet av felsökning och firmwareuppdatering
</t>
        </r>
      </text>
    </comment>
    <comment ref="A169" authorId="0" shapeId="0" xr:uid="{175912FF-E47F-47E9-81F2-D52F70DA364A}">
      <text>
        <r>
          <rPr>
            <b/>
            <sz val="9"/>
            <color indexed="81"/>
            <rFont val="Tahoma"/>
            <charset val="1"/>
          </rPr>
          <t>Specifikation:</t>
        </r>
        <r>
          <rPr>
            <sz val="9"/>
            <color indexed="81"/>
            <rFont val="Tahoma"/>
            <charset val="1"/>
          </rPr>
          <t xml:space="preserve">
För AV-tekniska installationer.
Servicetekniker, normal arbetstid
Ska bland annat ha:
• Erfarenhet av service, support, felsökning och reparationshantering
• Genomgått adekvat utbildning för de produkter och system som företaget saluför och installerar.
• Erfarenhet av serviceavtal och SLA-hantering.
• Förmåga att arbeta med ärendehanteringssystem.
• God kommunikationsförmåga med användare och beställare.
• Erfarenhet av reservdelshantering och logistik.
• Kunskap om dokumentation av serviceärenden.
</t>
        </r>
      </text>
    </comment>
  </commentList>
</comments>
</file>

<file path=xl/sharedStrings.xml><?xml version="1.0" encoding="utf-8"?>
<sst xmlns="http://schemas.openxmlformats.org/spreadsheetml/2006/main" count="1641" uniqueCount="399">
  <si>
    <t>Rangordning</t>
  </si>
  <si>
    <t>Ramavtalsleverantör</t>
  </si>
  <si>
    <t>Totalpris:</t>
  </si>
  <si>
    <t>Rangordning för avropet</t>
  </si>
  <si>
    <t xml:space="preserve">Rangordnad 1:a </t>
  </si>
  <si>
    <t xml:space="preserve">Rangordnad 2:a </t>
  </si>
  <si>
    <t xml:space="preserve">Rangordnad 3:a </t>
  </si>
  <si>
    <t>Underskrift kund</t>
  </si>
  <si>
    <t>Underskrift ramavtalsleverantör</t>
  </si>
  <si>
    <t>Datum</t>
  </si>
  <si>
    <t>Pris</t>
  </si>
  <si>
    <t>Leverantör</t>
  </si>
  <si>
    <t>Antal</t>
  </si>
  <si>
    <t>Kundens diarienummer</t>
  </si>
  <si>
    <t>Kundens uppgifter</t>
  </si>
  <si>
    <t>Ramavtalsleverantörens uppgifter</t>
  </si>
  <si>
    <t>Ramavtalslev</t>
  </si>
  <si>
    <t>Organisationsnr</t>
  </si>
  <si>
    <t>Kontaktperson</t>
  </si>
  <si>
    <t>Telefonnummer</t>
  </si>
  <si>
    <t>E-postadress</t>
  </si>
  <si>
    <t>Fakturaadress</t>
  </si>
  <si>
    <t>Övrig information till leverantör</t>
  </si>
  <si>
    <t>Fakturareferens</t>
  </si>
  <si>
    <t xml:space="preserve">Leveransadress </t>
  </si>
  <si>
    <t>Organisations nr</t>
  </si>
  <si>
    <t>Leveransdag</t>
  </si>
  <si>
    <t>Beställning inklusive Kontrakt</t>
  </si>
  <si>
    <t>Tillbehör</t>
  </si>
  <si>
    <t>Kontraktstid</t>
  </si>
  <si>
    <t>Standard e-faktura</t>
  </si>
  <si>
    <t>Org.nr</t>
  </si>
  <si>
    <t>Tel.nr.</t>
  </si>
  <si>
    <t>E-post</t>
  </si>
  <si>
    <t xml:space="preserve">Datum </t>
  </si>
  <si>
    <t>Information</t>
  </si>
  <si>
    <t>Summa tillbehör</t>
  </si>
  <si>
    <t>Summa rad 1</t>
  </si>
  <si>
    <t>Summa rad 2</t>
  </si>
  <si>
    <t>Rangordning för beställning</t>
  </si>
  <si>
    <t>Om vinnnande ramavtalsleverantör inte kan leverera, visa nästa i rangordningen för avropet</t>
  </si>
  <si>
    <t>Produkt</t>
  </si>
  <si>
    <t xml:space="preserve">Rangordnad 4:a </t>
  </si>
  <si>
    <t xml:space="preserve">Rangordnad 5:a </t>
  </si>
  <si>
    <t xml:space="preserve">Rangordnad 6:a </t>
  </si>
  <si>
    <t>Val utöver grundspec.</t>
  </si>
  <si>
    <t>Kund</t>
  </si>
  <si>
    <t>Fodral (svart eller genomskinlig), skydd för baksida, anpassad för mobiltelefoner 1.  </t>
  </si>
  <si>
    <t>Fodral (svart eller genomskinlig), skydd för baksida, anpassad för mobiltelefoner 2.  </t>
  </si>
  <si>
    <t>Fodral (svart eller genomskinlig), skydd för fram och baksida, anpassad för mobiltelefoner 1.  </t>
  </si>
  <si>
    <t>Fodral (svart eller genomskinlig), skydd för fram och baksida, anpassad för mobiltelefoner 2.</t>
  </si>
  <si>
    <t>Aktiv penna, laddningsbara med skriv och pekfunktion, anpassad för surfplatta 1  </t>
  </si>
  <si>
    <t>Summa rad 3</t>
  </si>
  <si>
    <t xml:space="preserve">Rangordnad 7:a </t>
  </si>
  <si>
    <t>Advania Sverige AB</t>
  </si>
  <si>
    <t>Atea Sverige AB</t>
  </si>
  <si>
    <t>556214-9996</t>
  </si>
  <si>
    <t>556448-0282</t>
  </si>
  <si>
    <t>3. Se i informationsrutan vilken kravspecifikation som gäller för aktuell hårdvara.</t>
  </si>
  <si>
    <t>4. Den leverantör som har det totalt lägsta priset för beställningen visas som vinnande leverantör. Övriga leverantörer anges i tabellen för rangordning.</t>
  </si>
  <si>
    <t>6. Använd gärna denna mall som underlag till kontrakt. Ange om underskrifter ska göras digitalt eller på papper.</t>
  </si>
  <si>
    <t xml:space="preserve">    Leverantörerna är skyldiga att svara och att kunna leverera enligt ramavtalet, att inte göra det kan utgöra grund för vite. Vi ber er kontakta oss om detta sker.</t>
  </si>
  <si>
    <t>Avropsberättigad får avvika från rangordningen om följande särskilda skäl föreligger:</t>
  </si>
  <si>
    <t>1. om Ramavtalsleverantören inte har besvarat Avropet alternativt inte återkommit med Avropssvar inom reglerad tid, eller</t>
  </si>
  <si>
    <t>2. om Ramavtalsleverantören har godtagbara skäl att avböja avrop, eller</t>
  </si>
  <si>
    <t>3. om Avropet avser en ersättningsanskaffning som beror på att Avropsberättigad tidigare hävt eller sagt upp ett Kontrakt och detta beror på Ramavtalsleverantören.</t>
  </si>
  <si>
    <t>5. om Avropet omfattar specifika tillbehör till redan avropad hårdvara</t>
  </si>
  <si>
    <t>4. om Avropet omfattar kompletterade hårdvara där det är av vikt att dessa är av samma typ och/eller varumärke som tidigare beställts av Avropsberättigad.</t>
  </si>
  <si>
    <t>Särskild fördelningsnyckel</t>
  </si>
  <si>
    <t>Skärm standard</t>
  </si>
  <si>
    <t>Garantitid</t>
  </si>
  <si>
    <t>Nej</t>
  </si>
  <si>
    <t>3 år</t>
  </si>
  <si>
    <t>4 år</t>
  </si>
  <si>
    <t>5 år</t>
  </si>
  <si>
    <t>Ja</t>
  </si>
  <si>
    <t>2 år</t>
  </si>
  <si>
    <t>Väggstativ till bildskärm fast montage</t>
  </si>
  <si>
    <t xml:space="preserve">Väggstativ till bildskärm tiltbart </t>
  </si>
  <si>
    <t>Golvstativ till bildskärm</t>
  </si>
  <si>
    <t>Önskas stativ</t>
  </si>
  <si>
    <t>Storlek på skärm, antal tum</t>
  </si>
  <si>
    <t>43”</t>
  </si>
  <si>
    <t xml:space="preserve">50” </t>
  </si>
  <si>
    <t>55”</t>
  </si>
  <si>
    <t>65”</t>
  </si>
  <si>
    <t>75”</t>
  </si>
  <si>
    <t>85”</t>
  </si>
  <si>
    <t>98"</t>
  </si>
  <si>
    <t>Skärm, digital skyltning med inbyggd mediaspelare</t>
  </si>
  <si>
    <t>Skärm, Touchteknik</t>
  </si>
  <si>
    <t>Videoprojektor, medelstora rum</t>
  </si>
  <si>
    <t>Takstativ till projektor</t>
  </si>
  <si>
    <t>Takstativ med vajerlås till projektor</t>
  </si>
  <si>
    <t>Videoprojektor, stora rum</t>
  </si>
  <si>
    <t>Videoprojektor, ultrakortstrålande</t>
  </si>
  <si>
    <t xml:space="preserve">Videoprojektor, ultrakortstrålande, interaktiv </t>
  </si>
  <si>
    <t>Videobar BYOD Små rum, 2-4 platser</t>
  </si>
  <si>
    <t>Videobar BYOD Medelstora rum, 5-8 platser</t>
  </si>
  <si>
    <t>Videobar BYOD Stora rum, 8-16 platser</t>
  </si>
  <si>
    <t>HDMI-kabel 1 meter</t>
  </si>
  <si>
    <t>HDMI-kabel 3 meter</t>
  </si>
  <si>
    <t>HDMI-kabel 5 meter</t>
  </si>
  <si>
    <t>USB-C-kabel 1 meter</t>
  </si>
  <si>
    <t>USB-C-kabel 2 meter</t>
  </si>
  <si>
    <t>USB-C-kabel 3 meter</t>
  </si>
  <si>
    <t>USB-C kabel, Fiberbaserad aktiv kabel 8 meter</t>
  </si>
  <si>
    <t>USB-C kabel, Fiberbaserad aktiv kabel 10 meter</t>
  </si>
  <si>
    <t>Bordshögtalare med mikrofon</t>
  </si>
  <si>
    <t xml:space="preserve">Aktiva högtalare </t>
  </si>
  <si>
    <t>Tillbehör högtalare</t>
  </si>
  <si>
    <t>Tillbehör kablar</t>
  </si>
  <si>
    <t>Garanti om 2 år ingår. Kan förlängas till</t>
  </si>
  <si>
    <t>Garanti om 2 år ingår. Kan förlängas  till</t>
  </si>
  <si>
    <t xml:space="preserve">Tilläggspris Garanti 3 år </t>
  </si>
  <si>
    <t xml:space="preserve">Tilläggspris Garanti 4 år </t>
  </si>
  <si>
    <t xml:space="preserve">Tilläggspris Garanti 5 år </t>
  </si>
  <si>
    <t>Garanti på installation/ montering ingår med 1 år. Kan förlängas till</t>
  </si>
  <si>
    <t>Installation /montering</t>
  </si>
  <si>
    <t>Tilläggspris Installation /montering</t>
  </si>
  <si>
    <t>Tilläggspris Garanti på Installation/montering 2 år.</t>
  </si>
  <si>
    <t>Tilläggspris Garanti på Installation/montering 3 år.</t>
  </si>
  <si>
    <t>Tilläggspris Väggstativ till bildskärm fast montage</t>
  </si>
  <si>
    <t xml:space="preserve">Tilläggspris Väggstativ till bildskärm tiltbart </t>
  </si>
  <si>
    <t>Tilläggspris Golvstativ till bildskärm</t>
  </si>
  <si>
    <t>Tillbehör Högtalare</t>
  </si>
  <si>
    <t>Tillbehör Kablar</t>
  </si>
  <si>
    <t>Önskas Takstativ</t>
  </si>
  <si>
    <t>Önskas vajerlås</t>
  </si>
  <si>
    <t>TilläggsprisTakstativ</t>
  </si>
  <si>
    <t>Tilläggspris Vajerlås</t>
  </si>
  <si>
    <t>Summa Skärm standard</t>
  </si>
  <si>
    <t>Konsulttjänster</t>
  </si>
  <si>
    <t>Antal timmar</t>
  </si>
  <si>
    <t>Projektledare</t>
  </si>
  <si>
    <t>Miljökonsult</t>
  </si>
  <si>
    <t>Montör/installatör</t>
  </si>
  <si>
    <t>Nätverkstekniker</t>
  </si>
  <si>
    <t>Programmerare, AV-styrsystem</t>
  </si>
  <si>
    <t>Programmerare, AV-komponenter</t>
  </si>
  <si>
    <t>Servicetekniker, normal arbetstid</t>
  </si>
  <si>
    <t>Summa konsulttjänster</t>
  </si>
  <si>
    <t>Summa Skärm, digital skyltning med inbyggd mediaspelare</t>
  </si>
  <si>
    <t>Summa Skärm, Touchteknik</t>
  </si>
  <si>
    <t>Summa Videoprojektor, medelstora rum</t>
  </si>
  <si>
    <t>Summa Videoprojektor, stora rum</t>
  </si>
  <si>
    <t>Summa Videoprojektor, ultrakortstrålande</t>
  </si>
  <si>
    <t xml:space="preserve">Summa Videoprojektor, ultrakortstrålande, interaktiv </t>
  </si>
  <si>
    <t>Summa Videobar BYOD Medelstora rum, 5-8 platser</t>
  </si>
  <si>
    <t>Summa Videobar BYOD Små rum, 2-4 platser</t>
  </si>
  <si>
    <t>Summa Videobar BYOD Stora rum, 8-16 platser</t>
  </si>
  <si>
    <t>Summa Videobar med integrerad Teams Room, Zoom eller Google Meet. Små rum, 2-4 platser</t>
  </si>
  <si>
    <t>Videobar med integrerad Teams Room, Zoom eller Google Meet. Små rum, 2-4 platser</t>
  </si>
  <si>
    <t>Videobar med integrerad Teams Room, Zoom eller Google Meet. Medelstora rum, 5-8 platser</t>
  </si>
  <si>
    <t>Summa Videobar med integrerad Teams Room, Zoom eller Google Meet. Medelstora rum, 5-8 platser</t>
  </si>
  <si>
    <t>Videobar med integrerad Teams Room, Zoom eller Google Meet. Stora rum, 8-16 platser</t>
  </si>
  <si>
    <t>Summa Videobar med integrerad Teams Room, Zoom eller Google Meet. Stora rum, 8-16 platser</t>
  </si>
  <si>
    <t>Konsulttjänst</t>
  </si>
  <si>
    <t>Total summa</t>
  </si>
  <si>
    <t>Produkt 9</t>
  </si>
  <si>
    <t> Microconnect -HDM19191V2.0</t>
  </si>
  <si>
    <t> Microconnect -HDM19193V2.0</t>
  </si>
  <si>
    <t> Microconnect -HDM19195V2.0</t>
  </si>
  <si>
    <t> Microconnect USB3.2CC01</t>
  </si>
  <si>
    <t> Microconnect USB3.2CC2</t>
  </si>
  <si>
    <t> Microconnect USB3.2CC3</t>
  </si>
  <si>
    <t> VivoLink PROUSBCMM8OP</t>
  </si>
  <si>
    <t> VivoLink PROUSBCMM10OP</t>
  </si>
  <si>
    <t>Yealink A10-020 + Microconnect USB3.2cc2</t>
  </si>
  <si>
    <t>Maxhub u50 + Microconnect USB3.0AB5B</t>
  </si>
  <si>
    <t xml:space="preserve">Targus AEM350EUZ </t>
  </si>
  <si>
    <t xml:space="preserve">Epson EB-770Fi 8OBS + EPSON ELPFT01 + EPSON ELPMB62  </t>
  </si>
  <si>
    <t>Optoma ZH430UST+Optoma OWM3000</t>
  </si>
  <si>
    <t>Viewsonic LSC731VWU</t>
  </si>
  <si>
    <t>Viewsonic LSD400HD</t>
  </si>
  <si>
    <t>Iiyama TE5513A-B1AG</t>
  </si>
  <si>
    <t>Iiyama TE6513A-B1AG</t>
  </si>
  <si>
    <t>Iiyama TE7513A-B1AG</t>
  </si>
  <si>
    <t>Iiyama TE8613A-B1AG</t>
  </si>
  <si>
    <t xml:space="preserve">Iiyama LH5041UHS-B2AG </t>
  </si>
  <si>
    <t xml:space="preserve">Iiyama LH5541UHS-B2 </t>
  </si>
  <si>
    <t xml:space="preserve">Iiyama LH6541UHS-B1AG </t>
  </si>
  <si>
    <t>Iiyama LH7564UHS-B1AG</t>
  </si>
  <si>
    <t>Iiyama LH8664UHS-B2AG</t>
  </si>
  <si>
    <t>Iiyama LE9864UHS-B1AG</t>
  </si>
  <si>
    <t xml:space="preserve">Iiyama LH4341UHS-B2 </t>
  </si>
  <si>
    <t xml:space="preserve">Iiyama LH7564UHS-B1AG </t>
  </si>
  <si>
    <t>Samsung QB43C</t>
  </si>
  <si>
    <t>Samsung QB50C</t>
  </si>
  <si>
    <t>Samsung QB55C-N</t>
  </si>
  <si>
    <t>Samsung QB65C-N</t>
  </si>
  <si>
    <t>Samsung QB75C-N</t>
  </si>
  <si>
    <t>Samsung QB85C-N</t>
  </si>
  <si>
    <t>Samsung QE98C</t>
  </si>
  <si>
    <t>iiyama ProLite LH5064UHS-B1AG</t>
  </si>
  <si>
    <t>iiyama ProLite LH5564UHS-B1AG</t>
  </si>
  <si>
    <t>iiyama ProLite LH6564UHS-B1AG</t>
  </si>
  <si>
    <t>iiyama ProLite LH7564UHS-B1AG</t>
  </si>
  <si>
    <t>iiyama ProLite LH8664UHS-B2AG</t>
  </si>
  <si>
    <t>iiyama ProLite LE9864UHS-B1AG</t>
  </si>
  <si>
    <t>iiyama ProLite TE5513A-B1AG</t>
  </si>
  <si>
    <t>iiyama ProLite TE6513A-B1AG</t>
  </si>
  <si>
    <t>iiyama ProLite TE7513A-B1AG</t>
  </si>
  <si>
    <t>iiyama ProLite TE8613A-B1AG</t>
  </si>
  <si>
    <t>Optoma ZH462</t>
  </si>
  <si>
    <t>Epson EB-L890U</t>
  </si>
  <si>
    <t>Optoma ZH430UST ink. väggfäste OWM3000</t>
  </si>
  <si>
    <t>Epson EB-770Fi inkl. väggfäste ELPMB62</t>
  </si>
  <si>
    <t>Yealink UVC34</t>
  </si>
  <si>
    <t>Yealink UVC40 E2</t>
  </si>
  <si>
    <t>Yealink Smartvision 40 inkl. Yealink VCM35 mikrofon samt 5 m USB-kabel (USB3.0AB5B)</t>
  </si>
  <si>
    <t>Yealink MeetingBar A10-020 inkl. touchpanel CTP18 samt 2 m USB-kabel (USB4CC2)</t>
  </si>
  <si>
    <t>Yealink MeetingBar A40-031 inkl. touchpanel CTP25 samt 5 m USB-kabel (USB3.2CC5)</t>
  </si>
  <si>
    <t>Yealink MeetingBar A50-031 inkl. touchpanel CTP25 samt 5 m USB-kabel (USB3.2CC5)</t>
  </si>
  <si>
    <t>MicroConnect HDMI-kabel 4K, 1m (MC-HDM19191V2.0)</t>
  </si>
  <si>
    <t>MicroConnect HDMI-kabel 4K, 3m (MC-HDM19193V2.0)</t>
  </si>
  <si>
    <t>MicroConnect HDMI-kabel 4K, 5m (MC-HDM19195V2.0)</t>
  </si>
  <si>
    <t>MicroConnect USB-C to USB-C Cable 1m (USB4CC1)</t>
  </si>
  <si>
    <t>MicroConnect USB-C to USB-C Cable 2m (USB4CC2)</t>
  </si>
  <si>
    <t>MicroConnect USB-C to USB-C Cable 3m (USB4CC3)</t>
  </si>
  <si>
    <t>Vivolink Optisk USB-C till USB-C-kabel 8m (PROUSBCMM8OP)</t>
  </si>
  <si>
    <t>Vivolink Optisk USB-C till USB-C-kabel 10m (PROUSBCMM10OP)</t>
  </si>
  <si>
    <t>Jabra Speak2 75</t>
  </si>
  <si>
    <t>Vivolink Aktiv högtalarset 2x50W Vit</t>
  </si>
  <si>
    <t>AudicomPendax AB</t>
  </si>
  <si>
    <t>556215-1588</t>
  </si>
  <si>
    <t>Klas Thorselius</t>
  </si>
  <si>
    <t>08-555 36 933</t>
  </si>
  <si>
    <t>klas.thorselius@aupx.com</t>
  </si>
  <si>
    <t>Samsung QB55C</t>
  </si>
  <si>
    <t>Samsung QB65C</t>
  </si>
  <si>
    <t>Samsung QB75C</t>
  </si>
  <si>
    <t>Samsung QB85C</t>
  </si>
  <si>
    <t>Philips 98BDL3650Q</t>
  </si>
  <si>
    <t>Philips 50BDL4050Q</t>
  </si>
  <si>
    <t>MAXHUB ND55CMA</t>
  </si>
  <si>
    <t>MAXHUB ND65CMA</t>
  </si>
  <si>
    <t>MAXHUB ND75CMA</t>
  </si>
  <si>
    <t>MAXHUB ND86CMA</t>
  </si>
  <si>
    <t>Newline STV-9824-Plus</t>
  </si>
  <si>
    <t>Newline LYRA Pro 55 TT-5523QA</t>
  </si>
  <si>
    <t>Samsung WA65F</t>
  </si>
  <si>
    <t>Newline LYRA Pro Lite 75</t>
  </si>
  <si>
    <t>Newline LYRA Pro Lite 86</t>
  </si>
  <si>
    <t>Optoma ZH430UST + väggfäste OWM3000</t>
  </si>
  <si>
    <t>Epson EB-770Fi med fäste ELPMB62 och ELPFT01 - Finger Touch Unit</t>
  </si>
  <si>
    <t>Maxhub S07 + USB kabel 2 m</t>
  </si>
  <si>
    <t>MAXHUB XBar U50 + USB kabel 5 m</t>
  </si>
  <si>
    <t>Stoltzen Argos VSB-1 AiO 132590 + 1 st VSB-1-MIC 134366 + 5 m kabel USB-C</t>
  </si>
  <si>
    <t>Maxhub V50 Kit</t>
  </si>
  <si>
    <t>Maxhub V70 Kit + WT13M dongle</t>
  </si>
  <si>
    <t>TiGHT AV HDMI-M/M-FLEX-1</t>
  </si>
  <si>
    <t>TiGHT AV HDMI-M/M-FLEX-3</t>
  </si>
  <si>
    <t>TiGHT AV HDMI-M/M-FLEX-5</t>
  </si>
  <si>
    <t>Delock 81191</t>
  </si>
  <si>
    <t>Delock 86980</t>
  </si>
  <si>
    <t>Vivolink USB-C PROUSBCMM3</t>
  </si>
  <si>
    <t>Bullet Train BT-USBC-08</t>
  </si>
  <si>
    <t>Vivolink Optisk USB-C PROUSBCMM10OP</t>
  </si>
  <si>
    <t>Jabra Speak 2 75 UC</t>
  </si>
  <si>
    <t>AudicomPendax X-Line högtalare 60 AW Auto Power On, 1 par</t>
  </si>
  <si>
    <t>AVS i Sverige AB</t>
  </si>
  <si>
    <t>556273-9358</t>
  </si>
  <si>
    <t>Magnus Asteberg</t>
  </si>
  <si>
    <t>+46 (0)10-551 10 99</t>
  </si>
  <si>
    <t>magnus.asteberg@avs.se</t>
  </si>
  <si>
    <t>Legamaster DIS-4320 43" DISCOVER 3</t>
  </si>
  <si>
    <t>Samsung QB50C </t>
  </si>
  <si>
    <t>Legamaster DIS-6520 65" DISCOVER 3</t>
  </si>
  <si>
    <t>Legamaster DIS-7520 75" DISCOVER 3</t>
  </si>
  <si>
    <t>Legamaster DIS-8620 86" DISCOVER 3</t>
  </si>
  <si>
    <t>Legamaster DIS-9820 98" DISCOVER 3</t>
  </si>
  <si>
    <t>Hisense 50" 50DM66D</t>
  </si>
  <si>
    <t>Legamaster DIS-5520 55" DISCOVER 3</t>
  </si>
  <si>
    <t xml:space="preserve">Legamaster 55" EvolvePRO </t>
  </si>
  <si>
    <t>Legamaster EVD-6500 EU 65" Evolve Dynamic</t>
  </si>
  <si>
    <t>Legamaster EVD-7500 EU 75" Evolve Dynamic</t>
  </si>
  <si>
    <t>Legamaster EVD-8600 EU 86" Evolve Dynamic</t>
  </si>
  <si>
    <t>Epson EB-L260F</t>
  </si>
  <si>
    <t>Epson EB-770F + ELPMB62</t>
  </si>
  <si>
    <t>Epson EB-770Fi + ELPMB62</t>
  </si>
  <si>
    <t>Targus All-in-One 4K Video Conference System AEM350</t>
  </si>
  <si>
    <t>Yealink A10 &amp; CTP18 Touch Console + USB3.2CC2</t>
  </si>
  <si>
    <t>Yealink A40 &amp; CTP25 Touch Console + Deltaco 1902003</t>
  </si>
  <si>
    <t>AVSHDMI1</t>
  </si>
  <si>
    <t>AVSHDMI3</t>
  </si>
  <si>
    <t>AVSHDMI5</t>
  </si>
  <si>
    <t>AVSUSBCC1</t>
  </si>
  <si>
    <t>AVSUSBCC2</t>
  </si>
  <si>
    <t>AVSUSBCC3</t>
  </si>
  <si>
    <t>AVSUSBCCA8</t>
  </si>
  <si>
    <t>AVSUSBCCA10</t>
  </si>
  <si>
    <t>Jabra Speak2 75 UC</t>
  </si>
  <si>
    <t>Eqovox QD26A</t>
  </si>
  <si>
    <t>Dustin Sverige AB</t>
  </si>
  <si>
    <t>556666-1012</t>
  </si>
  <si>
    <t>Vivica Alfvin</t>
  </si>
  <si>
    <t>073-140 41 29</t>
  </si>
  <si>
    <t>43BDL3650Q</t>
  </si>
  <si>
    <t>Voxicon DC150UHPAP</t>
  </si>
  <si>
    <t>Voxicon DC155UHPAP</t>
  </si>
  <si>
    <t>Voxicon DC65UXPAP</t>
  </si>
  <si>
    <t>Voxicon DC75UXPAP</t>
  </si>
  <si>
    <t>86BDL3650Q</t>
  </si>
  <si>
    <t>98BDL3650Q</t>
  </si>
  <si>
    <t>86BDL4050Q</t>
  </si>
  <si>
    <t>Voxicon DC198UHPAP</t>
  </si>
  <si>
    <t>Voxicon W55U5PAP</t>
  </si>
  <si>
    <t xml:space="preserve">Voxicon DCW65U4PAP-2 </t>
  </si>
  <si>
    <t>Voxicon DCW75U4PAP-2</t>
  </si>
  <si>
    <t>Voxicon W86U5PAP</t>
  </si>
  <si>
    <t>ZH462</t>
  </si>
  <si>
    <t>EB-L890U</t>
  </si>
  <si>
    <t>ZH430UST + OWM3000</t>
  </si>
  <si>
    <t>EB-770Fi + ELPMB62</t>
  </si>
  <si>
    <t>MAXHUB UC S07 + USBC32-2M</t>
  </si>
  <si>
    <t>MAXHUB XBar U50 + USBC32-5M</t>
  </si>
  <si>
    <t>MeetingBar A10-020 + CTP18 + VCH51 + USBC32-2M</t>
  </si>
  <si>
    <t>MAXHUB XBar V50 Kit + USBC32-5M</t>
  </si>
  <si>
    <t>MAXHUB XBar V50 Kit + USBC32-5M + WT13M</t>
  </si>
  <si>
    <t>Prokord HDMI 2.0 PREMIUM 4K GOLD 1M 1m HDMI HDMI Black (HDMI2.0-H-0002)</t>
  </si>
  <si>
    <t>Prokord HDMI 2.0 PREMIUM 4K GOLD Lszh 3m HDMI HDMI Black (HDMI2.0-H-0004)</t>
  </si>
  <si>
    <t>Prokord HDMI 2.0 4K GOLD 5M 5m HDMI HDMI Black (HDMI2.0-H-0005)</t>
  </si>
  <si>
    <t>Vivolink PROUSBCMM1</t>
  </si>
  <si>
    <t>Prokord Cable Usb4 Type C 2.0m Black 40gbps 5a 240w 2m USB C (PC-CH20#)</t>
  </si>
  <si>
    <t>Cirafon USB-C Cable USB4 240W 20Gbps DP1.4 – For Conference (U4G2M15-3M)</t>
  </si>
  <si>
    <t xml:space="preserve">
Prokord PC-CH08-OPT-LSZH</t>
  </si>
  <si>
    <t>Direktronik USB-C 3.2 AOC Data och Video bakåtkompatibel (20123430)</t>
  </si>
  <si>
    <t>Poly Sync 40+</t>
  </si>
  <si>
    <t>Kramer Tavor 6-O</t>
  </si>
  <si>
    <t>556365-7039</t>
  </si>
  <si>
    <t>MAXHUB ND43CMA</t>
  </si>
  <si>
    <t>iiyama LH5064UHS-B1AG</t>
  </si>
  <si>
    <t>Epson EB-L260F, V11HA69080</t>
  </si>
  <si>
    <t>Epson EB-L890U, V11HB27040</t>
  </si>
  <si>
    <t>Epson EB-770F, V11HA79080</t>
  </si>
  <si>
    <t>Epson EB-770Fi, V11HA78080</t>
  </si>
  <si>
    <t>Yealink UVC40</t>
  </si>
  <si>
    <t>Yealink A10-020</t>
  </si>
  <si>
    <t>Yealink A40-031</t>
  </si>
  <si>
    <t>TiGHT AV  HDMI-M/M-FLEX-1 Ultra Flexible 18Gbps HDMI 2.0 | HDMI - HDMI | Max 3840x2160 60Hz 4:4:4 | Svart | 1m</t>
  </si>
  <si>
    <t>TiGHT AV  HDMI-M/M-FLEX-3 | Ultra Flexible 18Gbps HDMI 2.0 | HDMI - HDMI | Max 3840x2160</t>
  </si>
  <si>
    <t>TiGHT AV  HDMI-M/M-FLEX-5 | Ultra Flexible 18Gbps HDMI 2.0 | HDMI - HDMI | Max 3840x2160 60Hz 4:4:4 | Svart | 5m</t>
  </si>
  <si>
    <t>MicroConnect USB-C 3.2 Gen 2x2-kabel, 1 m</t>
  </si>
  <si>
    <t>MicroConnect  USB-C 3.2 Gen2-kabel, svart. 2m</t>
  </si>
  <si>
    <t>MicroConnect  USB-C-kabel 3m, 100W, 20Gbps, USB 3.2 Gen 2x2</t>
  </si>
  <si>
    <t>Direktronik  20124135 USB-C 3.2 AOC Data och video bakåtkompatibel</t>
  </si>
  <si>
    <t>Direktronik 20124130 USB-C 3.2 AOC Data och video bakåtkompatibel</t>
  </si>
  <si>
    <t>Poly/HP SYNC 40</t>
  </si>
  <si>
    <t>Fifty4 F4-AMP250AS-W</t>
  </si>
  <si>
    <t>Logic IT i Stockholm AB</t>
  </si>
  <si>
    <t>559212-3698</t>
  </si>
  <si>
    <t>Jonas Engman</t>
  </si>
  <si>
    <t>jonas.engman@logicit.se</t>
  </si>
  <si>
    <t>MAXHUB ND50CMB</t>
  </si>
  <si>
    <t>MAXHUB ND98CMA</t>
  </si>
  <si>
    <t>Legamaster Evolve Pro 55</t>
  </si>
  <si>
    <t>Hikvision DS-D5B65RB/EP</t>
  </si>
  <si>
    <t>Newline LYRA Pro LITE TT-7523QA</t>
  </si>
  <si>
    <t>Newline LYRA Pro LITE TT-8623QA</t>
  </si>
  <si>
    <t>Viewsonic LSC731WU</t>
  </si>
  <si>
    <t>Epson EB-770F</t>
  </si>
  <si>
    <t>Epson EB-770Fi</t>
  </si>
  <si>
    <t>Yealink A30-020</t>
  </si>
  <si>
    <t>MICROCONNECT HDMI Cable 4K, 1m MC-HDM19191V2.0</t>
  </si>
  <si>
    <t>MICROCONNECT HDMI Cable 4K, 3m MC-HDM19193V2.0</t>
  </si>
  <si>
    <t>MICROCONNECT HDMI Cable 4K, 5m MC-HDM19195V2.0</t>
  </si>
  <si>
    <t xml:space="preserve">Direktronik USB3.2 TYPEC male/TYPEC male nickel plating (100W/20G)  4K 60HZ </t>
  </si>
  <si>
    <t>Direktronik 20124135</t>
  </si>
  <si>
    <t>Direktronik 20123430</t>
  </si>
  <si>
    <t>Standard audio EQ-1118</t>
  </si>
  <si>
    <t>5. Skicka mallen till den vinnande leverantören som en avropsförfrågan/beställningsunderlag. Leverantören ska svara inom 4 arbetsdagar.</t>
  </si>
  <si>
    <t>Vinnande leverantör med kontaktuppgifter</t>
  </si>
  <si>
    <t>För garanti, åtgärdstider, viten och leveransvillkor etc. se Allmänna vilkor samt Vägledningen. En beställning kan omfatta endast nedanstående produkter, tillbehör och tjänster.</t>
  </si>
  <si>
    <t>Produkter och tillbehör ska maximalt ha en leveranstid som inte överstiger 20 arbetsdagar från och med beställning från kund, detta gäller även vid beställning av produkter inklusive installation/montering.
Om produkten eller tillbehöret finns i lager hos leverantören ska leveranstiden inte överstiga 14 arbetsdagar från och med beställning från kund, detta gäller även vid beställning av produkter inklusive installation/montering.
Observera att leveranskontroll ska vara genomförd innan avtalad leveransdag.
Enbart avropade tjänster ska maximalt ha en leveranstid som inte överstiger 30 arbetsdagar från och med beställning från kund.</t>
  </si>
  <si>
    <t>AV och distansmöten</t>
  </si>
  <si>
    <t>23.3-14452-2024</t>
  </si>
  <si>
    <t>Information om hur man fyller i avropsblanketten</t>
  </si>
  <si>
    <t xml:space="preserve">1. Fyll i på fliken Avropsblankett era, kundens, uppgifter i de gula fälten och annan information som leverantörer behöver inför leverans. </t>
  </si>
  <si>
    <t>2. Ange ert behov av antal hårdvaror, tillbehör och tjänster som önskas till ett maximalt värde upp till 500 000 kronor</t>
  </si>
  <si>
    <t xml:space="preserve">7. Leverantör som avböjer ska ange orsak till det. Du skickar då vidare avropsförfrågan/beställningsunderlag till nästa leverantör enligt rangordningen. </t>
  </si>
  <si>
    <t xml:space="preserve">    Gå till flik Avropsblankett på rad 202 och ändra till nästa i rangordning.</t>
  </si>
  <si>
    <t>AVDistansmoten-se@dustin.com</t>
  </si>
  <si>
    <t xml:space="preserve">Bid Advania (Cecilia Imbro) </t>
  </si>
  <si>
    <t>wpavrop@advania.com</t>
  </si>
  <si>
    <t>Maxhub S07 + Microconnect USB3.1CCHAR5B</t>
  </si>
  <si>
    <t>Poly Sync 40-M - smart högtalartelefon</t>
  </si>
  <si>
    <t>VivoLink VLSP61AW - Högtalare</t>
  </si>
  <si>
    <t>Maxhub V50 +  USB3.2CC5</t>
  </si>
  <si>
    <t>076-1400361</t>
  </si>
  <si>
    <t>FORTÉ Sweden AB</t>
  </si>
  <si>
    <t>avtal.kammarkollegiet@ourforte.se</t>
  </si>
  <si>
    <t>AV2024fordelningsnyckel@atea.se</t>
  </si>
  <si>
    <t>090 71 28 24</t>
  </si>
  <si>
    <t>Johanna Lindberg-Priemel</t>
  </si>
  <si>
    <t>073 - 305 73 02</t>
  </si>
  <si>
    <t>Revisionsdatum 2026-09-03</t>
  </si>
  <si>
    <t xml:space="preserve">Jesper Kypengren	</t>
  </si>
  <si>
    <t>070-781 97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</si>
</sst>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r&quot;"/>
    <numFmt numFmtId="165" formatCode="#,##0\ &quot;kr&quot;"/>
  </numFmts>
  <fonts count="32" x14ac:knownFonts="1">
    <font>
      <sz val="10"/>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b/>
      <sz val="10"/>
      <color theme="1"/>
      <name val="Franklin Gothic Book"/>
      <family val="2"/>
      <scheme val="minor"/>
    </font>
    <font>
      <sz val="16"/>
      <color theme="1"/>
      <name val="Franklin Gothic Book"/>
      <family val="2"/>
      <scheme val="minor"/>
    </font>
    <font>
      <sz val="12"/>
      <color theme="1"/>
      <name val="Franklin Gothic Book"/>
      <family val="2"/>
      <scheme val="minor"/>
    </font>
    <font>
      <sz val="18"/>
      <color theme="1"/>
      <name val="Franklin Gothic Book"/>
      <family val="2"/>
      <scheme val="minor"/>
    </font>
    <font>
      <sz val="13"/>
      <color theme="1"/>
      <name val="Franklin Gothic Book"/>
      <family val="2"/>
      <scheme val="minor"/>
    </font>
    <font>
      <b/>
      <sz val="18"/>
      <color theme="1"/>
      <name val="Franklin Gothic Book"/>
      <family val="2"/>
      <scheme val="minor"/>
    </font>
    <font>
      <sz val="10"/>
      <color theme="1"/>
      <name val="Franklin Gothic Book"/>
      <family val="2"/>
      <scheme val="minor"/>
    </font>
    <font>
      <b/>
      <sz val="11"/>
      <color theme="1"/>
      <name val="Franklin Gothic Book"/>
      <family val="2"/>
      <scheme val="minor"/>
    </font>
    <font>
      <u/>
      <sz val="10"/>
      <color theme="10"/>
      <name val="Franklin Gothic Book"/>
      <family val="2"/>
      <scheme val="minor"/>
    </font>
    <font>
      <sz val="9"/>
      <color theme="1"/>
      <name val="Franklin Gothic Book"/>
      <family val="2"/>
      <scheme val="minor"/>
    </font>
    <font>
      <sz val="28"/>
      <color theme="1"/>
      <name val="Franklin Gothic Book"/>
      <family val="2"/>
      <scheme val="minor"/>
    </font>
    <font>
      <sz val="9"/>
      <color indexed="81"/>
      <name val="Tahoma"/>
      <family val="2"/>
    </font>
    <font>
      <b/>
      <sz val="9"/>
      <color indexed="81"/>
      <name val="Tahoma"/>
      <family val="2"/>
    </font>
    <font>
      <b/>
      <sz val="10"/>
      <name val="Franklin Gothic Book"/>
      <family val="2"/>
      <scheme val="minor"/>
    </font>
    <font>
      <sz val="20"/>
      <color theme="1"/>
      <name val="Franklin Gothic Book"/>
      <family val="2"/>
      <scheme val="minor"/>
    </font>
    <font>
      <sz val="14"/>
      <color theme="1"/>
      <name val="Franklin Gothic Book"/>
      <family val="2"/>
      <scheme val="minor"/>
    </font>
    <font>
      <sz val="10"/>
      <color theme="0"/>
      <name val="Franklin Gothic Book"/>
      <family val="2"/>
      <scheme val="minor"/>
    </font>
    <font>
      <sz val="8"/>
      <name val="Franklin Gothic Book"/>
      <family val="2"/>
      <scheme val="minor"/>
    </font>
    <font>
      <sz val="11"/>
      <color theme="1"/>
      <name val="Franklin Gothic Book"/>
      <family val="2"/>
    </font>
    <font>
      <u/>
      <sz val="11"/>
      <color theme="10"/>
      <name val="Franklin Gothic Book"/>
      <family val="2"/>
      <scheme val="minor"/>
    </font>
    <font>
      <sz val="10"/>
      <color theme="1"/>
      <name val="Franklin Gothic Book"/>
      <scheme val="minor"/>
    </font>
    <font>
      <sz val="9"/>
      <color indexed="81"/>
      <name val="Tahoma"/>
      <charset val="1"/>
    </font>
    <font>
      <b/>
      <sz val="9"/>
      <color indexed="81"/>
      <name val="Tahoma"/>
      <charset val="1"/>
    </font>
    <font>
      <b/>
      <sz val="14"/>
      <color theme="1"/>
      <name val="Franklin Gothic Book"/>
      <family val="2"/>
      <scheme val="minor"/>
    </font>
    <font>
      <b/>
      <sz val="11"/>
      <color theme="1"/>
      <name val="Franklin Gothic Book"/>
      <family val="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15" fillId="0" borderId="0" applyNumberFormat="0" applyFill="0" applyBorder="0" applyAlignment="0" applyProtection="0"/>
    <xf numFmtId="0" fontId="4" fillId="0" borderId="0"/>
    <xf numFmtId="0" fontId="3" fillId="0" borderId="0"/>
    <xf numFmtId="0" fontId="2" fillId="0" borderId="0"/>
    <xf numFmtId="0" fontId="26" fillId="0" borderId="0" applyNumberFormat="0" applyFill="0" applyBorder="0" applyAlignment="0" applyProtection="0"/>
    <xf numFmtId="0" fontId="2" fillId="0" borderId="0"/>
    <xf numFmtId="0" fontId="27" fillId="0" borderId="0"/>
  </cellStyleXfs>
  <cellXfs count="198">
    <xf numFmtId="0" fontId="0" fillId="0" borderId="0" xfId="0"/>
    <xf numFmtId="0" fontId="0" fillId="3" borderId="1" xfId="0" applyFill="1" applyBorder="1"/>
    <xf numFmtId="0" fontId="0" fillId="3" borderId="1" xfId="0" applyFill="1" applyBorder="1" applyAlignment="1">
      <alignment wrapText="1"/>
    </xf>
    <xf numFmtId="0" fontId="0" fillId="3" borderId="0" xfId="0" applyFill="1"/>
    <xf numFmtId="0" fontId="0" fillId="3" borderId="0" xfId="0" applyFill="1" applyAlignment="1">
      <alignment horizontal="center"/>
    </xf>
    <xf numFmtId="0" fontId="7" fillId="3" borderId="1" xfId="0" applyFont="1" applyFill="1" applyBorder="1"/>
    <xf numFmtId="0" fontId="0" fillId="3" borderId="0" xfId="0" applyFill="1" applyAlignment="1">
      <alignment wrapText="1"/>
    </xf>
    <xf numFmtId="164" fontId="7" fillId="3" borderId="1" xfId="0" applyNumberFormat="1" applyFont="1" applyFill="1" applyBorder="1"/>
    <xf numFmtId="164" fontId="0" fillId="3" borderId="1" xfId="0" applyNumberFormat="1" applyFill="1" applyBorder="1"/>
    <xf numFmtId="0" fontId="7" fillId="3" borderId="0" xfId="0" applyFont="1" applyFill="1" applyAlignment="1">
      <alignment wrapText="1"/>
    </xf>
    <xf numFmtId="0" fontId="7" fillId="3" borderId="0" xfId="0" applyFont="1" applyFill="1"/>
    <xf numFmtId="164" fontId="7" fillId="3" borderId="0" xfId="0" applyNumberFormat="1" applyFont="1" applyFill="1"/>
    <xf numFmtId="0" fontId="11" fillId="3" borderId="0" xfId="0" applyFont="1" applyFill="1"/>
    <xf numFmtId="0" fontId="8" fillId="3" borderId="0" xfId="0" applyFont="1" applyFill="1"/>
    <xf numFmtId="0" fontId="0" fillId="3" borderId="6" xfId="0" applyFill="1" applyBorder="1"/>
    <xf numFmtId="0" fontId="0" fillId="4" borderId="1" xfId="0" applyFill="1" applyBorder="1"/>
    <xf numFmtId="164" fontId="0" fillId="3" borderId="0" xfId="0" applyNumberFormat="1" applyFill="1"/>
    <xf numFmtId="0" fontId="15" fillId="3" borderId="0" xfId="1" applyFill="1"/>
    <xf numFmtId="0" fontId="16" fillId="3" borderId="0" xfId="0" applyFont="1" applyFill="1"/>
    <xf numFmtId="0" fontId="17" fillId="3" borderId="0" xfId="0" applyFont="1" applyFill="1"/>
    <xf numFmtId="0" fontId="10" fillId="3" borderId="0" xfId="0" applyFont="1" applyFill="1"/>
    <xf numFmtId="0" fontId="14" fillId="3" borderId="0" xfId="0" applyFont="1" applyFill="1"/>
    <xf numFmtId="0" fontId="0" fillId="3" borderId="0" xfId="0" applyFill="1" applyAlignment="1">
      <alignment vertical="top"/>
    </xf>
    <xf numFmtId="0" fontId="0" fillId="2" borderId="0" xfId="0" applyFill="1"/>
    <xf numFmtId="0" fontId="0" fillId="3" borderId="14" xfId="0" applyFill="1" applyBorder="1"/>
    <xf numFmtId="0" fontId="0" fillId="3" borderId="15" xfId="0" applyFill="1" applyBorder="1"/>
    <xf numFmtId="0" fontId="0" fillId="3" borderId="19" xfId="0" applyFill="1" applyBorder="1"/>
    <xf numFmtId="0" fontId="0" fillId="3" borderId="20" xfId="0" applyFill="1" applyBorder="1"/>
    <xf numFmtId="0" fontId="7" fillId="3" borderId="1" xfId="0" applyFont="1" applyFill="1" applyBorder="1" applyAlignment="1">
      <alignment wrapText="1"/>
    </xf>
    <xf numFmtId="0" fontId="0" fillId="3" borderId="1" xfId="0" applyFill="1" applyBorder="1" applyAlignment="1">
      <alignment vertical="top" wrapText="1"/>
    </xf>
    <xf numFmtId="0" fontId="20" fillId="3" borderId="1" xfId="0" applyFont="1" applyFill="1" applyBorder="1"/>
    <xf numFmtId="0" fontId="8" fillId="3" borderId="1" xfId="0" applyFont="1" applyFill="1" applyBorder="1"/>
    <xf numFmtId="0" fontId="0" fillId="0" borderId="1" xfId="0" applyBorder="1"/>
    <xf numFmtId="0" fontId="21" fillId="3" borderId="0" xfId="0" applyFont="1" applyFill="1"/>
    <xf numFmtId="0" fontId="0" fillId="3" borderId="1" xfId="0" applyFill="1" applyBorder="1" applyAlignment="1">
      <alignment horizontal="center" wrapText="1"/>
    </xf>
    <xf numFmtId="0" fontId="13" fillId="3" borderId="0" xfId="0" applyFont="1" applyFill="1" applyAlignment="1">
      <alignment horizontal="left"/>
    </xf>
    <xf numFmtId="0" fontId="13" fillId="3" borderId="11" xfId="0" applyFont="1" applyFill="1" applyBorder="1" applyAlignment="1">
      <alignment horizontal="left"/>
    </xf>
    <xf numFmtId="0" fontId="0" fillId="3" borderId="0" xfId="0" applyFill="1" applyAlignment="1">
      <alignment horizontal="left"/>
    </xf>
    <xf numFmtId="0" fontId="0" fillId="3" borderId="11" xfId="0" applyFill="1" applyBorder="1" applyAlignment="1">
      <alignment horizontal="left"/>
    </xf>
    <xf numFmtId="0" fontId="0" fillId="3" borderId="1" xfId="0" applyFill="1" applyBorder="1" applyAlignment="1">
      <alignment horizontal="center"/>
    </xf>
    <xf numFmtId="0" fontId="7" fillId="3" borderId="0" xfId="0" applyFont="1" applyFill="1" applyAlignment="1">
      <alignment horizontal="center"/>
    </xf>
    <xf numFmtId="0" fontId="0" fillId="3" borderId="21" xfId="0" applyFill="1" applyBorder="1"/>
    <xf numFmtId="0" fontId="0" fillId="3" borderId="18" xfId="0" applyFill="1" applyBorder="1"/>
    <xf numFmtId="0" fontId="7" fillId="3" borderId="16" xfId="0" applyFont="1" applyFill="1" applyBorder="1" applyAlignment="1">
      <alignment horizontal="left" wrapText="1"/>
    </xf>
    <xf numFmtId="0" fontId="7" fillId="3" borderId="17" xfId="0" applyFont="1" applyFill="1" applyBorder="1" applyAlignment="1">
      <alignment horizontal="left" wrapText="1"/>
    </xf>
    <xf numFmtId="0" fontId="0" fillId="0" borderId="23" xfId="0" applyBorder="1" applyAlignment="1">
      <alignment horizontal="left" vertical="top" wrapText="1"/>
    </xf>
    <xf numFmtId="0" fontId="0" fillId="5" borderId="23" xfId="0" applyFill="1" applyBorder="1" applyAlignment="1">
      <alignment horizontal="left" vertical="top" wrapText="1"/>
    </xf>
    <xf numFmtId="0" fontId="22" fillId="3" borderId="0" xfId="0" applyFont="1" applyFill="1"/>
    <xf numFmtId="0" fontId="0" fillId="3" borderId="9" xfId="0" applyFill="1" applyBorder="1"/>
    <xf numFmtId="0" fontId="0" fillId="3" borderId="3" xfId="0" applyFill="1" applyBorder="1"/>
    <xf numFmtId="0" fontId="0" fillId="3" borderId="12" xfId="0" applyFill="1" applyBorder="1"/>
    <xf numFmtId="0" fontId="0" fillId="3" borderId="10" xfId="0" applyFill="1" applyBorder="1"/>
    <xf numFmtId="0" fontId="0" fillId="3" borderId="11" xfId="0" applyFill="1" applyBorder="1"/>
    <xf numFmtId="0" fontId="0" fillId="3" borderId="13" xfId="0" applyFill="1" applyBorder="1"/>
    <xf numFmtId="0" fontId="7" fillId="3" borderId="0" xfId="0" applyFont="1" applyFill="1" applyAlignment="1">
      <alignment horizontal="left"/>
    </xf>
    <xf numFmtId="164" fontId="0" fillId="6" borderId="1" xfId="0" applyNumberFormat="1" applyFill="1" applyBorder="1"/>
    <xf numFmtId="164" fontId="0" fillId="3" borderId="0" xfId="0" applyNumberFormat="1" applyFill="1" applyAlignment="1">
      <alignment horizontal="left"/>
    </xf>
    <xf numFmtId="0" fontId="0" fillId="3" borderId="24" xfId="0" applyFill="1" applyBorder="1"/>
    <xf numFmtId="0" fontId="0" fillId="3" borderId="16" xfId="0" applyFill="1" applyBorder="1" applyAlignment="1">
      <alignment horizontal="center"/>
    </xf>
    <xf numFmtId="0" fontId="7" fillId="3" borderId="25" xfId="0" applyFont="1" applyFill="1" applyBorder="1"/>
    <xf numFmtId="0" fontId="7" fillId="0" borderId="23" xfId="0" applyFont="1" applyBorder="1" applyAlignment="1">
      <alignment horizontal="center"/>
    </xf>
    <xf numFmtId="0" fontId="7" fillId="0" borderId="26" xfId="0" applyFont="1" applyBorder="1"/>
    <xf numFmtId="0" fontId="7" fillId="3" borderId="27" xfId="0" applyFont="1" applyFill="1" applyBorder="1" applyAlignment="1">
      <alignment horizontal="left"/>
    </xf>
    <xf numFmtId="0" fontId="7" fillId="3" borderId="24" xfId="0" applyFont="1" applyFill="1" applyBorder="1" applyAlignment="1">
      <alignment horizontal="center"/>
    </xf>
    <xf numFmtId="0" fontId="0" fillId="3" borderId="24" xfId="0" applyFill="1" applyBorder="1" applyAlignment="1">
      <alignment wrapText="1"/>
    </xf>
    <xf numFmtId="0" fontId="0" fillId="3" borderId="28" xfId="0" applyFill="1" applyBorder="1"/>
    <xf numFmtId="0" fontId="0" fillId="3" borderId="7" xfId="0" applyFill="1" applyBorder="1"/>
    <xf numFmtId="0" fontId="0" fillId="3" borderId="29" xfId="0" applyFill="1" applyBorder="1"/>
    <xf numFmtId="0" fontId="0" fillId="3" borderId="30" xfId="0" applyFill="1" applyBorder="1"/>
    <xf numFmtId="0" fontId="0" fillId="3" borderId="2" xfId="0" applyFill="1" applyBorder="1" applyAlignment="1">
      <alignment vertical="top" wrapText="1"/>
    </xf>
    <xf numFmtId="0" fontId="0" fillId="3" borderId="0" xfId="0" applyFill="1" applyAlignment="1">
      <alignment horizontal="center" wrapText="1"/>
    </xf>
    <xf numFmtId="0" fontId="7" fillId="3" borderId="23" xfId="0" applyFont="1" applyFill="1" applyBorder="1" applyAlignment="1">
      <alignment wrapText="1"/>
    </xf>
    <xf numFmtId="0" fontId="25" fillId="0" borderId="0" xfId="0" applyFont="1" applyAlignment="1">
      <alignment horizontal="left" vertical="center" indent="1"/>
    </xf>
    <xf numFmtId="0" fontId="25" fillId="0" borderId="0" xfId="0" applyFont="1"/>
    <xf numFmtId="0" fontId="5" fillId="0" borderId="0" xfId="0" applyFont="1" applyAlignment="1">
      <alignment horizontal="left" vertical="center" indent="1"/>
    </xf>
    <xf numFmtId="165" fontId="0" fillId="0" borderId="17" xfId="0" applyNumberFormat="1" applyBorder="1"/>
    <xf numFmtId="0" fontId="16" fillId="3" borderId="0" xfId="0" applyFont="1" applyFill="1" applyAlignment="1">
      <alignment vertical="top" wrapText="1"/>
    </xf>
    <xf numFmtId="0" fontId="0" fillId="3" borderId="0" xfId="0" applyFill="1" applyAlignment="1">
      <alignment horizontal="center" vertical="top" wrapText="1"/>
    </xf>
    <xf numFmtId="0" fontId="0" fillId="3" borderId="2" xfId="0" applyFill="1" applyBorder="1" applyAlignment="1">
      <alignment horizontal="lef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0" xfId="0" applyAlignment="1">
      <alignment vertical="top" wrapText="1"/>
    </xf>
    <xf numFmtId="0" fontId="0" fillId="0" borderId="19" xfId="0" applyBorder="1" applyAlignment="1">
      <alignment vertical="top" wrapText="1"/>
    </xf>
    <xf numFmtId="0" fontId="0" fillId="0" borderId="6" xfId="0" applyBorder="1" applyAlignment="1">
      <alignment vertical="top" wrapText="1"/>
    </xf>
    <xf numFmtId="0" fontId="0" fillId="0" borderId="20" xfId="0" applyBorder="1" applyAlignment="1">
      <alignment vertical="top" wrapText="1"/>
    </xf>
    <xf numFmtId="0" fontId="0" fillId="0" borderId="1" xfId="0" applyBorder="1" applyAlignment="1">
      <alignment vertical="top"/>
    </xf>
    <xf numFmtId="0" fontId="7" fillId="3" borderId="22" xfId="0" applyFont="1" applyFill="1" applyBorder="1" applyAlignment="1">
      <alignment horizontal="left" wrapText="1"/>
    </xf>
    <xf numFmtId="0" fontId="12" fillId="3" borderId="14" xfId="0" applyFont="1" applyFill="1" applyBorder="1" applyAlignment="1">
      <alignment vertical="top" wrapText="1"/>
    </xf>
    <xf numFmtId="0" fontId="12" fillId="3" borderId="0" xfId="0" applyFont="1" applyFill="1" applyAlignment="1">
      <alignment vertical="top" wrapText="1"/>
    </xf>
    <xf numFmtId="0" fontId="12" fillId="3" borderId="6" xfId="0" applyFont="1" applyFill="1" applyBorder="1" applyAlignment="1">
      <alignment vertical="top" wrapText="1"/>
    </xf>
    <xf numFmtId="164" fontId="7" fillId="3" borderId="2" xfId="0" applyNumberFormat="1" applyFont="1" applyFill="1" applyBorder="1"/>
    <xf numFmtId="0" fontId="0" fillId="0" borderId="0" xfId="0" applyAlignment="1">
      <alignment wrapText="1"/>
    </xf>
    <xf numFmtId="0" fontId="7" fillId="3" borderId="25" xfId="0" applyFont="1" applyFill="1" applyBorder="1" applyAlignment="1">
      <alignment wrapText="1"/>
    </xf>
    <xf numFmtId="0" fontId="0" fillId="0" borderId="2" xfId="0" applyBorder="1" applyAlignment="1">
      <alignment vertical="top" wrapText="1"/>
    </xf>
    <xf numFmtId="0" fontId="0" fillId="3" borderId="8" xfId="0" applyFill="1" applyBorder="1" applyAlignment="1">
      <alignment horizontal="left" vertical="top" wrapText="1"/>
    </xf>
    <xf numFmtId="0" fontId="20" fillId="3" borderId="0" xfId="0" applyFont="1" applyFill="1"/>
    <xf numFmtId="0" fontId="0" fillId="3" borderId="4" xfId="0" applyFill="1" applyBorder="1" applyAlignment="1">
      <alignment horizontal="center" wrapText="1"/>
    </xf>
    <xf numFmtId="0" fontId="0" fillId="3" borderId="0" xfId="0" applyFill="1" applyAlignment="1">
      <alignment horizontal="left" vertical="top" wrapText="1"/>
    </xf>
    <xf numFmtId="0" fontId="0" fillId="3" borderId="14" xfId="0" applyFill="1" applyBorder="1" applyAlignment="1">
      <alignment vertical="top" wrapText="1"/>
    </xf>
    <xf numFmtId="0" fontId="0" fillId="3" borderId="0" xfId="0" applyFill="1" applyAlignment="1">
      <alignment vertical="top" wrapText="1"/>
    </xf>
    <xf numFmtId="0" fontId="0" fillId="3" borderId="6" xfId="0" applyFill="1" applyBorder="1" applyAlignment="1">
      <alignment vertical="top" wrapText="1"/>
    </xf>
    <xf numFmtId="0" fontId="0" fillId="3" borderId="5" xfId="0" applyFill="1" applyBorder="1" applyAlignment="1">
      <alignment horizontal="center" wrapText="1"/>
    </xf>
    <xf numFmtId="0" fontId="0" fillId="3" borderId="23" xfId="0" applyFill="1" applyBorder="1" applyAlignment="1">
      <alignment horizontal="left" vertical="top" wrapText="1"/>
    </xf>
    <xf numFmtId="165" fontId="0" fillId="3" borderId="0" xfId="0" applyNumberFormat="1" applyFill="1"/>
    <xf numFmtId="0" fontId="7" fillId="0" borderId="13" xfId="0" applyFont="1" applyBorder="1" applyAlignment="1">
      <alignment horizontal="center"/>
    </xf>
    <xf numFmtId="164" fontId="9" fillId="3" borderId="0" xfId="0" applyNumberFormat="1" applyFont="1" applyFill="1"/>
    <xf numFmtId="14" fontId="0" fillId="3" borderId="0" xfId="0" applyNumberFormat="1" applyFill="1"/>
    <xf numFmtId="165" fontId="0" fillId="0" borderId="33" xfId="0" applyNumberFormat="1" applyBorder="1"/>
    <xf numFmtId="0" fontId="0" fillId="0" borderId="8" xfId="0" applyBorder="1" applyAlignment="1">
      <alignment horizontal="left" vertical="top" wrapText="1"/>
    </xf>
    <xf numFmtId="0" fontId="7" fillId="3" borderId="3" xfId="0" applyFont="1" applyFill="1" applyBorder="1" applyAlignment="1">
      <alignment horizontal="center"/>
    </xf>
    <xf numFmtId="0" fontId="7" fillId="3" borderId="11" xfId="0" applyFont="1" applyFill="1" applyBorder="1" applyAlignment="1">
      <alignment horizontal="center"/>
    </xf>
    <xf numFmtId="0" fontId="0" fillId="0" borderId="1" xfId="0" applyBorder="1" applyAlignment="1">
      <alignment horizontal="left" vertical="top" wrapText="1"/>
    </xf>
    <xf numFmtId="0" fontId="0" fillId="6" borderId="1" xfId="0" applyFill="1" applyBorder="1"/>
    <xf numFmtId="164" fontId="0" fillId="6" borderId="1" xfId="0" applyNumberFormat="1" applyFill="1" applyBorder="1" applyAlignment="1">
      <alignment wrapText="1"/>
    </xf>
    <xf numFmtId="0" fontId="0" fillId="6" borderId="1" xfId="0" applyFill="1" applyBorder="1" applyAlignment="1">
      <alignment wrapText="1"/>
    </xf>
    <xf numFmtId="0" fontId="1" fillId="0" borderId="0" xfId="0" applyFont="1" applyAlignment="1">
      <alignment horizontal="left" vertical="center" indent="1"/>
    </xf>
    <xf numFmtId="0" fontId="23" fillId="3" borderId="14" xfId="0" applyFont="1" applyFill="1" applyBorder="1"/>
    <xf numFmtId="0" fontId="30" fillId="0" borderId="0" xfId="0" applyFont="1"/>
    <xf numFmtId="0" fontId="31" fillId="0" borderId="0" xfId="0" applyFont="1" applyAlignment="1">
      <alignment horizontal="left" vertical="center" indent="1"/>
    </xf>
    <xf numFmtId="0" fontId="0" fillId="9" borderId="0" xfId="0" applyFill="1"/>
    <xf numFmtId="0" fontId="0" fillId="4" borderId="2" xfId="0" applyFill="1" applyBorder="1"/>
    <xf numFmtId="0" fontId="0" fillId="4" borderId="5" xfId="0" applyFill="1" applyBorder="1"/>
    <xf numFmtId="0" fontId="0" fillId="4" borderId="4" xfId="0" applyFill="1" applyBorder="1"/>
    <xf numFmtId="0" fontId="0" fillId="3" borderId="1" xfId="0" applyFill="1" applyBorder="1" applyAlignment="1">
      <alignment wrapText="1"/>
    </xf>
    <xf numFmtId="0" fontId="0" fillId="0" borderId="1" xfId="0" applyBorder="1" applyAlignment="1">
      <alignment wrapText="1"/>
    </xf>
    <xf numFmtId="0" fontId="7" fillId="3" borderId="2" xfId="0" applyFont="1" applyFill="1" applyBorder="1" applyAlignment="1">
      <alignment horizontal="left" wrapText="1"/>
    </xf>
    <xf numFmtId="0" fontId="7" fillId="3" borderId="4" xfId="0" applyFont="1" applyFill="1" applyBorder="1" applyAlignment="1">
      <alignment horizontal="left" wrapText="1"/>
    </xf>
    <xf numFmtId="0" fontId="7" fillId="3" borderId="1" xfId="0" applyFont="1" applyFill="1" applyBorder="1" applyAlignment="1">
      <alignment horizontal="center"/>
    </xf>
    <xf numFmtId="0" fontId="0" fillId="0" borderId="1" xfId="0" applyBorder="1" applyAlignment="1">
      <alignment horizontal="center"/>
    </xf>
    <xf numFmtId="0" fontId="7" fillId="3" borderId="2" xfId="0" applyFont="1" applyFill="1" applyBorder="1" applyAlignment="1">
      <alignment horizontal="center" wrapText="1"/>
    </xf>
    <xf numFmtId="0" fontId="0" fillId="0" borderId="5" xfId="0" applyBorder="1" applyAlignment="1">
      <alignment horizontal="center" wrapText="1"/>
    </xf>
    <xf numFmtId="0" fontId="7" fillId="3" borderId="2" xfId="0" applyFont="1" applyFill="1" applyBorder="1" applyAlignment="1">
      <alignment horizontal="center"/>
    </xf>
    <xf numFmtId="0" fontId="0" fillId="0" borderId="5" xfId="0" applyBorder="1" applyAlignment="1">
      <alignment horizontal="center"/>
    </xf>
    <xf numFmtId="0" fontId="7" fillId="0" borderId="8"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0" fillId="0" borderId="2"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164" fontId="9" fillId="3" borderId="1" xfId="0" applyNumberFormat="1" applyFont="1" applyFill="1" applyBorder="1"/>
    <xf numFmtId="0" fontId="0" fillId="0" borderId="1" xfId="0" applyBorder="1"/>
    <xf numFmtId="0" fontId="0" fillId="3" borderId="2" xfId="0" applyFill="1" applyBorder="1" applyAlignment="1">
      <alignment horizontal="left" vertical="top" wrapText="1"/>
    </xf>
    <xf numFmtId="0" fontId="0" fillId="3" borderId="5" xfId="0" applyFill="1" applyBorder="1" applyAlignment="1">
      <alignment horizontal="left" vertical="top" wrapText="1"/>
    </xf>
    <xf numFmtId="0" fontId="0" fillId="3" borderId="4" xfId="0" applyFill="1" applyBorder="1" applyAlignment="1">
      <alignment horizontal="left" vertical="top" wrapText="1"/>
    </xf>
    <xf numFmtId="0" fontId="7" fillId="3" borderId="22" xfId="0" applyFont="1" applyFill="1" applyBorder="1" applyAlignment="1">
      <alignment horizontal="left" wrapText="1"/>
    </xf>
    <xf numFmtId="0" fontId="7" fillId="3" borderId="14" xfId="0" applyFont="1" applyFill="1" applyBorder="1" applyAlignment="1">
      <alignment horizontal="left"/>
    </xf>
    <xf numFmtId="0" fontId="0" fillId="3" borderId="1" xfId="0" applyFill="1" applyBorder="1" applyAlignment="1">
      <alignment horizontal="center"/>
    </xf>
    <xf numFmtId="14" fontId="0" fillId="3" borderId="1" xfId="0" applyNumberFormat="1" applyFill="1" applyBorder="1" applyAlignment="1">
      <alignment horizontal="center"/>
    </xf>
    <xf numFmtId="0" fontId="7" fillId="3" borderId="5" xfId="0" applyFont="1" applyFill="1" applyBorder="1" applyAlignment="1">
      <alignment horizontal="left" wrapText="1"/>
    </xf>
    <xf numFmtId="0" fontId="0" fillId="3" borderId="5" xfId="0" applyFill="1" applyBorder="1" applyAlignment="1">
      <alignment wrapText="1"/>
    </xf>
    <xf numFmtId="0" fontId="0" fillId="3" borderId="4" xfId="0" applyFill="1" applyBorder="1" applyAlignment="1">
      <alignment wrapText="1"/>
    </xf>
    <xf numFmtId="0" fontId="0" fillId="3" borderId="31" xfId="0" applyFill="1" applyBorder="1" applyAlignment="1">
      <alignment wrapText="1"/>
    </xf>
    <xf numFmtId="0" fontId="0" fillId="3" borderId="32" xfId="0" applyFill="1" applyBorder="1" applyAlignment="1">
      <alignment wrapText="1"/>
    </xf>
    <xf numFmtId="0" fontId="0" fillId="3" borderId="1" xfId="0" applyFill="1" applyBorder="1" applyAlignment="1">
      <alignment horizontal="center" vertical="top" wrapText="1"/>
    </xf>
    <xf numFmtId="0" fontId="0" fillId="0" borderId="1" xfId="0" applyBorder="1" applyAlignment="1">
      <alignment horizontal="center" vertical="top" wrapText="1"/>
    </xf>
    <xf numFmtId="49" fontId="6" fillId="3" borderId="7" xfId="0" applyNumberFormat="1" applyFont="1" applyFill="1" applyBorder="1" applyAlignment="1">
      <alignment horizontal="left" vertical="top" wrapText="1"/>
    </xf>
    <xf numFmtId="49" fontId="0" fillId="0" borderId="9" xfId="0" applyNumberFormat="1" applyBorder="1" applyAlignment="1">
      <alignment wrapText="1"/>
    </xf>
    <xf numFmtId="0" fontId="0" fillId="0" borderId="10" xfId="0" applyBorder="1" applyAlignment="1">
      <alignment wrapText="1"/>
    </xf>
    <xf numFmtId="49" fontId="6" fillId="3" borderId="2" xfId="0" applyNumberFormat="1" applyFont="1" applyFill="1" applyBorder="1" applyAlignment="1">
      <alignment horizontal="left" vertical="top" wrapText="1"/>
    </xf>
    <xf numFmtId="49" fontId="0" fillId="0" borderId="5" xfId="0" applyNumberFormat="1" applyBorder="1" applyAlignment="1">
      <alignment wrapText="1"/>
    </xf>
    <xf numFmtId="0" fontId="0" fillId="0" borderId="4" xfId="0" applyBorder="1" applyAlignment="1">
      <alignment wrapText="1"/>
    </xf>
    <xf numFmtId="0" fontId="15" fillId="3" borderId="2" xfId="1" applyFill="1" applyBorder="1" applyAlignment="1">
      <alignment horizontal="left" vertical="top" wrapText="1"/>
    </xf>
    <xf numFmtId="0" fontId="0" fillId="0" borderId="5" xfId="0" applyBorder="1" applyAlignment="1">
      <alignment wrapText="1"/>
    </xf>
    <xf numFmtId="0" fontId="16" fillId="3" borderId="2" xfId="0" applyFont="1" applyFill="1" applyBorder="1" applyAlignment="1">
      <alignment vertical="top" wrapText="1"/>
    </xf>
    <xf numFmtId="0" fontId="16" fillId="3" borderId="5" xfId="0" applyFont="1" applyFill="1" applyBorder="1" applyAlignment="1">
      <alignment vertical="top" wrapText="1"/>
    </xf>
    <xf numFmtId="0" fontId="16" fillId="3" borderId="4" xfId="0" applyFont="1" applyFill="1" applyBorder="1" applyAlignment="1">
      <alignment vertical="top" wrapText="1"/>
    </xf>
    <xf numFmtId="0" fontId="7" fillId="3" borderId="22" xfId="0" applyFont="1" applyFill="1" applyBorder="1" applyAlignment="1">
      <alignment horizontal="left"/>
    </xf>
    <xf numFmtId="0" fontId="0" fillId="9" borderId="0" xfId="0" applyFill="1" applyAlignment="1">
      <alignment wrapText="1"/>
    </xf>
    <xf numFmtId="0" fontId="0" fillId="9" borderId="0" xfId="0" applyFill="1"/>
    <xf numFmtId="0" fontId="16" fillId="3" borderId="7" xfId="0" applyFont="1" applyFill="1" applyBorder="1" applyAlignment="1">
      <alignment vertical="top" wrapText="1"/>
    </xf>
    <xf numFmtId="0" fontId="16" fillId="3" borderId="9" xfId="0" applyFont="1" applyFill="1" applyBorder="1" applyAlignment="1">
      <alignment vertical="top" wrapText="1"/>
    </xf>
    <xf numFmtId="0" fontId="16" fillId="3" borderId="10" xfId="0" applyFont="1" applyFill="1" applyBorder="1" applyAlignment="1">
      <alignment vertical="top" wrapText="1"/>
    </xf>
    <xf numFmtId="0" fontId="16" fillId="3" borderId="3" xfId="0" applyFont="1" applyFill="1" applyBorder="1" applyAlignment="1">
      <alignment vertical="top" wrapText="1"/>
    </xf>
    <xf numFmtId="0" fontId="16" fillId="3" borderId="0" xfId="0" applyFont="1" applyFill="1" applyAlignment="1">
      <alignment vertical="top" wrapText="1"/>
    </xf>
    <xf numFmtId="0" fontId="16" fillId="3" borderId="11" xfId="0" applyFont="1" applyFill="1" applyBorder="1" applyAlignment="1">
      <alignment vertical="top" wrapText="1"/>
    </xf>
    <xf numFmtId="0" fontId="16" fillId="3" borderId="8" xfId="0" applyFont="1" applyFill="1" applyBorder="1" applyAlignment="1">
      <alignment vertical="top" wrapText="1"/>
    </xf>
    <xf numFmtId="0" fontId="16" fillId="3" borderId="12" xfId="0" applyFont="1" applyFill="1" applyBorder="1" applyAlignment="1">
      <alignment vertical="top" wrapText="1"/>
    </xf>
    <xf numFmtId="0" fontId="16" fillId="3" borderId="13" xfId="0" applyFont="1" applyFill="1" applyBorder="1" applyAlignment="1">
      <alignment vertical="top" wrapText="1"/>
    </xf>
    <xf numFmtId="0" fontId="7" fillId="3" borderId="5" xfId="0" applyFont="1" applyFill="1" applyBorder="1" applyAlignment="1">
      <alignment horizontal="center"/>
    </xf>
    <xf numFmtId="0" fontId="7" fillId="3" borderId="4" xfId="0" applyFont="1" applyFill="1" applyBorder="1" applyAlignment="1">
      <alignment horizontal="center"/>
    </xf>
    <xf numFmtId="0" fontId="0" fillId="3" borderId="2" xfId="0" applyFill="1" applyBorder="1" applyAlignment="1">
      <alignment wrapText="1"/>
    </xf>
    <xf numFmtId="0" fontId="7" fillId="0" borderId="23" xfId="0" applyFont="1" applyBorder="1" applyAlignment="1">
      <alignment horizontal="center"/>
    </xf>
    <xf numFmtId="0" fontId="12" fillId="3" borderId="1" xfId="0" applyFont="1" applyFill="1" applyBorder="1" applyAlignment="1">
      <alignment vertical="top" wrapText="1"/>
    </xf>
    <xf numFmtId="0" fontId="0" fillId="0" borderId="1" xfId="0" applyBorder="1" applyAlignment="1">
      <alignment vertical="top" wrapText="1"/>
    </xf>
    <xf numFmtId="0" fontId="12" fillId="3" borderId="2" xfId="0" applyFont="1" applyFill="1" applyBorder="1" applyAlignment="1">
      <alignment vertical="top" wrapText="1"/>
    </xf>
    <xf numFmtId="0" fontId="0" fillId="8" borderId="2" xfId="0" applyFill="1" applyBorder="1" applyAlignment="1">
      <alignment horizontal="center" wrapText="1"/>
    </xf>
    <xf numFmtId="0" fontId="0" fillId="8" borderId="5" xfId="0" applyFill="1" applyBorder="1" applyAlignment="1">
      <alignment horizontal="center" wrapText="1"/>
    </xf>
    <xf numFmtId="0" fontId="0" fillId="8" borderId="4" xfId="0" applyFill="1" applyBorder="1" applyAlignment="1">
      <alignment horizontal="center" wrapText="1"/>
    </xf>
    <xf numFmtId="0" fontId="15" fillId="8" borderId="2" xfId="1" applyFill="1" applyBorder="1" applyAlignment="1">
      <alignment horizontal="center" wrapText="1"/>
    </xf>
    <xf numFmtId="0" fontId="0" fillId="7" borderId="2" xfId="0" applyFill="1" applyBorder="1" applyAlignment="1">
      <alignment horizontal="center" wrapText="1"/>
    </xf>
    <xf numFmtId="0" fontId="0" fillId="7" borderId="5" xfId="0" applyFill="1" applyBorder="1" applyAlignment="1">
      <alignment horizontal="center" wrapText="1"/>
    </xf>
    <xf numFmtId="0" fontId="0" fillId="7" borderId="4" xfId="0" applyFill="1" applyBorder="1" applyAlignment="1">
      <alignment horizontal="center" wrapText="1"/>
    </xf>
    <xf numFmtId="49" fontId="0" fillId="7" borderId="2" xfId="0" applyNumberFormat="1" applyFill="1" applyBorder="1" applyAlignment="1">
      <alignment horizontal="center" wrapText="1"/>
    </xf>
    <xf numFmtId="49" fontId="0" fillId="7" borderId="5" xfId="0" applyNumberFormat="1" applyFill="1" applyBorder="1" applyAlignment="1">
      <alignment horizontal="center" wrapText="1"/>
    </xf>
    <xf numFmtId="49" fontId="0" fillId="7" borderId="4" xfId="0" applyNumberFormat="1" applyFill="1" applyBorder="1" applyAlignment="1">
      <alignment horizontal="center" wrapText="1"/>
    </xf>
    <xf numFmtId="0" fontId="15" fillId="7" borderId="2" xfId="1" applyFill="1" applyBorder="1" applyAlignment="1">
      <alignment horizontal="center" wrapText="1"/>
    </xf>
    <xf numFmtId="0" fontId="0" fillId="7" borderId="3" xfId="0" applyFill="1" applyBorder="1" applyAlignment="1">
      <alignment horizontal="center" wrapText="1"/>
    </xf>
    <xf numFmtId="0" fontId="0" fillId="7" borderId="0" xfId="0" applyFill="1" applyAlignment="1">
      <alignment horizontal="center" wrapText="1"/>
    </xf>
  </cellXfs>
  <cellStyles count="8">
    <cellStyle name="Hyperlänk" xfId="1" builtinId="8"/>
    <cellStyle name="Hyperlänk 2" xfId="5" xr:uid="{527FCC3B-9738-4405-8F7A-FE675EBD0A08}"/>
    <cellStyle name="Normal" xfId="0" builtinId="0" customBuiltin="1"/>
    <cellStyle name="Normal 2" xfId="2" xr:uid="{AC06D4C0-8FEC-46F0-B9D2-A2F94BA5D473}"/>
    <cellStyle name="Normal 2 2" xfId="3" xr:uid="{2B44FC47-D9EC-4B89-8CB2-7955821699B3}"/>
    <cellStyle name="Normal 2 3" xfId="6" xr:uid="{C6592E73-1D42-4ED7-85C3-7BF8449E509C}"/>
    <cellStyle name="Normal 3" xfId="4" xr:uid="{67048A89-8D5E-44C1-9078-8EF836BAFFC4}"/>
    <cellStyle name="Normal 4" xfId="7" xr:uid="{4805BA83-A367-4737-A290-F253171AD656}"/>
  </cellStyles>
  <dxfs count="64">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FFFFCC"/>
      <color rgb="FFF3FA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ammarkollegiet">
      <a:dk1>
        <a:sysClr val="windowText" lastClr="000000"/>
      </a:dk1>
      <a:lt1>
        <a:sysClr val="window" lastClr="FFFFFF"/>
      </a:lt1>
      <a:dk2>
        <a:srgbClr val="000000"/>
      </a:dk2>
      <a:lt2>
        <a:srgbClr val="F8F8F8"/>
      </a:lt2>
      <a:accent1>
        <a:srgbClr val="297189"/>
      </a:accent1>
      <a:accent2>
        <a:srgbClr val="E07800"/>
      </a:accent2>
      <a:accent3>
        <a:srgbClr val="C70E08"/>
      </a:accent3>
      <a:accent4>
        <a:srgbClr val="A7185C"/>
      </a:accent4>
      <a:accent5>
        <a:srgbClr val="009EC6"/>
      </a:accent5>
      <a:accent6>
        <a:srgbClr val="008577"/>
      </a:accent6>
      <a:hlink>
        <a:srgbClr val="5F5F5F"/>
      </a:hlink>
      <a:folHlink>
        <a:srgbClr val="919191"/>
      </a:folHlink>
    </a:clrScheme>
    <a:fontScheme name="Kammarkollegiet 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mailto:AVDistansmoten-se@dustin.com" TargetMode="External"/><Relationship Id="rId7" Type="http://schemas.openxmlformats.org/officeDocument/2006/relationships/vmlDrawing" Target="../drawings/vmlDrawing2.vml"/><Relationship Id="rId2" Type="http://schemas.openxmlformats.org/officeDocument/2006/relationships/hyperlink" Target="mailto:klientmobil.kammarkollegiet@dustin.se" TargetMode="External"/><Relationship Id="rId1" Type="http://schemas.openxmlformats.org/officeDocument/2006/relationships/hyperlink" Target="mailto:AV2024fordelningsnyckel@atea.se" TargetMode="External"/><Relationship Id="rId6" Type="http://schemas.openxmlformats.org/officeDocument/2006/relationships/printerSettings" Target="../printerSettings/printerSettings2.bin"/><Relationship Id="rId5" Type="http://schemas.openxmlformats.org/officeDocument/2006/relationships/hyperlink" Target="mailto:avtal.kammarkollegiet@ourforte.se" TargetMode="External"/><Relationship Id="rId4" Type="http://schemas.openxmlformats.org/officeDocument/2006/relationships/hyperlink" Target="mailto:wpavrop@advania.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AE199"/>
  <sheetViews>
    <sheetView tabSelected="1" zoomScale="92" zoomScaleNormal="52" workbookViewId="0">
      <selection activeCell="D7" sqref="D7:F7"/>
    </sheetView>
  </sheetViews>
  <sheetFormatPr defaultColWidth="9" defaultRowHeight="13.5" x14ac:dyDescent="0.35"/>
  <cols>
    <col min="1" max="1" width="1.5" style="3" customWidth="1"/>
    <col min="2" max="2" width="7.08203125" style="3" customWidth="1"/>
    <col min="3" max="3" width="11" style="3" customWidth="1"/>
    <col min="4" max="4" width="10.75" style="3" customWidth="1"/>
    <col min="5" max="5" width="12.58203125" style="3" customWidth="1"/>
    <col min="6" max="6" width="10.75" style="3" customWidth="1"/>
    <col min="7" max="7" width="12.25" style="3" customWidth="1"/>
    <col min="8" max="8" width="11.33203125" style="3" customWidth="1"/>
    <col min="9" max="9" width="9.75" style="3" customWidth="1"/>
    <col min="10" max="10" width="10.58203125" style="3" customWidth="1"/>
    <col min="11" max="11" width="21.83203125" style="3" customWidth="1"/>
    <col min="12" max="12" width="23.4140625" style="3" customWidth="1"/>
    <col min="13" max="13" width="15" style="3" customWidth="1"/>
    <col min="14" max="26" width="9" style="3"/>
    <col min="27" max="27" width="7.83203125" style="3" customWidth="1"/>
    <col min="28" max="28" width="4.4140625" style="3" customWidth="1"/>
    <col min="29" max="29" width="4.08203125" style="3" customWidth="1"/>
    <col min="30" max="30" width="27.5" style="3" customWidth="1"/>
    <col min="31" max="16384" width="9" style="3"/>
  </cols>
  <sheetData>
    <row r="1" spans="2:31" x14ac:dyDescent="0.35">
      <c r="I1" s="17"/>
      <c r="J1" s="18"/>
      <c r="K1" s="106" t="s">
        <v>396</v>
      </c>
    </row>
    <row r="2" spans="2:31" ht="24.75" customHeight="1" x14ac:dyDescent="0.9">
      <c r="B2" s="33" t="s">
        <v>27</v>
      </c>
      <c r="C2" s="19"/>
      <c r="H2" s="35" t="s">
        <v>13</v>
      </c>
      <c r="I2" s="36"/>
      <c r="J2" s="146"/>
      <c r="K2" s="146"/>
      <c r="L2" s="146"/>
    </row>
    <row r="3" spans="2:31" ht="24.75" customHeight="1" x14ac:dyDescent="0.5">
      <c r="B3" s="13" t="s">
        <v>375</v>
      </c>
      <c r="C3" s="20"/>
      <c r="E3" s="47" t="s">
        <v>376</v>
      </c>
      <c r="H3" s="37" t="s">
        <v>34</v>
      </c>
      <c r="I3" s="38"/>
      <c r="J3" s="147"/>
      <c r="K3" s="146"/>
      <c r="L3" s="146"/>
    </row>
    <row r="4" spans="2:31" ht="23" x14ac:dyDescent="0.5">
      <c r="B4" s="47" t="s">
        <v>68</v>
      </c>
      <c r="C4" s="20"/>
      <c r="H4" s="37" t="s">
        <v>29</v>
      </c>
      <c r="I4" s="37"/>
      <c r="J4" s="146"/>
      <c r="K4" s="146"/>
      <c r="L4" s="146"/>
    </row>
    <row r="5" spans="2:31" ht="14.25" customHeight="1" x14ac:dyDescent="0.45">
      <c r="B5" s="20"/>
      <c r="C5" s="20"/>
    </row>
    <row r="6" spans="2:31" ht="15" x14ac:dyDescent="0.4">
      <c r="B6" s="21" t="s">
        <v>14</v>
      </c>
      <c r="C6" s="21"/>
      <c r="H6" s="21" t="s">
        <v>15</v>
      </c>
      <c r="M6" s="21"/>
    </row>
    <row r="7" spans="2:31" ht="13.5" customHeight="1" x14ac:dyDescent="0.35">
      <c r="B7" s="3" t="s">
        <v>46</v>
      </c>
      <c r="D7" s="163"/>
      <c r="E7" s="164"/>
      <c r="F7" s="165"/>
      <c r="H7" s="3" t="s">
        <v>16</v>
      </c>
      <c r="I7" s="155" t="str">
        <f>'Priskorg '!B186</f>
        <v>Vinnande anbud</v>
      </c>
      <c r="J7" s="156"/>
      <c r="K7" s="156"/>
      <c r="L7" s="157"/>
    </row>
    <row r="8" spans="2:31" ht="13.5" customHeight="1" x14ac:dyDescent="0.35">
      <c r="B8" s="3" t="s">
        <v>17</v>
      </c>
      <c r="D8" s="163"/>
      <c r="E8" s="164"/>
      <c r="F8" s="165"/>
      <c r="H8" s="3" t="s">
        <v>31</v>
      </c>
      <c r="I8" s="158" t="str">
        <f>'Priskorg '!B187</f>
        <v/>
      </c>
      <c r="J8" s="159"/>
      <c r="K8" s="159"/>
      <c r="L8" s="160"/>
    </row>
    <row r="9" spans="2:31" ht="13.5" customHeight="1" x14ac:dyDescent="0.35">
      <c r="B9" s="3" t="s">
        <v>18</v>
      </c>
      <c r="D9" s="163"/>
      <c r="E9" s="164"/>
      <c r="F9" s="165"/>
      <c r="H9" s="3" t="s">
        <v>18</v>
      </c>
      <c r="I9" s="158" t="str">
        <f>'Priskorg '!B188</f>
        <v/>
      </c>
      <c r="J9" s="159"/>
      <c r="K9" s="159"/>
      <c r="L9" s="160"/>
      <c r="AA9" s="3" t="s">
        <v>70</v>
      </c>
    </row>
    <row r="10" spans="2:31" ht="13.5" customHeight="1" x14ac:dyDescent="0.35">
      <c r="B10" s="3" t="s">
        <v>19</v>
      </c>
      <c r="D10" s="163"/>
      <c r="E10" s="164"/>
      <c r="F10" s="165"/>
      <c r="H10" s="3" t="s">
        <v>32</v>
      </c>
      <c r="I10" s="158" t="str">
        <f>'Priskorg '!B189</f>
        <v/>
      </c>
      <c r="J10" s="159"/>
      <c r="K10" s="159"/>
      <c r="L10" s="160"/>
      <c r="Z10" s="85" t="s">
        <v>82</v>
      </c>
      <c r="AA10" s="3" t="s">
        <v>71</v>
      </c>
      <c r="AB10" s="3" t="s">
        <v>75</v>
      </c>
      <c r="AC10" s="3" t="s">
        <v>71</v>
      </c>
      <c r="AD10" s="3" t="s">
        <v>71</v>
      </c>
      <c r="AE10" s="3" t="s">
        <v>71</v>
      </c>
    </row>
    <row r="11" spans="2:31" ht="13.5" customHeight="1" x14ac:dyDescent="0.35">
      <c r="B11" s="3" t="s">
        <v>20</v>
      </c>
      <c r="D11" s="163"/>
      <c r="E11" s="164"/>
      <c r="F11" s="165"/>
      <c r="H11" s="3" t="s">
        <v>33</v>
      </c>
      <c r="I11" s="161" t="str">
        <f>HYPERLINK("mailto:"&amp;'Priskorg '!B190)</f>
        <v>mailto:</v>
      </c>
      <c r="J11" s="162"/>
      <c r="K11" s="162"/>
      <c r="L11" s="160"/>
      <c r="Z11" s="85" t="s">
        <v>83</v>
      </c>
      <c r="AA11" s="3" t="s">
        <v>72</v>
      </c>
      <c r="AB11" s="3" t="s">
        <v>71</v>
      </c>
      <c r="AC11" s="3" t="s">
        <v>76</v>
      </c>
      <c r="AD11" s="3" t="s">
        <v>77</v>
      </c>
      <c r="AE11" s="3" t="s">
        <v>92</v>
      </c>
    </row>
    <row r="12" spans="2:31" x14ac:dyDescent="0.35">
      <c r="B12" s="22" t="s">
        <v>21</v>
      </c>
      <c r="C12" s="22"/>
      <c r="D12" s="163"/>
      <c r="E12" s="164"/>
      <c r="F12" s="165"/>
      <c r="H12" s="3" t="s">
        <v>22</v>
      </c>
      <c r="Z12" s="85" t="s">
        <v>84</v>
      </c>
      <c r="AA12" s="3" t="s">
        <v>73</v>
      </c>
      <c r="AC12" s="3" t="s">
        <v>72</v>
      </c>
      <c r="AD12" s="3" t="s">
        <v>78</v>
      </c>
      <c r="AE12" s="3" t="s">
        <v>93</v>
      </c>
    </row>
    <row r="13" spans="2:31" ht="15" customHeight="1" x14ac:dyDescent="0.35">
      <c r="B13" s="3" t="s">
        <v>30</v>
      </c>
      <c r="D13" s="163"/>
      <c r="E13" s="164"/>
      <c r="F13" s="165"/>
      <c r="H13" s="153"/>
      <c r="I13" s="153"/>
      <c r="J13" s="153"/>
      <c r="K13" s="153"/>
      <c r="L13" s="153"/>
      <c r="Z13" s="85" t="s">
        <v>85</v>
      </c>
      <c r="AA13" s="3" t="s">
        <v>74</v>
      </c>
      <c r="AD13" s="3" t="s">
        <v>79</v>
      </c>
    </row>
    <row r="14" spans="2:31" x14ac:dyDescent="0.35">
      <c r="B14" s="3" t="s">
        <v>23</v>
      </c>
      <c r="D14" s="163"/>
      <c r="E14" s="164"/>
      <c r="F14" s="165"/>
      <c r="H14" s="153"/>
      <c r="I14" s="153"/>
      <c r="J14" s="153"/>
      <c r="K14" s="153"/>
      <c r="L14" s="153"/>
      <c r="Z14" s="85" t="s">
        <v>86</v>
      </c>
    </row>
    <row r="15" spans="2:31" x14ac:dyDescent="0.35">
      <c r="B15" s="37" t="s">
        <v>26</v>
      </c>
      <c r="C15" s="38"/>
      <c r="D15" s="163"/>
      <c r="E15" s="164"/>
      <c r="F15" s="165"/>
      <c r="H15" s="153"/>
      <c r="I15" s="153"/>
      <c r="J15" s="153"/>
      <c r="K15" s="153"/>
      <c r="L15" s="153"/>
      <c r="Z15" s="85" t="s">
        <v>87</v>
      </c>
    </row>
    <row r="16" spans="2:31" x14ac:dyDescent="0.35">
      <c r="B16" s="3" t="s">
        <v>24</v>
      </c>
      <c r="D16" s="169"/>
      <c r="E16" s="170"/>
      <c r="F16" s="171"/>
      <c r="H16" s="153"/>
      <c r="I16" s="153"/>
      <c r="J16" s="153"/>
      <c r="K16" s="153"/>
      <c r="L16" s="153"/>
      <c r="Z16" s="85" t="s">
        <v>88</v>
      </c>
    </row>
    <row r="17" spans="2:12" x14ac:dyDescent="0.35">
      <c r="D17" s="172"/>
      <c r="E17" s="173"/>
      <c r="F17" s="174"/>
      <c r="H17" s="153"/>
      <c r="I17" s="153"/>
      <c r="J17" s="153"/>
      <c r="K17" s="153"/>
      <c r="L17" s="153"/>
    </row>
    <row r="18" spans="2:12" x14ac:dyDescent="0.35">
      <c r="D18" s="175"/>
      <c r="E18" s="176"/>
      <c r="F18" s="177"/>
      <c r="H18" s="153"/>
      <c r="I18" s="153"/>
      <c r="J18" s="153"/>
      <c r="K18" s="153"/>
      <c r="L18" s="153"/>
    </row>
    <row r="19" spans="2:12" x14ac:dyDescent="0.35">
      <c r="H19" s="154"/>
      <c r="I19" s="154"/>
      <c r="J19" s="154"/>
      <c r="K19" s="154"/>
      <c r="L19" s="154"/>
    </row>
    <row r="20" spans="2:12" x14ac:dyDescent="0.35">
      <c r="H20" s="154"/>
      <c r="I20" s="154"/>
      <c r="J20" s="154"/>
      <c r="K20" s="154"/>
      <c r="L20" s="154"/>
    </row>
    <row r="21" spans="2:12" x14ac:dyDescent="0.35">
      <c r="D21" s="76"/>
      <c r="E21" s="76"/>
      <c r="F21" s="76"/>
      <c r="H21" s="77"/>
      <c r="I21" s="77"/>
      <c r="J21" s="77"/>
      <c r="K21" s="77"/>
      <c r="L21" s="77"/>
    </row>
    <row r="22" spans="2:12" x14ac:dyDescent="0.35">
      <c r="B22" s="119" t="s">
        <v>373</v>
      </c>
      <c r="C22" s="119"/>
      <c r="D22" s="119"/>
      <c r="E22" s="119"/>
      <c r="F22" s="119"/>
      <c r="G22" s="119"/>
      <c r="H22" s="119"/>
      <c r="I22" s="119"/>
      <c r="J22" s="119"/>
      <c r="K22" s="119"/>
      <c r="L22" s="119"/>
    </row>
    <row r="23" spans="2:12" ht="93" customHeight="1" x14ac:dyDescent="0.35">
      <c r="B23" s="167" t="s">
        <v>374</v>
      </c>
      <c r="C23" s="168"/>
      <c r="D23" s="168"/>
      <c r="E23" s="168"/>
      <c r="F23" s="168"/>
      <c r="G23" s="168"/>
      <c r="H23" s="168"/>
      <c r="I23" s="168"/>
      <c r="J23" s="168"/>
      <c r="K23" s="168"/>
      <c r="L23" s="168"/>
    </row>
    <row r="24" spans="2:12" ht="25.5" customHeight="1" thickBot="1" x14ac:dyDescent="0.4"/>
    <row r="25" spans="2:12" x14ac:dyDescent="0.35">
      <c r="B25" s="166" t="s">
        <v>69</v>
      </c>
      <c r="C25" s="145"/>
      <c r="D25" s="145"/>
      <c r="E25" s="145"/>
      <c r="F25" s="24"/>
      <c r="G25" s="24"/>
      <c r="H25" s="24"/>
      <c r="I25" s="24"/>
      <c r="J25" s="24"/>
      <c r="K25" s="24"/>
      <c r="L25" s="25"/>
    </row>
    <row r="26" spans="2:12" x14ac:dyDescent="0.35">
      <c r="B26" s="42"/>
      <c r="C26" s="131" t="s">
        <v>45</v>
      </c>
      <c r="D26" s="178"/>
      <c r="E26" s="178"/>
      <c r="F26" s="178"/>
      <c r="G26" s="179"/>
      <c r="H26" s="40"/>
      <c r="I26" s="40"/>
      <c r="J26" s="40"/>
      <c r="K26" s="40"/>
      <c r="L26" s="26"/>
    </row>
    <row r="27" spans="2:12" ht="81" x14ac:dyDescent="0.35">
      <c r="B27" s="43" t="s">
        <v>12</v>
      </c>
      <c r="C27" s="46" t="s">
        <v>81</v>
      </c>
      <c r="D27" s="29" t="s">
        <v>112</v>
      </c>
      <c r="E27" s="29" t="s">
        <v>118</v>
      </c>
      <c r="F27" s="45" t="s">
        <v>117</v>
      </c>
      <c r="G27" s="45" t="s">
        <v>80</v>
      </c>
      <c r="H27" s="66"/>
      <c r="I27" s="51"/>
      <c r="J27" s="148" t="s">
        <v>41</v>
      </c>
      <c r="K27" s="126"/>
      <c r="L27" s="44" t="s">
        <v>10</v>
      </c>
    </row>
    <row r="28" spans="2:12" x14ac:dyDescent="0.35">
      <c r="B28" s="58"/>
      <c r="C28" s="39"/>
      <c r="D28" s="39"/>
      <c r="E28" s="39"/>
      <c r="F28" s="39"/>
      <c r="G28" s="39"/>
      <c r="H28" s="49"/>
      <c r="I28" s="52"/>
      <c r="J28" s="149" t="str">
        <f>'Priskorg '!CI16</f>
        <v/>
      </c>
      <c r="K28" s="150"/>
      <c r="L28" s="75" t="str">
        <f>'Priskorg '!CJ16</f>
        <v/>
      </c>
    </row>
    <row r="29" spans="2:12" x14ac:dyDescent="0.35">
      <c r="B29" s="58"/>
      <c r="C29" s="39"/>
      <c r="D29" s="39"/>
      <c r="E29" s="39"/>
      <c r="F29" s="39"/>
      <c r="G29" s="39"/>
      <c r="H29" s="49"/>
      <c r="I29" s="52"/>
      <c r="J29" s="149" t="str">
        <f>'Priskorg '!CI17</f>
        <v/>
      </c>
      <c r="K29" s="150"/>
      <c r="L29" s="75" t="str">
        <f>'Priskorg '!CJ17</f>
        <v/>
      </c>
    </row>
    <row r="30" spans="2:12" ht="14" thickBot="1" x14ac:dyDescent="0.4">
      <c r="B30" s="58"/>
      <c r="C30" s="39"/>
      <c r="D30" s="39"/>
      <c r="E30" s="39"/>
      <c r="F30" s="39"/>
      <c r="G30" s="39"/>
      <c r="H30" s="67"/>
      <c r="I30" s="68"/>
      <c r="J30" s="149" t="str">
        <f>'Priskorg '!CI18</f>
        <v/>
      </c>
      <c r="K30" s="150"/>
      <c r="L30" s="75" t="str">
        <f>'Priskorg '!CJ18</f>
        <v/>
      </c>
    </row>
    <row r="31" spans="2:12" ht="15" customHeight="1" thickBot="1" x14ac:dyDescent="0.4">
      <c r="B31" s="41"/>
      <c r="C31" s="14"/>
      <c r="D31" s="14"/>
      <c r="E31" s="14"/>
      <c r="F31" s="14"/>
      <c r="G31" s="14"/>
      <c r="H31" s="14"/>
      <c r="I31" s="14"/>
      <c r="J31" s="14"/>
      <c r="K31" s="14"/>
      <c r="L31" s="27"/>
    </row>
    <row r="32" spans="2:12" ht="15" customHeight="1" x14ac:dyDescent="0.35"/>
    <row r="33" spans="2:12" ht="15" customHeight="1" thickBot="1" x14ac:dyDescent="0.4"/>
    <row r="34" spans="2:12" x14ac:dyDescent="0.35">
      <c r="B34" s="166" t="s">
        <v>89</v>
      </c>
      <c r="C34" s="145"/>
      <c r="D34" s="145"/>
      <c r="E34" s="145"/>
      <c r="F34" s="24"/>
      <c r="G34" s="24"/>
      <c r="H34" s="24"/>
      <c r="I34" s="24"/>
      <c r="J34" s="24"/>
      <c r="K34" s="24"/>
      <c r="L34" s="25"/>
    </row>
    <row r="35" spans="2:12" x14ac:dyDescent="0.35">
      <c r="B35" s="42"/>
      <c r="C35" s="131" t="s">
        <v>45</v>
      </c>
      <c r="D35" s="178"/>
      <c r="E35" s="178"/>
      <c r="F35" s="178"/>
      <c r="G35" s="178"/>
      <c r="H35" s="109"/>
      <c r="I35" s="40"/>
      <c r="J35" s="40"/>
      <c r="K35" s="40"/>
      <c r="L35" s="26"/>
    </row>
    <row r="36" spans="2:12" ht="81" x14ac:dyDescent="0.35">
      <c r="B36" s="43" t="s">
        <v>12</v>
      </c>
      <c r="C36" s="46" t="s">
        <v>81</v>
      </c>
      <c r="D36" s="29" t="s">
        <v>112</v>
      </c>
      <c r="E36" s="29" t="s">
        <v>118</v>
      </c>
      <c r="F36" s="45" t="s">
        <v>117</v>
      </c>
      <c r="G36" s="45" t="s">
        <v>80</v>
      </c>
      <c r="H36" s="49"/>
      <c r="I36" s="52"/>
      <c r="J36" s="148" t="s">
        <v>41</v>
      </c>
      <c r="K36" s="126"/>
      <c r="L36" s="44" t="s">
        <v>10</v>
      </c>
    </row>
    <row r="37" spans="2:12" x14ac:dyDescent="0.35">
      <c r="B37" s="58"/>
      <c r="C37" s="39"/>
      <c r="D37" s="39"/>
      <c r="E37" s="39"/>
      <c r="F37" s="39"/>
      <c r="G37" s="39"/>
      <c r="H37" s="49"/>
      <c r="I37" s="52"/>
      <c r="J37" s="149" t="str">
        <f>'Priskorg '!CI31</f>
        <v/>
      </c>
      <c r="K37" s="150"/>
      <c r="L37" s="75" t="str">
        <f>'Priskorg '!CJ31</f>
        <v/>
      </c>
    </row>
    <row r="38" spans="2:12" x14ac:dyDescent="0.35">
      <c r="B38" s="58"/>
      <c r="C38" s="39"/>
      <c r="D38" s="39"/>
      <c r="E38" s="39"/>
      <c r="F38" s="39"/>
      <c r="G38" s="39"/>
      <c r="H38" s="49"/>
      <c r="I38" s="52"/>
      <c r="J38" s="149" t="str">
        <f>'Priskorg '!CI32</f>
        <v/>
      </c>
      <c r="K38" s="150"/>
      <c r="L38" s="75" t="str">
        <f>'Priskorg '!CJ32</f>
        <v/>
      </c>
    </row>
    <row r="39" spans="2:12" ht="14" thickBot="1" x14ac:dyDescent="0.4">
      <c r="B39" s="58"/>
      <c r="C39" s="39"/>
      <c r="D39" s="39"/>
      <c r="E39" s="39"/>
      <c r="F39" s="39"/>
      <c r="G39" s="39"/>
      <c r="H39" s="67"/>
      <c r="I39" s="68"/>
      <c r="J39" s="149" t="str">
        <f>'Priskorg '!CI33</f>
        <v/>
      </c>
      <c r="K39" s="150"/>
      <c r="L39" s="75" t="str">
        <f>'Priskorg '!CJ33</f>
        <v/>
      </c>
    </row>
    <row r="40" spans="2:12" ht="14" thickBot="1" x14ac:dyDescent="0.4">
      <c r="B40" s="41"/>
      <c r="C40" s="14"/>
      <c r="D40" s="14"/>
      <c r="E40" s="14"/>
      <c r="F40" s="14"/>
      <c r="G40" s="14"/>
      <c r="H40" s="14"/>
      <c r="I40" s="14"/>
      <c r="J40" s="14"/>
      <c r="K40" s="14"/>
      <c r="L40" s="27"/>
    </row>
    <row r="42" spans="2:12" ht="14" thickBot="1" x14ac:dyDescent="0.4"/>
    <row r="43" spans="2:12" x14ac:dyDescent="0.35">
      <c r="B43" s="166" t="s">
        <v>90</v>
      </c>
      <c r="C43" s="145"/>
      <c r="D43" s="145"/>
      <c r="E43" s="145"/>
      <c r="F43" s="24"/>
      <c r="G43" s="24"/>
      <c r="H43" s="24"/>
      <c r="I43" s="24"/>
      <c r="J43" s="24"/>
      <c r="K43" s="24"/>
      <c r="L43" s="25"/>
    </row>
    <row r="44" spans="2:12" x14ac:dyDescent="0.35">
      <c r="B44" s="42"/>
      <c r="C44" s="131" t="s">
        <v>45</v>
      </c>
      <c r="D44" s="178"/>
      <c r="E44" s="178"/>
      <c r="F44" s="178"/>
      <c r="G44" s="178"/>
      <c r="H44" s="109"/>
      <c r="I44" s="40"/>
      <c r="J44" s="40"/>
      <c r="K44" s="40"/>
      <c r="L44" s="26"/>
    </row>
    <row r="45" spans="2:12" ht="81" x14ac:dyDescent="0.35">
      <c r="B45" s="43" t="s">
        <v>12</v>
      </c>
      <c r="C45" s="46" t="s">
        <v>81</v>
      </c>
      <c r="D45" s="29" t="s">
        <v>112</v>
      </c>
      <c r="E45" s="29" t="s">
        <v>118</v>
      </c>
      <c r="F45" s="45" t="s">
        <v>117</v>
      </c>
      <c r="G45" s="45" t="s">
        <v>80</v>
      </c>
      <c r="I45" s="52"/>
      <c r="J45" s="125" t="s">
        <v>41</v>
      </c>
      <c r="K45" s="126"/>
      <c r="L45" s="44" t="s">
        <v>10</v>
      </c>
    </row>
    <row r="46" spans="2:12" x14ac:dyDescent="0.35">
      <c r="B46" s="58"/>
      <c r="C46" s="39"/>
      <c r="D46" s="39"/>
      <c r="E46" s="39"/>
      <c r="F46" s="39"/>
      <c r="G46" s="39"/>
      <c r="I46" s="52"/>
      <c r="J46" s="149" t="str">
        <f>'Priskorg '!CI44</f>
        <v/>
      </c>
      <c r="K46" s="150"/>
      <c r="L46" s="75" t="str">
        <f>'Priskorg '!CJ44</f>
        <v/>
      </c>
    </row>
    <row r="47" spans="2:12" x14ac:dyDescent="0.35">
      <c r="B47" s="58"/>
      <c r="C47" s="39"/>
      <c r="D47" s="39"/>
      <c r="E47" s="39"/>
      <c r="F47" s="39"/>
      <c r="G47" s="39"/>
      <c r="I47" s="52"/>
      <c r="J47" s="149" t="str">
        <f>'Priskorg '!CI45</f>
        <v/>
      </c>
      <c r="K47" s="150"/>
      <c r="L47" s="75" t="str">
        <f>'Priskorg '!CJ45</f>
        <v/>
      </c>
    </row>
    <row r="48" spans="2:12" x14ac:dyDescent="0.35">
      <c r="B48" s="58"/>
      <c r="C48" s="39"/>
      <c r="D48" s="39"/>
      <c r="E48" s="39"/>
      <c r="F48" s="39"/>
      <c r="G48" s="39"/>
      <c r="H48" s="50"/>
      <c r="I48" s="53"/>
      <c r="J48" s="149" t="str">
        <f>'Priskorg '!CI46</f>
        <v/>
      </c>
      <c r="K48" s="150"/>
      <c r="L48" s="75" t="str">
        <f>'Priskorg '!CJ46</f>
        <v/>
      </c>
    </row>
    <row r="49" spans="2:12" ht="14" thickBot="1" x14ac:dyDescent="0.4">
      <c r="B49" s="41"/>
      <c r="C49" s="14"/>
      <c r="D49" s="14"/>
      <c r="E49" s="14"/>
      <c r="F49" s="14"/>
      <c r="G49" s="14"/>
      <c r="H49" s="14"/>
      <c r="I49" s="14"/>
      <c r="J49" s="14"/>
      <c r="K49" s="14"/>
      <c r="L49" s="27"/>
    </row>
    <row r="51" spans="2:12" ht="14" thickBot="1" x14ac:dyDescent="0.4"/>
    <row r="52" spans="2:12" x14ac:dyDescent="0.35">
      <c r="B52" s="166" t="s">
        <v>91</v>
      </c>
      <c r="C52" s="145"/>
      <c r="D52" s="145"/>
      <c r="E52" s="145"/>
      <c r="F52" s="24"/>
      <c r="G52" s="24"/>
      <c r="H52" s="24"/>
      <c r="I52" s="24"/>
      <c r="J52" s="24"/>
      <c r="K52" s="24"/>
      <c r="L52" s="25"/>
    </row>
    <row r="53" spans="2:12" x14ac:dyDescent="0.35">
      <c r="B53" s="42"/>
      <c r="C53" s="131" t="s">
        <v>45</v>
      </c>
      <c r="D53" s="178"/>
      <c r="E53" s="178"/>
      <c r="F53" s="178"/>
      <c r="G53" s="179"/>
      <c r="H53" s="40"/>
      <c r="I53" s="40"/>
      <c r="J53" s="40"/>
      <c r="K53" s="40"/>
      <c r="L53" s="26"/>
    </row>
    <row r="54" spans="2:12" ht="67.5" x14ac:dyDescent="0.35">
      <c r="B54" s="43" t="s">
        <v>12</v>
      </c>
      <c r="C54" s="29" t="s">
        <v>112</v>
      </c>
      <c r="D54" s="29" t="s">
        <v>118</v>
      </c>
      <c r="E54" s="45" t="s">
        <v>117</v>
      </c>
      <c r="F54" s="45" t="s">
        <v>127</v>
      </c>
      <c r="G54" s="45" t="s">
        <v>128</v>
      </c>
      <c r="H54" s="48"/>
      <c r="I54" s="51"/>
      <c r="J54" s="125" t="s">
        <v>41</v>
      </c>
      <c r="K54" s="126"/>
      <c r="L54" s="44" t="s">
        <v>10</v>
      </c>
    </row>
    <row r="55" spans="2:12" x14ac:dyDescent="0.35">
      <c r="B55" s="58"/>
      <c r="C55" s="39"/>
      <c r="D55" s="39"/>
      <c r="E55" s="39"/>
      <c r="F55" s="39"/>
      <c r="G55" s="39"/>
      <c r="I55" s="52"/>
      <c r="J55" s="149" t="str">
        <f>'Priskorg '!CI53</f>
        <v/>
      </c>
      <c r="K55" s="150"/>
      <c r="L55" s="75" t="str">
        <f>'Priskorg '!CJ53</f>
        <v/>
      </c>
    </row>
    <row r="56" spans="2:12" x14ac:dyDescent="0.35">
      <c r="B56" s="58"/>
      <c r="C56" s="39"/>
      <c r="D56" s="39"/>
      <c r="E56" s="39"/>
      <c r="F56" s="39"/>
      <c r="G56" s="39"/>
      <c r="I56" s="52"/>
      <c r="J56" s="149" t="str">
        <f>'Priskorg '!CI54</f>
        <v/>
      </c>
      <c r="K56" s="150"/>
      <c r="L56" s="75" t="str">
        <f>'Priskorg '!CJ54</f>
        <v/>
      </c>
    </row>
    <row r="57" spans="2:12" x14ac:dyDescent="0.35">
      <c r="B57" s="58"/>
      <c r="C57" s="39"/>
      <c r="D57" s="39"/>
      <c r="E57" s="39"/>
      <c r="F57" s="39"/>
      <c r="G57" s="39"/>
      <c r="H57" s="50"/>
      <c r="I57" s="53"/>
      <c r="J57" s="149" t="str">
        <f>'Priskorg '!CI55</f>
        <v/>
      </c>
      <c r="K57" s="150"/>
      <c r="L57" s="75" t="str">
        <f>'Priskorg '!CJ55</f>
        <v/>
      </c>
    </row>
    <row r="58" spans="2:12" ht="14" thickBot="1" x14ac:dyDescent="0.4">
      <c r="B58" s="41"/>
      <c r="C58" s="14"/>
      <c r="D58" s="14"/>
      <c r="E58" s="14"/>
      <c r="F58" s="14"/>
      <c r="G58" s="14"/>
      <c r="H58" s="14"/>
      <c r="I58" s="14"/>
      <c r="J58" s="14"/>
      <c r="K58" s="14"/>
      <c r="L58" s="27"/>
    </row>
    <row r="60" spans="2:12" ht="14" thickBot="1" x14ac:dyDescent="0.4"/>
    <row r="61" spans="2:12" x14ac:dyDescent="0.35">
      <c r="B61" s="166" t="s">
        <v>94</v>
      </c>
      <c r="C61" s="145"/>
      <c r="D61" s="145"/>
      <c r="E61" s="145"/>
      <c r="F61" s="24"/>
      <c r="G61" s="24"/>
      <c r="H61" s="24"/>
      <c r="I61" s="24"/>
      <c r="J61" s="24"/>
      <c r="K61" s="24"/>
      <c r="L61" s="25"/>
    </row>
    <row r="62" spans="2:12" x14ac:dyDescent="0.35">
      <c r="B62" s="42"/>
      <c r="C62" s="131" t="s">
        <v>45</v>
      </c>
      <c r="D62" s="178"/>
      <c r="E62" s="178"/>
      <c r="F62" s="178"/>
      <c r="G62" s="179"/>
      <c r="H62" s="40"/>
      <c r="I62" s="40"/>
      <c r="J62" s="40"/>
      <c r="K62" s="40"/>
      <c r="L62" s="26"/>
    </row>
    <row r="63" spans="2:12" ht="67.5" x14ac:dyDescent="0.35">
      <c r="B63" s="43" t="s">
        <v>12</v>
      </c>
      <c r="C63" s="29" t="s">
        <v>113</v>
      </c>
      <c r="D63" s="29" t="s">
        <v>118</v>
      </c>
      <c r="E63" s="45" t="s">
        <v>117</v>
      </c>
      <c r="F63" s="45" t="s">
        <v>127</v>
      </c>
      <c r="G63" s="108" t="s">
        <v>128</v>
      </c>
      <c r="H63" s="109"/>
      <c r="I63" s="110"/>
      <c r="J63" s="148" t="s">
        <v>41</v>
      </c>
      <c r="K63" s="126"/>
      <c r="L63" s="44" t="s">
        <v>10</v>
      </c>
    </row>
    <row r="64" spans="2:12" x14ac:dyDescent="0.35">
      <c r="B64" s="58"/>
      <c r="C64" s="39"/>
      <c r="D64" s="39"/>
      <c r="E64" s="39"/>
      <c r="F64" s="39"/>
      <c r="G64" s="39"/>
      <c r="I64" s="52"/>
      <c r="J64" s="149" t="str">
        <f>'Priskorg '!CI53</f>
        <v/>
      </c>
      <c r="K64" s="150"/>
      <c r="L64" s="75" t="str">
        <f>'Priskorg '!CJ53</f>
        <v/>
      </c>
    </row>
    <row r="65" spans="2:12" x14ac:dyDescent="0.35">
      <c r="B65" s="58"/>
      <c r="C65" s="39"/>
      <c r="D65" s="39"/>
      <c r="E65" s="39"/>
      <c r="F65" s="39"/>
      <c r="G65" s="39"/>
      <c r="I65" s="52"/>
      <c r="J65" s="149" t="str">
        <f>'Priskorg '!CI54</f>
        <v/>
      </c>
      <c r="K65" s="150"/>
      <c r="L65" s="75" t="str">
        <f>'Priskorg '!CJ54</f>
        <v/>
      </c>
    </row>
    <row r="66" spans="2:12" x14ac:dyDescent="0.35">
      <c r="B66" s="58"/>
      <c r="C66" s="39"/>
      <c r="D66" s="39"/>
      <c r="E66" s="39"/>
      <c r="F66" s="39"/>
      <c r="G66" s="39"/>
      <c r="I66" s="52"/>
      <c r="J66" s="149" t="str">
        <f>'Priskorg '!CI55</f>
        <v/>
      </c>
      <c r="K66" s="150"/>
      <c r="L66" s="75" t="str">
        <f>'Priskorg '!CJ55</f>
        <v/>
      </c>
    </row>
    <row r="67" spans="2:12" ht="14" thickBot="1" x14ac:dyDescent="0.4">
      <c r="B67" s="41"/>
      <c r="C67" s="14"/>
      <c r="D67" s="14"/>
      <c r="E67" s="14"/>
      <c r="F67" s="14"/>
      <c r="G67" s="14"/>
      <c r="H67" s="14"/>
      <c r="I67" s="14"/>
      <c r="J67" s="151"/>
      <c r="K67" s="152"/>
      <c r="L67" s="107"/>
    </row>
    <row r="68" spans="2:12" ht="14.25" customHeight="1" x14ac:dyDescent="0.35"/>
    <row r="69" spans="2:12" ht="14.25" customHeight="1" thickBot="1" x14ac:dyDescent="0.4"/>
    <row r="70" spans="2:12" x14ac:dyDescent="0.35">
      <c r="B70" s="166" t="s">
        <v>95</v>
      </c>
      <c r="C70" s="145"/>
      <c r="D70" s="145"/>
      <c r="E70" s="145"/>
      <c r="F70" s="24"/>
      <c r="G70" s="24"/>
      <c r="H70" s="24"/>
      <c r="I70" s="24"/>
      <c r="J70" s="24"/>
      <c r="K70" s="24"/>
      <c r="L70" s="25"/>
    </row>
    <row r="71" spans="2:12" x14ac:dyDescent="0.35">
      <c r="B71" s="42"/>
      <c r="C71" s="131" t="s">
        <v>45</v>
      </c>
      <c r="D71" s="178"/>
      <c r="E71" s="178"/>
      <c r="F71" s="178"/>
      <c r="G71" s="179"/>
      <c r="H71" s="40"/>
      <c r="I71" s="40"/>
      <c r="J71" s="40"/>
      <c r="K71" s="40"/>
      <c r="L71" s="26"/>
    </row>
    <row r="72" spans="2:12" ht="67.5" x14ac:dyDescent="0.35">
      <c r="B72" s="43" t="s">
        <v>12</v>
      </c>
      <c r="C72" s="29" t="s">
        <v>112</v>
      </c>
      <c r="D72" s="29" t="s">
        <v>118</v>
      </c>
      <c r="E72" s="45" t="s">
        <v>117</v>
      </c>
      <c r="F72" s="45" t="s">
        <v>127</v>
      </c>
      <c r="G72" s="45" t="s">
        <v>128</v>
      </c>
      <c r="J72" s="125" t="s">
        <v>41</v>
      </c>
      <c r="K72" s="126"/>
      <c r="L72" s="44" t="s">
        <v>10</v>
      </c>
    </row>
    <row r="73" spans="2:12" x14ac:dyDescent="0.35">
      <c r="B73" s="58"/>
      <c r="C73" s="39"/>
      <c r="D73" s="39"/>
      <c r="E73" s="39"/>
      <c r="F73" s="39"/>
      <c r="G73" s="39"/>
      <c r="J73" s="123" t="str">
        <f>'Priskorg '!CI73</f>
        <v/>
      </c>
      <c r="K73" s="123"/>
      <c r="L73" s="75" t="str">
        <f>'Priskorg '!CJ73</f>
        <v/>
      </c>
    </row>
    <row r="74" spans="2:12" x14ac:dyDescent="0.35">
      <c r="B74" s="58"/>
      <c r="C74" s="39"/>
      <c r="D74" s="39"/>
      <c r="E74" s="39"/>
      <c r="F74" s="39"/>
      <c r="G74" s="39"/>
      <c r="J74" s="123" t="str">
        <f>'Priskorg '!CI74</f>
        <v/>
      </c>
      <c r="K74" s="123"/>
      <c r="L74" s="75" t="str">
        <f>'Priskorg '!CJ74</f>
        <v/>
      </c>
    </row>
    <row r="75" spans="2:12" x14ac:dyDescent="0.35">
      <c r="B75" s="58"/>
      <c r="C75" s="39"/>
      <c r="D75" s="39"/>
      <c r="E75" s="39"/>
      <c r="F75" s="39"/>
      <c r="G75" s="39"/>
      <c r="J75" s="123" t="str">
        <f>'Priskorg '!CI75</f>
        <v/>
      </c>
      <c r="K75" s="123"/>
      <c r="L75" s="75" t="str">
        <f>'Priskorg '!CJ75</f>
        <v/>
      </c>
    </row>
    <row r="76" spans="2:12" ht="14" thickBot="1" x14ac:dyDescent="0.4">
      <c r="B76" s="41"/>
      <c r="C76" s="14"/>
      <c r="D76" s="14"/>
      <c r="E76" s="14"/>
      <c r="F76" s="14"/>
      <c r="G76" s="14"/>
      <c r="H76" s="14"/>
      <c r="I76" s="14"/>
      <c r="J76" s="14"/>
      <c r="K76" s="14"/>
      <c r="L76" s="27"/>
    </row>
    <row r="78" spans="2:12" ht="14" thickBot="1" x14ac:dyDescent="0.4"/>
    <row r="79" spans="2:12" x14ac:dyDescent="0.35">
      <c r="B79" s="166" t="s">
        <v>96</v>
      </c>
      <c r="C79" s="145"/>
      <c r="D79" s="145"/>
      <c r="E79" s="145"/>
      <c r="F79" s="24"/>
      <c r="G79" s="24"/>
      <c r="H79" s="24"/>
      <c r="I79" s="24"/>
      <c r="J79" s="24"/>
      <c r="K79" s="24"/>
      <c r="L79" s="25"/>
    </row>
    <row r="80" spans="2:12" x14ac:dyDescent="0.35">
      <c r="B80" s="42"/>
      <c r="C80" s="127" t="s">
        <v>45</v>
      </c>
      <c r="D80" s="128"/>
      <c r="E80" s="128"/>
      <c r="F80" s="128"/>
      <c r="G80" s="128"/>
      <c r="H80" s="40"/>
      <c r="I80" s="40"/>
      <c r="J80" s="40"/>
      <c r="K80" s="40"/>
      <c r="L80" s="26"/>
    </row>
    <row r="81" spans="2:12" ht="67.5" x14ac:dyDescent="0.35">
      <c r="B81" s="43" t="s">
        <v>12</v>
      </c>
      <c r="C81" s="29" t="s">
        <v>112</v>
      </c>
      <c r="D81" s="29" t="s">
        <v>118</v>
      </c>
      <c r="E81" s="45" t="s">
        <v>117</v>
      </c>
      <c r="F81" s="45" t="s">
        <v>127</v>
      </c>
      <c r="G81" s="45" t="s">
        <v>128</v>
      </c>
      <c r="J81" s="125" t="s">
        <v>41</v>
      </c>
      <c r="K81" s="126"/>
      <c r="L81" s="44" t="s">
        <v>10</v>
      </c>
    </row>
    <row r="82" spans="2:12" x14ac:dyDescent="0.35">
      <c r="B82" s="58"/>
      <c r="C82" s="39"/>
      <c r="D82" s="39"/>
      <c r="E82" s="39"/>
      <c r="F82" s="39"/>
      <c r="G82" s="39"/>
      <c r="J82" s="123" t="str">
        <f>'Priskorg '!CI82</f>
        <v/>
      </c>
      <c r="K82" s="123"/>
      <c r="L82" s="75" t="str">
        <f>'Priskorg '!CJ82</f>
        <v/>
      </c>
    </row>
    <row r="83" spans="2:12" x14ac:dyDescent="0.35">
      <c r="B83" s="58"/>
      <c r="C83" s="39"/>
      <c r="D83" s="39"/>
      <c r="E83" s="39"/>
      <c r="F83" s="39"/>
      <c r="G83" s="39"/>
      <c r="J83" s="123" t="str">
        <f>'Priskorg '!CI83</f>
        <v/>
      </c>
      <c r="K83" s="123"/>
      <c r="L83" s="75" t="str">
        <f>'Priskorg '!CJ83</f>
        <v/>
      </c>
    </row>
    <row r="84" spans="2:12" x14ac:dyDescent="0.35">
      <c r="B84" s="58"/>
      <c r="C84" s="39"/>
      <c r="D84" s="39"/>
      <c r="E84" s="39"/>
      <c r="F84" s="39"/>
      <c r="G84" s="39"/>
      <c r="J84" s="123" t="str">
        <f>'Priskorg '!CI84</f>
        <v/>
      </c>
      <c r="K84" s="123"/>
      <c r="L84" s="75" t="str">
        <f>'Priskorg '!CJ84</f>
        <v/>
      </c>
    </row>
    <row r="85" spans="2:12" ht="14" thickBot="1" x14ac:dyDescent="0.4">
      <c r="B85" s="41"/>
      <c r="C85" s="14"/>
      <c r="D85" s="14"/>
      <c r="E85" s="14"/>
      <c r="F85" s="14"/>
      <c r="G85" s="14"/>
      <c r="H85" s="14"/>
      <c r="I85" s="14"/>
      <c r="J85" s="14"/>
      <c r="K85" s="14"/>
      <c r="L85" s="27"/>
    </row>
    <row r="87" spans="2:12" ht="14" thickBot="1" x14ac:dyDescent="0.4"/>
    <row r="88" spans="2:12" x14ac:dyDescent="0.35">
      <c r="B88" s="166" t="s">
        <v>97</v>
      </c>
      <c r="C88" s="145"/>
      <c r="D88" s="145"/>
      <c r="E88" s="145"/>
      <c r="F88" s="24"/>
      <c r="G88" s="24"/>
      <c r="H88" s="24"/>
      <c r="I88" s="24"/>
      <c r="J88" s="24"/>
      <c r="K88" s="24"/>
      <c r="L88" s="25"/>
    </row>
    <row r="89" spans="2:12" x14ac:dyDescent="0.35">
      <c r="B89" s="42"/>
      <c r="C89" s="129" t="s">
        <v>45</v>
      </c>
      <c r="D89" s="130"/>
      <c r="E89" s="130"/>
      <c r="F89" s="130"/>
      <c r="G89" s="109"/>
      <c r="H89" s="40"/>
      <c r="I89" s="40"/>
      <c r="J89" s="40"/>
      <c r="K89" s="40"/>
      <c r="L89" s="26"/>
    </row>
    <row r="90" spans="2:12" ht="67.5" x14ac:dyDescent="0.35">
      <c r="B90" s="43" t="s">
        <v>12</v>
      </c>
      <c r="C90" s="29" t="s">
        <v>112</v>
      </c>
      <c r="D90" s="29" t="s">
        <v>118</v>
      </c>
      <c r="E90" s="45" t="s">
        <v>117</v>
      </c>
      <c r="F90" s="45" t="s">
        <v>128</v>
      </c>
      <c r="J90" s="125" t="s">
        <v>41</v>
      </c>
      <c r="K90" s="126"/>
      <c r="L90" s="44" t="s">
        <v>10</v>
      </c>
    </row>
    <row r="91" spans="2:12" x14ac:dyDescent="0.35">
      <c r="B91" s="58"/>
      <c r="C91" s="39"/>
      <c r="D91" s="39"/>
      <c r="E91" s="39"/>
      <c r="F91" s="39"/>
      <c r="J91" s="123" t="str">
        <f>'Priskorg '!CI91</f>
        <v/>
      </c>
      <c r="K91" s="123"/>
      <c r="L91" s="75" t="str">
        <f>'Priskorg '!CJ91</f>
        <v/>
      </c>
    </row>
    <row r="92" spans="2:12" x14ac:dyDescent="0.35">
      <c r="B92" s="58"/>
      <c r="C92" s="39"/>
      <c r="D92" s="39"/>
      <c r="E92" s="39"/>
      <c r="F92" s="39"/>
      <c r="J92" s="123" t="str">
        <f>'Priskorg '!CI92</f>
        <v/>
      </c>
      <c r="K92" s="123"/>
      <c r="L92" s="75" t="str">
        <f>'Priskorg '!CJ92</f>
        <v/>
      </c>
    </row>
    <row r="93" spans="2:12" x14ac:dyDescent="0.35">
      <c r="B93" s="58"/>
      <c r="C93" s="39"/>
      <c r="D93" s="39"/>
      <c r="E93" s="39"/>
      <c r="F93" s="39"/>
      <c r="J93" s="123" t="str">
        <f>'Priskorg '!CI93</f>
        <v/>
      </c>
      <c r="K93" s="123"/>
      <c r="L93" s="75" t="str">
        <f>'Priskorg '!CJ93</f>
        <v/>
      </c>
    </row>
    <row r="94" spans="2:12" ht="14" thickBot="1" x14ac:dyDescent="0.4">
      <c r="B94" s="41"/>
      <c r="C94" s="14"/>
      <c r="D94" s="14"/>
      <c r="E94" s="14"/>
      <c r="F94" s="14"/>
      <c r="G94" s="14"/>
      <c r="H94" s="14"/>
      <c r="I94" s="14"/>
      <c r="J94" s="14"/>
      <c r="K94" s="14"/>
      <c r="L94" s="27"/>
    </row>
    <row r="96" spans="2:12" ht="14" thickBot="1" x14ac:dyDescent="0.4"/>
    <row r="97" spans="2:12" x14ac:dyDescent="0.35">
      <c r="B97" s="166" t="s">
        <v>98</v>
      </c>
      <c r="C97" s="145"/>
      <c r="D97" s="145"/>
      <c r="E97" s="145"/>
      <c r="F97" s="24"/>
      <c r="G97" s="24"/>
      <c r="H97" s="24"/>
      <c r="I97" s="24"/>
      <c r="J97" s="24"/>
      <c r="K97" s="24"/>
      <c r="L97" s="25"/>
    </row>
    <row r="98" spans="2:12" x14ac:dyDescent="0.35">
      <c r="B98" s="42"/>
      <c r="C98" s="131" t="s">
        <v>45</v>
      </c>
      <c r="D98" s="132"/>
      <c r="E98" s="132"/>
      <c r="F98" s="132"/>
      <c r="G98" s="109"/>
      <c r="H98" s="40"/>
      <c r="I98" s="40"/>
      <c r="J98" s="40"/>
      <c r="K98" s="40"/>
      <c r="L98" s="26"/>
    </row>
    <row r="99" spans="2:12" ht="67.5" x14ac:dyDescent="0.35">
      <c r="B99" s="43" t="s">
        <v>12</v>
      </c>
      <c r="C99" s="29" t="s">
        <v>112</v>
      </c>
      <c r="D99" s="29" t="s">
        <v>118</v>
      </c>
      <c r="E99" s="45" t="s">
        <v>117</v>
      </c>
      <c r="F99" s="45" t="s">
        <v>128</v>
      </c>
      <c r="J99" s="125" t="s">
        <v>41</v>
      </c>
      <c r="K99" s="126"/>
      <c r="L99" s="44" t="s">
        <v>10</v>
      </c>
    </row>
    <row r="100" spans="2:12" x14ac:dyDescent="0.35">
      <c r="B100" s="58"/>
      <c r="C100" s="39"/>
      <c r="D100" s="39"/>
      <c r="E100" s="39"/>
      <c r="F100" s="39"/>
      <c r="J100" s="123" t="str">
        <f>'Priskorg '!CI100</f>
        <v/>
      </c>
      <c r="K100" s="123"/>
      <c r="L100" s="75" t="str">
        <f>'Priskorg '!CJ100</f>
        <v/>
      </c>
    </row>
    <row r="101" spans="2:12" x14ac:dyDescent="0.35">
      <c r="B101" s="58"/>
      <c r="C101" s="39"/>
      <c r="D101" s="39"/>
      <c r="E101" s="39"/>
      <c r="F101" s="39"/>
      <c r="J101" s="123" t="str">
        <f>'Priskorg '!CI101</f>
        <v/>
      </c>
      <c r="K101" s="123"/>
      <c r="L101" s="75" t="str">
        <f>'Priskorg '!CJ101</f>
        <v/>
      </c>
    </row>
    <row r="102" spans="2:12" x14ac:dyDescent="0.35">
      <c r="B102" s="58"/>
      <c r="C102" s="39"/>
      <c r="D102" s="39"/>
      <c r="E102" s="39"/>
      <c r="F102" s="39"/>
      <c r="J102" s="123" t="str">
        <f>'Priskorg '!CI102</f>
        <v/>
      </c>
      <c r="K102" s="123"/>
      <c r="L102" s="75" t="str">
        <f>'Priskorg '!CJ102</f>
        <v/>
      </c>
    </row>
    <row r="103" spans="2:12" ht="14" thickBot="1" x14ac:dyDescent="0.4">
      <c r="B103" s="41"/>
      <c r="C103" s="14"/>
      <c r="D103" s="14"/>
      <c r="E103" s="14"/>
      <c r="F103" s="14"/>
      <c r="G103" s="14"/>
      <c r="H103" s="14"/>
      <c r="I103" s="14"/>
      <c r="J103" s="14"/>
      <c r="K103" s="14"/>
      <c r="L103" s="27"/>
    </row>
    <row r="105" spans="2:12" ht="14" thickBot="1" x14ac:dyDescent="0.4"/>
    <row r="106" spans="2:12" x14ac:dyDescent="0.35">
      <c r="B106" s="166" t="s">
        <v>99</v>
      </c>
      <c r="C106" s="145"/>
      <c r="D106" s="145"/>
      <c r="E106" s="145"/>
      <c r="F106" s="24"/>
      <c r="G106" s="24"/>
      <c r="H106" s="24"/>
      <c r="I106" s="24"/>
      <c r="J106" s="24"/>
      <c r="K106" s="24"/>
      <c r="L106" s="25"/>
    </row>
    <row r="107" spans="2:12" x14ac:dyDescent="0.35">
      <c r="B107" s="42"/>
      <c r="C107" s="131" t="s">
        <v>45</v>
      </c>
      <c r="D107" s="132"/>
      <c r="E107" s="132"/>
      <c r="F107" s="132"/>
      <c r="G107" s="109"/>
      <c r="H107" s="40"/>
      <c r="I107" s="40"/>
      <c r="J107" s="40"/>
      <c r="K107" s="40"/>
      <c r="L107" s="26"/>
    </row>
    <row r="108" spans="2:12" ht="55" customHeight="1" x14ac:dyDescent="0.35">
      <c r="B108" s="43" t="s">
        <v>12</v>
      </c>
      <c r="C108" s="29" t="s">
        <v>112</v>
      </c>
      <c r="D108" s="29" t="s">
        <v>118</v>
      </c>
      <c r="E108" s="45" t="s">
        <v>117</v>
      </c>
      <c r="F108" s="45" t="s">
        <v>128</v>
      </c>
      <c r="J108" s="125" t="s">
        <v>41</v>
      </c>
      <c r="K108" s="126"/>
      <c r="L108" s="44" t="s">
        <v>10</v>
      </c>
    </row>
    <row r="109" spans="2:12" x14ac:dyDescent="0.35">
      <c r="B109" s="58"/>
      <c r="C109" s="39"/>
      <c r="D109" s="39"/>
      <c r="E109" s="39"/>
      <c r="F109" s="39"/>
      <c r="J109" s="123" t="str">
        <f>'Priskorg '!CI109</f>
        <v/>
      </c>
      <c r="K109" s="123"/>
      <c r="L109" s="75" t="str">
        <f>'Priskorg '!CJ109</f>
        <v/>
      </c>
    </row>
    <row r="110" spans="2:12" x14ac:dyDescent="0.35">
      <c r="B110" s="58"/>
      <c r="C110" s="39"/>
      <c r="D110" s="39"/>
      <c r="E110" s="39"/>
      <c r="F110" s="39"/>
      <c r="J110" s="123" t="str">
        <f>'Priskorg '!CI110</f>
        <v/>
      </c>
      <c r="K110" s="123"/>
      <c r="L110" s="75" t="str">
        <f>'Priskorg '!CJ110</f>
        <v/>
      </c>
    </row>
    <row r="111" spans="2:12" x14ac:dyDescent="0.35">
      <c r="B111" s="58"/>
      <c r="C111" s="39"/>
      <c r="D111" s="39"/>
      <c r="E111" s="39"/>
      <c r="F111" s="39"/>
      <c r="J111" s="123" t="str">
        <f>'Priskorg '!CI111</f>
        <v/>
      </c>
      <c r="K111" s="123"/>
      <c r="L111" s="75" t="str">
        <f>'Priskorg '!CJ111</f>
        <v/>
      </c>
    </row>
    <row r="112" spans="2:12" ht="14" thickBot="1" x14ac:dyDescent="0.4">
      <c r="B112" s="41"/>
      <c r="C112" s="14"/>
      <c r="D112" s="14"/>
      <c r="E112" s="14"/>
      <c r="F112" s="14"/>
      <c r="G112" s="14"/>
      <c r="H112" s="14"/>
      <c r="I112" s="14"/>
      <c r="J112" s="14"/>
      <c r="K112" s="14"/>
      <c r="L112" s="27"/>
    </row>
    <row r="114" spans="2:12" ht="14" thickBot="1" x14ac:dyDescent="0.4"/>
    <row r="115" spans="2:12" ht="27" customHeight="1" x14ac:dyDescent="0.35">
      <c r="B115" s="144" t="s">
        <v>152</v>
      </c>
      <c r="C115" s="145"/>
      <c r="D115" s="145"/>
      <c r="E115" s="145"/>
      <c r="F115" s="24"/>
      <c r="G115" s="24"/>
      <c r="H115" s="24"/>
      <c r="I115" s="24"/>
      <c r="J115" s="24"/>
      <c r="K115" s="24"/>
      <c r="L115" s="25"/>
    </row>
    <row r="116" spans="2:12" x14ac:dyDescent="0.35">
      <c r="B116" s="42"/>
      <c r="C116" s="131" t="s">
        <v>45</v>
      </c>
      <c r="D116" s="132"/>
      <c r="E116" s="132"/>
      <c r="F116" s="132"/>
      <c r="G116" s="109"/>
      <c r="H116" s="40"/>
      <c r="I116" s="40"/>
      <c r="J116" s="40"/>
      <c r="K116" s="40"/>
      <c r="L116" s="26"/>
    </row>
    <row r="117" spans="2:12" ht="67.5" x14ac:dyDescent="0.35">
      <c r="B117" s="43" t="s">
        <v>12</v>
      </c>
      <c r="C117" s="29" t="s">
        <v>112</v>
      </c>
      <c r="D117" s="29" t="s">
        <v>118</v>
      </c>
      <c r="E117" s="45" t="s">
        <v>117</v>
      </c>
      <c r="F117" s="45" t="s">
        <v>128</v>
      </c>
      <c r="J117" s="125" t="s">
        <v>41</v>
      </c>
      <c r="K117" s="126"/>
      <c r="L117" s="44" t="s">
        <v>10</v>
      </c>
    </row>
    <row r="118" spans="2:12" x14ac:dyDescent="0.35">
      <c r="B118" s="58"/>
      <c r="C118" s="39"/>
      <c r="D118" s="39"/>
      <c r="E118" s="39"/>
      <c r="F118" s="39"/>
      <c r="J118" s="123" t="str">
        <f>'Priskorg '!CI118</f>
        <v/>
      </c>
      <c r="K118" s="123"/>
      <c r="L118" s="75" t="str">
        <f>'Priskorg '!CJ118</f>
        <v/>
      </c>
    </row>
    <row r="119" spans="2:12" x14ac:dyDescent="0.35">
      <c r="B119" s="58"/>
      <c r="C119" s="39"/>
      <c r="D119" s="39"/>
      <c r="E119" s="39"/>
      <c r="F119" s="39"/>
      <c r="J119" s="123" t="str">
        <f>'Priskorg '!CI119</f>
        <v/>
      </c>
      <c r="K119" s="123"/>
      <c r="L119" s="75" t="str">
        <f>'Priskorg '!CJ119</f>
        <v/>
      </c>
    </row>
    <row r="120" spans="2:12" x14ac:dyDescent="0.35">
      <c r="B120" s="58"/>
      <c r="C120" s="39"/>
      <c r="D120" s="39"/>
      <c r="E120" s="39"/>
      <c r="F120" s="39"/>
      <c r="J120" s="123" t="str">
        <f>'Priskorg '!CI120</f>
        <v/>
      </c>
      <c r="K120" s="123"/>
      <c r="L120" s="75" t="str">
        <f>'Priskorg '!CJ120</f>
        <v/>
      </c>
    </row>
    <row r="121" spans="2:12" ht="14" thickBot="1" x14ac:dyDescent="0.4">
      <c r="B121" s="41"/>
      <c r="C121" s="14"/>
      <c r="D121" s="14"/>
      <c r="E121" s="14"/>
      <c r="F121" s="14"/>
      <c r="G121" s="14"/>
      <c r="H121" s="14"/>
      <c r="I121" s="14"/>
      <c r="J121" s="14"/>
      <c r="K121" s="14"/>
      <c r="L121" s="27"/>
    </row>
    <row r="123" spans="2:12" ht="14" thickBot="1" x14ac:dyDescent="0.4"/>
    <row r="124" spans="2:12" ht="27.5" customHeight="1" x14ac:dyDescent="0.35">
      <c r="B124" s="144" t="s">
        <v>153</v>
      </c>
      <c r="C124" s="145"/>
      <c r="D124" s="145"/>
      <c r="E124" s="145"/>
      <c r="F124" s="24"/>
      <c r="G124" s="24"/>
      <c r="H124" s="24"/>
      <c r="I124" s="24"/>
      <c r="J124" s="24"/>
      <c r="K124" s="24"/>
      <c r="L124" s="25"/>
    </row>
    <row r="125" spans="2:12" x14ac:dyDescent="0.35">
      <c r="B125" s="42"/>
      <c r="C125" s="131" t="s">
        <v>45</v>
      </c>
      <c r="D125" s="132"/>
      <c r="E125" s="132"/>
      <c r="F125" s="132"/>
      <c r="G125" s="109"/>
      <c r="H125" s="40"/>
      <c r="I125" s="40"/>
      <c r="J125" s="40"/>
      <c r="K125" s="40"/>
      <c r="L125" s="26"/>
    </row>
    <row r="126" spans="2:12" ht="67.5" x14ac:dyDescent="0.35">
      <c r="B126" s="43" t="s">
        <v>12</v>
      </c>
      <c r="C126" s="29" t="s">
        <v>112</v>
      </c>
      <c r="D126" s="29" t="s">
        <v>118</v>
      </c>
      <c r="E126" s="45" t="s">
        <v>117</v>
      </c>
      <c r="F126" s="45" t="s">
        <v>128</v>
      </c>
      <c r="J126" s="125" t="s">
        <v>41</v>
      </c>
      <c r="K126" s="126"/>
      <c r="L126" s="44" t="s">
        <v>10</v>
      </c>
    </row>
    <row r="127" spans="2:12" x14ac:dyDescent="0.35">
      <c r="B127" s="58"/>
      <c r="C127" s="39"/>
      <c r="D127" s="39"/>
      <c r="E127" s="39"/>
      <c r="F127" s="39"/>
      <c r="J127" s="123" t="str">
        <f>'Priskorg '!CI127</f>
        <v/>
      </c>
      <c r="K127" s="123"/>
      <c r="L127" s="75" t="str">
        <f>'Priskorg '!CJ127</f>
        <v/>
      </c>
    </row>
    <row r="128" spans="2:12" x14ac:dyDescent="0.35">
      <c r="B128" s="58"/>
      <c r="C128" s="39"/>
      <c r="D128" s="39"/>
      <c r="E128" s="39"/>
      <c r="F128" s="39"/>
      <c r="J128" s="123" t="str">
        <f>'Priskorg '!CI128</f>
        <v/>
      </c>
      <c r="K128" s="123"/>
      <c r="L128" s="75" t="str">
        <f>'Priskorg '!CJ128</f>
        <v/>
      </c>
    </row>
    <row r="129" spans="2:12" x14ac:dyDescent="0.35">
      <c r="B129" s="58"/>
      <c r="C129" s="39"/>
      <c r="D129" s="39"/>
      <c r="E129" s="39"/>
      <c r="F129" s="39"/>
      <c r="J129" s="123" t="str">
        <f>'Priskorg '!CI129</f>
        <v/>
      </c>
      <c r="K129" s="123"/>
      <c r="L129" s="75" t="str">
        <f>'Priskorg '!CJ129</f>
        <v/>
      </c>
    </row>
    <row r="130" spans="2:12" ht="14" thickBot="1" x14ac:dyDescent="0.4">
      <c r="B130" s="41"/>
      <c r="C130" s="14"/>
      <c r="D130" s="14"/>
      <c r="E130" s="14"/>
      <c r="F130" s="14"/>
      <c r="G130" s="14"/>
      <c r="H130" s="14"/>
      <c r="I130" s="14"/>
      <c r="J130" s="14"/>
      <c r="K130" s="14"/>
      <c r="L130" s="27"/>
    </row>
    <row r="131" spans="2:12" x14ac:dyDescent="0.35">
      <c r="C131" s="54"/>
      <c r="D131" s="54"/>
      <c r="F131" s="6"/>
    </row>
    <row r="132" spans="2:12" ht="14" thickBot="1" x14ac:dyDescent="0.4">
      <c r="C132" s="54"/>
      <c r="D132" s="54"/>
      <c r="F132" s="6"/>
    </row>
    <row r="133" spans="2:12" ht="32" customHeight="1" x14ac:dyDescent="0.35">
      <c r="B133" s="144" t="s">
        <v>155</v>
      </c>
      <c r="C133" s="145"/>
      <c r="D133" s="145"/>
      <c r="E133" s="145"/>
      <c r="F133" s="24"/>
      <c r="G133" s="24"/>
      <c r="H133" s="24"/>
      <c r="I133" s="24"/>
      <c r="J133" s="24"/>
      <c r="K133" s="24"/>
      <c r="L133" s="25"/>
    </row>
    <row r="134" spans="2:12" x14ac:dyDescent="0.35">
      <c r="B134" s="42"/>
      <c r="C134" s="131" t="s">
        <v>45</v>
      </c>
      <c r="D134" s="132"/>
      <c r="E134" s="132"/>
      <c r="F134" s="132"/>
      <c r="G134" s="109"/>
      <c r="H134" s="40"/>
      <c r="I134" s="40"/>
      <c r="J134" s="40"/>
      <c r="K134" s="40"/>
      <c r="L134" s="26"/>
    </row>
    <row r="135" spans="2:12" ht="67.5" x14ac:dyDescent="0.35">
      <c r="B135" s="43" t="s">
        <v>12</v>
      </c>
      <c r="C135" s="29" t="s">
        <v>112</v>
      </c>
      <c r="D135" s="29" t="s">
        <v>118</v>
      </c>
      <c r="E135" s="45" t="s">
        <v>117</v>
      </c>
      <c r="F135" s="45" t="s">
        <v>128</v>
      </c>
      <c r="J135" s="125" t="s">
        <v>41</v>
      </c>
      <c r="K135" s="126"/>
      <c r="L135" s="44" t="s">
        <v>10</v>
      </c>
    </row>
    <row r="136" spans="2:12" x14ac:dyDescent="0.35">
      <c r="B136" s="58"/>
      <c r="C136" s="39"/>
      <c r="D136" s="39"/>
      <c r="E136" s="39"/>
      <c r="F136" s="39"/>
      <c r="J136" s="123" t="str">
        <f>'Priskorg '!CI136</f>
        <v/>
      </c>
      <c r="K136" s="123"/>
      <c r="L136" s="75" t="str">
        <f>'Priskorg '!CJ136</f>
        <v/>
      </c>
    </row>
    <row r="137" spans="2:12" x14ac:dyDescent="0.35">
      <c r="B137" s="58"/>
      <c r="C137" s="39"/>
      <c r="D137" s="39"/>
      <c r="E137" s="39"/>
      <c r="F137" s="39"/>
      <c r="J137" s="123" t="str">
        <f>'Priskorg '!CI137</f>
        <v/>
      </c>
      <c r="K137" s="123"/>
      <c r="L137" s="75" t="str">
        <f>'Priskorg '!CJ137</f>
        <v/>
      </c>
    </row>
    <row r="138" spans="2:12" x14ac:dyDescent="0.35">
      <c r="B138" s="58"/>
      <c r="C138" s="39"/>
      <c r="D138" s="39"/>
      <c r="E138" s="39"/>
      <c r="F138" s="39"/>
      <c r="J138" s="123" t="str">
        <f>'Priskorg '!CI138</f>
        <v/>
      </c>
      <c r="K138" s="123"/>
      <c r="L138" s="75" t="str">
        <f>'Priskorg '!CJ138</f>
        <v/>
      </c>
    </row>
    <row r="139" spans="2:12" ht="14" thickBot="1" x14ac:dyDescent="0.4">
      <c r="B139" s="41"/>
      <c r="C139" s="14"/>
      <c r="D139" s="14"/>
      <c r="E139" s="14"/>
      <c r="F139" s="14"/>
      <c r="G139" s="14"/>
      <c r="H139" s="14"/>
      <c r="I139" s="14"/>
      <c r="J139" s="14"/>
      <c r="K139" s="14"/>
      <c r="L139" s="27"/>
    </row>
    <row r="140" spans="2:12" x14ac:dyDescent="0.35">
      <c r="B140" s="116">
        <f>SUM(B28:B30,B37:B39,B46:B48,B55:B57,B65:B66,B73:B75,B82:B84,B91:B93,B100:B102,B109:B111,B118:B120,B127:B129,B136:B138)</f>
        <v>0</v>
      </c>
      <c r="C140" s="24"/>
      <c r="D140" s="24"/>
    </row>
    <row r="141" spans="2:12" ht="14" thickBot="1" x14ac:dyDescent="0.4"/>
    <row r="142" spans="2:12" ht="14" thickBot="1" x14ac:dyDescent="0.4">
      <c r="B142" s="62" t="s">
        <v>111</v>
      </c>
      <c r="C142" s="63"/>
      <c r="D142" s="63"/>
      <c r="E142" s="64"/>
      <c r="F142" s="64"/>
      <c r="G142" s="64"/>
      <c r="H142" s="57"/>
      <c r="I142" s="57"/>
      <c r="J142" s="57"/>
      <c r="K142" s="57"/>
      <c r="L142" s="65"/>
    </row>
    <row r="143" spans="2:12" x14ac:dyDescent="0.35">
      <c r="B143" s="59" t="s">
        <v>12</v>
      </c>
      <c r="C143" s="181" t="s">
        <v>28</v>
      </c>
      <c r="D143" s="181"/>
      <c r="E143" s="181"/>
      <c r="F143" s="181"/>
      <c r="G143" s="133"/>
      <c r="H143" s="49"/>
      <c r="J143" s="52"/>
      <c r="K143" s="104" t="s">
        <v>41</v>
      </c>
      <c r="L143" s="61" t="s">
        <v>10</v>
      </c>
    </row>
    <row r="144" spans="2:12" x14ac:dyDescent="0.35">
      <c r="B144" s="58"/>
      <c r="C144" s="141" t="s">
        <v>100</v>
      </c>
      <c r="D144" s="142" t="s">
        <v>51</v>
      </c>
      <c r="E144" s="142" t="s">
        <v>51</v>
      </c>
      <c r="F144" s="142" t="s">
        <v>51</v>
      </c>
      <c r="G144" s="143" t="s">
        <v>51</v>
      </c>
      <c r="K144" s="32" t="str">
        <f>'Priskorg '!CI143</f>
        <v/>
      </c>
      <c r="L144" s="75" t="str">
        <f>'Priskorg '!CJ143</f>
        <v/>
      </c>
    </row>
    <row r="145" spans="2:12" ht="13.5" customHeight="1" x14ac:dyDescent="0.35">
      <c r="B145" s="58"/>
      <c r="C145" s="141" t="s">
        <v>101</v>
      </c>
      <c r="D145" s="142" t="s">
        <v>51</v>
      </c>
      <c r="E145" s="142" t="s">
        <v>51</v>
      </c>
      <c r="F145" s="142" t="s">
        <v>51</v>
      </c>
      <c r="G145" s="143" t="s">
        <v>51</v>
      </c>
      <c r="K145" s="32" t="str">
        <f>'Priskorg '!CI144</f>
        <v/>
      </c>
      <c r="L145" s="75" t="str">
        <f>'Priskorg '!CJ144</f>
        <v/>
      </c>
    </row>
    <row r="146" spans="2:12" ht="13.5" customHeight="1" x14ac:dyDescent="0.35">
      <c r="B146" s="58"/>
      <c r="C146" s="141" t="s">
        <v>102</v>
      </c>
      <c r="D146" s="142" t="s">
        <v>47</v>
      </c>
      <c r="E146" s="142" t="s">
        <v>47</v>
      </c>
      <c r="F146" s="142" t="s">
        <v>47</v>
      </c>
      <c r="G146" s="143" t="s">
        <v>47</v>
      </c>
      <c r="K146" s="32" t="str">
        <f>'Priskorg '!CI145</f>
        <v/>
      </c>
      <c r="L146" s="75" t="str">
        <f>'Priskorg '!CJ145</f>
        <v/>
      </c>
    </row>
    <row r="147" spans="2:12" ht="13.5" customHeight="1" x14ac:dyDescent="0.35">
      <c r="B147" s="58"/>
      <c r="C147" s="141" t="s">
        <v>103</v>
      </c>
      <c r="D147" s="142" t="s">
        <v>48</v>
      </c>
      <c r="E147" s="142" t="s">
        <v>48</v>
      </c>
      <c r="F147" s="142" t="s">
        <v>48</v>
      </c>
      <c r="G147" s="143" t="s">
        <v>48</v>
      </c>
      <c r="K147" s="32" t="str">
        <f>'Priskorg '!CI146</f>
        <v/>
      </c>
      <c r="L147" s="75" t="str">
        <f>'Priskorg '!CJ146</f>
        <v/>
      </c>
    </row>
    <row r="148" spans="2:12" ht="13.5" customHeight="1" x14ac:dyDescent="0.35">
      <c r="B148" s="58"/>
      <c r="C148" s="141" t="s">
        <v>104</v>
      </c>
      <c r="D148" s="142" t="s">
        <v>48</v>
      </c>
      <c r="E148" s="142" t="s">
        <v>48</v>
      </c>
      <c r="F148" s="142" t="s">
        <v>48</v>
      </c>
      <c r="G148" s="143" t="s">
        <v>48</v>
      </c>
      <c r="K148" s="32" t="str">
        <f>'Priskorg '!CI147</f>
        <v/>
      </c>
      <c r="L148" s="75" t="str">
        <f>'Priskorg '!CJ147</f>
        <v/>
      </c>
    </row>
    <row r="149" spans="2:12" ht="13.5" customHeight="1" x14ac:dyDescent="0.35">
      <c r="B149" s="58"/>
      <c r="C149" s="141" t="s">
        <v>105</v>
      </c>
      <c r="D149" s="142" t="s">
        <v>48</v>
      </c>
      <c r="E149" s="142" t="s">
        <v>48</v>
      </c>
      <c r="F149" s="142" t="s">
        <v>48</v>
      </c>
      <c r="G149" s="143" t="s">
        <v>48</v>
      </c>
      <c r="K149" s="32" t="str">
        <f>'Priskorg '!CI148</f>
        <v/>
      </c>
      <c r="L149" s="75" t="str">
        <f>'Priskorg '!CJ148</f>
        <v/>
      </c>
    </row>
    <row r="150" spans="2:12" ht="13.5" customHeight="1" x14ac:dyDescent="0.35">
      <c r="B150" s="58"/>
      <c r="C150" s="141" t="s">
        <v>106</v>
      </c>
      <c r="D150" s="142" t="s">
        <v>48</v>
      </c>
      <c r="E150" s="142" t="s">
        <v>48</v>
      </c>
      <c r="F150" s="142" t="s">
        <v>48</v>
      </c>
      <c r="G150" s="143" t="s">
        <v>48</v>
      </c>
      <c r="K150" s="32" t="str">
        <f>'Priskorg '!CI149</f>
        <v/>
      </c>
      <c r="L150" s="75" t="str">
        <f>'Priskorg '!CJ149</f>
        <v/>
      </c>
    </row>
    <row r="151" spans="2:12" x14ac:dyDescent="0.35">
      <c r="B151" s="58"/>
      <c r="C151" s="141" t="s">
        <v>107</v>
      </c>
      <c r="D151" s="142" t="s">
        <v>49</v>
      </c>
      <c r="E151" s="142" t="s">
        <v>49</v>
      </c>
      <c r="F151" s="142" t="s">
        <v>49</v>
      </c>
      <c r="G151" s="143" t="s">
        <v>49</v>
      </c>
      <c r="K151" s="32" t="str">
        <f>'Priskorg '!CI150</f>
        <v/>
      </c>
      <c r="L151" s="75" t="str">
        <f>'Priskorg '!CJ150</f>
        <v/>
      </c>
    </row>
    <row r="152" spans="2:12" x14ac:dyDescent="0.35">
      <c r="B152" s="97"/>
      <c r="C152" s="97"/>
      <c r="D152" s="97"/>
      <c r="E152" s="97"/>
      <c r="F152" s="97"/>
      <c r="G152" s="97"/>
      <c r="L152" s="103"/>
    </row>
    <row r="153" spans="2:12" ht="14" thickBot="1" x14ac:dyDescent="0.4">
      <c r="B153" s="14"/>
    </row>
    <row r="154" spans="2:12" ht="13.5" customHeight="1" thickBot="1" x14ac:dyDescent="0.4">
      <c r="B154" s="62" t="s">
        <v>110</v>
      </c>
      <c r="C154" s="63"/>
      <c r="D154" s="63"/>
      <c r="E154" s="64"/>
      <c r="F154" s="64"/>
      <c r="G154" s="64"/>
      <c r="H154" s="64"/>
      <c r="I154" s="64"/>
      <c r="J154" s="64"/>
      <c r="K154" s="57"/>
      <c r="L154" s="65"/>
    </row>
    <row r="155" spans="2:12" ht="13.5" customHeight="1" x14ac:dyDescent="0.35">
      <c r="B155" s="59" t="s">
        <v>12</v>
      </c>
      <c r="C155" s="181" t="s">
        <v>28</v>
      </c>
      <c r="D155" s="181"/>
      <c r="E155" s="181"/>
      <c r="F155" s="181"/>
      <c r="G155" s="181"/>
      <c r="K155" s="60" t="s">
        <v>41</v>
      </c>
      <c r="L155" s="61" t="s">
        <v>10</v>
      </c>
    </row>
    <row r="156" spans="2:12" ht="13.5" customHeight="1" x14ac:dyDescent="0.35">
      <c r="B156" s="58"/>
      <c r="C156" s="141" t="s">
        <v>108</v>
      </c>
      <c r="D156" s="142" t="s">
        <v>50</v>
      </c>
      <c r="E156" s="142" t="s">
        <v>50</v>
      </c>
      <c r="F156" s="142" t="s">
        <v>50</v>
      </c>
      <c r="G156" s="143" t="s">
        <v>50</v>
      </c>
      <c r="K156" s="32" t="str">
        <f>'Priskorg '!CI156</f>
        <v/>
      </c>
      <c r="L156" s="75" t="str">
        <f>'Priskorg '!CJ156</f>
        <v/>
      </c>
    </row>
    <row r="157" spans="2:12" ht="13.5" customHeight="1" x14ac:dyDescent="0.35">
      <c r="B157" s="58"/>
      <c r="C157" s="141" t="s">
        <v>109</v>
      </c>
      <c r="D157" s="142" t="s">
        <v>50</v>
      </c>
      <c r="E157" s="142" t="s">
        <v>50</v>
      </c>
      <c r="F157" s="142" t="s">
        <v>50</v>
      </c>
      <c r="G157" s="143" t="s">
        <v>50</v>
      </c>
      <c r="K157" s="32" t="str">
        <f>'Priskorg '!CI157</f>
        <v/>
      </c>
      <c r="L157" s="75" t="str">
        <f>'Priskorg '!CJ157</f>
        <v/>
      </c>
    </row>
    <row r="159" spans="2:12" ht="14" thickBot="1" x14ac:dyDescent="0.4"/>
    <row r="160" spans="2:12" ht="14" thickBot="1" x14ac:dyDescent="0.4">
      <c r="B160" s="62" t="s">
        <v>132</v>
      </c>
      <c r="C160" s="63"/>
      <c r="D160" s="63"/>
      <c r="E160" s="64"/>
      <c r="F160" s="64"/>
      <c r="G160" s="64"/>
      <c r="H160" s="64"/>
      <c r="I160" s="64"/>
      <c r="J160" s="64"/>
      <c r="K160" s="57"/>
      <c r="L160" s="65"/>
    </row>
    <row r="161" spans="2:12" ht="27" x14ac:dyDescent="0.35">
      <c r="B161" s="92" t="s">
        <v>133</v>
      </c>
      <c r="C161" s="181" t="s">
        <v>157</v>
      </c>
      <c r="D161" s="181"/>
      <c r="E161" s="181"/>
      <c r="F161" s="181"/>
      <c r="G161" s="181"/>
      <c r="H161" s="133" t="s">
        <v>35</v>
      </c>
      <c r="I161" s="134"/>
      <c r="J161" s="135"/>
      <c r="K161" s="60"/>
      <c r="L161" s="61" t="s">
        <v>10</v>
      </c>
    </row>
    <row r="162" spans="2:12" ht="13.5" customHeight="1" x14ac:dyDescent="0.35">
      <c r="B162" s="58"/>
      <c r="C162" s="136" t="s">
        <v>134</v>
      </c>
      <c r="D162" s="137"/>
      <c r="E162" s="137"/>
      <c r="F162" s="137"/>
      <c r="G162" s="138"/>
      <c r="H162" s="120"/>
      <c r="I162" s="121"/>
      <c r="J162" s="122"/>
      <c r="K162" s="32"/>
      <c r="L162" s="75" t="str">
        <f>'Priskorg '!CJ163</f>
        <v/>
      </c>
    </row>
    <row r="163" spans="2:12" ht="13.5" customHeight="1" x14ac:dyDescent="0.35">
      <c r="B163" s="58"/>
      <c r="C163" s="136" t="s">
        <v>135</v>
      </c>
      <c r="D163" s="137"/>
      <c r="E163" s="137"/>
      <c r="F163" s="137"/>
      <c r="G163" s="138"/>
      <c r="H163" s="120"/>
      <c r="I163" s="121"/>
      <c r="J163" s="122"/>
      <c r="K163" s="32"/>
      <c r="L163" s="75" t="str">
        <f>'Priskorg '!CJ164</f>
        <v/>
      </c>
    </row>
    <row r="164" spans="2:12" x14ac:dyDescent="0.35">
      <c r="B164" s="58"/>
      <c r="C164" s="136" t="s">
        <v>136</v>
      </c>
      <c r="D164" s="137"/>
      <c r="E164" s="137"/>
      <c r="F164" s="137"/>
      <c r="G164" s="138"/>
      <c r="H164" s="120"/>
      <c r="I164" s="121"/>
      <c r="J164" s="122"/>
      <c r="K164" s="32"/>
      <c r="L164" s="75" t="str">
        <f>'Priskorg '!CJ165</f>
        <v/>
      </c>
    </row>
    <row r="165" spans="2:12" x14ac:dyDescent="0.35">
      <c r="B165" s="58"/>
      <c r="C165" s="136" t="s">
        <v>137</v>
      </c>
      <c r="D165" s="137"/>
      <c r="E165" s="137"/>
      <c r="F165" s="137"/>
      <c r="G165" s="138"/>
      <c r="H165" s="120"/>
      <c r="I165" s="121"/>
      <c r="J165" s="122"/>
      <c r="K165" s="32"/>
      <c r="L165" s="75" t="str">
        <f>'Priskorg '!CJ166</f>
        <v/>
      </c>
    </row>
    <row r="166" spans="2:12" x14ac:dyDescent="0.35">
      <c r="B166" s="58"/>
      <c r="C166" s="136" t="s">
        <v>138</v>
      </c>
      <c r="D166" s="137"/>
      <c r="E166" s="137"/>
      <c r="F166" s="137"/>
      <c r="G166" s="138"/>
      <c r="H166" s="120"/>
      <c r="I166" s="121"/>
      <c r="J166" s="122"/>
      <c r="K166" s="32"/>
      <c r="L166" s="75" t="str">
        <f>'Priskorg '!CJ167</f>
        <v/>
      </c>
    </row>
    <row r="167" spans="2:12" x14ac:dyDescent="0.35">
      <c r="B167" s="58"/>
      <c r="C167" s="136" t="s">
        <v>139</v>
      </c>
      <c r="D167" s="137"/>
      <c r="E167" s="137"/>
      <c r="F167" s="137"/>
      <c r="G167" s="138"/>
      <c r="H167" s="120"/>
      <c r="I167" s="121"/>
      <c r="J167" s="122"/>
      <c r="K167" s="32"/>
      <c r="L167" s="75" t="str">
        <f>'Priskorg '!CJ168</f>
        <v/>
      </c>
    </row>
    <row r="168" spans="2:12" x14ac:dyDescent="0.35">
      <c r="B168" s="58"/>
      <c r="C168" s="136" t="s">
        <v>140</v>
      </c>
      <c r="D168" s="137"/>
      <c r="E168" s="137"/>
      <c r="F168" s="137"/>
      <c r="G168" s="138"/>
      <c r="H168" s="120"/>
      <c r="I168" s="121"/>
      <c r="J168" s="122"/>
      <c r="K168" s="32"/>
      <c r="L168" s="75" t="str">
        <f>'Priskorg '!CJ169</f>
        <v/>
      </c>
    </row>
    <row r="171" spans="2:12" ht="20" x14ac:dyDescent="0.4">
      <c r="C171" s="13" t="s">
        <v>372</v>
      </c>
    </row>
    <row r="173" spans="2:12" ht="17.5" x14ac:dyDescent="0.45">
      <c r="C173" s="123" t="str">
        <f>'Priskorg '!B186</f>
        <v>Vinnande anbud</v>
      </c>
      <c r="D173" s="124"/>
      <c r="E173" s="124"/>
      <c r="F173" s="124"/>
      <c r="G173" s="124"/>
      <c r="H173" s="124"/>
      <c r="J173" s="12" t="s">
        <v>2</v>
      </c>
      <c r="K173" s="139">
        <f>'Priskorg '!AX190</f>
        <v>0</v>
      </c>
      <c r="L173" s="140"/>
    </row>
    <row r="174" spans="2:12" ht="17.5" x14ac:dyDescent="0.45">
      <c r="C174" s="123" t="str">
        <f>'Priskorg '!B187</f>
        <v/>
      </c>
      <c r="D174" s="124"/>
      <c r="E174" s="124"/>
      <c r="F174" s="124"/>
      <c r="G174" s="124"/>
      <c r="H174" s="124"/>
      <c r="J174" s="12"/>
      <c r="K174" s="105"/>
      <c r="L174"/>
    </row>
    <row r="175" spans="2:12" ht="17.5" x14ac:dyDescent="0.45">
      <c r="C175" s="123" t="str">
        <f>'Priskorg '!B188</f>
        <v/>
      </c>
      <c r="D175" s="124"/>
      <c r="E175" s="124"/>
      <c r="F175" s="124"/>
      <c r="G175" s="124"/>
      <c r="H175" s="124"/>
      <c r="J175" s="12"/>
      <c r="K175" s="105"/>
    </row>
    <row r="176" spans="2:12" ht="17.5" x14ac:dyDescent="0.45">
      <c r="C176" s="123" t="str">
        <f>'Priskorg '!B189</f>
        <v/>
      </c>
      <c r="D176" s="124"/>
      <c r="E176" s="124"/>
      <c r="F176" s="124"/>
      <c r="G176" s="124"/>
      <c r="H176" s="124"/>
      <c r="J176" s="12"/>
      <c r="K176" s="105"/>
    </row>
    <row r="177" spans="3:11" ht="17.5" x14ac:dyDescent="0.45">
      <c r="C177" s="123" t="str">
        <f>'Priskorg '!B190</f>
        <v/>
      </c>
      <c r="D177" s="124"/>
      <c r="E177" s="124"/>
      <c r="F177" s="124"/>
      <c r="G177" s="124"/>
      <c r="H177" s="124"/>
      <c r="J177" s="12"/>
      <c r="K177" s="105"/>
    </row>
    <row r="179" spans="3:11" ht="20" x14ac:dyDescent="0.4">
      <c r="C179" s="13" t="s">
        <v>3</v>
      </c>
      <c r="D179" s="13"/>
    </row>
    <row r="181" spans="3:11" x14ac:dyDescent="0.35">
      <c r="C181" s="3" t="s">
        <v>4</v>
      </c>
      <c r="F181" s="180" t="str">
        <f>'Priskorg '!B194</f>
        <v/>
      </c>
      <c r="G181" s="160"/>
      <c r="K181" s="8">
        <f>'Priskorg '!Z194</f>
        <v>0</v>
      </c>
    </row>
    <row r="182" spans="3:11" x14ac:dyDescent="0.35">
      <c r="C182" s="3" t="s">
        <v>5</v>
      </c>
      <c r="F182" s="180" t="str">
        <f>'Priskorg '!B195</f>
        <v/>
      </c>
      <c r="G182" s="160"/>
      <c r="K182" s="8">
        <f>'Priskorg '!Z195</f>
        <v>0</v>
      </c>
    </row>
    <row r="183" spans="3:11" x14ac:dyDescent="0.35">
      <c r="C183" s="3" t="s">
        <v>6</v>
      </c>
      <c r="F183" s="180" t="str">
        <f>'Priskorg '!B196</f>
        <v/>
      </c>
      <c r="G183" s="160"/>
      <c r="K183" s="8">
        <f>'Priskorg '!Z196</f>
        <v>0</v>
      </c>
    </row>
    <row r="184" spans="3:11" x14ac:dyDescent="0.35">
      <c r="C184" s="3" t="s">
        <v>42</v>
      </c>
      <c r="F184" s="180" t="str">
        <f>'Priskorg '!B197</f>
        <v/>
      </c>
      <c r="G184" s="160"/>
      <c r="K184" s="8">
        <f>'Priskorg '!Z197</f>
        <v>0</v>
      </c>
    </row>
    <row r="185" spans="3:11" x14ac:dyDescent="0.35">
      <c r="C185" s="3" t="s">
        <v>43</v>
      </c>
      <c r="F185" s="180" t="str">
        <f>'Priskorg '!B198</f>
        <v/>
      </c>
      <c r="G185" s="160"/>
      <c r="K185" s="8">
        <f>'Priskorg '!Z198</f>
        <v>0</v>
      </c>
    </row>
    <row r="186" spans="3:11" x14ac:dyDescent="0.35">
      <c r="C186" s="3" t="s">
        <v>44</v>
      </c>
      <c r="F186" s="180" t="str">
        <f>'Priskorg '!B199</f>
        <v/>
      </c>
      <c r="G186" s="160"/>
      <c r="K186" s="8">
        <f>'Priskorg '!Z199</f>
        <v>0</v>
      </c>
    </row>
    <row r="187" spans="3:11" x14ac:dyDescent="0.35">
      <c r="C187" s="3" t="s">
        <v>53</v>
      </c>
      <c r="F187" s="180" t="str">
        <f>'Priskorg '!B200</f>
        <v/>
      </c>
      <c r="G187" s="160"/>
      <c r="K187" s="8">
        <f>'Priskorg '!Z200</f>
        <v>0</v>
      </c>
    </row>
    <row r="189" spans="3:11" x14ac:dyDescent="0.35">
      <c r="C189" s="3" t="s">
        <v>40</v>
      </c>
      <c r="J189" s="15">
        <v>1</v>
      </c>
    </row>
    <row r="192" spans="3:11" x14ac:dyDescent="0.35">
      <c r="C192" s="3" t="s">
        <v>7</v>
      </c>
      <c r="H192" s="3" t="s">
        <v>8</v>
      </c>
    </row>
    <row r="196" spans="3:9" ht="14" thickBot="1" x14ac:dyDescent="0.4">
      <c r="C196" s="14"/>
      <c r="D196" s="14"/>
      <c r="H196" s="14"/>
      <c r="I196" s="14"/>
    </row>
    <row r="199" spans="3:9" x14ac:dyDescent="0.35">
      <c r="C199" s="3" t="s">
        <v>9</v>
      </c>
      <c r="H199" s="3" t="s">
        <v>9</v>
      </c>
    </row>
  </sheetData>
  <sheetProtection algorithmName="SHA-512" hashValue="haufyzr/F2mBx9nClEhEG/wH9nYLJpUeE+1AUw5hL23fl7AD6PTMRjk01bSUP3MNY0ZyktaU8krMKcmINZNVGQ==" saltValue="U4gIPbSyadmJ9NAX3fSBBg==" spinCount="100000" sheet="1" formatColumns="0" formatRows="0"/>
  <protectedRanges>
    <protectedRange sqref="J2:L4 H13 J189 D7:F18 D21:F21" name="Huvud"/>
    <protectedRange sqref="B28:G30 B37:G39 B46:G48 B55:G57 B64:G66 B73:G75 B82:G84 B91:F93 B100:F102 B109:F111 B118:F120 B127:F129 B136:F138" name="Produkter"/>
    <protectedRange sqref="B144:B151 B156:B157 B162:B168 H162:J168 H144:J152" name="Tillbehör"/>
  </protectedRanges>
  <sortState xmlns:xlrd2="http://schemas.microsoft.com/office/spreadsheetml/2017/richdata2" ref="C156:G157">
    <sortCondition ref="C156:C157"/>
  </sortState>
  <mergeCells count="140">
    <mergeCell ref="B34:E34"/>
    <mergeCell ref="B70:E70"/>
    <mergeCell ref="F182:G182"/>
    <mergeCell ref="F183:G183"/>
    <mergeCell ref="F184:G184"/>
    <mergeCell ref="F185:G185"/>
    <mergeCell ref="F186:G186"/>
    <mergeCell ref="C134:F134"/>
    <mergeCell ref="B124:E124"/>
    <mergeCell ref="C161:G161"/>
    <mergeCell ref="C175:H175"/>
    <mergeCell ref="C176:H176"/>
    <mergeCell ref="C177:H177"/>
    <mergeCell ref="C62:G62"/>
    <mergeCell ref="B61:E61"/>
    <mergeCell ref="C71:G71"/>
    <mergeCell ref="B88:E88"/>
    <mergeCell ref="C174:H174"/>
    <mergeCell ref="H165:J165"/>
    <mergeCell ref="C166:G166"/>
    <mergeCell ref="C167:G167"/>
    <mergeCell ref="C168:G168"/>
    <mergeCell ref="H164:J164"/>
    <mergeCell ref="H163:J163"/>
    <mergeCell ref="F187:G187"/>
    <mergeCell ref="C143:G143"/>
    <mergeCell ref="C144:G144"/>
    <mergeCell ref="C145:G145"/>
    <mergeCell ref="F181:G181"/>
    <mergeCell ref="C155:G155"/>
    <mergeCell ref="C148:G148"/>
    <mergeCell ref="C149:G149"/>
    <mergeCell ref="C150:G150"/>
    <mergeCell ref="C163:G163"/>
    <mergeCell ref="C164:G164"/>
    <mergeCell ref="C165:G165"/>
    <mergeCell ref="J36:K36"/>
    <mergeCell ref="J81:K81"/>
    <mergeCell ref="J82:K82"/>
    <mergeCell ref="J83:K83"/>
    <mergeCell ref="J108:K108"/>
    <mergeCell ref="J109:K109"/>
    <mergeCell ref="B106:E106"/>
    <mergeCell ref="J126:K126"/>
    <mergeCell ref="J127:K127"/>
    <mergeCell ref="B97:E97"/>
    <mergeCell ref="C44:G44"/>
    <mergeCell ref="C53:G53"/>
    <mergeCell ref="J128:K128"/>
    <mergeCell ref="B115:E115"/>
    <mergeCell ref="J117:K117"/>
    <mergeCell ref="J118:K118"/>
    <mergeCell ref="J119:K119"/>
    <mergeCell ref="J120:K120"/>
    <mergeCell ref="C116:F116"/>
    <mergeCell ref="C125:F125"/>
    <mergeCell ref="J110:K110"/>
    <mergeCell ref="J111:K111"/>
    <mergeCell ref="J29:K29"/>
    <mergeCell ref="D15:F15"/>
    <mergeCell ref="J65:K65"/>
    <mergeCell ref="J66:K66"/>
    <mergeCell ref="J39:K39"/>
    <mergeCell ref="B43:E43"/>
    <mergeCell ref="J47:K47"/>
    <mergeCell ref="J48:K48"/>
    <mergeCell ref="C157:G157"/>
    <mergeCell ref="J63:K63"/>
    <mergeCell ref="J73:K73"/>
    <mergeCell ref="J74:K74"/>
    <mergeCell ref="J75:K75"/>
    <mergeCell ref="B79:E79"/>
    <mergeCell ref="B52:E52"/>
    <mergeCell ref="J72:K72"/>
    <mergeCell ref="J92:K92"/>
    <mergeCell ref="J93:K93"/>
    <mergeCell ref="J84:K84"/>
    <mergeCell ref="D16:F18"/>
    <mergeCell ref="C26:G26"/>
    <mergeCell ref="J45:K45"/>
    <mergeCell ref="J64:K64"/>
    <mergeCell ref="C35:G35"/>
    <mergeCell ref="D12:F12"/>
    <mergeCell ref="B25:E25"/>
    <mergeCell ref="D7:F7"/>
    <mergeCell ref="D8:F8"/>
    <mergeCell ref="D9:F9"/>
    <mergeCell ref="D10:F10"/>
    <mergeCell ref="D11:F11"/>
    <mergeCell ref="D13:F13"/>
    <mergeCell ref="D14:F14"/>
    <mergeCell ref="B23:L23"/>
    <mergeCell ref="J2:L2"/>
    <mergeCell ref="J3:L3"/>
    <mergeCell ref="J4:L4"/>
    <mergeCell ref="J27:K27"/>
    <mergeCell ref="J46:K46"/>
    <mergeCell ref="J99:K99"/>
    <mergeCell ref="J100:K100"/>
    <mergeCell ref="J101:K101"/>
    <mergeCell ref="J102:K102"/>
    <mergeCell ref="J67:K67"/>
    <mergeCell ref="J54:K54"/>
    <mergeCell ref="J55:K55"/>
    <mergeCell ref="J56:K56"/>
    <mergeCell ref="J57:K57"/>
    <mergeCell ref="H13:L20"/>
    <mergeCell ref="J30:K30"/>
    <mergeCell ref="J37:K37"/>
    <mergeCell ref="J38:K38"/>
    <mergeCell ref="I7:L7"/>
    <mergeCell ref="I8:L8"/>
    <mergeCell ref="I11:L11"/>
    <mergeCell ref="I10:L10"/>
    <mergeCell ref="I9:L9"/>
    <mergeCell ref="J28:K28"/>
    <mergeCell ref="H166:J166"/>
    <mergeCell ref="H167:J167"/>
    <mergeCell ref="H168:J168"/>
    <mergeCell ref="C173:H173"/>
    <mergeCell ref="J90:K90"/>
    <mergeCell ref="J91:K91"/>
    <mergeCell ref="C80:G80"/>
    <mergeCell ref="C89:F89"/>
    <mergeCell ref="C98:F98"/>
    <mergeCell ref="C107:F107"/>
    <mergeCell ref="H161:J161"/>
    <mergeCell ref="C162:G162"/>
    <mergeCell ref="H162:J162"/>
    <mergeCell ref="K173:L173"/>
    <mergeCell ref="C156:G156"/>
    <mergeCell ref="C146:G146"/>
    <mergeCell ref="C147:G147"/>
    <mergeCell ref="C151:G151"/>
    <mergeCell ref="J129:K129"/>
    <mergeCell ref="B133:E133"/>
    <mergeCell ref="J135:K135"/>
    <mergeCell ref="J136:K136"/>
    <mergeCell ref="J137:K137"/>
    <mergeCell ref="J138:K138"/>
  </mergeCells>
  <phoneticPr fontId="24" type="noConversion"/>
  <conditionalFormatting sqref="B28:B30">
    <cfRule type="expression" dxfId="63" priority="485">
      <formula>IF($B$140&gt;201,,)</formula>
    </cfRule>
    <cfRule type="expression" dxfId="62" priority="484">
      <formula>"OM($B$145&gt;200)"</formula>
    </cfRule>
  </conditionalFormatting>
  <conditionalFormatting sqref="B37:B39">
    <cfRule type="containsBlanks" dxfId="61" priority="184">
      <formula>LEN(TRIM(B37))=0</formula>
    </cfRule>
    <cfRule type="expression" dxfId="60" priority="183">
      <formula>IF($B$140&gt;201,,)</formula>
    </cfRule>
    <cfRule type="expression" dxfId="59" priority="182">
      <formula>"OM($B$145&gt;200)"</formula>
    </cfRule>
  </conditionalFormatting>
  <conditionalFormatting sqref="B46:B48">
    <cfRule type="containsBlanks" dxfId="58" priority="79">
      <formula>LEN(TRIM(B46))=0</formula>
    </cfRule>
    <cfRule type="expression" dxfId="57" priority="77">
      <formula>"OM($B$145&gt;200)"</formula>
    </cfRule>
    <cfRule type="expression" dxfId="56" priority="78">
      <formula>IF($B$140&gt;201,,)</formula>
    </cfRule>
  </conditionalFormatting>
  <conditionalFormatting sqref="B55:B57">
    <cfRule type="containsBlanks" dxfId="55" priority="74">
      <formula>LEN(TRIM(B55))=0</formula>
    </cfRule>
    <cfRule type="expression" dxfId="54" priority="73">
      <formula>IF($B$140&gt;201,,)</formula>
    </cfRule>
    <cfRule type="expression" dxfId="53" priority="72">
      <formula>"OM($B$145&gt;200)"</formula>
    </cfRule>
  </conditionalFormatting>
  <conditionalFormatting sqref="B64:B66">
    <cfRule type="containsBlanks" dxfId="52" priority="59">
      <formula>LEN(TRIM(B64))=0</formula>
    </cfRule>
    <cfRule type="expression" dxfId="51" priority="58">
      <formula>IF($B$140&gt;201,,)</formula>
    </cfRule>
    <cfRule type="expression" dxfId="50" priority="57">
      <formula>"OM($B$145&gt;200)"</formula>
    </cfRule>
  </conditionalFormatting>
  <conditionalFormatting sqref="B73:B75">
    <cfRule type="containsBlanks" dxfId="49" priority="54">
      <formula>LEN(TRIM(B73))=0</formula>
    </cfRule>
    <cfRule type="expression" dxfId="48" priority="53">
      <formula>IF($B$140&gt;201,,)</formula>
    </cfRule>
    <cfRule type="expression" dxfId="47" priority="52">
      <formula>"OM($B$145&gt;200)"</formula>
    </cfRule>
  </conditionalFormatting>
  <conditionalFormatting sqref="B82:B84">
    <cfRule type="expression" dxfId="46" priority="47">
      <formula>"OM($B$145&gt;200)"</formula>
    </cfRule>
    <cfRule type="expression" dxfId="45" priority="48">
      <formula>IF($B$140&gt;201,,)</formula>
    </cfRule>
    <cfRule type="containsBlanks" dxfId="44" priority="49">
      <formula>LEN(TRIM(B82))=0</formula>
    </cfRule>
  </conditionalFormatting>
  <conditionalFormatting sqref="B91:B93">
    <cfRule type="containsBlanks" dxfId="43" priority="44">
      <formula>LEN(TRIM(B91))=0</formula>
    </cfRule>
    <cfRule type="expression" dxfId="42" priority="43">
      <formula>IF($B$140&gt;201,,)</formula>
    </cfRule>
    <cfRule type="expression" dxfId="41" priority="42">
      <formula>"OM($B$145&gt;200)"</formula>
    </cfRule>
  </conditionalFormatting>
  <conditionalFormatting sqref="B100:B102">
    <cfRule type="expression" dxfId="40" priority="37">
      <formula>"OM($B$145&gt;200)"</formula>
    </cfRule>
    <cfRule type="containsBlanks" dxfId="39" priority="39">
      <formula>LEN(TRIM(B100))=0</formula>
    </cfRule>
    <cfRule type="expression" dxfId="38" priority="38">
      <formula>IF($B$140&gt;201,,)</formula>
    </cfRule>
  </conditionalFormatting>
  <conditionalFormatting sqref="B109:B111">
    <cfRule type="expression" dxfId="37" priority="32">
      <formula>"OM($B$145&gt;200)"</formula>
    </cfRule>
    <cfRule type="expression" dxfId="36" priority="33">
      <formula>IF($B$140&gt;201,,)</formula>
    </cfRule>
    <cfRule type="containsBlanks" dxfId="35" priority="34">
      <formula>LEN(TRIM(B109))=0</formula>
    </cfRule>
  </conditionalFormatting>
  <conditionalFormatting sqref="B118:B120">
    <cfRule type="expression" dxfId="34" priority="27">
      <formula>"OM($B$145&gt;200)"</formula>
    </cfRule>
    <cfRule type="expression" dxfId="33" priority="28">
      <formula>IF($B$140&gt;201,,)</formula>
    </cfRule>
    <cfRule type="containsBlanks" dxfId="32" priority="29">
      <formula>LEN(TRIM(B118))=0</formula>
    </cfRule>
  </conditionalFormatting>
  <conditionalFormatting sqref="B127:B129">
    <cfRule type="containsBlanks" dxfId="31" priority="24">
      <formula>LEN(TRIM(B127))=0</formula>
    </cfRule>
    <cfRule type="expression" dxfId="30" priority="23">
      <formula>IF($B$140&gt;201,,)</formula>
    </cfRule>
    <cfRule type="expression" dxfId="29" priority="22">
      <formula>"OM($B$145&gt;200)"</formula>
    </cfRule>
  </conditionalFormatting>
  <conditionalFormatting sqref="B136:B138">
    <cfRule type="containsBlanks" dxfId="28" priority="19">
      <formula>LEN(TRIM(B136))=0</formula>
    </cfRule>
    <cfRule type="expression" dxfId="27" priority="17">
      <formula>"OM($B$145&gt;200)"</formula>
    </cfRule>
    <cfRule type="expression" dxfId="26" priority="18">
      <formula>IF($B$140&gt;201,,)</formula>
    </cfRule>
  </conditionalFormatting>
  <conditionalFormatting sqref="B140">
    <cfRule type="cellIs" dxfId="25" priority="551" operator="greaterThan">
      <formula>250</formula>
    </cfRule>
    <cfRule type="expression" dxfId="24" priority="552">
      <formula>"OM($B$145&gt;201;$B$140:$B$143)"</formula>
    </cfRule>
  </conditionalFormatting>
  <conditionalFormatting sqref="B162:B168">
    <cfRule type="containsBlanks" dxfId="23" priority="5">
      <formula>LEN(TRIM(B162))=0</formula>
    </cfRule>
  </conditionalFormatting>
  <conditionalFormatting sqref="B28:G30">
    <cfRule type="containsBlanks" dxfId="22" priority="82">
      <formula>LEN(TRIM(B28))=0</formula>
    </cfRule>
  </conditionalFormatting>
  <conditionalFormatting sqref="C91:F93">
    <cfRule type="containsBlanks" dxfId="21" priority="11">
      <formula>LEN(TRIM(C91))=0</formula>
    </cfRule>
  </conditionalFormatting>
  <conditionalFormatting sqref="C100:F102">
    <cfRule type="containsBlanks" dxfId="20" priority="10">
      <formula>LEN(TRIM(C100))=0</formula>
    </cfRule>
  </conditionalFormatting>
  <conditionalFormatting sqref="C109:F111">
    <cfRule type="containsBlanks" dxfId="19" priority="9">
      <formula>LEN(TRIM(C109))=0</formula>
    </cfRule>
  </conditionalFormatting>
  <conditionalFormatting sqref="C118:F120">
    <cfRule type="containsBlanks" dxfId="18" priority="8">
      <formula>LEN(TRIM(C118))=0</formula>
    </cfRule>
  </conditionalFormatting>
  <conditionalFormatting sqref="C127:F129">
    <cfRule type="containsBlanks" dxfId="17" priority="7">
      <formula>LEN(TRIM(C127))=0</formula>
    </cfRule>
  </conditionalFormatting>
  <conditionalFormatting sqref="C136:F138">
    <cfRule type="containsBlanks" dxfId="16" priority="6">
      <formula>LEN(TRIM(C136))=0</formula>
    </cfRule>
  </conditionalFormatting>
  <conditionalFormatting sqref="C37:G39">
    <cfRule type="containsBlanks" dxfId="15" priority="80">
      <formula>LEN(TRIM(C37))=0</formula>
    </cfRule>
  </conditionalFormatting>
  <conditionalFormatting sqref="C46:G48">
    <cfRule type="containsBlanks" dxfId="14" priority="75">
      <formula>LEN(TRIM(C46))=0</formula>
    </cfRule>
  </conditionalFormatting>
  <conditionalFormatting sqref="C55:G57">
    <cfRule type="containsBlanks" dxfId="13" priority="70">
      <formula>LEN(TRIM(C55))=0</formula>
    </cfRule>
  </conditionalFormatting>
  <conditionalFormatting sqref="C64:G66">
    <cfRule type="containsBlanks" dxfId="12" priority="14">
      <formula>LEN(TRIM(C64))=0</formula>
    </cfRule>
  </conditionalFormatting>
  <conditionalFormatting sqref="C73:G75">
    <cfRule type="containsBlanks" dxfId="11" priority="13">
      <formula>LEN(TRIM(C73))=0</formula>
    </cfRule>
  </conditionalFormatting>
  <conditionalFormatting sqref="C82:G84">
    <cfRule type="containsBlanks" dxfId="10" priority="12">
      <formula>LEN(TRIM(C82))=0</formula>
    </cfRule>
  </conditionalFormatting>
  <conditionalFormatting sqref="C173:H173">
    <cfRule type="containsText" dxfId="9" priority="3" operator="containsText" text="Avropet överstiger 500 000 kronor, ">
      <formula>NOT(ISERROR(SEARCH("Avropet överstiger 500 000 kronor, ",C173)))</formula>
    </cfRule>
  </conditionalFormatting>
  <conditionalFormatting sqref="D7:D16">
    <cfRule type="containsBlanks" dxfId="8" priority="1606">
      <formula>LEN(TRIM(D7))=0</formula>
    </cfRule>
  </conditionalFormatting>
  <conditionalFormatting sqref="H13">
    <cfRule type="containsBlanks" dxfId="7" priority="1589">
      <formula>LEN(TRIM(H13))=0</formula>
    </cfRule>
  </conditionalFormatting>
  <conditionalFormatting sqref="I7:I10">
    <cfRule type="beginsWith" dxfId="6" priority="1586" operator="beginsWith" text="Två eller">
      <formula>LEFT(I7,LEN("Två eller"))="Två eller"</formula>
    </cfRule>
    <cfRule type="expression" dxfId="5" priority="1625">
      <formula>IF(#REF!="Kan ej leverera","Sant","Falskt")</formula>
    </cfRule>
  </conditionalFormatting>
  <conditionalFormatting sqref="I11">
    <cfRule type="expression" dxfId="4" priority="1626">
      <formula>IF(P16="Kan ej leverera","Sant","Falskt")</formula>
    </cfRule>
  </conditionalFormatting>
  <conditionalFormatting sqref="I7:L7">
    <cfRule type="containsText" dxfId="3" priority="2" operator="containsText" text="Avropet överstiger 500 000 kronor, ">
      <formula>NOT(ISERROR(SEARCH("Avropet överstiger 500 000 kronor, ",I7)))</formula>
    </cfRule>
  </conditionalFormatting>
  <conditionalFormatting sqref="J2:J4 B144:B151 B156:B157">
    <cfRule type="containsBlanks" dxfId="2" priority="1591">
      <formula>LEN(TRIM(B2))=0</formula>
    </cfRule>
  </conditionalFormatting>
  <conditionalFormatting sqref="K181:K187">
    <cfRule type="cellIs" dxfId="1" priority="1" operator="greaterThan">
      <formula>500000</formula>
    </cfRule>
  </conditionalFormatting>
  <conditionalFormatting sqref="K173:L173">
    <cfRule type="cellIs" dxfId="0" priority="4" operator="greaterThan">
      <formula>500000</formula>
    </cfRule>
  </conditionalFormatting>
  <dataValidations count="11">
    <dataValidation type="list" allowBlank="1" showInputMessage="1" showErrorMessage="1" sqref="J189" xr:uid="{00000000-0002-0000-0000-000001000000}">
      <formula1>"1,2,3,4,5,6,7"</formula1>
    </dataValidation>
    <dataValidation type="whole" operator="greaterThan" allowBlank="1" showInputMessage="1" showErrorMessage="1" sqref="B156:B157 B162:B168 B144:B151" xr:uid="{8D0761FC-96D3-4823-8444-63D32C086837}">
      <formula1>-1</formula1>
    </dataValidation>
    <dataValidation type="whole" allowBlank="1" showInputMessage="1" showErrorMessage="1" errorTitle=" " error="antalet måste vara mindre än 200 exklusive tjänster och produkter" sqref="B140" xr:uid="{DFEEBAE7-700B-48EF-9F1C-3E56B7D2AA14}">
      <formula1>0</formula1>
      <formula2>250</formula2>
    </dataValidation>
    <dataValidation type="whole" allowBlank="1" showInputMessage="1" showErrorMessage="1" errorTitle=" " error="Beställ med siffror. Det totala antal produkter får inte överstiga 250 per avrop exklusive tjänster och tillbehör " sqref="B28:B30 B37:B39 B46:B48 B55:B57 B64:B66 B73:B75 B82:B84 B91:B93 B100:B102 B109:B111 B118:B120 B127:B129 B136:B138" xr:uid="{76583F8B-8566-4B87-89E6-F45F84F8D20A}">
      <formula1>0</formula1>
      <formula2>IF($B$140&gt;250,0)</formula2>
    </dataValidation>
    <dataValidation type="list" allowBlank="1" showInputMessage="1" showErrorMessage="1" sqref="D28:D30 D37:D39 D46:D48 C64:C66 C55:C57 C73:C75 C82:C84 C91:C93 C100:C102 C109:C111 C118:C120 C127:C129 C136:C138" xr:uid="{6F05837F-5D76-4B78-A067-0B56E413676D}">
      <formula1>$AA$10:$AA$13</formula1>
    </dataValidation>
    <dataValidation type="list" allowBlank="1" showInputMessage="1" showErrorMessage="1" sqref="E28:E30 E37:E39 E46:E48 D64:D66 F136:F138 D73:D75 D82:D84 F64:G66 F73:G75 D91:D93 F82:G84 D100:D102 F91:F93 D109:D111 F100:F102 D118:D120 F109:F111 D127:D129 F118:F120 D136:D138 F127:F129 F55:G57 D55:D57" xr:uid="{B1B702D0-8E92-4267-9290-02A749430A3B}">
      <formula1>$AB$10:$AB$11</formula1>
    </dataValidation>
    <dataValidation type="list" allowBlank="1" showInputMessage="1" showErrorMessage="1" sqref="F28:F30 F37:F39 F46:F48 E55:E57 E64:E66 E73:E75 E82:E84 E91:E93 E100:E102 E109:E111 E118:E120 E127:E129 E136:E138" xr:uid="{E7B56481-C48B-4F09-BFA7-D0D0E15B831D}">
      <formula1>$AC$10:$AC$12</formula1>
    </dataValidation>
    <dataValidation type="list" allowBlank="1" showInputMessage="1" showErrorMessage="1" sqref="G28:G30 G37:G39 G46:G48" xr:uid="{9D221BFB-0F39-4FE3-AD6E-F6CD06A1BE4A}">
      <formula1>$AD$10:$AD$13</formula1>
    </dataValidation>
    <dataValidation type="list" allowBlank="1" showInputMessage="1" showErrorMessage="1" sqref="C28:C30" xr:uid="{4BE1E1AF-A2EC-4745-9E55-7C768FB914B2}">
      <formula1>$Z$10:$Z$16</formula1>
    </dataValidation>
    <dataValidation type="list" allowBlank="1" showInputMessage="1" showErrorMessage="1" sqref="C37:C39" xr:uid="{CCEAB8B8-A4A2-4B15-89BE-25FED195FB33}">
      <formula1>$Z$11:$Z$16</formula1>
    </dataValidation>
    <dataValidation type="list" allowBlank="1" showInputMessage="1" showErrorMessage="1" sqref="C46:C48" xr:uid="{5560E840-7C72-4FC0-A71C-AA683EF06658}">
      <formula1>$Z$12:$Z$15</formula1>
    </dataValidation>
  </dataValidations>
  <pageMargins left="0.7" right="0.7" top="0.75" bottom="0.75" header="0.3" footer="0.3"/>
  <pageSetup paperSize="9" scale="59"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J206"/>
  <sheetViews>
    <sheetView zoomScale="55" zoomScaleNormal="39" workbookViewId="0">
      <pane xSplit="1" ySplit="1" topLeftCell="BI2" activePane="bottomRight" state="frozen"/>
      <selection pane="topRight" activeCell="B1" sqref="B1"/>
      <selection pane="bottomLeft" activeCell="A2" sqref="A2"/>
      <selection pane="bottomRight" activeCell="BJ4" sqref="BJ4:BT4"/>
    </sheetView>
  </sheetViews>
  <sheetFormatPr defaultColWidth="9" defaultRowHeight="13.5" x14ac:dyDescent="0.35"/>
  <cols>
    <col min="1" max="1" width="42.08203125" style="3" customWidth="1"/>
    <col min="2" max="12" width="17.83203125" style="3" customWidth="1"/>
    <col min="13" max="13" width="10.1640625" style="3" customWidth="1"/>
    <col min="14" max="15" width="17.83203125" style="3" customWidth="1"/>
    <col min="16" max="19" width="14.5" style="3" customWidth="1"/>
    <col min="20" max="21" width="17.25" style="3" customWidth="1"/>
    <col min="22" max="23" width="14.5" style="3" customWidth="1"/>
    <col min="24" max="24" width="15.75" style="3" customWidth="1"/>
    <col min="25" max="25" width="7.58203125" style="3" customWidth="1"/>
    <col min="26" max="37" width="17.83203125" style="3" customWidth="1"/>
    <col min="38" max="49" width="17.83203125" style="4" customWidth="1"/>
    <col min="50" max="74" width="17.83203125" style="3" customWidth="1"/>
    <col min="75" max="84" width="13.83203125" style="3" customWidth="1"/>
    <col min="85" max="87" width="9" style="3"/>
    <col min="88" max="88" width="13.83203125" style="3" customWidth="1"/>
    <col min="89" max="16384" width="9" style="3"/>
  </cols>
  <sheetData>
    <row r="1" spans="1:88" x14ac:dyDescent="0.35">
      <c r="A1" s="23" t="s">
        <v>1</v>
      </c>
      <c r="B1" s="189" t="s">
        <v>54</v>
      </c>
      <c r="C1" s="190"/>
      <c r="D1" s="190"/>
      <c r="E1" s="190"/>
      <c r="F1" s="190"/>
      <c r="G1" s="190"/>
      <c r="H1" s="190"/>
      <c r="I1" s="190"/>
      <c r="J1" s="190"/>
      <c r="K1" s="190"/>
      <c r="L1" s="191"/>
      <c r="M1" s="101"/>
      <c r="N1" s="185" t="s">
        <v>55</v>
      </c>
      <c r="O1" s="186"/>
      <c r="P1" s="186"/>
      <c r="Q1" s="186"/>
      <c r="R1" s="186"/>
      <c r="S1" s="186"/>
      <c r="T1" s="186"/>
      <c r="U1" s="186"/>
      <c r="V1" s="186"/>
      <c r="W1" s="186"/>
      <c r="X1" s="187"/>
      <c r="Y1" s="96"/>
      <c r="Z1" s="189" t="s">
        <v>224</v>
      </c>
      <c r="AA1" s="190"/>
      <c r="AB1" s="190"/>
      <c r="AC1" s="190"/>
      <c r="AD1" s="190"/>
      <c r="AE1" s="190"/>
      <c r="AF1" s="190"/>
      <c r="AG1" s="190"/>
      <c r="AH1" s="190"/>
      <c r="AI1" s="190"/>
      <c r="AJ1" s="191"/>
      <c r="AK1" s="34"/>
      <c r="AL1" s="185" t="s">
        <v>261</v>
      </c>
      <c r="AM1" s="186"/>
      <c r="AN1" s="186"/>
      <c r="AO1" s="186"/>
      <c r="AP1" s="186"/>
      <c r="AQ1" s="186"/>
      <c r="AR1" s="186"/>
      <c r="AS1" s="186"/>
      <c r="AT1" s="186"/>
      <c r="AU1" s="186"/>
      <c r="AV1" s="187"/>
      <c r="AW1" s="34"/>
      <c r="AX1" s="189" t="s">
        <v>294</v>
      </c>
      <c r="AY1" s="190"/>
      <c r="AZ1" s="190"/>
      <c r="BA1" s="190"/>
      <c r="BB1" s="190"/>
      <c r="BC1" s="190"/>
      <c r="BD1" s="190"/>
      <c r="BE1" s="190"/>
      <c r="BF1" s="190"/>
      <c r="BG1" s="190"/>
      <c r="BH1" s="191"/>
      <c r="BI1" s="34"/>
      <c r="BJ1" s="185" t="s">
        <v>390</v>
      </c>
      <c r="BK1" s="186"/>
      <c r="BL1" s="186"/>
      <c r="BM1" s="186"/>
      <c r="BN1" s="186"/>
      <c r="BO1" s="186"/>
      <c r="BP1" s="186"/>
      <c r="BQ1" s="186"/>
      <c r="BR1" s="186"/>
      <c r="BS1" s="186"/>
      <c r="BT1" s="187"/>
      <c r="BU1" s="34"/>
      <c r="BV1" s="196" t="s">
        <v>350</v>
      </c>
      <c r="BW1" s="197"/>
      <c r="BX1" s="197"/>
      <c r="BY1" s="197"/>
      <c r="BZ1" s="197"/>
      <c r="CA1" s="197"/>
      <c r="CB1" s="197"/>
      <c r="CC1" s="197"/>
      <c r="CD1" s="197"/>
      <c r="CE1" s="197"/>
      <c r="CF1" s="197"/>
    </row>
    <row r="2" spans="1:88" x14ac:dyDescent="0.35">
      <c r="A2" s="23" t="s">
        <v>25</v>
      </c>
      <c r="B2" s="189" t="s">
        <v>56</v>
      </c>
      <c r="C2" s="190"/>
      <c r="D2" s="190"/>
      <c r="E2" s="190"/>
      <c r="F2" s="190"/>
      <c r="G2" s="190"/>
      <c r="H2" s="190"/>
      <c r="I2" s="190"/>
      <c r="J2" s="190"/>
      <c r="K2" s="190"/>
      <c r="L2" s="191"/>
      <c r="M2" s="101"/>
      <c r="N2" s="185" t="s">
        <v>57</v>
      </c>
      <c r="O2" s="186"/>
      <c r="P2" s="186"/>
      <c r="Q2" s="186"/>
      <c r="R2" s="186"/>
      <c r="S2" s="186"/>
      <c r="T2" s="186"/>
      <c r="U2" s="186"/>
      <c r="V2" s="186"/>
      <c r="W2" s="186"/>
      <c r="X2" s="187"/>
      <c r="Y2" s="96"/>
      <c r="Z2" s="189" t="s">
        <v>225</v>
      </c>
      <c r="AA2" s="190"/>
      <c r="AB2" s="190"/>
      <c r="AC2" s="190"/>
      <c r="AD2" s="190"/>
      <c r="AE2" s="190"/>
      <c r="AF2" s="190"/>
      <c r="AG2" s="190"/>
      <c r="AH2" s="190"/>
      <c r="AI2" s="190"/>
      <c r="AJ2" s="191"/>
      <c r="AK2" s="1"/>
      <c r="AL2" s="185" t="s">
        <v>262</v>
      </c>
      <c r="AM2" s="186"/>
      <c r="AN2" s="186"/>
      <c r="AO2" s="186"/>
      <c r="AP2" s="186"/>
      <c r="AQ2" s="186"/>
      <c r="AR2" s="186"/>
      <c r="AS2" s="186"/>
      <c r="AT2" s="186"/>
      <c r="AU2" s="186"/>
      <c r="AV2" s="187"/>
      <c r="AW2" s="1"/>
      <c r="AX2" s="189" t="s">
        <v>295</v>
      </c>
      <c r="AY2" s="190"/>
      <c r="AZ2" s="190"/>
      <c r="BA2" s="190"/>
      <c r="BB2" s="190"/>
      <c r="BC2" s="190"/>
      <c r="BD2" s="190"/>
      <c r="BE2" s="190"/>
      <c r="BF2" s="190"/>
      <c r="BG2" s="190"/>
      <c r="BH2" s="191"/>
      <c r="BI2" s="1"/>
      <c r="BJ2" s="185" t="s">
        <v>330</v>
      </c>
      <c r="BK2" s="186"/>
      <c r="BL2" s="186"/>
      <c r="BM2" s="186"/>
      <c r="BN2" s="186"/>
      <c r="BO2" s="186"/>
      <c r="BP2" s="186"/>
      <c r="BQ2" s="186"/>
      <c r="BR2" s="186"/>
      <c r="BS2" s="186"/>
      <c r="BT2" s="187"/>
      <c r="BU2" s="1"/>
      <c r="BV2" s="196" t="s">
        <v>351</v>
      </c>
      <c r="BW2" s="197"/>
      <c r="BX2" s="197"/>
      <c r="BY2" s="197"/>
      <c r="BZ2" s="197"/>
      <c r="CA2" s="197"/>
      <c r="CB2" s="197"/>
      <c r="CC2" s="197"/>
      <c r="CD2" s="197"/>
      <c r="CE2" s="197"/>
      <c r="CF2" s="197"/>
    </row>
    <row r="3" spans="1:88" x14ac:dyDescent="0.35">
      <c r="A3" s="23" t="s">
        <v>18</v>
      </c>
      <c r="B3" s="189" t="s">
        <v>383</v>
      </c>
      <c r="C3" s="190"/>
      <c r="D3" s="190"/>
      <c r="E3" s="190"/>
      <c r="F3" s="190"/>
      <c r="G3" s="190"/>
      <c r="H3" s="190"/>
      <c r="I3" s="190"/>
      <c r="J3" s="190"/>
      <c r="K3" s="190"/>
      <c r="L3" s="191"/>
      <c r="M3" s="101"/>
      <c r="N3" s="185" t="s">
        <v>394</v>
      </c>
      <c r="O3" s="186"/>
      <c r="P3" s="186"/>
      <c r="Q3" s="186"/>
      <c r="R3" s="186"/>
      <c r="S3" s="186"/>
      <c r="T3" s="186"/>
      <c r="U3" s="186"/>
      <c r="V3" s="186"/>
      <c r="W3" s="186"/>
      <c r="X3" s="187"/>
      <c r="Y3" s="96"/>
      <c r="Z3" s="189" t="s">
        <v>226</v>
      </c>
      <c r="AA3" s="190"/>
      <c r="AB3" s="190"/>
      <c r="AC3" s="190"/>
      <c r="AD3" s="190"/>
      <c r="AE3" s="190"/>
      <c r="AF3" s="190"/>
      <c r="AG3" s="190"/>
      <c r="AH3" s="190"/>
      <c r="AI3" s="190"/>
      <c r="AJ3" s="191"/>
      <c r="AK3" s="1"/>
      <c r="AL3" s="185" t="s">
        <v>263</v>
      </c>
      <c r="AM3" s="186"/>
      <c r="AN3" s="186"/>
      <c r="AO3" s="186"/>
      <c r="AP3" s="186"/>
      <c r="AQ3" s="186"/>
      <c r="AR3" s="186"/>
      <c r="AS3" s="186"/>
      <c r="AT3" s="186"/>
      <c r="AU3" s="186"/>
      <c r="AV3" s="187"/>
      <c r="AW3" s="1"/>
      <c r="AX3" s="189" t="s">
        <v>296</v>
      </c>
      <c r="AY3" s="190"/>
      <c r="AZ3" s="190"/>
      <c r="BA3" s="190"/>
      <c r="BB3" s="190"/>
      <c r="BC3" s="190"/>
      <c r="BD3" s="190"/>
      <c r="BE3" s="190"/>
      <c r="BF3" s="190"/>
      <c r="BG3" s="190"/>
      <c r="BH3" s="191"/>
      <c r="BI3" s="1"/>
      <c r="BJ3" s="185" t="s">
        <v>397</v>
      </c>
      <c r="BK3" s="186"/>
      <c r="BL3" s="186"/>
      <c r="BM3" s="186"/>
      <c r="BN3" s="186"/>
      <c r="BO3" s="186"/>
      <c r="BP3" s="186"/>
      <c r="BQ3" s="186"/>
      <c r="BR3" s="186"/>
      <c r="BS3" s="186"/>
      <c r="BT3" s="187"/>
      <c r="BU3" s="1"/>
      <c r="BV3" s="196" t="s">
        <v>352</v>
      </c>
      <c r="BW3" s="197"/>
      <c r="BX3" s="197"/>
      <c r="BY3" s="197"/>
      <c r="BZ3" s="197"/>
      <c r="CA3" s="197"/>
      <c r="CB3" s="197"/>
      <c r="CC3" s="197"/>
      <c r="CD3" s="197"/>
      <c r="CE3" s="197"/>
      <c r="CF3" s="197"/>
    </row>
    <row r="4" spans="1:88" x14ac:dyDescent="0.35">
      <c r="A4" s="23" t="s">
        <v>19</v>
      </c>
      <c r="B4" s="192" t="s">
        <v>389</v>
      </c>
      <c r="C4" s="193"/>
      <c r="D4" s="193"/>
      <c r="E4" s="193"/>
      <c r="F4" s="193"/>
      <c r="G4" s="193"/>
      <c r="H4" s="193"/>
      <c r="I4" s="193"/>
      <c r="J4" s="193"/>
      <c r="K4" s="193"/>
      <c r="L4" s="194"/>
      <c r="M4" s="101"/>
      <c r="N4" s="185" t="s">
        <v>393</v>
      </c>
      <c r="O4" s="186"/>
      <c r="P4" s="186"/>
      <c r="Q4" s="186"/>
      <c r="R4" s="186"/>
      <c r="S4" s="186"/>
      <c r="T4" s="186"/>
      <c r="U4" s="186"/>
      <c r="V4" s="186"/>
      <c r="W4" s="186"/>
      <c r="X4" s="187"/>
      <c r="Y4" s="96"/>
      <c r="Z4" s="189" t="s">
        <v>227</v>
      </c>
      <c r="AA4" s="190"/>
      <c r="AB4" s="190"/>
      <c r="AC4" s="190"/>
      <c r="AD4" s="190"/>
      <c r="AE4" s="190"/>
      <c r="AF4" s="190"/>
      <c r="AG4" s="190"/>
      <c r="AH4" s="190"/>
      <c r="AI4" s="190"/>
      <c r="AJ4" s="191"/>
      <c r="AK4" s="1"/>
      <c r="AL4" s="185" t="s">
        <v>264</v>
      </c>
      <c r="AM4" s="186"/>
      <c r="AN4" s="186"/>
      <c r="AO4" s="186"/>
      <c r="AP4" s="186"/>
      <c r="AQ4" s="186"/>
      <c r="AR4" s="186"/>
      <c r="AS4" s="186"/>
      <c r="AT4" s="186"/>
      <c r="AU4" s="186"/>
      <c r="AV4" s="187"/>
      <c r="AW4" s="1"/>
      <c r="AX4" s="189" t="s">
        <v>297</v>
      </c>
      <c r="AY4" s="190"/>
      <c r="AZ4" s="190"/>
      <c r="BA4" s="190"/>
      <c r="BB4" s="190"/>
      <c r="BC4" s="190"/>
      <c r="BD4" s="190"/>
      <c r="BE4" s="190"/>
      <c r="BF4" s="190"/>
      <c r="BG4" s="190"/>
      <c r="BH4" s="191"/>
      <c r="BI4" s="1"/>
      <c r="BJ4" s="185" t="s">
        <v>398</v>
      </c>
      <c r="BK4" s="186"/>
      <c r="BL4" s="186"/>
      <c r="BM4" s="186"/>
      <c r="BN4" s="186"/>
      <c r="BO4" s="186"/>
      <c r="BP4" s="186"/>
      <c r="BQ4" s="186"/>
      <c r="BR4" s="186"/>
      <c r="BS4" s="186"/>
      <c r="BT4" s="187"/>
      <c r="BU4" s="1"/>
      <c r="BV4" s="196" t="s">
        <v>395</v>
      </c>
      <c r="BW4" s="197"/>
      <c r="BX4" s="197"/>
      <c r="BY4" s="197"/>
      <c r="BZ4" s="197"/>
      <c r="CA4" s="197"/>
      <c r="CB4" s="197"/>
      <c r="CC4" s="197"/>
      <c r="CD4" s="197"/>
      <c r="CE4" s="197"/>
      <c r="CF4" s="197"/>
    </row>
    <row r="5" spans="1:88" ht="13.5" customHeight="1" x14ac:dyDescent="0.35">
      <c r="A5" s="23" t="s">
        <v>20</v>
      </c>
      <c r="B5" s="195" t="s">
        <v>384</v>
      </c>
      <c r="C5" s="190"/>
      <c r="D5" s="190"/>
      <c r="E5" s="190"/>
      <c r="F5" s="190"/>
      <c r="G5" s="190"/>
      <c r="H5" s="190"/>
      <c r="I5" s="190"/>
      <c r="J5" s="190"/>
      <c r="K5" s="190"/>
      <c r="L5" s="191"/>
      <c r="M5" s="101"/>
      <c r="N5" s="188" t="s">
        <v>392</v>
      </c>
      <c r="O5" s="186"/>
      <c r="P5" s="186"/>
      <c r="Q5" s="186"/>
      <c r="R5" s="186"/>
      <c r="S5" s="186"/>
      <c r="T5" s="186"/>
      <c r="U5" s="186"/>
      <c r="V5" s="186"/>
      <c r="W5" s="186"/>
      <c r="X5" s="187"/>
      <c r="Y5" s="96"/>
      <c r="Z5" s="189" t="s">
        <v>228</v>
      </c>
      <c r="AA5" s="190"/>
      <c r="AB5" s="190"/>
      <c r="AC5" s="190"/>
      <c r="AD5" s="190"/>
      <c r="AE5" s="190"/>
      <c r="AF5" s="190"/>
      <c r="AG5" s="190"/>
      <c r="AH5" s="190"/>
      <c r="AI5" s="190"/>
      <c r="AJ5" s="191"/>
      <c r="AK5" s="1"/>
      <c r="AL5" s="185" t="s">
        <v>265</v>
      </c>
      <c r="AM5" s="186"/>
      <c r="AN5" s="186"/>
      <c r="AO5" s="186"/>
      <c r="AP5" s="186"/>
      <c r="AQ5" s="186"/>
      <c r="AR5" s="186"/>
      <c r="AS5" s="186"/>
      <c r="AT5" s="186"/>
      <c r="AU5" s="186"/>
      <c r="AV5" s="187"/>
      <c r="AW5" s="1"/>
      <c r="AX5" s="195" t="s">
        <v>382</v>
      </c>
      <c r="AY5" s="190"/>
      <c r="AZ5" s="190"/>
      <c r="BA5" s="190"/>
      <c r="BB5" s="190"/>
      <c r="BC5" s="190"/>
      <c r="BD5" s="190"/>
      <c r="BE5" s="190"/>
      <c r="BF5" s="190"/>
      <c r="BG5" s="190"/>
      <c r="BH5" s="191"/>
      <c r="BI5" s="1"/>
      <c r="BJ5" s="188" t="s">
        <v>391</v>
      </c>
      <c r="BK5" s="186"/>
      <c r="BL5" s="186"/>
      <c r="BM5" s="186"/>
      <c r="BN5" s="186"/>
      <c r="BO5" s="186"/>
      <c r="BP5" s="186"/>
      <c r="BQ5" s="186"/>
      <c r="BR5" s="186"/>
      <c r="BS5" s="186"/>
      <c r="BT5" s="187"/>
      <c r="BU5" s="1"/>
      <c r="BV5" s="196" t="s">
        <v>353</v>
      </c>
      <c r="BW5" s="197"/>
      <c r="BX5" s="197"/>
      <c r="BY5" s="197"/>
      <c r="BZ5" s="197"/>
      <c r="CA5" s="197"/>
      <c r="CB5" s="197"/>
      <c r="CC5" s="197"/>
      <c r="CD5" s="197"/>
      <c r="CE5" s="197"/>
      <c r="CF5" s="197"/>
    </row>
    <row r="7" spans="1:88" ht="54" x14ac:dyDescent="0.35">
      <c r="A7" s="9" t="s">
        <v>69</v>
      </c>
      <c r="B7" s="29" t="s">
        <v>10</v>
      </c>
      <c r="C7" s="29" t="s">
        <v>41</v>
      </c>
      <c r="D7" s="29" t="s">
        <v>114</v>
      </c>
      <c r="E7" s="29" t="s">
        <v>115</v>
      </c>
      <c r="F7" s="29" t="s">
        <v>116</v>
      </c>
      <c r="G7" s="29" t="s">
        <v>119</v>
      </c>
      <c r="H7" s="45" t="s">
        <v>120</v>
      </c>
      <c r="I7" s="45" t="s">
        <v>121</v>
      </c>
      <c r="J7" s="45" t="s">
        <v>122</v>
      </c>
      <c r="K7" s="45" t="s">
        <v>123</v>
      </c>
      <c r="L7" s="45" t="s">
        <v>124</v>
      </c>
      <c r="M7" s="102"/>
      <c r="N7" s="29" t="s">
        <v>10</v>
      </c>
      <c r="O7" s="29" t="s">
        <v>41</v>
      </c>
      <c r="P7" s="29" t="s">
        <v>114</v>
      </c>
      <c r="Q7" s="29" t="s">
        <v>115</v>
      </c>
      <c r="R7" s="29" t="s">
        <v>116</v>
      </c>
      <c r="S7" s="29" t="s">
        <v>119</v>
      </c>
      <c r="T7" s="45" t="s">
        <v>120</v>
      </c>
      <c r="U7" s="45" t="s">
        <v>121</v>
      </c>
      <c r="V7" s="45" t="s">
        <v>122</v>
      </c>
      <c r="W7" s="45" t="s">
        <v>123</v>
      </c>
      <c r="X7" s="45" t="s">
        <v>124</v>
      </c>
      <c r="Y7" s="97"/>
      <c r="Z7" s="29" t="s">
        <v>10</v>
      </c>
      <c r="AA7" s="29" t="s">
        <v>41</v>
      </c>
      <c r="AB7" s="29" t="s">
        <v>114</v>
      </c>
      <c r="AC7" s="29" t="s">
        <v>115</v>
      </c>
      <c r="AD7" s="29" t="s">
        <v>116</v>
      </c>
      <c r="AE7" s="29" t="s">
        <v>119</v>
      </c>
      <c r="AF7" s="45" t="s">
        <v>120</v>
      </c>
      <c r="AG7" s="45" t="s">
        <v>121</v>
      </c>
      <c r="AH7" s="45" t="s">
        <v>122</v>
      </c>
      <c r="AI7" s="45" t="s">
        <v>123</v>
      </c>
      <c r="AJ7" s="45" t="s">
        <v>124</v>
      </c>
      <c r="AL7" s="29" t="s">
        <v>10</v>
      </c>
      <c r="AM7" s="29" t="s">
        <v>41</v>
      </c>
      <c r="AN7" s="29" t="s">
        <v>114</v>
      </c>
      <c r="AO7" s="29" t="s">
        <v>115</v>
      </c>
      <c r="AP7" s="29" t="s">
        <v>116</v>
      </c>
      <c r="AQ7" s="29" t="s">
        <v>119</v>
      </c>
      <c r="AR7" s="45" t="s">
        <v>120</v>
      </c>
      <c r="AS7" s="45" t="s">
        <v>121</v>
      </c>
      <c r="AT7" s="45" t="s">
        <v>122</v>
      </c>
      <c r="AU7" s="45" t="s">
        <v>123</v>
      </c>
      <c r="AV7" s="45" t="s">
        <v>124</v>
      </c>
      <c r="AX7" s="29" t="s">
        <v>10</v>
      </c>
      <c r="AY7" s="29" t="s">
        <v>41</v>
      </c>
      <c r="AZ7" s="29" t="s">
        <v>114</v>
      </c>
      <c r="BA7" s="29" t="s">
        <v>115</v>
      </c>
      <c r="BB7" s="29" t="s">
        <v>116</v>
      </c>
      <c r="BC7" s="29" t="s">
        <v>119</v>
      </c>
      <c r="BD7" s="45" t="s">
        <v>120</v>
      </c>
      <c r="BE7" s="45" t="s">
        <v>121</v>
      </c>
      <c r="BF7" s="45" t="s">
        <v>122</v>
      </c>
      <c r="BG7" s="45" t="s">
        <v>123</v>
      </c>
      <c r="BH7" s="45" t="s">
        <v>124</v>
      </c>
      <c r="BI7" s="4"/>
      <c r="BJ7" s="29" t="s">
        <v>10</v>
      </c>
      <c r="BK7" s="29" t="s">
        <v>41</v>
      </c>
      <c r="BL7" s="29" t="s">
        <v>114</v>
      </c>
      <c r="BM7" s="29" t="s">
        <v>115</v>
      </c>
      <c r="BN7" s="29" t="s">
        <v>116</v>
      </c>
      <c r="BO7" s="29" t="s">
        <v>119</v>
      </c>
      <c r="BP7" s="45" t="s">
        <v>120</v>
      </c>
      <c r="BQ7" s="45" t="s">
        <v>121</v>
      </c>
      <c r="BR7" s="45" t="s">
        <v>122</v>
      </c>
      <c r="BS7" s="45" t="s">
        <v>123</v>
      </c>
      <c r="BT7" s="45" t="s">
        <v>124</v>
      </c>
      <c r="BU7" s="4"/>
      <c r="BV7" s="29" t="s">
        <v>10</v>
      </c>
      <c r="BW7" s="29" t="s">
        <v>41</v>
      </c>
      <c r="BX7" s="29" t="s">
        <v>114</v>
      </c>
      <c r="BY7" s="29" t="s">
        <v>115</v>
      </c>
      <c r="BZ7" s="29" t="s">
        <v>116</v>
      </c>
      <c r="CA7" s="29" t="s">
        <v>119</v>
      </c>
      <c r="CB7" s="111" t="s">
        <v>120</v>
      </c>
      <c r="CC7" s="111" t="s">
        <v>121</v>
      </c>
      <c r="CD7" s="111" t="s">
        <v>122</v>
      </c>
      <c r="CE7" s="111" t="s">
        <v>123</v>
      </c>
      <c r="CF7" s="111" t="s">
        <v>124</v>
      </c>
    </row>
    <row r="8" spans="1:88" x14ac:dyDescent="0.35">
      <c r="A8" s="85" t="s">
        <v>82</v>
      </c>
      <c r="B8" s="113">
        <v>2807</v>
      </c>
      <c r="C8" s="112" t="s">
        <v>185</v>
      </c>
      <c r="D8" s="55">
        <v>1</v>
      </c>
      <c r="E8" s="55">
        <v>1</v>
      </c>
      <c r="F8" s="55">
        <v>1</v>
      </c>
      <c r="G8" s="55">
        <v>695</v>
      </c>
      <c r="H8" s="55">
        <v>1</v>
      </c>
      <c r="I8" s="55">
        <v>1</v>
      </c>
      <c r="J8" s="55">
        <v>34</v>
      </c>
      <c r="K8" s="55">
        <v>83</v>
      </c>
      <c r="L8" s="55">
        <v>863</v>
      </c>
      <c r="M8" s="8"/>
      <c r="N8" s="55">
        <v>3348.4</v>
      </c>
      <c r="O8" s="114" t="s">
        <v>187</v>
      </c>
      <c r="P8" s="55">
        <v>0</v>
      </c>
      <c r="Q8" s="55">
        <v>77</v>
      </c>
      <c r="R8" s="55">
        <v>155</v>
      </c>
      <c r="S8" s="55">
        <v>1000</v>
      </c>
      <c r="T8" s="55">
        <v>0</v>
      </c>
      <c r="U8" s="55">
        <v>0</v>
      </c>
      <c r="V8" s="55">
        <v>36.300000000000004</v>
      </c>
      <c r="W8" s="55">
        <v>47.300000000000004</v>
      </c>
      <c r="X8" s="55">
        <v>661.1</v>
      </c>
      <c r="Y8" s="8"/>
      <c r="Z8" s="55">
        <v>3312</v>
      </c>
      <c r="AA8" s="112" t="s">
        <v>187</v>
      </c>
      <c r="AB8" s="55">
        <v>0</v>
      </c>
      <c r="AC8" s="55">
        <v>0</v>
      </c>
      <c r="AD8" s="55">
        <v>0</v>
      </c>
      <c r="AE8" s="55">
        <v>250</v>
      </c>
      <c r="AF8" s="55">
        <v>0</v>
      </c>
      <c r="AG8" s="55">
        <v>0</v>
      </c>
      <c r="AH8" s="55">
        <v>0</v>
      </c>
      <c r="AI8" s="55">
        <v>250</v>
      </c>
      <c r="AJ8" s="55">
        <v>650</v>
      </c>
      <c r="AL8" s="55">
        <v>3835</v>
      </c>
      <c r="AM8" s="112" t="s">
        <v>266</v>
      </c>
      <c r="AN8" s="55">
        <v>0</v>
      </c>
      <c r="AO8" s="55">
        <v>0</v>
      </c>
      <c r="AP8" s="55">
        <v>0</v>
      </c>
      <c r="AQ8" s="55">
        <v>550</v>
      </c>
      <c r="AR8" s="55">
        <v>1</v>
      </c>
      <c r="AS8" s="55">
        <v>2</v>
      </c>
      <c r="AT8" s="55">
        <v>32</v>
      </c>
      <c r="AU8" s="55">
        <v>43</v>
      </c>
      <c r="AV8" s="55">
        <v>287</v>
      </c>
      <c r="AW8" s="8"/>
      <c r="AX8" s="55">
        <v>3260.4</v>
      </c>
      <c r="AY8" s="112" t="s">
        <v>298</v>
      </c>
      <c r="AZ8" s="55">
        <v>0</v>
      </c>
      <c r="BA8" s="55">
        <v>131</v>
      </c>
      <c r="BB8" s="55">
        <v>131</v>
      </c>
      <c r="BC8" s="55">
        <v>655</v>
      </c>
      <c r="BD8" s="55">
        <v>0</v>
      </c>
      <c r="BE8" s="55">
        <v>0</v>
      </c>
      <c r="BF8" s="55">
        <v>29.700000000000003</v>
      </c>
      <c r="BG8" s="55">
        <v>114.4</v>
      </c>
      <c r="BH8" s="55">
        <v>337.70000000000005</v>
      </c>
      <c r="BI8" s="8"/>
      <c r="BJ8" s="55">
        <v>4246</v>
      </c>
      <c r="BK8" s="112" t="s">
        <v>331</v>
      </c>
      <c r="BL8" s="55">
        <v>0</v>
      </c>
      <c r="BM8" s="55">
        <v>0</v>
      </c>
      <c r="BN8" s="55">
        <v>0</v>
      </c>
      <c r="BO8" s="55">
        <v>250</v>
      </c>
      <c r="BP8" s="55">
        <v>0</v>
      </c>
      <c r="BQ8" s="55">
        <v>0</v>
      </c>
      <c r="BR8" s="55">
        <v>125</v>
      </c>
      <c r="BS8" s="55">
        <v>268</v>
      </c>
      <c r="BT8" s="55">
        <v>1339</v>
      </c>
      <c r="BU8" s="8"/>
      <c r="BV8" s="55">
        <v>3891</v>
      </c>
      <c r="BW8" s="112" t="s">
        <v>331</v>
      </c>
      <c r="BX8" s="55">
        <v>0</v>
      </c>
      <c r="BY8" s="55">
        <v>0</v>
      </c>
      <c r="BZ8" s="55">
        <v>0</v>
      </c>
      <c r="CA8" s="55">
        <v>495</v>
      </c>
      <c r="CB8" s="55">
        <v>0</v>
      </c>
      <c r="CC8" s="55">
        <v>0</v>
      </c>
      <c r="CD8" s="55">
        <v>0</v>
      </c>
      <c r="CE8" s="55">
        <v>126</v>
      </c>
      <c r="CF8" s="55">
        <v>732</v>
      </c>
    </row>
    <row r="9" spans="1:88" x14ac:dyDescent="0.35">
      <c r="A9" s="85" t="s">
        <v>83</v>
      </c>
      <c r="B9" s="55">
        <v>3445</v>
      </c>
      <c r="C9" s="112" t="s">
        <v>179</v>
      </c>
      <c r="D9" s="55">
        <v>1</v>
      </c>
      <c r="E9" s="55">
        <v>1</v>
      </c>
      <c r="F9" s="55">
        <v>1</v>
      </c>
      <c r="G9" s="55">
        <v>695</v>
      </c>
      <c r="H9" s="55">
        <v>1</v>
      </c>
      <c r="I9" s="55">
        <v>1</v>
      </c>
      <c r="J9" s="55">
        <v>53</v>
      </c>
      <c r="K9" s="55">
        <v>83</v>
      </c>
      <c r="L9" s="55">
        <v>863</v>
      </c>
      <c r="M9" s="8"/>
      <c r="N9" s="55">
        <v>3938.0000000000005</v>
      </c>
      <c r="O9" s="114" t="s">
        <v>188</v>
      </c>
      <c r="P9" s="55">
        <v>0</v>
      </c>
      <c r="Q9" s="55">
        <v>85</v>
      </c>
      <c r="R9" s="55">
        <v>169</v>
      </c>
      <c r="S9" s="55">
        <v>1000</v>
      </c>
      <c r="T9" s="55">
        <v>0</v>
      </c>
      <c r="U9" s="55">
        <v>0</v>
      </c>
      <c r="V9" s="55">
        <v>55.000000000000007</v>
      </c>
      <c r="W9" s="55">
        <v>61.600000000000009</v>
      </c>
      <c r="X9" s="55">
        <v>645.70000000000005</v>
      </c>
      <c r="Y9" s="8"/>
      <c r="Z9" s="55">
        <v>3945</v>
      </c>
      <c r="AA9" s="112" t="s">
        <v>188</v>
      </c>
      <c r="AB9" s="55">
        <v>0</v>
      </c>
      <c r="AC9" s="55">
        <v>0</v>
      </c>
      <c r="AD9" s="55">
        <v>0</v>
      </c>
      <c r="AE9" s="55">
        <v>250</v>
      </c>
      <c r="AF9" s="55">
        <v>0</v>
      </c>
      <c r="AG9" s="55">
        <v>0</v>
      </c>
      <c r="AH9" s="55">
        <v>0</v>
      </c>
      <c r="AI9" s="55">
        <v>250</v>
      </c>
      <c r="AJ9" s="55">
        <v>650</v>
      </c>
      <c r="AL9" s="55">
        <v>4195</v>
      </c>
      <c r="AM9" s="112" t="s">
        <v>267</v>
      </c>
      <c r="AN9" s="55">
        <v>0</v>
      </c>
      <c r="AO9" s="55">
        <v>94</v>
      </c>
      <c r="AP9" s="55">
        <v>186</v>
      </c>
      <c r="AQ9" s="55">
        <v>550</v>
      </c>
      <c r="AR9" s="55">
        <v>1</v>
      </c>
      <c r="AS9" s="55">
        <v>2</v>
      </c>
      <c r="AT9" s="55">
        <v>97</v>
      </c>
      <c r="AU9" s="55">
        <v>43</v>
      </c>
      <c r="AV9" s="55">
        <v>287</v>
      </c>
      <c r="AW9" s="8"/>
      <c r="AX9" s="55">
        <v>3858.8</v>
      </c>
      <c r="AY9" s="112" t="s">
        <v>299</v>
      </c>
      <c r="AZ9" s="55">
        <v>100</v>
      </c>
      <c r="BA9" s="55">
        <v>131</v>
      </c>
      <c r="BB9" s="55">
        <v>131</v>
      </c>
      <c r="BC9" s="55">
        <v>655</v>
      </c>
      <c r="BD9" s="55">
        <v>0</v>
      </c>
      <c r="BE9" s="55">
        <v>0</v>
      </c>
      <c r="BF9" s="55">
        <v>29.700000000000003</v>
      </c>
      <c r="BG9" s="55">
        <v>114.4</v>
      </c>
      <c r="BH9" s="55">
        <v>337.70000000000005</v>
      </c>
      <c r="BI9" s="8"/>
      <c r="BJ9" s="55">
        <v>4908</v>
      </c>
      <c r="BK9" s="112" t="s">
        <v>194</v>
      </c>
      <c r="BL9" s="55">
        <v>0</v>
      </c>
      <c r="BM9" s="55">
        <v>75</v>
      </c>
      <c r="BN9" s="55">
        <v>149</v>
      </c>
      <c r="BO9" s="55">
        <v>250</v>
      </c>
      <c r="BP9" s="55">
        <v>0</v>
      </c>
      <c r="BQ9" s="55">
        <v>0</v>
      </c>
      <c r="BR9" s="55">
        <v>0</v>
      </c>
      <c r="BS9" s="55">
        <v>359</v>
      </c>
      <c r="BT9" s="55">
        <v>1339</v>
      </c>
      <c r="BU9" s="8"/>
      <c r="BV9" s="55">
        <v>4672</v>
      </c>
      <c r="BW9" s="112" t="s">
        <v>354</v>
      </c>
      <c r="BX9" s="55">
        <v>0</v>
      </c>
      <c r="BY9" s="55">
        <v>0</v>
      </c>
      <c r="BZ9" s="55">
        <v>0</v>
      </c>
      <c r="CA9" s="55">
        <v>495</v>
      </c>
      <c r="CB9" s="55">
        <v>0</v>
      </c>
      <c r="CC9" s="55">
        <v>0</v>
      </c>
      <c r="CD9" s="55">
        <v>0</v>
      </c>
      <c r="CE9" s="55">
        <v>126</v>
      </c>
      <c r="CF9" s="55">
        <v>732</v>
      </c>
    </row>
    <row r="10" spans="1:88" x14ac:dyDescent="0.35">
      <c r="A10" s="85" t="s">
        <v>84</v>
      </c>
      <c r="B10" s="55">
        <v>3988</v>
      </c>
      <c r="C10" s="112" t="s">
        <v>180</v>
      </c>
      <c r="D10" s="55">
        <v>1</v>
      </c>
      <c r="E10" s="55">
        <v>1</v>
      </c>
      <c r="F10" s="55">
        <v>1</v>
      </c>
      <c r="G10" s="55">
        <v>695</v>
      </c>
      <c r="H10" s="55">
        <v>1</v>
      </c>
      <c r="I10" s="55">
        <v>1</v>
      </c>
      <c r="J10" s="55">
        <v>53</v>
      </c>
      <c r="K10" s="55">
        <v>83</v>
      </c>
      <c r="L10" s="55">
        <v>1540.0000000000002</v>
      </c>
      <c r="M10" s="8"/>
      <c r="N10" s="55">
        <v>4832.3</v>
      </c>
      <c r="O10" s="114" t="s">
        <v>189</v>
      </c>
      <c r="P10" s="55">
        <v>0</v>
      </c>
      <c r="Q10" s="55">
        <v>102</v>
      </c>
      <c r="R10" s="55">
        <v>204</v>
      </c>
      <c r="S10" s="55">
        <v>1000</v>
      </c>
      <c r="T10" s="55">
        <v>0</v>
      </c>
      <c r="U10" s="55">
        <v>0</v>
      </c>
      <c r="V10" s="55">
        <v>55.000000000000007</v>
      </c>
      <c r="W10" s="55">
        <v>61.600000000000009</v>
      </c>
      <c r="X10" s="55">
        <v>645.70000000000005</v>
      </c>
      <c r="Y10" s="8"/>
      <c r="Z10" s="55">
        <v>4500</v>
      </c>
      <c r="AA10" s="112" t="s">
        <v>229</v>
      </c>
      <c r="AB10" s="55">
        <v>0</v>
      </c>
      <c r="AC10" s="55">
        <v>0</v>
      </c>
      <c r="AD10" s="55">
        <v>0</v>
      </c>
      <c r="AE10" s="55">
        <v>250</v>
      </c>
      <c r="AF10" s="55">
        <v>0</v>
      </c>
      <c r="AG10" s="55">
        <v>0</v>
      </c>
      <c r="AH10" s="55">
        <v>0</v>
      </c>
      <c r="AI10" s="55">
        <v>250</v>
      </c>
      <c r="AJ10" s="55">
        <v>650</v>
      </c>
      <c r="AL10" s="55">
        <v>4693</v>
      </c>
      <c r="AM10" s="112" t="s">
        <v>189</v>
      </c>
      <c r="AN10" s="55">
        <v>0</v>
      </c>
      <c r="AO10" s="55">
        <v>113</v>
      </c>
      <c r="AP10" s="55">
        <v>225</v>
      </c>
      <c r="AQ10" s="55">
        <v>550</v>
      </c>
      <c r="AR10" s="55">
        <v>1</v>
      </c>
      <c r="AS10" s="55">
        <v>2</v>
      </c>
      <c r="AT10" s="55">
        <v>32</v>
      </c>
      <c r="AU10" s="55">
        <v>43</v>
      </c>
      <c r="AV10" s="55">
        <v>287</v>
      </c>
      <c r="AW10" s="8"/>
      <c r="AX10" s="55">
        <v>5138.1000000000004</v>
      </c>
      <c r="AY10" s="112" t="s">
        <v>300</v>
      </c>
      <c r="AZ10" s="55">
        <v>100</v>
      </c>
      <c r="BA10" s="55">
        <v>131</v>
      </c>
      <c r="BB10" s="55">
        <v>131</v>
      </c>
      <c r="BC10" s="55">
        <v>655</v>
      </c>
      <c r="BD10" s="55">
        <v>0</v>
      </c>
      <c r="BE10" s="55">
        <v>0</v>
      </c>
      <c r="BF10" s="55">
        <v>29.700000000000003</v>
      </c>
      <c r="BG10" s="55">
        <v>114.4</v>
      </c>
      <c r="BH10" s="55">
        <v>337.70000000000005</v>
      </c>
      <c r="BI10" s="8"/>
      <c r="BJ10" s="55">
        <v>5631</v>
      </c>
      <c r="BK10" s="112" t="s">
        <v>235</v>
      </c>
      <c r="BL10" s="55">
        <v>0</v>
      </c>
      <c r="BM10" s="55">
        <v>0</v>
      </c>
      <c r="BN10" s="55">
        <v>0</v>
      </c>
      <c r="BO10" s="55">
        <v>250</v>
      </c>
      <c r="BP10" s="55">
        <v>0</v>
      </c>
      <c r="BQ10" s="55">
        <v>0</v>
      </c>
      <c r="BR10" s="55">
        <v>125</v>
      </c>
      <c r="BS10" s="55">
        <v>359</v>
      </c>
      <c r="BT10" s="55">
        <v>1339</v>
      </c>
      <c r="BU10" s="8"/>
      <c r="BV10" s="55">
        <v>5008</v>
      </c>
      <c r="BW10" s="112" t="s">
        <v>235</v>
      </c>
      <c r="BX10" s="55">
        <v>0</v>
      </c>
      <c r="BY10" s="55">
        <v>0</v>
      </c>
      <c r="BZ10" s="55">
        <v>0</v>
      </c>
      <c r="CA10" s="55">
        <v>495</v>
      </c>
      <c r="CB10" s="55">
        <v>0</v>
      </c>
      <c r="CC10" s="55">
        <v>0</v>
      </c>
      <c r="CD10" s="55">
        <v>0</v>
      </c>
      <c r="CE10" s="55">
        <v>126</v>
      </c>
      <c r="CF10" s="55">
        <v>732</v>
      </c>
    </row>
    <row r="11" spans="1:88" x14ac:dyDescent="0.35">
      <c r="A11" s="85" t="s">
        <v>85</v>
      </c>
      <c r="B11" s="55">
        <v>5162</v>
      </c>
      <c r="C11" s="112" t="s">
        <v>181</v>
      </c>
      <c r="D11" s="55">
        <v>1</v>
      </c>
      <c r="E11" s="55">
        <v>1</v>
      </c>
      <c r="F11" s="55">
        <v>1</v>
      </c>
      <c r="G11" s="55">
        <v>695</v>
      </c>
      <c r="H11" s="55">
        <v>1</v>
      </c>
      <c r="I11" s="55">
        <v>1</v>
      </c>
      <c r="J11" s="55">
        <v>1</v>
      </c>
      <c r="K11" s="55">
        <v>83</v>
      </c>
      <c r="L11" s="55">
        <v>1540.0000000000002</v>
      </c>
      <c r="M11" s="8"/>
      <c r="N11" s="55">
        <v>5847.6</v>
      </c>
      <c r="O11" s="114" t="s">
        <v>190</v>
      </c>
      <c r="P11" s="55">
        <v>0</v>
      </c>
      <c r="Q11" s="55">
        <v>129</v>
      </c>
      <c r="R11" s="55">
        <v>257</v>
      </c>
      <c r="S11" s="55">
        <v>1000</v>
      </c>
      <c r="T11" s="55">
        <v>0</v>
      </c>
      <c r="U11" s="55">
        <v>0</v>
      </c>
      <c r="V11" s="55">
        <v>55.000000000000007</v>
      </c>
      <c r="W11" s="55">
        <v>61.600000000000009</v>
      </c>
      <c r="X11" s="55">
        <v>645.70000000000005</v>
      </c>
      <c r="Y11" s="8"/>
      <c r="Z11" s="55">
        <v>6180</v>
      </c>
      <c r="AA11" s="112" t="s">
        <v>230</v>
      </c>
      <c r="AB11" s="55">
        <v>0</v>
      </c>
      <c r="AC11" s="55">
        <v>0</v>
      </c>
      <c r="AD11" s="55">
        <v>0</v>
      </c>
      <c r="AE11" s="55">
        <v>250</v>
      </c>
      <c r="AF11" s="55">
        <v>0</v>
      </c>
      <c r="AG11" s="55">
        <v>0</v>
      </c>
      <c r="AH11" s="55">
        <v>0</v>
      </c>
      <c r="AI11" s="55">
        <v>250</v>
      </c>
      <c r="AJ11" s="55">
        <v>650</v>
      </c>
      <c r="AL11" s="55">
        <v>5847</v>
      </c>
      <c r="AM11" s="112" t="s">
        <v>268</v>
      </c>
      <c r="AN11" s="55">
        <v>0</v>
      </c>
      <c r="AO11" s="55">
        <v>0</v>
      </c>
      <c r="AP11" s="55">
        <v>0</v>
      </c>
      <c r="AQ11" s="55">
        <v>550</v>
      </c>
      <c r="AR11" s="55">
        <v>1</v>
      </c>
      <c r="AS11" s="55">
        <v>2</v>
      </c>
      <c r="AT11" s="55">
        <v>56</v>
      </c>
      <c r="AU11" s="55">
        <v>107</v>
      </c>
      <c r="AV11" s="55">
        <v>717</v>
      </c>
      <c r="AW11" s="8"/>
      <c r="AX11" s="55">
        <v>5948.8</v>
      </c>
      <c r="AY11" s="112" t="s">
        <v>301</v>
      </c>
      <c r="AZ11" s="55">
        <v>100</v>
      </c>
      <c r="BA11" s="55">
        <v>131</v>
      </c>
      <c r="BB11" s="55">
        <v>131</v>
      </c>
      <c r="BC11" s="55">
        <v>1309</v>
      </c>
      <c r="BD11" s="55">
        <v>0</v>
      </c>
      <c r="BE11" s="55">
        <v>0</v>
      </c>
      <c r="BF11" s="55">
        <v>29.700000000000003</v>
      </c>
      <c r="BG11" s="55">
        <v>114.4</v>
      </c>
      <c r="BH11" s="55">
        <v>748.00000000000011</v>
      </c>
      <c r="BI11" s="8"/>
      <c r="BJ11" s="55">
        <v>7549</v>
      </c>
      <c r="BK11" s="112" t="s">
        <v>236</v>
      </c>
      <c r="BL11" s="55">
        <v>0</v>
      </c>
      <c r="BM11" s="55">
        <v>0</v>
      </c>
      <c r="BN11" s="55">
        <v>0</v>
      </c>
      <c r="BO11" s="55">
        <v>250</v>
      </c>
      <c r="BP11" s="55">
        <v>0</v>
      </c>
      <c r="BQ11" s="55">
        <v>0</v>
      </c>
      <c r="BR11" s="55">
        <v>215</v>
      </c>
      <c r="BS11" s="55">
        <v>359</v>
      </c>
      <c r="BT11" s="55">
        <v>1339</v>
      </c>
      <c r="BU11" s="8"/>
      <c r="BV11" s="55">
        <v>5506</v>
      </c>
      <c r="BW11" s="112" t="s">
        <v>236</v>
      </c>
      <c r="BX11" s="55">
        <v>0</v>
      </c>
      <c r="BY11" s="55">
        <v>0</v>
      </c>
      <c r="BZ11" s="55">
        <v>0</v>
      </c>
      <c r="CA11" s="55">
        <v>990</v>
      </c>
      <c r="CB11" s="55">
        <v>0</v>
      </c>
      <c r="CC11" s="55">
        <v>0</v>
      </c>
      <c r="CD11" s="55">
        <v>0</v>
      </c>
      <c r="CE11" s="55">
        <v>147</v>
      </c>
      <c r="CF11" s="55">
        <v>732</v>
      </c>
    </row>
    <row r="12" spans="1:88" x14ac:dyDescent="0.35">
      <c r="A12" s="85" t="s">
        <v>86</v>
      </c>
      <c r="B12" s="55">
        <v>7610</v>
      </c>
      <c r="C12" s="112" t="s">
        <v>186</v>
      </c>
      <c r="D12" s="55">
        <v>1</v>
      </c>
      <c r="E12" s="55">
        <v>1</v>
      </c>
      <c r="F12" s="55">
        <v>1</v>
      </c>
      <c r="G12" s="55">
        <v>695</v>
      </c>
      <c r="H12" s="55">
        <v>1</v>
      </c>
      <c r="I12" s="55">
        <v>1</v>
      </c>
      <c r="J12" s="55">
        <v>1</v>
      </c>
      <c r="K12" s="55">
        <v>83</v>
      </c>
      <c r="L12" s="55">
        <v>1540.0000000000002</v>
      </c>
      <c r="M12" s="8"/>
      <c r="N12" s="55">
        <v>7432.7000000000007</v>
      </c>
      <c r="O12" s="114" t="s">
        <v>191</v>
      </c>
      <c r="P12" s="55">
        <v>0</v>
      </c>
      <c r="Q12" s="55">
        <v>182</v>
      </c>
      <c r="R12" s="55">
        <v>366</v>
      </c>
      <c r="S12" s="55">
        <v>2000</v>
      </c>
      <c r="T12" s="55">
        <v>0</v>
      </c>
      <c r="U12" s="55">
        <v>0</v>
      </c>
      <c r="V12" s="55">
        <v>57.2</v>
      </c>
      <c r="W12" s="55">
        <v>192.50000000000003</v>
      </c>
      <c r="X12" s="55">
        <v>1446.5000000000002</v>
      </c>
      <c r="Y12" s="8"/>
      <c r="Z12" s="55">
        <v>8540</v>
      </c>
      <c r="AA12" s="112" t="s">
        <v>231</v>
      </c>
      <c r="AB12" s="55">
        <v>0</v>
      </c>
      <c r="AC12" s="55">
        <v>0</v>
      </c>
      <c r="AD12" s="55">
        <v>0</v>
      </c>
      <c r="AE12" s="55">
        <v>400</v>
      </c>
      <c r="AF12" s="55">
        <v>0</v>
      </c>
      <c r="AG12" s="55">
        <v>0</v>
      </c>
      <c r="AH12" s="55">
        <v>0</v>
      </c>
      <c r="AI12" s="55">
        <v>250</v>
      </c>
      <c r="AJ12" s="55">
        <v>650</v>
      </c>
      <c r="AL12" s="55">
        <v>7351</v>
      </c>
      <c r="AM12" s="112" t="s">
        <v>269</v>
      </c>
      <c r="AN12" s="55">
        <v>0</v>
      </c>
      <c r="AO12" s="55">
        <v>0</v>
      </c>
      <c r="AP12" s="55">
        <v>0</v>
      </c>
      <c r="AQ12" s="55">
        <v>550</v>
      </c>
      <c r="AR12" s="55">
        <v>1</v>
      </c>
      <c r="AS12" s="55">
        <v>2</v>
      </c>
      <c r="AT12" s="55">
        <v>56</v>
      </c>
      <c r="AU12" s="55">
        <v>107</v>
      </c>
      <c r="AV12" s="55">
        <v>737</v>
      </c>
      <c r="AW12" s="8"/>
      <c r="AX12" s="55">
        <v>8423.8000000000011</v>
      </c>
      <c r="AY12" s="112" t="s">
        <v>302</v>
      </c>
      <c r="AZ12" s="55">
        <v>100</v>
      </c>
      <c r="BA12" s="55">
        <v>131</v>
      </c>
      <c r="BB12" s="55">
        <v>131</v>
      </c>
      <c r="BC12" s="55">
        <v>1309</v>
      </c>
      <c r="BD12" s="55">
        <v>0</v>
      </c>
      <c r="BE12" s="55">
        <v>0</v>
      </c>
      <c r="BF12" s="55">
        <v>29.700000000000003</v>
      </c>
      <c r="BG12" s="55">
        <v>114.4</v>
      </c>
      <c r="BH12" s="55">
        <v>748.00000000000011</v>
      </c>
      <c r="BI12" s="8"/>
      <c r="BJ12" s="55">
        <v>9680</v>
      </c>
      <c r="BK12" s="112" t="s">
        <v>237</v>
      </c>
      <c r="BL12" s="55">
        <v>0</v>
      </c>
      <c r="BM12" s="55">
        <v>0</v>
      </c>
      <c r="BN12" s="55">
        <v>0</v>
      </c>
      <c r="BO12" s="55">
        <v>500</v>
      </c>
      <c r="BP12" s="55">
        <v>0</v>
      </c>
      <c r="BQ12" s="55">
        <v>0</v>
      </c>
      <c r="BR12" s="55">
        <v>215</v>
      </c>
      <c r="BS12" s="55">
        <v>359</v>
      </c>
      <c r="BT12" s="55">
        <v>1339</v>
      </c>
      <c r="BU12" s="8"/>
      <c r="BV12" s="55">
        <v>8314</v>
      </c>
      <c r="BW12" s="112" t="s">
        <v>237</v>
      </c>
      <c r="BX12" s="55">
        <v>0</v>
      </c>
      <c r="BY12" s="55">
        <v>0</v>
      </c>
      <c r="BZ12" s="55">
        <v>0</v>
      </c>
      <c r="CA12" s="55">
        <v>990</v>
      </c>
      <c r="CB12" s="55">
        <v>0</v>
      </c>
      <c r="CC12" s="55">
        <v>0</v>
      </c>
      <c r="CD12" s="55">
        <v>0</v>
      </c>
      <c r="CE12" s="55">
        <v>147</v>
      </c>
      <c r="CF12" s="55">
        <v>732</v>
      </c>
    </row>
    <row r="13" spans="1:88" x14ac:dyDescent="0.35">
      <c r="A13" s="85" t="s">
        <v>87</v>
      </c>
      <c r="B13" s="55">
        <v>10044</v>
      </c>
      <c r="C13" s="112" t="s">
        <v>183</v>
      </c>
      <c r="D13" s="55">
        <v>1</v>
      </c>
      <c r="E13" s="55">
        <v>1</v>
      </c>
      <c r="F13" s="55">
        <v>1</v>
      </c>
      <c r="G13" s="55">
        <v>1400</v>
      </c>
      <c r="H13" s="55">
        <v>1</v>
      </c>
      <c r="I13" s="55">
        <v>1</v>
      </c>
      <c r="J13" s="55">
        <v>1</v>
      </c>
      <c r="K13" s="55">
        <v>117</v>
      </c>
      <c r="L13" s="55">
        <v>1540.0000000000002</v>
      </c>
      <c r="M13" s="8"/>
      <c r="N13" s="55">
        <v>10448.900000000001</v>
      </c>
      <c r="O13" s="114" t="s">
        <v>192</v>
      </c>
      <c r="P13" s="55">
        <v>0</v>
      </c>
      <c r="Q13" s="55">
        <v>259</v>
      </c>
      <c r="R13" s="55">
        <v>519</v>
      </c>
      <c r="S13" s="55">
        <v>2000</v>
      </c>
      <c r="T13" s="55">
        <v>0</v>
      </c>
      <c r="U13" s="55">
        <v>0</v>
      </c>
      <c r="V13" s="55">
        <v>83.600000000000009</v>
      </c>
      <c r="W13" s="55">
        <v>192.50000000000003</v>
      </c>
      <c r="X13" s="55">
        <v>1446.5000000000002</v>
      </c>
      <c r="Y13" s="8"/>
      <c r="Z13" s="55">
        <v>11502</v>
      </c>
      <c r="AA13" s="112" t="s">
        <v>232</v>
      </c>
      <c r="AB13" s="55">
        <v>0</v>
      </c>
      <c r="AC13" s="55">
        <v>0</v>
      </c>
      <c r="AD13" s="55">
        <v>0</v>
      </c>
      <c r="AE13" s="55">
        <v>400</v>
      </c>
      <c r="AF13" s="55">
        <v>0</v>
      </c>
      <c r="AG13" s="55">
        <v>0</v>
      </c>
      <c r="AH13" s="55">
        <v>0</v>
      </c>
      <c r="AI13" s="55">
        <v>250</v>
      </c>
      <c r="AJ13" s="55">
        <v>900</v>
      </c>
      <c r="AL13" s="55">
        <v>10135</v>
      </c>
      <c r="AM13" s="112" t="s">
        <v>270</v>
      </c>
      <c r="AN13" s="55">
        <v>0</v>
      </c>
      <c r="AO13" s="55">
        <v>0</v>
      </c>
      <c r="AP13" s="55">
        <v>0</v>
      </c>
      <c r="AQ13" s="55">
        <v>550</v>
      </c>
      <c r="AR13" s="55">
        <v>1</v>
      </c>
      <c r="AS13" s="55">
        <v>2</v>
      </c>
      <c r="AT13" s="55">
        <v>121</v>
      </c>
      <c r="AU13" s="55">
        <v>548</v>
      </c>
      <c r="AV13" s="55">
        <v>737</v>
      </c>
      <c r="AW13" s="8"/>
      <c r="AX13" s="55">
        <v>10980.2</v>
      </c>
      <c r="AY13" s="112" t="s">
        <v>303</v>
      </c>
      <c r="AZ13" s="55">
        <v>0</v>
      </c>
      <c r="BA13" s="55">
        <v>131</v>
      </c>
      <c r="BB13" s="55">
        <v>131</v>
      </c>
      <c r="BC13" s="55">
        <v>1964</v>
      </c>
      <c r="BD13" s="55">
        <v>0</v>
      </c>
      <c r="BE13" s="55">
        <v>0</v>
      </c>
      <c r="BF13" s="55">
        <v>750.2</v>
      </c>
      <c r="BG13" s="55">
        <v>1191.3000000000002</v>
      </c>
      <c r="BH13" s="55">
        <v>748.00000000000011</v>
      </c>
      <c r="BI13" s="8"/>
      <c r="BJ13" s="55">
        <v>13479</v>
      </c>
      <c r="BK13" s="112" t="s">
        <v>238</v>
      </c>
      <c r="BL13" s="55">
        <v>0</v>
      </c>
      <c r="BM13" s="55">
        <v>0</v>
      </c>
      <c r="BN13" s="55">
        <v>0</v>
      </c>
      <c r="BO13" s="55">
        <v>500</v>
      </c>
      <c r="BP13" s="55">
        <v>0</v>
      </c>
      <c r="BQ13" s="55">
        <v>0</v>
      </c>
      <c r="BR13" s="55">
        <v>215</v>
      </c>
      <c r="BS13" s="55">
        <v>359</v>
      </c>
      <c r="BT13" s="55">
        <v>1778</v>
      </c>
      <c r="BU13" s="8"/>
      <c r="BV13" s="55">
        <v>11463</v>
      </c>
      <c r="BW13" s="112" t="s">
        <v>238</v>
      </c>
      <c r="BX13" s="55">
        <v>0</v>
      </c>
      <c r="BY13" s="55">
        <v>0</v>
      </c>
      <c r="BZ13" s="55">
        <v>0</v>
      </c>
      <c r="CA13" s="55">
        <v>990</v>
      </c>
      <c r="CB13" s="55">
        <v>0</v>
      </c>
      <c r="CC13" s="55">
        <v>0</v>
      </c>
      <c r="CD13" s="55">
        <v>0</v>
      </c>
      <c r="CE13" s="55">
        <v>189</v>
      </c>
      <c r="CF13" s="55">
        <v>732</v>
      </c>
    </row>
    <row r="14" spans="1:88" x14ac:dyDescent="0.35">
      <c r="A14" s="85" t="s">
        <v>88</v>
      </c>
      <c r="B14" s="55">
        <v>17022</v>
      </c>
      <c r="C14" s="112" t="s">
        <v>184</v>
      </c>
      <c r="D14" s="55">
        <v>1</v>
      </c>
      <c r="E14" s="55">
        <v>1</v>
      </c>
      <c r="F14" s="55">
        <v>1</v>
      </c>
      <c r="G14" s="55">
        <v>1400</v>
      </c>
      <c r="H14" s="55">
        <v>1</v>
      </c>
      <c r="I14" s="55">
        <v>1</v>
      </c>
      <c r="J14" s="55">
        <v>1</v>
      </c>
      <c r="K14" s="55">
        <v>544</v>
      </c>
      <c r="L14" s="55">
        <v>1540.0000000000002</v>
      </c>
      <c r="M14" s="8"/>
      <c r="N14" s="55">
        <v>16858.600000000002</v>
      </c>
      <c r="O14" s="114" t="s">
        <v>193</v>
      </c>
      <c r="P14" s="55">
        <v>0</v>
      </c>
      <c r="Q14" s="55">
        <v>417</v>
      </c>
      <c r="R14" s="55">
        <v>834</v>
      </c>
      <c r="S14" s="55">
        <v>2000</v>
      </c>
      <c r="T14" s="55">
        <v>0</v>
      </c>
      <c r="U14" s="55">
        <v>0</v>
      </c>
      <c r="V14" s="55">
        <v>231.00000000000003</v>
      </c>
      <c r="W14" s="55">
        <v>537.90000000000009</v>
      </c>
      <c r="X14" s="55">
        <v>1885.4</v>
      </c>
      <c r="Y14" s="8"/>
      <c r="Z14" s="55">
        <v>18931</v>
      </c>
      <c r="AA14" s="112" t="s">
        <v>233</v>
      </c>
      <c r="AB14" s="55">
        <v>0</v>
      </c>
      <c r="AC14" s="55">
        <v>0</v>
      </c>
      <c r="AD14" s="55">
        <v>0</v>
      </c>
      <c r="AE14" s="55">
        <v>800</v>
      </c>
      <c r="AF14" s="55">
        <v>0</v>
      </c>
      <c r="AG14" s="55">
        <v>0</v>
      </c>
      <c r="AH14" s="55">
        <v>0</v>
      </c>
      <c r="AI14" s="55">
        <v>250</v>
      </c>
      <c r="AJ14" s="55">
        <v>900</v>
      </c>
      <c r="AL14" s="55">
        <v>16073</v>
      </c>
      <c r="AM14" s="112" t="s">
        <v>271</v>
      </c>
      <c r="AN14" s="55">
        <v>0</v>
      </c>
      <c r="AO14" s="55">
        <v>0</v>
      </c>
      <c r="AP14" s="55">
        <v>0</v>
      </c>
      <c r="AQ14" s="55">
        <v>1100</v>
      </c>
      <c r="AR14" s="55">
        <v>1</v>
      </c>
      <c r="AS14" s="55">
        <v>2</v>
      </c>
      <c r="AT14" s="55">
        <v>121</v>
      </c>
      <c r="AU14" s="55">
        <v>548</v>
      </c>
      <c r="AV14" s="55">
        <v>737</v>
      </c>
      <c r="AW14" s="8"/>
      <c r="AX14" s="55">
        <v>19551.400000000001</v>
      </c>
      <c r="AY14" s="112" t="s">
        <v>304</v>
      </c>
      <c r="AZ14" s="55">
        <v>100</v>
      </c>
      <c r="BA14" s="55">
        <v>131</v>
      </c>
      <c r="BB14" s="55">
        <v>131</v>
      </c>
      <c r="BC14" s="55">
        <v>2618</v>
      </c>
      <c r="BD14" s="55">
        <v>0</v>
      </c>
      <c r="BE14" s="55">
        <v>0</v>
      </c>
      <c r="BF14" s="55">
        <v>750.2</v>
      </c>
      <c r="BG14" s="55">
        <v>1191.3000000000002</v>
      </c>
      <c r="BH14" s="55">
        <v>2352.9</v>
      </c>
      <c r="BI14" s="8"/>
      <c r="BJ14" s="55">
        <v>22054</v>
      </c>
      <c r="BK14" s="112" t="s">
        <v>199</v>
      </c>
      <c r="BL14" s="55">
        <v>0</v>
      </c>
      <c r="BM14" s="55">
        <v>384</v>
      </c>
      <c r="BN14" s="55">
        <v>769</v>
      </c>
      <c r="BO14" s="55">
        <v>500</v>
      </c>
      <c r="BP14" s="55">
        <v>0</v>
      </c>
      <c r="BQ14" s="55">
        <v>0</v>
      </c>
      <c r="BR14" s="55">
        <v>0</v>
      </c>
      <c r="BS14" s="55">
        <v>1033</v>
      </c>
      <c r="BT14" s="55">
        <v>2051</v>
      </c>
      <c r="BU14" s="8"/>
      <c r="BV14" s="55">
        <v>20633</v>
      </c>
      <c r="BW14" s="112" t="s">
        <v>355</v>
      </c>
      <c r="BX14" s="55">
        <v>0</v>
      </c>
      <c r="BY14" s="55">
        <v>0</v>
      </c>
      <c r="BZ14" s="55">
        <v>0</v>
      </c>
      <c r="CA14" s="55">
        <v>990</v>
      </c>
      <c r="CB14" s="55">
        <v>0</v>
      </c>
      <c r="CC14" s="55">
        <v>0</v>
      </c>
      <c r="CD14" s="55">
        <v>0</v>
      </c>
      <c r="CE14" s="55">
        <v>189</v>
      </c>
      <c r="CF14" s="55">
        <v>732</v>
      </c>
    </row>
    <row r="15" spans="1:88" x14ac:dyDescent="0.35">
      <c r="A15" s="9"/>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L15" s="10"/>
      <c r="AM15" s="10"/>
      <c r="AN15" s="10"/>
      <c r="AO15" s="10"/>
      <c r="AP15" s="10"/>
      <c r="AQ15" s="10"/>
      <c r="AR15" s="10"/>
      <c r="AS15" s="10"/>
      <c r="AT15" s="10"/>
      <c r="AU15" s="10"/>
      <c r="AV15" s="10"/>
      <c r="AW15" s="3"/>
      <c r="AX15" s="10"/>
      <c r="AY15" s="10"/>
      <c r="AZ15" s="10"/>
      <c r="BA15" s="10"/>
      <c r="BB15" s="10"/>
      <c r="BC15" s="10"/>
      <c r="BD15" s="10"/>
      <c r="BE15" s="10"/>
      <c r="BF15" s="10"/>
      <c r="BG15" s="10"/>
      <c r="BH15" s="10"/>
      <c r="BJ15" s="10"/>
      <c r="BK15" s="10"/>
      <c r="BL15" s="10"/>
      <c r="BM15" s="10"/>
      <c r="BN15" s="10"/>
      <c r="BO15" s="10"/>
      <c r="BP15" s="10"/>
      <c r="BQ15" s="10"/>
      <c r="BR15" s="10"/>
      <c r="BS15" s="10"/>
      <c r="BT15" s="10"/>
      <c r="BV15" s="10"/>
      <c r="BW15" s="10"/>
      <c r="BX15" s="10"/>
      <c r="BY15" s="10"/>
      <c r="BZ15" s="10"/>
      <c r="CA15" s="10"/>
      <c r="CB15" s="10"/>
      <c r="CC15" s="10"/>
      <c r="CD15" s="10"/>
      <c r="CE15" s="10"/>
      <c r="CF15" s="10"/>
    </row>
    <row r="16" spans="1:88" x14ac:dyDescent="0.35">
      <c r="A16" s="28" t="s">
        <v>37</v>
      </c>
      <c r="B16" s="7">
        <f>IF(Avropsblankett!$B28&gt;0,Avropsblankett!$B28*(IF(Avropsblankett!$C28=$A8,B8,IF(Avropsblankett!$C28=A9,B9,IF(Avropsblankett!$C28=$A10,B10,IF(Avropsblankett!$C28=$A11,B11,IF(Avropsblankett!$C28=$A12,B12,IF(Avropsblankett!$C28=$A13,B13,IF(Avropsblankett!$C28=$A14,B14,0)))))))),0)</f>
        <v>0</v>
      </c>
      <c r="C16" s="7">
        <f>IF(Avropsblankett!$B28&gt;0,(IF(Avropsblankett!$C28=$A8,C8,IF(Avropsblankett!$C28=$A9,C9,IF(Avropsblankett!$C28=$A10,C10,IF(Avropsblankett!$C28=$A11,C11,IF(Avropsblankett!$C28=$A12,C12,IF(Avropsblankett!$C28=$A13,C13,IF(Avropsblankett!$C28=$A14,C14,0)))))))),0)</f>
        <v>0</v>
      </c>
      <c r="D16" s="7">
        <f>IF(Avropsblankett!$B28&gt;0,Avropsblankett!$B28*IF(Avropsblankett!$D28=Avropsblankett!$AA$11,(IF(Avropsblankett!$C28=$A8,D8,IF(Avropsblankett!$C28=$A9,D9,IF(Avropsblankett!$C28=$A10,D10,IF(Avropsblankett!$C28=$A11,D11,IF(Avropsblankett!$C28=$A12,D12,IF(Avropsblankett!$C28=$A13,D13,IF(Avropsblankett!$C28=$A14,D14,0)))))))),0),0)</f>
        <v>0</v>
      </c>
      <c r="E16" s="7">
        <f>IF(Avropsblankett!$B28&gt;0,Avropsblankett!$B28*IF(Avropsblankett!$D28=Avropsblankett!$AA$12,(IF(Avropsblankett!$C28=$A8,E8,IF(Avropsblankett!$C28=$A9,E9,IF(Avropsblankett!$C28=$A10,E10,IF(Avropsblankett!$C28=$A11,E11,IF(Avropsblankett!$C28=$A12,E12,IF(Avropsblankett!$C28=$A13,E13,IF(Avropsblankett!$C28=$A14,E14,0)))))))),0),0)</f>
        <v>0</v>
      </c>
      <c r="F16" s="7">
        <f>IF(Avropsblankett!$B28&gt;0,Avropsblankett!$B28*IF(Avropsblankett!$D28=Avropsblankett!$AA$13,(IF(Avropsblankett!$C28=$A8,F8,IF(Avropsblankett!$C28=$A9,F9,IF(Avropsblankett!$C28=$A10,F10,IF(Avropsblankett!$C28=$A11,F11,IF(Avropsblankett!$C28=$A12,F12,IF(Avropsblankett!$C28=$A13,F13,IF(Avropsblankett!$C28=$A14,F14,0)))))))),0),0)</f>
        <v>0</v>
      </c>
      <c r="G16" s="7">
        <f>IF(Avropsblankett!$B28&gt;0,Avropsblankett!$B28*IF(Avropsblankett!$E28=Avropsblankett!$AB$10,(IF(Avropsblankett!$C28=$A8,G8,IF(Avropsblankett!$C28=$A9,G9,IF(Avropsblankett!$C28=$A10,G10,IF(Avropsblankett!$C28=$A11,G11,IF(Avropsblankett!$C28=$A12,G12,IF(Avropsblankett!$C28=$A13,G13,IF(Avropsblankett!$C28=$A14,G14,0)))))))),0),0)</f>
        <v>0</v>
      </c>
      <c r="H16" s="7">
        <f>IF(Avropsblankett!$B28&gt;0,Avropsblankett!$B28*IF(Avropsblankett!$F28=Avropsblankett!$AC$11,(IF(Avropsblankett!$C28=$A8,H8,IF(Avropsblankett!$C28=$A9,H9,IF(Avropsblankett!$C28=$A10,H10,IF(Avropsblankett!$C28=$A11,H11,IF(Avropsblankett!$C28=$A12,H12,IF(Avropsblankett!$C28=$A13,H13,IF(Avropsblankett!$C28=$A14,H14,0)))))))),0),0)</f>
        <v>0</v>
      </c>
      <c r="I16" s="7">
        <f>IF(Avropsblankett!$B28&gt;0,Avropsblankett!$B28*IF(Avropsblankett!$F28=Avropsblankett!$AC$12,(IF(Avropsblankett!$C28=$A8,I8,IF(Avropsblankett!$C28=$A9,I9,IF(Avropsblankett!$C$28=$A10,I10,IF(Avropsblankett!$C28=$A11,I11,IF(Avropsblankett!$C28=$A12,I12,IF(Avropsblankett!$C28=$A13,I13,IF(Avropsblankett!$C28=$A14,I14,0)))))))),0),0)</f>
        <v>0</v>
      </c>
      <c r="J16" s="7">
        <f>IF(Avropsblankett!$B28&gt;0,Avropsblankett!$B28*IF(Avropsblankett!$G28=Avropsblankett!$AD$11,(IF(Avropsblankett!$C28=$A8,J8,IF(Avropsblankett!$C28=$A9,J9,IF(Avropsblankett!$C28=$A10,J10,IF(Avropsblankett!$C28=$A11,J11,IF(Avropsblankett!$C28=$A12,J12,IF(Avropsblankett!$C28=$A13,J13,IF(Avropsblankett!$C28=$A14,J14,0)))))))),0),0)</f>
        <v>0</v>
      </c>
      <c r="K16" s="7">
        <f>IF(Avropsblankett!$B28&gt;0,Avropsblankett!$B28*IF(Avropsblankett!$G28=Avropsblankett!$AD$12,(IF(Avropsblankett!$C28=$A8,K8,IF(Avropsblankett!$C28=$A9,K9,IF(Avropsblankett!$C28=$A10,K10,IF(Avropsblankett!$C28=$A11,K11,IF(Avropsblankett!$C28=$A12,K12,IF(Avropsblankett!$C28=$A13,K13,IF(Avropsblankett!$C28=$A14,K14,0)))))))),0),0)</f>
        <v>0</v>
      </c>
      <c r="L16" s="7">
        <f>IF(Avropsblankett!$B28&gt;0,Avropsblankett!$B28*IF(Avropsblankett!$G28=Avropsblankett!$AD$13,(IF(Avropsblankett!$C28=$A8,L8,IF(Avropsblankett!$C28=$A9,L9,IF(Avropsblankett!$C28=$A10,L10,IF(Avropsblankett!$C28=$A11,L11,IF(Avropsblankett!$C28=$A12,L12,IF(Avropsblankett!$C28=$A13,L13,IF(Avropsblankett!$C28=$A14,L14,0)))))))),0),0)</f>
        <v>0</v>
      </c>
      <c r="M16" s="7"/>
      <c r="N16" s="7">
        <f>IF(Avropsblankett!$B28&gt;0,Avropsblankett!$B28*(IF(Avropsblankett!$C28=$A8,N8,IF(Avropsblankett!$C28=A9,N9,IF(Avropsblankett!$C28=$A10,N10,IF(Avropsblankett!$C28=$A11,N11,IF(Avropsblankett!$C28=$A12,N12,IF(Avropsblankett!$C28=$A13,N13,IF(Avropsblankett!$C28=$A14,N14,0)))))))),0)</f>
        <v>0</v>
      </c>
      <c r="O16" s="7">
        <f>IF(Avropsblankett!$B28&gt;0,(IF(Avropsblankett!$C28=$A8,O8,IF(Avropsblankett!$C28=$A9,O9,IF(Avropsblankett!$C28=$A10,O10,IF(Avropsblankett!$C28=$A11,O11,IF(Avropsblankett!$C28=$A12,O12,IF(Avropsblankett!$C28=$A13,O13,IF(Avropsblankett!$C28=$A14,O14,0)))))))),0)</f>
        <v>0</v>
      </c>
      <c r="P16" s="7">
        <f>IF(Avropsblankett!$B28&gt;0,Avropsblankett!$B28*IF(Avropsblankett!$D28=Avropsblankett!$AA$11,(IF(Avropsblankett!$C28=$A8,P8,IF(Avropsblankett!$C28=$A9,P9,IF(Avropsblankett!$C28=$A10,P10,IF(Avropsblankett!$C28=$A11,P11,IF(Avropsblankett!$C28=$A12,P12,IF(Avropsblankett!$C28=$A13,P13,IF(Avropsblankett!$C28=$A14,P14,0)))))))),0),0)</f>
        <v>0</v>
      </c>
      <c r="Q16" s="7">
        <f>IF(Avropsblankett!$B28&gt;0,Avropsblankett!$B28*IF(Avropsblankett!$D28=Avropsblankett!$AA$12,(IF(Avropsblankett!$C28=$A8,Q8,IF(Avropsblankett!$C28=$A9,Q9,IF(Avropsblankett!$C28=$A10,Q10,IF(Avropsblankett!$C28=$A11,Q11,IF(Avropsblankett!$C28=$A12,Q12,IF(Avropsblankett!$C28=$A13,Q13,IF(Avropsblankett!$C28=$A14,Q14,0)))))))),0),0)</f>
        <v>0</v>
      </c>
      <c r="R16" s="7">
        <f>IF(Avropsblankett!$B28&gt;0,Avropsblankett!$B28*IF(Avropsblankett!$D28=Avropsblankett!$AA$13,(IF(Avropsblankett!$C28=$A8,R8,IF(Avropsblankett!$C28=$A9,R9,IF(Avropsblankett!$C28=$A10,R10,IF(Avropsblankett!$C28=$A11,R11,IF(Avropsblankett!$C28=$A12,R12,IF(Avropsblankett!$C28=$A13,R13,IF(Avropsblankett!$C28=$A14,R14,0)))))))),0),0)</f>
        <v>0</v>
      </c>
      <c r="S16" s="7">
        <f>IF(Avropsblankett!$B28&gt;0,Avropsblankett!$B28*IF(Avropsblankett!$E28=Avropsblankett!$AB$10,(IF(Avropsblankett!$C28=$A8,S8,IF(Avropsblankett!$C28=$A9,S9,IF(Avropsblankett!$C28=$A10,S10,IF(Avropsblankett!$C28=$A11,S11,IF(Avropsblankett!$C28=$A12,S12,IF(Avropsblankett!$C28=$A13,S13,IF(Avropsblankett!$C28=$A14,S14,0)))))))),0),0)</f>
        <v>0</v>
      </c>
      <c r="T16" s="7">
        <f>IF(Avropsblankett!$B28&gt;0,Avropsblankett!$B28*IF(Avropsblankett!$F28=Avropsblankett!$AC$11,(IF(Avropsblankett!$C28=$A8,T8,IF(Avropsblankett!$C28=$A9,T9,IF(Avropsblankett!$C28=$A10,T10,IF(Avropsblankett!$C28=$A11,T11,IF(Avropsblankett!$C28=$A12,T12,IF(Avropsblankett!$C28=$A13,T13,IF(Avropsblankett!$C28=$A14,T14,0)))))))),0),0)</f>
        <v>0</v>
      </c>
      <c r="U16" s="7">
        <f>IF(Avropsblankett!$B28&gt;0,Avropsblankett!$B28*IF(Avropsblankett!$F28=Avropsblankett!$AC$12,(IF(Avropsblankett!$C28=$A8,U8,IF(Avropsblankett!$C28=$A9,U9,IF(Avropsblankett!$C$28=$A10,U10,IF(Avropsblankett!$C28=$A11,U11,IF(Avropsblankett!$C28=$A12,U12,IF(Avropsblankett!$C28=$A13,U13,IF(Avropsblankett!$C28=$A14,U14,0)))))))),0),0)</f>
        <v>0</v>
      </c>
      <c r="V16" s="7">
        <f>IF(Avropsblankett!$B28&gt;0,Avropsblankett!$B28*IF(Avropsblankett!$G28=Avropsblankett!$AD$11,(IF(Avropsblankett!$C28=$A8,V8,IF(Avropsblankett!$C28=$A9,V9,IF(Avropsblankett!$C28=$A10,V10,IF(Avropsblankett!$C28=$A11,V11,IF(Avropsblankett!$C28=$A12,V12,IF(Avropsblankett!$C28=$A13,V13,IF(Avropsblankett!$C28=$A14,V14,0)))))))),0),0)</f>
        <v>0</v>
      </c>
      <c r="W16" s="7">
        <f>IF(Avropsblankett!$B28&gt;0,Avropsblankett!$B28*IF(Avropsblankett!$G28=Avropsblankett!$AD$12,(IF(Avropsblankett!$C28=$A8,W8,IF(Avropsblankett!$C28=$A9,W9,IF(Avropsblankett!$C28=$A10,W10,IF(Avropsblankett!$C28=$A11,W11,IF(Avropsblankett!$C28=$A12,W12,IF(Avropsblankett!$C28=$A13,W13,IF(Avropsblankett!$C28=$A14,W14,0)))))))),0),0)</f>
        <v>0</v>
      </c>
      <c r="X16" s="7">
        <f>IF(Avropsblankett!$B28&gt;0,Avropsblankett!$B28*IF(Avropsblankett!$G28=Avropsblankett!$AD$13,(IF(Avropsblankett!$C28=$A8,X8,IF(Avropsblankett!$C28=$A9,X9,IF(Avropsblankett!$C28=$A10,X10,IF(Avropsblankett!$C28=$A11,X11,IF(Avropsblankett!$C28=$A12,X12,IF(Avropsblankett!$C28=$A13,X13,IF(Avropsblankett!$C28=$A14,X14,0)))))))),0),0)</f>
        <v>0</v>
      </c>
      <c r="Y16" s="7"/>
      <c r="Z16" s="7">
        <f>IF(Avropsblankett!$B28&gt;0,Avropsblankett!$B28*(IF(Avropsblankett!$C28=$A8,Z8,IF(Avropsblankett!$C28=$A9,Z9,IF(Avropsblankett!$C28=$A10,Z10,IF(Avropsblankett!$C28=$A11,Z11,IF(Avropsblankett!$C28=$A12,Z12,IF(Avropsblankett!$C28=$A13,Z13,IF(Avropsblankett!$C28=$A14,Z14,0)))))))),0)</f>
        <v>0</v>
      </c>
      <c r="AA16" s="7">
        <f>IF(Avropsblankett!$B28&gt;0,(IF(Avropsblankett!$C28=$A8,AA8,IF(Avropsblankett!$C28=$A9,AA9,IF(Avropsblankett!$C28=$A10,AA10,IF(Avropsblankett!$C28=$A11,AA11,IF(Avropsblankett!$C28=$A12,AA12,IF(Avropsblankett!$C28=$A13,AA13,IF(Avropsblankett!$C28=$A14,AA14,0)))))))),0)</f>
        <v>0</v>
      </c>
      <c r="AB16" s="7">
        <f>IF(Avropsblankett!$B28&gt;0,Avropsblankett!$B28*IF(Avropsblankett!$D28=Avropsblankett!$AA$11,(IF(Avropsblankett!$C28=$A8,AB8,IF(Avropsblankett!$C28=$A9,AB9,IF(Avropsblankett!$C28=$A10,AB10,IF(Avropsblankett!$C28=$A11,AB11,IF(Avropsblankett!$C28=$A12,AB12,IF(Avropsblankett!$C28=$A13,AB13,IF(Avropsblankett!$C28=$A14,AB14,0)))))))),0),0)</f>
        <v>0</v>
      </c>
      <c r="AC16" s="7">
        <f>IF(Avropsblankett!$B28&gt;0,Avropsblankett!$B28*IF(Avropsblankett!$D28=Avropsblankett!$AA$12,(IF(Avropsblankett!$C28=$A8,AC8,IF(Avropsblankett!$C28=$A9,AC9,IF(Avropsblankett!$C28=$A10,AC10,IF(Avropsblankett!$C28=$A11,AC11,IF(Avropsblankett!$C28=$A12,AC12,IF(Avropsblankett!$C28=$A13,AC13,IF(Avropsblankett!$C28=$A14,AC14,0)))))))),0),0)</f>
        <v>0</v>
      </c>
      <c r="AD16" s="7">
        <f>IF(Avropsblankett!$B28&gt;0,Avropsblankett!$B28*IF(Avropsblankett!$D28=Avropsblankett!$AA$13,(IF(Avropsblankett!$C28=$A8,AD8,IF(Avropsblankett!$C28=$A9,AD9,IF(Avropsblankett!$C28=$A10,AD10,IF(Avropsblankett!$C28=$A11,AD11,IF(Avropsblankett!$C28=$A12,AD12,IF(Avropsblankett!$C28=$A13,AD13,IF(Avropsblankett!$C28=$A14,AD14,0)))))))),0),0)</f>
        <v>0</v>
      </c>
      <c r="AE16" s="7">
        <f>IF(Avropsblankett!$B28&gt;0,Avropsblankett!$B28*IF(Avropsblankett!$E28=Avropsblankett!$AB$10,(IF(Avropsblankett!$C28=$A8,AE8,IF(Avropsblankett!$C28=$A9,AE9,IF(Avropsblankett!$C28=$A10,AE10,IF(Avropsblankett!$C28=$A11,AE11,IF(Avropsblankett!$C28=$A12,AE12,IF(Avropsblankett!$C28=$A13,AE13,IF(Avropsblankett!$C28=$A14,AE14,0)))))))),0),0)</f>
        <v>0</v>
      </c>
      <c r="AF16" s="7">
        <f>IF(Avropsblankett!$B28&gt;0,Avropsblankett!$B28*IF(Avropsblankett!$F28=Avropsblankett!$AC$11,(IF(Avropsblankett!$C28=$A8,AF8,IF(Avropsblankett!$C28=$A9,AF9,IF(Avropsblankett!$C28=$A10,AF10,IF(Avropsblankett!$C28=$A11,AF11,IF(Avropsblankett!$C28=$A12,AF12,IF(Avropsblankett!$C28=$A13,AF13,IF(Avropsblankett!$C28=$A14,AF14,0)))))))),0),0)</f>
        <v>0</v>
      </c>
      <c r="AG16" s="7">
        <f>IF(Avropsblankett!$B28&gt;0,Avropsblankett!$B28*IF(Avropsblankett!$F28=Avropsblankett!$AC$12,(IF(Avropsblankett!$C28=$A8,AG8,IF(Avropsblankett!$C28=$A9,AG9,IF(Avropsblankett!$C$28=$A10,AG10,IF(Avropsblankett!$C28=$A11,AG11,IF(Avropsblankett!$C28=$A12,AG12,IF(Avropsblankett!$C28=$A13,AG13,IF(Avropsblankett!$C28=$A14,AG14,0)))))))),0),0)</f>
        <v>0</v>
      </c>
      <c r="AH16" s="7">
        <f>IF(Avropsblankett!$B28&gt;0,Avropsblankett!$B28*IF(Avropsblankett!$G28=Avropsblankett!$AD$11,(IF(Avropsblankett!$C28=$A8,AH8,IF(Avropsblankett!$C28=$A9,AH9,IF(Avropsblankett!$C28=$A10,AH10,IF(Avropsblankett!$C28=$A11,AH11,IF(Avropsblankett!$C28=$A12,AH12,IF(Avropsblankett!$C28=$A13,AH13,IF(Avropsblankett!$C28=$A14,AH14,0)))))))),0),0)</f>
        <v>0</v>
      </c>
      <c r="AI16" s="7">
        <f>IF(Avropsblankett!$B28&gt;0,Avropsblankett!$B28*IF(Avropsblankett!$G28=Avropsblankett!$AD$12,(IF(Avropsblankett!$C28=$A8,AI8,IF(Avropsblankett!$C28=$A9,AI9,IF(Avropsblankett!$C28=$A10,AI10,IF(Avropsblankett!$C28=$A11,AI11,IF(Avropsblankett!$C28=$A12,AI12,IF(Avropsblankett!$C28=$A13,AI13,IF(Avropsblankett!$C28=$A14,AI14,0)))))))),0),0)</f>
        <v>0</v>
      </c>
      <c r="AJ16" s="7">
        <f>IF(Avropsblankett!$B28&gt;0,Avropsblankett!$B28*IF(Avropsblankett!$G28=Avropsblankett!$AD$13,(IF(Avropsblankett!$C28=$A8,AJ8,IF(Avropsblankett!$C28=$A9,AJ9,IF(Avropsblankett!$C28=$A10,AJ10,IF(Avropsblankett!$C28=$A11,AJ11,IF(Avropsblankett!$C28=$A12,AJ12,IF(Avropsblankett!$C28=$A13,AJ13,IF(Avropsblankett!$C28=$A14,AJ14,0)))))))),0),0)</f>
        <v>0</v>
      </c>
      <c r="AL16" s="7">
        <f>IF(Avropsblankett!$B28&gt;0,Avropsblankett!$B28*(IF(Avropsblankett!$C28=$A8,AL8,IF(Avropsblankett!$C28=$A9,AL9,IF(Avropsblankett!$C28=$A10,AL10,IF(Avropsblankett!$C28=$A11,AL11,IF(Avropsblankett!$C28=$A12,AL12,IF(Avropsblankett!$C28=$A13,AL13,IF(Avropsblankett!$C28=$A14,AL14,0)))))))),0)</f>
        <v>0</v>
      </c>
      <c r="AM16" s="7">
        <f>IF(Avropsblankett!$B28&gt;0,(IF(Avropsblankett!$C28=$A8,AM8,IF(Avropsblankett!$C28=$A9,AM9,IF(Avropsblankett!$C28=$A10,AM10,IF(Avropsblankett!$C28=$A11,AM11,IF(Avropsblankett!$C28=$A12,AM12,IF(Avropsblankett!$C28=$A13,AM13,IF(Avropsblankett!$C28=$A14,AM14,0)))))))),0)</f>
        <v>0</v>
      </c>
      <c r="AN16" s="7">
        <f>IF(Avropsblankett!$B28&gt;0,Avropsblankett!$B28*IF(Avropsblankett!$D28=Avropsblankett!$AA$11,(IF(Avropsblankett!$C28=$A8,AN8,IF(Avropsblankett!$C28=$A9,AN9,IF(Avropsblankett!$C28=$A10,AN10,IF(Avropsblankett!$C28=$A11,AN11,IF(Avropsblankett!$C28=$A12,AN12,IF(Avropsblankett!$C28=$A13,AN13,IF(Avropsblankett!$C28=$A14,AN14,0)))))))),0),0)</f>
        <v>0</v>
      </c>
      <c r="AO16" s="7">
        <f>IF(Avropsblankett!$B28&gt;0,Avropsblankett!$B28*IF(Avropsblankett!$D28=Avropsblankett!$AA$12,(IF(Avropsblankett!$C28=$A8,AO8,IF(Avropsblankett!$C28=$A9,AO9,IF(Avropsblankett!$C28=$A10,AO10,IF(Avropsblankett!$C28=$A11,AO11,IF(Avropsblankett!$C28=$A12,AO12,IF(Avropsblankett!$C28=$A13,AO13,IF(Avropsblankett!$C28=$A14,AO14,0)))))))),0),0)</f>
        <v>0</v>
      </c>
      <c r="AP16" s="7">
        <f>IF(Avropsblankett!$B28&gt;0,Avropsblankett!$B28*IF(Avropsblankett!$D28=Avropsblankett!$AA$13,(IF(Avropsblankett!$C28=$A8,AP8,IF(Avropsblankett!$C28=$A9,AP9,IF(Avropsblankett!$C28=$A10,AP10,IF(Avropsblankett!$C28=$A11,AP11,IF(Avropsblankett!$C28=$A12,AP12,IF(Avropsblankett!$C28=$A13,AP13,IF(Avropsblankett!$C28=$A14,AP14,0)))))))),0),0)</f>
        <v>0</v>
      </c>
      <c r="AQ16" s="7">
        <f>IF(Avropsblankett!$B28&gt;0,Avropsblankett!$B28*IF(Avropsblankett!$E28=Avropsblankett!$AB$10,(IF(Avropsblankett!$C28=$A8,AQ8,IF(Avropsblankett!$C28=$A9,AQ9,IF(Avropsblankett!$C28=$A10,AQ10,IF(Avropsblankett!$C28=$A11,AQ11,IF(Avropsblankett!$C28=$A12,AQ12,IF(Avropsblankett!$C28=$A13,AQ13,IF(Avropsblankett!$C28=$A14,AQ14,0)))))))),0),0)</f>
        <v>0</v>
      </c>
      <c r="AR16" s="7">
        <f>IF(Avropsblankett!$B28&gt;0,Avropsblankett!$B28*IF(Avropsblankett!$F28=Avropsblankett!$AC$11,(IF(Avropsblankett!$C28=$A8,AR8,IF(Avropsblankett!$C28=$A9,AR9,IF(Avropsblankett!$C28=$A10,AR10,IF(Avropsblankett!$C28=$A11,AR11,IF(Avropsblankett!$C28=$A12,AR12,IF(Avropsblankett!$C28=$A13,AR13,IF(Avropsblankett!$C28=$A14,AR14,0)))))))),0),0)</f>
        <v>0</v>
      </c>
      <c r="AS16" s="7">
        <f>IF(Avropsblankett!$B28&gt;0,Avropsblankett!$B28*IF(Avropsblankett!$F28=Avropsblankett!$AC$12,(IF(Avropsblankett!$C28=$A8,AS8,IF(Avropsblankett!$C28=$A9,AS9,IF(Avropsblankett!$C$28=$A10,AS10,IF(Avropsblankett!$C28=$A11,AS11,IF(Avropsblankett!$C28=$A12,AS12,IF(Avropsblankett!$C28=$A13,AS13,IF(Avropsblankett!$C28=$A14,AS14,0)))))))),0),0)</f>
        <v>0</v>
      </c>
      <c r="AT16" s="7">
        <f>IF(Avropsblankett!$B28&gt;0,Avropsblankett!$B28*IF(Avropsblankett!$G28=Avropsblankett!$AD$11,(IF(Avropsblankett!$C28=$A8,AT8,IF(Avropsblankett!$C28=$A9,AT9,IF(Avropsblankett!$C28=$A10,AT10,IF(Avropsblankett!$C28=$A11,AT11,IF(Avropsblankett!$C28=$A12,AT12,IF(Avropsblankett!$C28=$A13,AT13,IF(Avropsblankett!$C28=$A14,AT14,0)))))))),0),0)</f>
        <v>0</v>
      </c>
      <c r="AU16" s="7">
        <f>IF(Avropsblankett!$B28&gt;0,Avropsblankett!$B28*IF(Avropsblankett!$G28=Avropsblankett!$AD$12,(IF(Avropsblankett!$C28=$A8,AU8,IF(Avropsblankett!$C28=$A9,AU9,IF(Avropsblankett!$C28=$A10,AU10,IF(Avropsblankett!$C28=$A11,AU11,IF(Avropsblankett!$C28=$A12,AU12,IF(Avropsblankett!$C28=$A13,AU13,IF(Avropsblankett!$C28=$A14,AU14,0)))))))),0),0)</f>
        <v>0</v>
      </c>
      <c r="AV16" s="7">
        <f>IF(Avropsblankett!$B28&gt;0,Avropsblankett!$B28*IF(Avropsblankett!$G28=Avropsblankett!$AD$13,(IF(Avropsblankett!$C28=$A8,AV8,IF(Avropsblankett!$C28=$A9,AV9,IF(Avropsblankett!$C28=$A10,AV10,IF(Avropsblankett!$C28=$A11,AV11,IF(Avropsblankett!$C28=$A12,AV12,IF(Avropsblankett!$C28=$A13,AV13,IF(Avropsblankett!$C28=$A14,AV14,0)))))))),0),0)</f>
        <v>0</v>
      </c>
      <c r="AW16" s="7"/>
      <c r="AX16" s="7">
        <f>IF(Avropsblankett!$B28&gt;0,Avropsblankett!$B28*(IF(Avropsblankett!$C28=$A8,AX8,IF(Avropsblankett!$C28=$A9,AX9,IF(Avropsblankett!$C28=$A10,AX10,IF(Avropsblankett!$C28=$A11,AX11,IF(Avropsblankett!$C28=$A12,AX12,IF(Avropsblankett!$C28=$A13,AX13,IF(Avropsblankett!$C28=$A14,AX14,0)))))))),0)</f>
        <v>0</v>
      </c>
      <c r="AY16" s="7">
        <f>IF(Avropsblankett!$B28&gt;0,(IF(Avropsblankett!$C28=$A8,AY8,IF(Avropsblankett!$C28=$A9,AY9,IF(Avropsblankett!$C28=$A10,AY10,IF(Avropsblankett!$C28=$A11,AY11,IF(Avropsblankett!$C28=$A12,AY12,IF(Avropsblankett!$C28=$A13,AY13,IF(Avropsblankett!$C28=$A14,AY14,0)))))))),0)</f>
        <v>0</v>
      </c>
      <c r="AZ16" s="7">
        <f>IF(Avropsblankett!$B28&gt;0,Avropsblankett!$B28*IF(Avropsblankett!$D28=Avropsblankett!$AA$11,(IF(Avropsblankett!$C28=$A8,AZ8,IF(Avropsblankett!$C28=$A9,AZ9,IF(Avropsblankett!$C28=$A10,AZ10,IF(Avropsblankett!$C28=$A11,AZ11,IF(Avropsblankett!$C28=$A12,AZ12,IF(Avropsblankett!$C28=$A13,AZ13,IF(Avropsblankett!$C28=$A14,AZ14,0)))))))),0),0)</f>
        <v>0</v>
      </c>
      <c r="BA16" s="7">
        <f>IF(Avropsblankett!$B28&gt;0,Avropsblankett!$B28*IF(Avropsblankett!$D28=Avropsblankett!$AA$12,(IF(Avropsblankett!$C28=$A8,BA8,IF(Avropsblankett!$C28=$A9,BA9,IF(Avropsblankett!$C28=$A10,BA10,IF(Avropsblankett!$C28=$A11,BA11,IF(Avropsblankett!$C28=$A12,BA12,IF(Avropsblankett!$C28=$A13,BA13,IF(Avropsblankett!$C28=$A14,BA14,0)))))))),0),0)</f>
        <v>0</v>
      </c>
      <c r="BB16" s="7">
        <f>IF(Avropsblankett!$B28&gt;0,Avropsblankett!$B28*IF(Avropsblankett!$D28=Avropsblankett!$AA$13,(IF(Avropsblankett!$C28=$A8,BB8,IF(Avropsblankett!$C28=$A9,BB9,IF(Avropsblankett!$C28=$A10,BB10,IF(Avropsblankett!$C28=$A11,BB11,IF(Avropsblankett!$C28=$A12,BB12,IF(Avropsblankett!$C28=$A13,BB13,IF(Avropsblankett!$C28=$A14,BB14,0)))))))),0),0)</f>
        <v>0</v>
      </c>
      <c r="BC16" s="7">
        <f>IF(Avropsblankett!$B28&gt;0,Avropsblankett!$B28*IF(Avropsblankett!$E28=Avropsblankett!$AB$10,(IF(Avropsblankett!$C28=$A8,BC8,IF(Avropsblankett!$C28=$A9,BC9,IF(Avropsblankett!$C28=$A10,BC10,IF(Avropsblankett!$C28=$A11,BC11,IF(Avropsblankett!$C28=$A12,BC12,IF(Avropsblankett!$C28=$A13,BC13,IF(Avropsblankett!$C28=$A14,BC14,0)))))))),0),0)</f>
        <v>0</v>
      </c>
      <c r="BD16" s="7">
        <f>IF(Avropsblankett!$B28&gt;0,Avropsblankett!$B28*IF(Avropsblankett!$F28=Avropsblankett!$AC$11,(IF(Avropsblankett!$C28=$A8,BD8,IF(Avropsblankett!$C28=$A9,BD9,IF(Avropsblankett!$C28=$A10,BD10,IF(Avropsblankett!$C28=$A11,BD11,IF(Avropsblankett!$C28=$A12,BD12,IF(Avropsblankett!$C28=$A13,BD13,IF(Avropsblankett!$C28=$A14,BD14,0)))))))),0),0)</f>
        <v>0</v>
      </c>
      <c r="BE16" s="7">
        <f>IF(Avropsblankett!$B28&gt;0,Avropsblankett!$B28*IF(Avropsblankett!$F28=Avropsblankett!$AC$12,(IF(Avropsblankett!$C28=$A8,BE8,IF(Avropsblankett!$C28=$A9,BE9,IF(Avropsblankett!$C$28=$A10,BE10,IF(Avropsblankett!$C28=$A11,BE11,IF(Avropsblankett!$C28=$A12,BE12,IF(Avropsblankett!$C28=$A13,BE13,IF(Avropsblankett!$C28=$A14,BE14,0)))))))),0),0)</f>
        <v>0</v>
      </c>
      <c r="BF16" s="7">
        <f>IF(Avropsblankett!$B28&gt;0,Avropsblankett!$B28*IF(Avropsblankett!$G28=Avropsblankett!$AD$11,(IF(Avropsblankett!$C28=$A8,BF8,IF(Avropsblankett!$C28=$A9,BF9,IF(Avropsblankett!$C28=$A10,BF10,IF(Avropsblankett!$C28=$A11,BF11,IF(Avropsblankett!$C28=$A12,BF12,IF(Avropsblankett!$C28=$A13,BF13,IF(Avropsblankett!$C28=$A14,BF14,0)))))))),0),0)</f>
        <v>0</v>
      </c>
      <c r="BG16" s="7">
        <f>IF(Avropsblankett!$B28&gt;0,Avropsblankett!$B28*IF(Avropsblankett!$G28=Avropsblankett!$AD$12,(IF(Avropsblankett!$C28=$A8,BG8,IF(Avropsblankett!$C28=$A9,BG9,IF(Avropsblankett!$C28=$A10,BG10,IF(Avropsblankett!$C28=$A11,BG11,IF(Avropsblankett!$C28=$A12,BG12,IF(Avropsblankett!$C28=$A13,BG13,IF(Avropsblankett!$C28=$A14,BG14,0)))))))),0),0)</f>
        <v>0</v>
      </c>
      <c r="BH16" s="7">
        <f>IF(Avropsblankett!$B28&gt;0,Avropsblankett!$B28*IF(Avropsblankett!$G28=Avropsblankett!$AD$13,(IF(Avropsblankett!$C28=$A8,BH8,IF(Avropsblankett!$C28=$A9,BH9,IF(Avropsblankett!$C28=$A10,BH10,IF(Avropsblankett!$C28=$A11,BH11,IF(Avropsblankett!$C28=$A12,BH12,IF(Avropsblankett!$C28=$A13,BH13,IF(Avropsblankett!$C28=$A14,BH14,0)))))))),0),0)</f>
        <v>0</v>
      </c>
      <c r="BI16" s="7"/>
      <c r="BJ16" s="7">
        <f>IF(Avropsblankett!$B28&gt;0,Avropsblankett!$B28*(IF(Avropsblankett!$C28=$A8,BJ8,IF(Avropsblankett!$C28=$A9,BJ9,IF(Avropsblankett!$C28=$A10,BJ10,IF(Avropsblankett!$C28=$A11,BJ11,IF(Avropsblankett!$C28=$A12,BJ12,IF(Avropsblankett!$C28=$A13,BJ13,IF(Avropsblankett!$C28=$A14,BJ14,0)))))))),0)</f>
        <v>0</v>
      </c>
      <c r="BK16" s="7">
        <f>IF(Avropsblankett!$B28&gt;0,(IF(Avropsblankett!$C28=$A8,BK8,IF(Avropsblankett!$C28=$A9,BK9,IF(Avropsblankett!$C28=$A10,BK10,IF(Avropsblankett!$C28=$A11,BK11,IF(Avropsblankett!$C28=$A12,BK12,IF(Avropsblankett!$C28=$A13,BK13,IF(Avropsblankett!$C28=$A14,BK14,0)))))))),0)</f>
        <v>0</v>
      </c>
      <c r="BL16" s="7">
        <f>IF(Avropsblankett!$B28&gt;0,Avropsblankett!$B28*IF(Avropsblankett!$D28=Avropsblankett!$AA$11,(IF(Avropsblankett!$C28=$A8,BL8,IF(Avropsblankett!$C28=$A9,BL9,IF(Avropsblankett!$C28=$A10,BL10,IF(Avropsblankett!$C28=$A11,BL11,IF(Avropsblankett!$C28=$A12,BL12,IF(Avropsblankett!$C28=$A13,BL13,IF(Avropsblankett!$C28=$A14,BL14,0)))))))),0),0)</f>
        <v>0</v>
      </c>
      <c r="BM16" s="7">
        <f>IF(Avropsblankett!$B28&gt;0,Avropsblankett!$B28*IF(Avropsblankett!$D28=Avropsblankett!$AA$12,(IF(Avropsblankett!$C28=$A8,BM8,IF(Avropsblankett!$C28=$A9,BM9,IF(Avropsblankett!$C28=$A10,BM10,IF(Avropsblankett!$C28=$A11,BM11,IF(Avropsblankett!$C28=$A12,BM12,IF(Avropsblankett!$C28=$A13,BM13,IF(Avropsblankett!$C28=$A14,BM14,0)))))))),0),0)</f>
        <v>0</v>
      </c>
      <c r="BN16" s="7">
        <f>IF(Avropsblankett!$B28&gt;0,Avropsblankett!$B28*IF(Avropsblankett!$D28=Avropsblankett!$AA$13,(IF(Avropsblankett!$C28=$A8,BN8,IF(Avropsblankett!$C28=$A9,BN9,IF(Avropsblankett!$C28=$A10,BN10,IF(Avropsblankett!$C28=$A11,BN11,IF(Avropsblankett!$C28=$A12,BN12,IF(Avropsblankett!$C28=$A13,BN13,IF(Avropsblankett!$C28=$A14,BN14,0)))))))),0),0)</f>
        <v>0</v>
      </c>
      <c r="BO16" s="7">
        <f>IF(Avropsblankett!$B28&gt;0,Avropsblankett!$B28*IF(Avropsblankett!$E28=Avropsblankett!$AB$10,(IF(Avropsblankett!$C28=$A8,BO8,IF(Avropsblankett!$C28=$A9,BO9,IF(Avropsblankett!$C28=$A10,BO10,IF(Avropsblankett!$C28=$A11,BO11,IF(Avropsblankett!$C28=$A12,BO12,IF(Avropsblankett!$C28=$A13,BO13,IF(Avropsblankett!$C28=$A14,BO14,0)))))))),0),0)</f>
        <v>0</v>
      </c>
      <c r="BP16" s="7">
        <f>IF(Avropsblankett!$B28&gt;0,Avropsblankett!$B28*IF(Avropsblankett!$F28=Avropsblankett!$AC$11,(IF(Avropsblankett!$C28=$A8,BP8,IF(Avropsblankett!$C28=$A9,BP9,IF(Avropsblankett!$C28=$A10,BP10,IF(Avropsblankett!$C28=$A11,BP11,IF(Avropsblankett!$C28=$A12,BP12,IF(Avropsblankett!$C28=$A13,BP13,IF(Avropsblankett!$C28=$A14,BP14,0)))))))),0),0)</f>
        <v>0</v>
      </c>
      <c r="BQ16" s="7">
        <f>IF(Avropsblankett!$B28&gt;0,Avropsblankett!$B28*IF(Avropsblankett!$F28=Avropsblankett!$AC$12,(IF(Avropsblankett!$C28=$A8,BQ8,IF(Avropsblankett!$C28=$A9,BQ9,IF(Avropsblankett!$C$28=$A10,BQ10,IF(Avropsblankett!$C28=$A11,BQ11,IF(Avropsblankett!$C28=$A12,BQ12,IF(Avropsblankett!$C28=$A13,BQ13,IF(Avropsblankett!$C28=$A14,BQ14,0)))))))),0),0)</f>
        <v>0</v>
      </c>
      <c r="BR16" s="7">
        <f>IF(Avropsblankett!$B28&gt;0,Avropsblankett!$B28*IF(Avropsblankett!$G28=Avropsblankett!$AD$11,(IF(Avropsblankett!$C28=$A8,BR8,IF(Avropsblankett!$C28=$A9,BR9,IF(Avropsblankett!$C28=$A10,BR10,IF(Avropsblankett!$C28=$A11,BR11,IF(Avropsblankett!$C28=$A12,BR12,IF(Avropsblankett!$C28=$A13,BR13,IF(Avropsblankett!$C28=$A14,BR14,0)))))))),0),0)</f>
        <v>0</v>
      </c>
      <c r="BS16" s="7">
        <f>IF(Avropsblankett!$B28&gt;0,Avropsblankett!$B28*IF(Avropsblankett!$G28=Avropsblankett!$AD$12,(IF(Avropsblankett!$C28=$A8,BS8,IF(Avropsblankett!$C28=$A9,BS9,IF(Avropsblankett!$C28=$A10,BS10,IF(Avropsblankett!$C28=$A11,BS11,IF(Avropsblankett!$C28=$A12,BS12,IF(Avropsblankett!$C28=$A13,BS13,IF(Avropsblankett!$C28=$A14,BS14,0)))))))),0),0)</f>
        <v>0</v>
      </c>
      <c r="BT16" s="7">
        <f>IF(Avropsblankett!$B28&gt;0,Avropsblankett!$B28*IF(Avropsblankett!$G28=Avropsblankett!$AD$13,(IF(Avropsblankett!$C28=$A8,BT8,IF(Avropsblankett!$C28=$A9,BT9,IF(Avropsblankett!$C28=$A10,BT10,IF(Avropsblankett!$C28=$A11,BT11,IF(Avropsblankett!$C28=$A12,BT12,IF(Avropsblankett!$C28=$A13,BT13,IF(Avropsblankett!$C28=$A14,BT14,0)))))))),0),0)</f>
        <v>0</v>
      </c>
      <c r="BU16" s="7"/>
      <c r="BV16" s="7">
        <f>IF(Avropsblankett!$B28&gt;0,Avropsblankett!$B28*(IF(Avropsblankett!$C28=$A8,BV8,IF(Avropsblankett!$C28=$A9,BV9,IF(Avropsblankett!$C28=$A10,BV10,IF(Avropsblankett!$C28=$A11,BV11,IF(Avropsblankett!$C28=$A12,BV12,IF(Avropsblankett!$C28=$A13,BV13,IF(Avropsblankett!$C28=$A14,BV14,0)))))))),0)</f>
        <v>0</v>
      </c>
      <c r="BW16" s="7">
        <f>IF(Avropsblankett!$B28&gt;0,(IF(Avropsblankett!$C28=$A8,BW8,IF(Avropsblankett!$C28=$A9,BW9,IF(Avropsblankett!$C28=$A10,BW10,IF(Avropsblankett!$C28=$A11,BW11,IF(Avropsblankett!$C28=$A12,BW12,IF(Avropsblankett!$C28=$A13,BW13,IF(Avropsblankett!$C28=$A14,BW14,0)))))))),0)</f>
        <v>0</v>
      </c>
      <c r="BX16" s="7">
        <f>IF(Avropsblankett!$B28&gt;0,Avropsblankett!$B28*IF(Avropsblankett!$D28=Avropsblankett!$AA$11,(IF(Avropsblankett!$C28=$A8,BX8,IF(Avropsblankett!$C28=$A9,BX9,IF(Avropsblankett!$C28=$A10,BX10,IF(Avropsblankett!$C28=$A11,BX11,IF(Avropsblankett!$C28=$A12,BX12,IF(Avropsblankett!$C28=$A13,BX13,IF(Avropsblankett!$C28=$A14,BX14,0)))))))),0),0)</f>
        <v>0</v>
      </c>
      <c r="BY16" s="7">
        <f>IF(Avropsblankett!$B28&gt;0,Avropsblankett!$B28*IF(Avropsblankett!$D28=Avropsblankett!$AA$12,(IF(Avropsblankett!$C28=$A8,BY8,IF(Avropsblankett!$C28=$A9,BY9,IF(Avropsblankett!$C28=$A10,BY10,IF(Avropsblankett!$C28=$A11,BY11,IF(Avropsblankett!$C28=$A12,BY12,IF(Avropsblankett!$C28=$A13,BY13,IF(Avropsblankett!$C28=$A14,BY14,0)))))))),0),0)</f>
        <v>0</v>
      </c>
      <c r="BZ16" s="7">
        <f>IF(Avropsblankett!$B28&gt;0,Avropsblankett!$B28*IF(Avropsblankett!$D28=Avropsblankett!$AA$13,(IF(Avropsblankett!$C28=$A8,BZ8,IF(Avropsblankett!$C28=$A9,BZ9,IF(Avropsblankett!$C28=$A10,BZ10,IF(Avropsblankett!$C28=$A11,BZ11,IF(Avropsblankett!$C28=$A12,BZ12,IF(Avropsblankett!$C28=$A13,BZ13,IF(Avropsblankett!$C28=$A14,BZ14,0)))))))),0),0)</f>
        <v>0</v>
      </c>
      <c r="CA16" s="7">
        <f>IF(Avropsblankett!$B28&gt;0,Avropsblankett!$B28*IF(Avropsblankett!$E28=Avropsblankett!$AB$10,(IF(Avropsblankett!$C28=$A8,CA8,IF(Avropsblankett!$C28=$A9,CA9,IF(Avropsblankett!$C28=$A10,CA10,IF(Avropsblankett!$C28=$A11,CA11,IF(Avropsblankett!$C28=$A12,CA12,IF(Avropsblankett!$C28=$A13,CA13,IF(Avropsblankett!$C28=$A14,CA14,0)))))))),0),0)</f>
        <v>0</v>
      </c>
      <c r="CB16" s="7">
        <f>IF(Avropsblankett!$B28&gt;0,Avropsblankett!$B28*IF(Avropsblankett!$F28=Avropsblankett!$AC$11,(IF(Avropsblankett!$C28=$A8,CB8,IF(Avropsblankett!$C28=$A9,CB9,IF(Avropsblankett!$C28=$A10,CB10,IF(Avropsblankett!$C28=$A11,CB11,IF(Avropsblankett!$C28=$A12,CB12,IF(Avropsblankett!$C28=$A13,CB13,IF(Avropsblankett!$C28=$A14,CB14,0)))))))),0),0)</f>
        <v>0</v>
      </c>
      <c r="CC16" s="7">
        <f>IF(Avropsblankett!$B28&gt;0,Avropsblankett!$B28*IF(Avropsblankett!$F28=Avropsblankett!$AC$12,(IF(Avropsblankett!$C28=$A8,CC8,IF(Avropsblankett!$C28=$A9,CC9,IF(Avropsblankett!$C$28=$A10,CC10,IF(Avropsblankett!$C28=$A11,CC11,IF(Avropsblankett!$C28=$A12,CC12,IF(Avropsblankett!$C28=$A13,CC13,IF(Avropsblankett!$C28=$A14,CC14,0)))))))),0),0)</f>
        <v>0</v>
      </c>
      <c r="CD16" s="7">
        <f>IF(Avropsblankett!$B28&gt;0,Avropsblankett!$B28*IF(Avropsblankett!$G28=Avropsblankett!$AD$11,(IF(Avropsblankett!$C28=$A8,CD8,IF(Avropsblankett!$C28=$A9,CD9,IF(Avropsblankett!$C28=$A10,CD10,IF(Avropsblankett!$C28=$A11,CD11,IF(Avropsblankett!$C28=$A12,CD12,IF(Avropsblankett!$C28=$A13,CD13,IF(Avropsblankett!$C28=$A14,CD14,0)))))))),0),0)</f>
        <v>0</v>
      </c>
      <c r="CE16" s="7">
        <f>IF(Avropsblankett!$B28&gt;0,Avropsblankett!$B28*IF(Avropsblankett!$G28=Avropsblankett!$AD$12,(IF(Avropsblankett!$C28=$A8,CE8,IF(Avropsblankett!$C28=$A9,CE9,IF(Avropsblankett!$C28=$A10,CE10,IF(Avropsblankett!$C28=$A11,CE11,IF(Avropsblankett!$C28=$A12,CE12,IF(Avropsblankett!$C28=$A13,CE13,IF(Avropsblankett!$C28=$A14,CE14,0)))))))),0),0)</f>
        <v>0</v>
      </c>
      <c r="CF16" s="7">
        <f>IF(Avropsblankett!$B28&gt;0,Avropsblankett!$B28*IF(Avropsblankett!$G28=Avropsblankett!$AD$13,(IF(Avropsblankett!$C28=$A8,CF8,IF(Avropsblankett!$C28=$A9,CF9,IF(Avropsblankett!$C28=$A10,CF10,IF(Avropsblankett!$C28=$A11,CF11,IF(Avropsblankett!$C28=$A12,CF12,IF(Avropsblankett!$C28=$A13,CF13,IF(Avropsblankett!$C28=$A14,CF14,0)))))))),0),0)</f>
        <v>0</v>
      </c>
      <c r="CI16" s="3" t="str">
        <f>IF(Avropsblankett!B28&gt;0,IF($Z$202=$B$184,C16,IF($Z$202=$C$184,O16,IF($Z$202=$D$184,AA16,IF($Z$202=$E$184,AM16,IF($Z$202=$F$184,AY16,IF($Z$202=$G$184,BK16,IF($Z$202=$H$184,BW16))))))),"")</f>
        <v/>
      </c>
      <c r="CJ16" s="16" t="str">
        <f>IF(Avropsblankett!B28&gt;0,IF($Z$202=$B$184,SUM(B16,D16:L16),IF($Z$202=$C$184,SUM(N16,P16:X16),IF($Z$202=$D$184,SUM(Z16,AB16:AJ16),IF($Z$202=$E$184,SUM(AL16,AN16:AV16),IF($Z$202=$F$184,SUM(AX16,AZ16:BH16),IF($Z$202=$G$184,SUM(BJ16,BL16:BT16),IF($Z$202=$H$184,SUM(BV16,BX16:CF16)))))))),"")</f>
        <v/>
      </c>
    </row>
    <row r="17" spans="1:88" x14ac:dyDescent="0.35">
      <c r="A17" s="28" t="s">
        <v>38</v>
      </c>
      <c r="B17" s="7">
        <f>IF(Avropsblankett!$B29&gt;0,Avropsblankett!$B29*(IF(Avropsblankett!$C29=$A8,B8,IF(Avropsblankett!$C29=$A9,B9,IF(Avropsblankett!$C29=$A10,B10,IF(Avropsblankett!$C29=$A11,B11,IF(Avropsblankett!$C29=$A12,B12,IF(Avropsblankett!$C29=$A13,B13,IF(Avropsblankett!$C29=$A14,B14,0)))))))),0)</f>
        <v>0</v>
      </c>
      <c r="C17" s="7">
        <f>IF(Avropsblankett!$B29&gt;0,(IF(Avropsblankett!$C29=$A8,C8,IF(Avropsblankett!$C29=$A9,C9,IF(Avropsblankett!$C29=$A10,C10,IF(Avropsblankett!$C29=$A11,C11,IF(Avropsblankett!$C29=$A12,C12,IF(Avropsblankett!$C29=$A13,C13,IF(Avropsblankett!$C29=$A14,C14,0)))))))),0)</f>
        <v>0</v>
      </c>
      <c r="D17" s="7">
        <f>IF(Avropsblankett!$B29&gt;0,Avropsblankett!$B29*IF(Avropsblankett!$D29=Avropsblankett!$AA$11,(IF(Avropsblankett!$C29=$A8,D8,IF(Avropsblankett!$C29=$A9,D9,IF(Avropsblankett!$C29=$A10,D10,IF(Avropsblankett!$C29=$A11,D11,IF(Avropsblankett!$C29=$A12,D12,IF(Avropsblankett!$C29=$A13,D13,IF(Avropsblankett!$C29=$A14,D14,0)))))))),0),0)</f>
        <v>0</v>
      </c>
      <c r="E17" s="7">
        <f>IF(Avropsblankett!$B29&gt;0,Avropsblankett!$B29*IF(Avropsblankett!$D29=Avropsblankett!$AA$12,(IF(Avropsblankett!$C29=$A8,E8,IF(Avropsblankett!$C29=$A9,E9,IF(Avropsblankett!$C29=$A10,E10,IF(Avropsblankett!$C29=$A11,E11,IF(Avropsblankett!$C29=$A12,E12,IF(Avropsblankett!$C29=$A13,E13,IF(Avropsblankett!$C29=$A14,E14,0)))))))),0),0)</f>
        <v>0</v>
      </c>
      <c r="F17" s="7">
        <f>IF(Avropsblankett!$B29&gt;0,Avropsblankett!$B29*IF(Avropsblankett!$D29=Avropsblankett!$AA$13,(IF(Avropsblankett!$C29=$A8,F8,IF(Avropsblankett!$C29=$A9,F9,IF(Avropsblankett!$C29=$A10,F10,IF(Avropsblankett!$C29=$A11,F11,IF(Avropsblankett!$C29=$A12,F12,IF(Avropsblankett!$C29=$A13,F13,IF(Avropsblankett!$C29=$A14,F14,0)))))))),0),0)</f>
        <v>0</v>
      </c>
      <c r="G17" s="7">
        <f>IF(Avropsblankett!$B29&gt;0,Avropsblankett!$B29*IF(Avropsblankett!$E29=Avropsblankett!$AB$10,(IF(Avropsblankett!$C29=$A8,G8,IF(Avropsblankett!$C29=$A9,G9,IF(Avropsblankett!$C29=$A10,G10,IF(Avropsblankett!$C29=$A11,G11,IF(Avropsblankett!$C29=$A12,G12,IF(Avropsblankett!$C29=$A13,G13,IF(Avropsblankett!$C29=$A14,G14,0)))))))),0),0)</f>
        <v>0</v>
      </c>
      <c r="H17" s="7">
        <f>IF(Avropsblankett!$B29&gt;0,Avropsblankett!$B29*IF(Avropsblankett!$F29=Avropsblankett!$AC$11,(IF(Avropsblankett!$C29=$A8,H8,IF(Avropsblankett!$C29=$A9,H9,IF(Avropsblankett!$C29=$A10,H10,IF(Avropsblankett!$C29=$A11,H11,IF(Avropsblankett!$C29=$A12,H12,IF(Avropsblankett!$C29=$A13,H13,IF(Avropsblankett!$C29=$A14,H14,0)))))))),0),0)</f>
        <v>0</v>
      </c>
      <c r="I17" s="7">
        <f>IF(Avropsblankett!$B29&gt;0,Avropsblankett!$B29*IF(Avropsblankett!$F29=Avropsblankett!$AC$12,(IF(Avropsblankett!$C29=$A8,I8,IF(Avropsblankett!$C29=$A9,I9,IF(Avropsblankett!$C29=$A10,I10,IF(Avropsblankett!$C29=$A11,I11,IF(Avropsblankett!$C29=$A12,I12,IF(Avropsblankett!$C29=$A13,I13,IF(Avropsblankett!$C29=$A14,I14,0)))))))),0),0)</f>
        <v>0</v>
      </c>
      <c r="J17" s="7">
        <f>IF(Avropsblankett!$B29&gt;0,Avropsblankett!$B29*IF(Avropsblankett!$G29=Avropsblankett!$AD$11,(IF(Avropsblankett!$C29=$A8,J8,IF(Avropsblankett!$C29=$A9,J9,IF(Avropsblankett!$C29=$A10,J10,IF(Avropsblankett!$C29=$A11,J11,IF(Avropsblankett!$C29=$A12,J12,IF(Avropsblankett!$C29=$A13,J13,IF(Avropsblankett!$C29=$A14,J14,0)))))))),0),0)</f>
        <v>0</v>
      </c>
      <c r="K17" s="7">
        <f>IF(Avropsblankett!$B29&gt;0,Avropsblankett!$B29*IF(Avropsblankett!$G29=Avropsblankett!$AD$12,(IF(Avropsblankett!$C29=$A8,K8,IF(Avropsblankett!$C29=$A9,K9,IF(Avropsblankett!$C29=$A10,K10,IF(Avropsblankett!$C29=$A11,K11,IF(Avropsblankett!$C29=$A12,K12,IF(Avropsblankett!$C29=$A13,K13,IF(Avropsblankett!$C29=$A14,K14,0)))))))),0),0)</f>
        <v>0</v>
      </c>
      <c r="L17" s="7">
        <f>IF(Avropsblankett!$B29&gt;0,Avropsblankett!$B29*IF(Avropsblankett!$G29=Avropsblankett!$AD$13,(IF(Avropsblankett!$C29=$A8,L8,IF(Avropsblankett!$C29=$A9,L9,IF(Avropsblankett!$C29=$A10,L10,IF(Avropsblankett!$C29=$A11,L11,IF(Avropsblankett!$C29=$A12,L12,IF(Avropsblankett!$C29=$A13,L13,IF(Avropsblankett!$C29=$A14,L14,0)))))))),0),0)</f>
        <v>0</v>
      </c>
      <c r="M17" s="7"/>
      <c r="N17" s="7">
        <f>IF(Avropsblankett!$B29&gt;0,Avropsblankett!$B29*(IF(Avropsblankett!$C29=$A8,N8,IF(Avropsblankett!$C29=$A9,N9,IF(Avropsblankett!$C29=$A10,N10,IF(Avropsblankett!$C29=$A11,N11,IF(Avropsblankett!$C29=$A12,N12,IF(Avropsblankett!$C29=$A13,N13,IF(Avropsblankett!$C29=$A14,N14,0)))))))),0)</f>
        <v>0</v>
      </c>
      <c r="O17" s="7">
        <f>IF(Avropsblankett!$B29&gt;0,(IF(Avropsblankett!$C29=$A8,O8,IF(Avropsblankett!$C29=$A9,O9,IF(Avropsblankett!$C29=$A10,O10,IF(Avropsblankett!$C29=$A11,O11,IF(Avropsblankett!$C29=$A12,O12,IF(Avropsblankett!$C29=$A13,O13,IF(Avropsblankett!$C29=$A14,O14,0)))))))),0)</f>
        <v>0</v>
      </c>
      <c r="P17" s="7">
        <f>IF(Avropsblankett!$B29&gt;0,Avropsblankett!$B29*IF(Avropsblankett!$D29=Avropsblankett!$AA$11,(IF(Avropsblankett!$C29=$A8,P8,IF(Avropsblankett!$C29=$A9,P9,IF(Avropsblankett!$C29=$A10,P10,IF(Avropsblankett!$C29=$A11,P11,IF(Avropsblankett!$C29=$A12,P12,IF(Avropsblankett!$C29=$A13,P13,IF(Avropsblankett!$C29=$A14,P14,0)))))))),0),0)</f>
        <v>0</v>
      </c>
      <c r="Q17" s="7">
        <f>IF(Avropsblankett!$B29&gt;0,Avropsblankett!$B29*IF(Avropsblankett!$D29=Avropsblankett!$AA$12,(IF(Avropsblankett!$C29=$A8,Q8,IF(Avropsblankett!$C29=$A9,Q9,IF(Avropsblankett!$C29=$A10,Q10,IF(Avropsblankett!$C29=$A11,Q11,IF(Avropsblankett!$C29=$A12,Q12,IF(Avropsblankett!$C29=$A13,Q13,IF(Avropsblankett!$C29=$A14,Q14,0)))))))),0),0)</f>
        <v>0</v>
      </c>
      <c r="R17" s="7">
        <f>IF(Avropsblankett!$B29&gt;0,Avropsblankett!$B29*IF(Avropsblankett!$D29=Avropsblankett!$AA$13,(IF(Avropsblankett!$C29=$A8,R8,IF(Avropsblankett!$C29=$A9,R9,IF(Avropsblankett!$C29=$A10,R10,IF(Avropsblankett!$C29=$A11,R11,IF(Avropsblankett!$C29=$A12,R12,IF(Avropsblankett!$C29=$A13,R13,IF(Avropsblankett!$C29=$A14,R14,0)))))))),0),0)</f>
        <v>0</v>
      </c>
      <c r="S17" s="7">
        <f>IF(Avropsblankett!$B29&gt;0,Avropsblankett!$B29*IF(Avropsblankett!$E29=Avropsblankett!$AB$10,(IF(Avropsblankett!$C29=$A8,S8,IF(Avropsblankett!$C29=$A9,S9,IF(Avropsblankett!$C29=$A10,S10,IF(Avropsblankett!$C29=$A11,S11,IF(Avropsblankett!$C29=$A12,S12,IF(Avropsblankett!$C29=$A13,S13,IF(Avropsblankett!$C29=$A14,S14,0)))))))),0),0)</f>
        <v>0</v>
      </c>
      <c r="T17" s="7">
        <f>IF(Avropsblankett!$B29&gt;0,Avropsblankett!$B29*IF(Avropsblankett!$F29=Avropsblankett!$AC$11,(IF(Avropsblankett!$C29=$A8,T8,IF(Avropsblankett!$C29=$A9,T9,IF(Avropsblankett!$C29=$A10,T10,IF(Avropsblankett!$C29=$A11,T11,IF(Avropsblankett!$C29=$A12,T12,IF(Avropsblankett!$C29=$A13,T13,IF(Avropsblankett!$C29=$A14,T14,0)))))))),0),0)</f>
        <v>0</v>
      </c>
      <c r="U17" s="7">
        <f>IF(Avropsblankett!$B29&gt;0,Avropsblankett!$B29*IF(Avropsblankett!$F29=Avropsblankett!$AC$12,(IF(Avropsblankett!$C29=$A8,U8,IF(Avropsblankett!$C29=$A9,U9,IF(Avropsblankett!$C29=$A10,U10,IF(Avropsblankett!$C29=$A11,U11,IF(Avropsblankett!$C29=$A12,U12,IF(Avropsblankett!$C29=$A13,U13,IF(Avropsblankett!$C29=$A14,U14,0)))))))),0),0)</f>
        <v>0</v>
      </c>
      <c r="V17" s="7">
        <f>IF(Avropsblankett!$B29&gt;0,Avropsblankett!$B29*IF(Avropsblankett!$G29=Avropsblankett!$AD$11,(IF(Avropsblankett!$C29=$A8,V8,IF(Avropsblankett!$C29=$A9,V9,IF(Avropsblankett!$C29=$A10,V10,IF(Avropsblankett!$C29=$A11,V11,IF(Avropsblankett!$C29=$A12,V12,IF(Avropsblankett!$C29=$A13,V13,IF(Avropsblankett!$C29=$A14,V14,0)))))))),0),0)</f>
        <v>0</v>
      </c>
      <c r="W17" s="7">
        <f>IF(Avropsblankett!$B29&gt;0,Avropsblankett!$B29*IF(Avropsblankett!$G29=Avropsblankett!$AD$12,(IF(Avropsblankett!$C29=$A8,W8,IF(Avropsblankett!$C29=$A9,W9,IF(Avropsblankett!$C29=$A10,W10,IF(Avropsblankett!$C29=$A11,W11,IF(Avropsblankett!$C29=$A12,W12,IF(Avropsblankett!$C29=$A13,W13,IF(Avropsblankett!$C29=$A14,W14,0)))))))),0),0)</f>
        <v>0</v>
      </c>
      <c r="X17" s="7">
        <f>IF(Avropsblankett!$B29&gt;0,Avropsblankett!$B29*IF(Avropsblankett!$G29=Avropsblankett!$AD$13,(IF(Avropsblankett!$C29=$A8,X8,IF(Avropsblankett!$C29=$A9,X9,IF(Avropsblankett!$C29=$A10,X10,IF(Avropsblankett!$C29=$A11,X11,IF(Avropsblankett!$C29=$A12,X12,IF(Avropsblankett!$C29=$A13,X13,IF(Avropsblankett!$C29=$A14,X14,0)))))))),0),0)</f>
        <v>0</v>
      </c>
      <c r="Y17" s="7"/>
      <c r="Z17" s="7">
        <f>IF(Avropsblankett!$B29&gt;0,Avropsblankett!$B29*(IF(Avropsblankett!$C29=$A8,Z8,IF(Avropsblankett!$C29=$A9,Z9,IF(Avropsblankett!$C29=$A10,Z10,IF(Avropsblankett!$C29=$A11,Z11,IF(Avropsblankett!$C29=$A12,Z12,IF(Avropsblankett!$C29=$A13,Z13,IF(Avropsblankett!$C29=$A14,Z14,0)))))))),0)</f>
        <v>0</v>
      </c>
      <c r="AA17" s="7">
        <f>IF(Avropsblankett!$B29&gt;0,(IF(Avropsblankett!$C29=$A8,AA8,IF(Avropsblankett!$C29=$A9,AA9,IF(Avropsblankett!$C29=$A10,AA10,IF(Avropsblankett!$C29=$A11,AA11,IF(Avropsblankett!$C29=$A12,AA12,IF(Avropsblankett!$C29=$A13,AA13,IF(Avropsblankett!$C29=$A14,AA14,0)))))))),0)</f>
        <v>0</v>
      </c>
      <c r="AB17" s="7">
        <f>IF(Avropsblankett!$B29&gt;0,Avropsblankett!$B29*IF(Avropsblankett!$D29=Avropsblankett!$AA$11,(IF(Avropsblankett!$C29=$A8,AB8,IF(Avropsblankett!$C29=$A9,AB9,IF(Avropsblankett!$C29=$A10,AB10,IF(Avropsblankett!$C29=$A11,AB11,IF(Avropsblankett!$C29=$A12,AB12,IF(Avropsblankett!$C29=$A13,AB13,IF(Avropsblankett!$C29=$A14,AB14,0)))))))),0),0)</f>
        <v>0</v>
      </c>
      <c r="AC17" s="7">
        <f>IF(Avropsblankett!$B29&gt;0,Avropsblankett!$B29*IF(Avropsblankett!$D29=Avropsblankett!$AA$12,(IF(Avropsblankett!$C29=$A8,AC8,IF(Avropsblankett!$C29=$A9,AC9,IF(Avropsblankett!$C29=$A10,AC10,IF(Avropsblankett!$C29=$A11,AC11,IF(Avropsblankett!$C29=$A12,AC12,IF(Avropsblankett!$C29=$A13,AC13,IF(Avropsblankett!$C29=$A14,AC14,0)))))))),0),0)</f>
        <v>0</v>
      </c>
      <c r="AD17" s="7">
        <f>IF(Avropsblankett!$B29&gt;0,Avropsblankett!$B29*IF(Avropsblankett!$D29=Avropsblankett!$AA$13,(IF(Avropsblankett!$C29=$A8,AD8,IF(Avropsblankett!$C29=$A9,AD9,IF(Avropsblankett!$C29=$A10,AD10,IF(Avropsblankett!$C29=$A11,AD11,IF(Avropsblankett!$C29=$A12,AD12,IF(Avropsblankett!$C29=$A13,AD13,IF(Avropsblankett!$C29=$A14,AD14,0)))))))),0),0)</f>
        <v>0</v>
      </c>
      <c r="AE17" s="7">
        <f>IF(Avropsblankett!$B29&gt;0,Avropsblankett!$B29*IF(Avropsblankett!$E29=Avropsblankett!$AB$10,(IF(Avropsblankett!$C29=$A8,AE8,IF(Avropsblankett!$C29=$A9,AE9,IF(Avropsblankett!$C29=$A10,AE10,IF(Avropsblankett!$C29=$A11,AE11,IF(Avropsblankett!$C29=$A12,AE12,IF(Avropsblankett!$C29=$A13,AE13,IF(Avropsblankett!$C29=$A14,AE14,0)))))))),0),0)</f>
        <v>0</v>
      </c>
      <c r="AF17" s="7">
        <f>IF(Avropsblankett!$B29&gt;0,Avropsblankett!$B29*IF(Avropsblankett!$F29=Avropsblankett!$AC$11,(IF(Avropsblankett!$C29=$A8,AF8,IF(Avropsblankett!$C29=$A9,AF9,IF(Avropsblankett!$C29=$A10,AF10,IF(Avropsblankett!$C29=$A11,AF11,IF(Avropsblankett!$C29=$A12,AF12,IF(Avropsblankett!$C29=$A13,AF13,IF(Avropsblankett!$C29=$A14,AF14,0)))))))),0),0)</f>
        <v>0</v>
      </c>
      <c r="AG17" s="7">
        <f>IF(Avropsblankett!$B29&gt;0,Avropsblankett!$B29*IF(Avropsblankett!$F29=Avropsblankett!$AC$12,(IF(Avropsblankett!$C29=$A8,AG8,IF(Avropsblankett!$C29=$A9,AG9,IF(Avropsblankett!$C29=$A10,AG10,IF(Avropsblankett!$C29=$A11,AG11,IF(Avropsblankett!$C29=$A12,AG12,IF(Avropsblankett!$C29=$A13,AG13,IF(Avropsblankett!$C29=$A14,AG14,0)))))))),0),0)</f>
        <v>0</v>
      </c>
      <c r="AH17" s="7">
        <f>IF(Avropsblankett!$B29&gt;0,Avropsblankett!$B29*IF(Avropsblankett!$G29=Avropsblankett!$AD$11,(IF(Avropsblankett!$C29=$A8,AH8,IF(Avropsblankett!$C29=$A9,AH9,IF(Avropsblankett!$C29=$A10,AH10,IF(Avropsblankett!$C29=$A11,AH11,IF(Avropsblankett!$C29=$A12,AH12,IF(Avropsblankett!$C29=$A13,AH13,IF(Avropsblankett!$C29=$A14,AH14,0)))))))),0),0)</f>
        <v>0</v>
      </c>
      <c r="AI17" s="7">
        <f>IF(Avropsblankett!$B29&gt;0,Avropsblankett!$B29*IF(Avropsblankett!$G29=Avropsblankett!$AD$12,(IF(Avropsblankett!$C29=$A8,AI8,IF(Avropsblankett!$C29=$A9,AI9,IF(Avropsblankett!$C29=$A10,AI10,IF(Avropsblankett!$C29=$A11,AI11,IF(Avropsblankett!$C29=$A12,AI12,IF(Avropsblankett!$C29=$A13,AI13,IF(Avropsblankett!$C29=$A14,AI14,0)))))))),0),0)</f>
        <v>0</v>
      </c>
      <c r="AJ17" s="7">
        <f>IF(Avropsblankett!$B29&gt;0,Avropsblankett!$B29*IF(Avropsblankett!$G29=Avropsblankett!$AD$13,(IF(Avropsblankett!$C29=$A8,AJ8,IF(Avropsblankett!$C29=$A9,AJ9,IF(Avropsblankett!$C29=$A10,AJ10,IF(Avropsblankett!$C29=$A11,AJ11,IF(Avropsblankett!$C29=$A12,AJ12,IF(Avropsblankett!$C29=$A13,AJ13,IF(Avropsblankett!$C29=$A14,AJ14,0)))))))),0),0)</f>
        <v>0</v>
      </c>
      <c r="AL17" s="7">
        <f>IF(Avropsblankett!$B29&gt;0,Avropsblankett!$B29*(IF(Avropsblankett!$C29=$A8,AL8,IF(Avropsblankett!$C29=$A9,AL9,IF(Avropsblankett!$C29=$A10,AL10,IF(Avropsblankett!$C29=$A11,AL11,IF(Avropsblankett!$C29=$A12,AL12,IF(Avropsblankett!$C29=$A13,AL13,IF(Avropsblankett!$C29=$A14,AL14,0)))))))),0)</f>
        <v>0</v>
      </c>
      <c r="AM17" s="7">
        <f>IF(Avropsblankett!$B29&gt;0,(IF(Avropsblankett!$C29=$A8,AM8,IF(Avropsblankett!$C29=$A9,AM9,IF(Avropsblankett!$C29=$A10,AM10,IF(Avropsblankett!$C29=$A11,AM11,IF(Avropsblankett!$C29=$A12,AM12,IF(Avropsblankett!$C29=$A13,AM13,IF(Avropsblankett!$C29=$A14,AM14,0)))))))),0)</f>
        <v>0</v>
      </c>
      <c r="AN17" s="7">
        <f>IF(Avropsblankett!$B29&gt;0,Avropsblankett!$B29*IF(Avropsblankett!$D29=Avropsblankett!$AA$11,(IF(Avropsblankett!$C29=$A8,AN8,IF(Avropsblankett!$C29=$A9,AN9,IF(Avropsblankett!$C29=$A10,AN10,IF(Avropsblankett!$C29=$A11,AN11,IF(Avropsblankett!$C29=$A12,AN12,IF(Avropsblankett!$C29=$A13,AN13,IF(Avropsblankett!$C29=$A14,AN14,0)))))))),0),0)</f>
        <v>0</v>
      </c>
      <c r="AO17" s="7">
        <f>IF(Avropsblankett!$B29&gt;0,Avropsblankett!$B29*IF(Avropsblankett!$D29=Avropsblankett!$AA$12,(IF(Avropsblankett!$C29=$A8,AO8,IF(Avropsblankett!$C29=$A9,AO9,IF(Avropsblankett!$C29=$A10,AO10,IF(Avropsblankett!$C29=$A11,AO11,IF(Avropsblankett!$C29=$A12,AO12,IF(Avropsblankett!$C29=$A13,AO13,IF(Avropsblankett!$C29=$A14,AO14,0)))))))),0),0)</f>
        <v>0</v>
      </c>
      <c r="AP17" s="7">
        <f>IF(Avropsblankett!$B29&gt;0,Avropsblankett!$B29*IF(Avropsblankett!$D29=Avropsblankett!$AA$13,(IF(Avropsblankett!$C29=$A8,AP8,IF(Avropsblankett!$C29=$A9,AP9,IF(Avropsblankett!$C29=$A10,AP10,IF(Avropsblankett!$C29=$A11,AP11,IF(Avropsblankett!$C29=$A12,AP12,IF(Avropsblankett!$C29=$A13,AP13,IF(Avropsblankett!$C29=$A14,AP14,0)))))))),0),0)</f>
        <v>0</v>
      </c>
      <c r="AQ17" s="7">
        <f>IF(Avropsblankett!$B29&gt;0,Avropsblankett!$B29*IF(Avropsblankett!$E29=Avropsblankett!$AB$10,(IF(Avropsblankett!$C29=$A8,AQ8,IF(Avropsblankett!$C29=$A9,AQ9,IF(Avropsblankett!$C29=$A10,AQ10,IF(Avropsblankett!$C29=$A11,AQ11,IF(Avropsblankett!$C29=$A12,AQ12,IF(Avropsblankett!$C29=$A13,AQ13,IF(Avropsblankett!$C29=$A14,AQ14,0)))))))),0),0)</f>
        <v>0</v>
      </c>
      <c r="AR17" s="7">
        <f>IF(Avropsblankett!$B29&gt;0,Avropsblankett!$B29*IF(Avropsblankett!$F29=Avropsblankett!$AC$11,(IF(Avropsblankett!$C29=$A8,AR8,IF(Avropsblankett!$C29=$A9,AR9,IF(Avropsblankett!$C29=$A10,AR10,IF(Avropsblankett!$C29=$A11,AR11,IF(Avropsblankett!$C29=$A12,AR12,IF(Avropsblankett!$C29=$A13,AR13,IF(Avropsblankett!$C29=$A14,AR14,0)))))))),0),0)</f>
        <v>0</v>
      </c>
      <c r="AS17" s="7">
        <f>IF(Avropsblankett!$B29&gt;0,Avropsblankett!$B29*IF(Avropsblankett!$F29=Avropsblankett!$AC$12,(IF(Avropsblankett!$C29=$A8,AS8,IF(Avropsblankett!$C29=$A9,AS9,IF(Avropsblankett!$C29=$A10,AS10,IF(Avropsblankett!$C29=$A11,AS11,IF(Avropsblankett!$C29=$A12,AS12,IF(Avropsblankett!$C29=$A13,AS13,IF(Avropsblankett!$C29=$A14,AS14,0)))))))),0),0)</f>
        <v>0</v>
      </c>
      <c r="AT17" s="7">
        <f>IF(Avropsblankett!$B29&gt;0,Avropsblankett!$B29*IF(Avropsblankett!$G29=Avropsblankett!$AD$11,(IF(Avropsblankett!$C29=$A8,AT8,IF(Avropsblankett!$C29=$A9,AT9,IF(Avropsblankett!$C29=$A10,AT10,IF(Avropsblankett!$C29=$A11,AT11,IF(Avropsblankett!$C29=$A12,AT12,IF(Avropsblankett!$C29=$A13,AT13,IF(Avropsblankett!$C29=$A14,AT14,0)))))))),0),0)</f>
        <v>0</v>
      </c>
      <c r="AU17" s="7">
        <f>IF(Avropsblankett!$B29&gt;0,Avropsblankett!$B29*IF(Avropsblankett!$G29=Avropsblankett!$AD$12,(IF(Avropsblankett!$C29=$A8,AU8,IF(Avropsblankett!$C29=$A9,AU9,IF(Avropsblankett!$C29=$A10,AU10,IF(Avropsblankett!$C29=$A11,AU11,IF(Avropsblankett!$C29=$A12,AU12,IF(Avropsblankett!$C29=$A13,AU13,IF(Avropsblankett!$C29=$A14,AU14,0)))))))),0),0)</f>
        <v>0</v>
      </c>
      <c r="AV17" s="7">
        <f>IF(Avropsblankett!$B29&gt;0,Avropsblankett!$B29*IF(Avropsblankett!$G29=Avropsblankett!$AD$13,(IF(Avropsblankett!$C29=$A8,AV8,IF(Avropsblankett!$C29=$A9,AV9,IF(Avropsblankett!$C29=$A10,AV10,IF(Avropsblankett!$C29=$A11,AV11,IF(Avropsblankett!$C29=$A12,AV12,IF(Avropsblankett!$C29=$A13,AV13,IF(Avropsblankett!$C29=$A14,AV14,0)))))))),0),0)</f>
        <v>0</v>
      </c>
      <c r="AW17" s="7"/>
      <c r="AX17" s="7">
        <f>IF(Avropsblankett!$B29&gt;0,Avropsblankett!$B29*(IF(Avropsblankett!$C29=$A8,AX8,IF(Avropsblankett!$C29=$A9,AX9,IF(Avropsblankett!$C29=$A10,AX10,IF(Avropsblankett!$C29=$A11,AX11,IF(Avropsblankett!$C29=$A12,AX12,IF(Avropsblankett!$C29=$A13,AX13,IF(Avropsblankett!$C29=$A14,AX14,0)))))))),0)</f>
        <v>0</v>
      </c>
      <c r="AY17" s="7">
        <f>IF(Avropsblankett!$B29&gt;0,(IF(Avropsblankett!$C29=$A8,AY8,IF(Avropsblankett!$C29=$A9,AY9,IF(Avropsblankett!$C29=$A10,AY10,IF(Avropsblankett!$C29=$A11,AY11,IF(Avropsblankett!$C29=$A12,AY12,IF(Avropsblankett!$C29=$A13,AY13,IF(Avropsblankett!$C29=$A14,AY14,0)))))))),0)</f>
        <v>0</v>
      </c>
      <c r="AZ17" s="7">
        <f>IF(Avropsblankett!$B29&gt;0,Avropsblankett!$B29*IF(Avropsblankett!$D29=Avropsblankett!$AA$11,(IF(Avropsblankett!$C29=$A8,AZ8,IF(Avropsblankett!$C29=$A9,AZ9,IF(Avropsblankett!$C29=$A10,AZ10,IF(Avropsblankett!$C29=$A11,AZ11,IF(Avropsblankett!$C29=$A12,AZ12,IF(Avropsblankett!$C29=$A13,AZ13,IF(Avropsblankett!$C29=$A14,AZ14,0)))))))),0),0)</f>
        <v>0</v>
      </c>
      <c r="BA17" s="7">
        <f>IF(Avropsblankett!$B29&gt;0,Avropsblankett!$B29*IF(Avropsblankett!$D29=Avropsblankett!$AA$12,(IF(Avropsblankett!$C29=$A8,BA8,IF(Avropsblankett!$C29=$A9,BA9,IF(Avropsblankett!$C29=$A10,BA10,IF(Avropsblankett!$C29=$A11,BA11,IF(Avropsblankett!$C29=$A12,BA12,IF(Avropsblankett!$C29=$A13,BA13,IF(Avropsblankett!$C29=$A14,BA14,0)))))))),0),0)</f>
        <v>0</v>
      </c>
      <c r="BB17" s="7">
        <f>IF(Avropsblankett!$B29&gt;0,Avropsblankett!$B29*IF(Avropsblankett!$D29=Avropsblankett!$AA$13,(IF(Avropsblankett!$C29=$A8,BB8,IF(Avropsblankett!$C29=$A9,BB9,IF(Avropsblankett!$C29=$A10,BB10,IF(Avropsblankett!$C29=$A11,BB11,IF(Avropsblankett!$C29=$A12,BB12,IF(Avropsblankett!$C29=$A13,BB13,IF(Avropsblankett!$C29=$A14,BB14,0)))))))),0),0)</f>
        <v>0</v>
      </c>
      <c r="BC17" s="7">
        <f>IF(Avropsblankett!$B29&gt;0,Avropsblankett!$B29*IF(Avropsblankett!$E29=Avropsblankett!$AB$10,(IF(Avropsblankett!$C29=$A8,BC8,IF(Avropsblankett!$C29=$A9,BC9,IF(Avropsblankett!$C29=$A10,BC10,IF(Avropsblankett!$C29=$A11,BC11,IF(Avropsblankett!$C29=$A12,BC12,IF(Avropsblankett!$C29=$A13,BC13,IF(Avropsblankett!$C29=$A14,BC14,0)))))))),0),0)</f>
        <v>0</v>
      </c>
      <c r="BD17" s="7">
        <f>IF(Avropsblankett!$B29&gt;0,Avropsblankett!$B29*IF(Avropsblankett!$F29=Avropsblankett!$AC$11,(IF(Avropsblankett!$C29=$A8,BD8,IF(Avropsblankett!$C29=$A9,BD9,IF(Avropsblankett!$C29=$A10,BD10,IF(Avropsblankett!$C29=$A11,BD11,IF(Avropsblankett!$C29=$A12,BD12,IF(Avropsblankett!$C29=$A13,BD13,IF(Avropsblankett!$C29=$A14,BD14,0)))))))),0),0)</f>
        <v>0</v>
      </c>
      <c r="BE17" s="7">
        <f>IF(Avropsblankett!$B29&gt;0,Avropsblankett!$B29*IF(Avropsblankett!$F29=Avropsblankett!$AC$12,(IF(Avropsblankett!$C29=$A8,BE8,IF(Avropsblankett!$C29=$A9,BE9,IF(Avropsblankett!$C29=$A10,BE10,IF(Avropsblankett!$C29=$A11,BE11,IF(Avropsblankett!$C29=$A12,BE12,IF(Avropsblankett!$C29=$A13,BE13,IF(Avropsblankett!$C29=$A14,BE14,0)))))))),0),0)</f>
        <v>0</v>
      </c>
      <c r="BF17" s="7">
        <f>IF(Avropsblankett!$B29&gt;0,Avropsblankett!$B29*IF(Avropsblankett!$G29=Avropsblankett!$AD$11,(IF(Avropsblankett!$C29=$A8,BF8,IF(Avropsblankett!$C29=$A9,BF9,IF(Avropsblankett!$C29=$A10,BF10,IF(Avropsblankett!$C29=$A11,BF11,IF(Avropsblankett!$C29=$A12,BF12,IF(Avropsblankett!$C29=$A13,BF13,IF(Avropsblankett!$C29=$A14,BF14,0)))))))),0),0)</f>
        <v>0</v>
      </c>
      <c r="BG17" s="7">
        <f>IF(Avropsblankett!$B29&gt;0,Avropsblankett!$B29*IF(Avropsblankett!$G29=Avropsblankett!$AD$12,(IF(Avropsblankett!$C29=$A8,BG8,IF(Avropsblankett!$C29=$A9,BG9,IF(Avropsblankett!$C29=$A10,BG10,IF(Avropsblankett!$C29=$A11,BG11,IF(Avropsblankett!$C29=$A12,BG12,IF(Avropsblankett!$C29=$A13,BG13,IF(Avropsblankett!$C29=$A14,BG14,0)))))))),0),0)</f>
        <v>0</v>
      </c>
      <c r="BH17" s="7">
        <f>IF(Avropsblankett!$B29&gt;0,Avropsblankett!$B29*IF(Avropsblankett!$G29=Avropsblankett!$AD$13,(IF(Avropsblankett!$C29=$A8,BH8,IF(Avropsblankett!$C29=$A9,BH9,IF(Avropsblankett!$C29=$A10,BH10,IF(Avropsblankett!$C29=$A11,BH11,IF(Avropsblankett!$C29=$A12,BH12,IF(Avropsblankett!$C29=$A13,BH13,IF(Avropsblankett!$C29=$A14,BH14,0)))))))),0),0)</f>
        <v>0</v>
      </c>
      <c r="BI17" s="7"/>
      <c r="BJ17" s="7">
        <f>IF(Avropsblankett!$B29&gt;0,Avropsblankett!$B29*(IF(Avropsblankett!$C29=$A8,BJ8,IF(Avropsblankett!$C29=$A9,BJ9,IF(Avropsblankett!$C29=$A10,BJ10,IF(Avropsblankett!$C29=$A11,BJ11,IF(Avropsblankett!$C29=$A12,BJ12,IF(Avropsblankett!$C29=$A13,BJ13,IF(Avropsblankett!$C29=$A14,BJ14,0)))))))),0)</f>
        <v>0</v>
      </c>
      <c r="BK17" s="7">
        <f>IF(Avropsblankett!$B29&gt;0,(IF(Avropsblankett!$C29=$A8,BK8,IF(Avropsblankett!$C29=$A9,BK9,IF(Avropsblankett!$C29=$A10,BK10,IF(Avropsblankett!$C29=$A11,BK11,IF(Avropsblankett!$C29=$A12,BK12,IF(Avropsblankett!$C29=$A13,BK13,IF(Avropsblankett!$C29=$A14,BK14,0)))))))),0)</f>
        <v>0</v>
      </c>
      <c r="BL17" s="7">
        <f>IF(Avropsblankett!$B29&gt;0,Avropsblankett!$B29*IF(Avropsblankett!$D29=Avropsblankett!$AA$11,(IF(Avropsblankett!$C29=$A8,BL8,IF(Avropsblankett!$C29=$A9,BL9,IF(Avropsblankett!$C29=$A10,BL10,IF(Avropsblankett!$C29=$A11,BL11,IF(Avropsblankett!$C29=$A12,BL12,IF(Avropsblankett!$C29=$A13,BL13,IF(Avropsblankett!$C29=$A14,BL14,0)))))))),0),0)</f>
        <v>0</v>
      </c>
      <c r="BM17" s="7">
        <f>IF(Avropsblankett!$B29&gt;0,Avropsblankett!$B29*IF(Avropsblankett!$D29=Avropsblankett!$AA$12,(IF(Avropsblankett!$C29=$A8,BM8,IF(Avropsblankett!$C29=$A9,BM9,IF(Avropsblankett!$C29=$A10,BM10,IF(Avropsblankett!$C29=$A11,BM11,IF(Avropsblankett!$C29=$A12,BM12,IF(Avropsblankett!$C29=$A13,BM13,IF(Avropsblankett!$C29=$A14,BM14,0)))))))),0),0)</f>
        <v>0</v>
      </c>
      <c r="BN17" s="7">
        <f>IF(Avropsblankett!$B29&gt;0,Avropsblankett!$B29*IF(Avropsblankett!$D29=Avropsblankett!$AA$13,(IF(Avropsblankett!$C29=$A8,BN8,IF(Avropsblankett!$C29=$A9,BN9,IF(Avropsblankett!$C29=$A10,BN10,IF(Avropsblankett!$C29=$A11,BN11,IF(Avropsblankett!$C29=$A12,BN12,IF(Avropsblankett!$C29=$A13,BN13,IF(Avropsblankett!$C29=$A14,BN14,0)))))))),0),0)</f>
        <v>0</v>
      </c>
      <c r="BO17" s="7">
        <f>IF(Avropsblankett!$B29&gt;0,Avropsblankett!$B29*IF(Avropsblankett!$E29=Avropsblankett!$AB$10,(IF(Avropsblankett!$C29=$A8,BO8,IF(Avropsblankett!$C29=$A9,BO9,IF(Avropsblankett!$C29=$A10,BO10,IF(Avropsblankett!$C29=$A11,BO11,IF(Avropsblankett!$C29=$A12,BO12,IF(Avropsblankett!$C29=$A13,BO13,IF(Avropsblankett!$C29=$A14,BO14,0)))))))),0),0)</f>
        <v>0</v>
      </c>
      <c r="BP17" s="7">
        <f>IF(Avropsblankett!$B29&gt;0,Avropsblankett!$B29*IF(Avropsblankett!$F29=Avropsblankett!$AC$11,(IF(Avropsblankett!$C29=$A8,BP8,IF(Avropsblankett!$C29=$A9,BP9,IF(Avropsblankett!$C29=$A10,BP10,IF(Avropsblankett!$C29=$A11,BP11,IF(Avropsblankett!$C29=$A12,BP12,IF(Avropsblankett!$C29=$A13,BP13,IF(Avropsblankett!$C29=$A14,BP14,0)))))))),0),0)</f>
        <v>0</v>
      </c>
      <c r="BQ17" s="7">
        <f>IF(Avropsblankett!$B29&gt;0,Avropsblankett!$B29*IF(Avropsblankett!$F29=Avropsblankett!$AC$12,(IF(Avropsblankett!$C29=$A8,BQ8,IF(Avropsblankett!$C29=$A9,BQ9,IF(Avropsblankett!$C29=$A10,BQ10,IF(Avropsblankett!$C29=$A11,BQ11,IF(Avropsblankett!$C29=$A12,BQ12,IF(Avropsblankett!$C29=$A13,BQ13,IF(Avropsblankett!$C29=$A14,BQ14,0)))))))),0),0)</f>
        <v>0</v>
      </c>
      <c r="BR17" s="7">
        <f>IF(Avropsblankett!$B29&gt;0,Avropsblankett!$B29*IF(Avropsblankett!$G29=Avropsblankett!$AD$11,(IF(Avropsblankett!$C29=$A8,BR8,IF(Avropsblankett!$C29=$A9,BR9,IF(Avropsblankett!$C29=$A10,BR10,IF(Avropsblankett!$C29=$A11,BR11,IF(Avropsblankett!$C29=$A12,BR12,IF(Avropsblankett!$C29=$A13,BR13,IF(Avropsblankett!$C29=$A14,BR14,0)))))))),0),0)</f>
        <v>0</v>
      </c>
      <c r="BS17" s="7">
        <f>IF(Avropsblankett!$B29&gt;0,Avropsblankett!$B29*IF(Avropsblankett!$G29=Avropsblankett!$AD$12,(IF(Avropsblankett!$C29=$A8,BS8,IF(Avropsblankett!$C29=$A9,BS9,IF(Avropsblankett!$C29=$A10,BS10,IF(Avropsblankett!$C29=$A11,BS11,IF(Avropsblankett!$C29=$A12,BS12,IF(Avropsblankett!$C29=$A13,BS13,IF(Avropsblankett!$C29=$A14,BS14,0)))))))),0),0)</f>
        <v>0</v>
      </c>
      <c r="BT17" s="7">
        <f>IF(Avropsblankett!$B29&gt;0,Avropsblankett!$B29*IF(Avropsblankett!$G29=Avropsblankett!$AD$13,(IF(Avropsblankett!$C29=$A8,BT8,IF(Avropsblankett!$C29=$A9,BT9,IF(Avropsblankett!$C29=$A10,BT10,IF(Avropsblankett!$C29=$A11,BT11,IF(Avropsblankett!$C29=$A12,BT12,IF(Avropsblankett!$C29=$A13,BT13,IF(Avropsblankett!$C29=$A14,BT14,0)))))))),0),0)</f>
        <v>0</v>
      </c>
      <c r="BU17" s="7"/>
      <c r="BV17" s="7">
        <f>IF(Avropsblankett!$B29&gt;0,Avropsblankett!$B29*(IF(Avropsblankett!$C29=$A8,BV8,IF(Avropsblankett!$C29=$A9,BV9,IF(Avropsblankett!$C29=$A10,BV10,IF(Avropsblankett!$C29=$A11,BV11,IF(Avropsblankett!$C29=$A12,BV12,IF(Avropsblankett!$C29=$A13,BV13,IF(Avropsblankett!$C29=$A14,BV14,0)))))))),0)</f>
        <v>0</v>
      </c>
      <c r="BW17" s="7">
        <f>IF(Avropsblankett!$B29&gt;0,(IF(Avropsblankett!$C29=$A8,BW8,IF(Avropsblankett!$C29=$A9,BW9,IF(Avropsblankett!$C29=$A10,BW10,IF(Avropsblankett!$C29=$A11,BW11,IF(Avropsblankett!$C29=$A12,BW12,IF(Avropsblankett!$C29=$A13,BW13,IF(Avropsblankett!$C29=$A14,BW14,0)))))))),0)</f>
        <v>0</v>
      </c>
      <c r="BX17" s="7">
        <f>IF(Avropsblankett!$B29&gt;0,Avropsblankett!$B29*IF(Avropsblankett!$D29=Avropsblankett!$AA$11,(IF(Avropsblankett!$C29=$A8,BX8,IF(Avropsblankett!$C29=$A9,BX9,IF(Avropsblankett!$C29=$A10,BX10,IF(Avropsblankett!$C29=$A11,BX11,IF(Avropsblankett!$C29=$A12,BX12,IF(Avropsblankett!$C29=$A13,BX13,IF(Avropsblankett!$C29=$A14,BX14,0)))))))),0),0)</f>
        <v>0</v>
      </c>
      <c r="BY17" s="7">
        <f>IF(Avropsblankett!$B29&gt;0,Avropsblankett!$B29*IF(Avropsblankett!$D29=Avropsblankett!$AA$12,(IF(Avropsblankett!$C29=$A8,BY8,IF(Avropsblankett!$C29=$A9,BY9,IF(Avropsblankett!$C29=$A10,BY10,IF(Avropsblankett!$C29=$A11,BY11,IF(Avropsblankett!$C29=$A12,BY12,IF(Avropsblankett!$C29=$A13,BY13,IF(Avropsblankett!$C29=$A14,BY14,0)))))))),0),0)</f>
        <v>0</v>
      </c>
      <c r="BZ17" s="7">
        <f>IF(Avropsblankett!$B29&gt;0,Avropsblankett!$B29*IF(Avropsblankett!$D29=Avropsblankett!$AA$13,(IF(Avropsblankett!$C29=$A8,BZ8,IF(Avropsblankett!$C29=$A9,BZ9,IF(Avropsblankett!$C29=$A10,BZ10,IF(Avropsblankett!$C29=$A11,BZ11,IF(Avropsblankett!$C29=$A12,BZ12,IF(Avropsblankett!$C29=$A13,BZ13,IF(Avropsblankett!$C29=$A14,BZ14,0)))))))),0),0)</f>
        <v>0</v>
      </c>
      <c r="CA17" s="7">
        <f>IF(Avropsblankett!$B29&gt;0,Avropsblankett!$B29*IF(Avropsblankett!$E29=Avropsblankett!$AB$10,(IF(Avropsblankett!$C29=$A8,CA8,IF(Avropsblankett!$C29=$A9,CA9,IF(Avropsblankett!$C29=$A10,CA10,IF(Avropsblankett!$C29=$A11,CA11,IF(Avropsblankett!$C29=$A12,CA12,IF(Avropsblankett!$C29=$A13,CA13,IF(Avropsblankett!$C29=$A14,CA14,0)))))))),0),0)</f>
        <v>0</v>
      </c>
      <c r="CB17" s="7">
        <f>IF(Avropsblankett!$B29&gt;0,Avropsblankett!$B29*IF(Avropsblankett!$F29=Avropsblankett!$AC$11,(IF(Avropsblankett!$C29=$A8,CB8,IF(Avropsblankett!$C29=$A9,CB9,IF(Avropsblankett!$C29=$A10,CB10,IF(Avropsblankett!$C29=$A11,CB11,IF(Avropsblankett!$C29=$A12,CB12,IF(Avropsblankett!$C29=$A13,CB13,IF(Avropsblankett!$C29=$A14,CB14,0)))))))),0),0)</f>
        <v>0</v>
      </c>
      <c r="CC17" s="7">
        <f>IF(Avropsblankett!$B29&gt;0,Avropsblankett!$B29*IF(Avropsblankett!$F29=Avropsblankett!$AC$12,(IF(Avropsblankett!$C29=$A8,CC8,IF(Avropsblankett!$C29=$A9,CC9,IF(Avropsblankett!$C29=$A10,CC10,IF(Avropsblankett!$C29=$A11,CC11,IF(Avropsblankett!$C29=$A12,CC12,IF(Avropsblankett!$C29=$A13,CC13,IF(Avropsblankett!$C29=$A14,CC14,0)))))))),0),0)</f>
        <v>0</v>
      </c>
      <c r="CD17" s="7">
        <f>IF(Avropsblankett!$B29&gt;0,Avropsblankett!$B29*IF(Avropsblankett!$G29=Avropsblankett!$AD$11,(IF(Avropsblankett!$C29=$A8,CD8,IF(Avropsblankett!$C29=$A9,CD9,IF(Avropsblankett!$C29=$A10,CD10,IF(Avropsblankett!$C29=$A11,CD11,IF(Avropsblankett!$C29=$A12,CD12,IF(Avropsblankett!$C29=$A13,CD13,IF(Avropsblankett!$C29=$A14,CD14,0)))))))),0),0)</f>
        <v>0</v>
      </c>
      <c r="CE17" s="7">
        <f>IF(Avropsblankett!$B29&gt;0,Avropsblankett!$B29*IF(Avropsblankett!$G29=Avropsblankett!$AD$12,(IF(Avropsblankett!$C29=$A8,CE8,IF(Avropsblankett!$C29=$A9,CE9,IF(Avropsblankett!$C29=$A10,CE10,IF(Avropsblankett!$C29=$A11,CE11,IF(Avropsblankett!$C29=$A12,CE12,IF(Avropsblankett!$C29=$A13,CE13,IF(Avropsblankett!$C29=$A14,CE14,0)))))))),0),0)</f>
        <v>0</v>
      </c>
      <c r="CF17" s="7">
        <f>IF(Avropsblankett!$B29&gt;0,Avropsblankett!$B29*IF(Avropsblankett!$G29=Avropsblankett!$AD$13,(IF(Avropsblankett!$C29=$A8,CF8,IF(Avropsblankett!$C29=$A9,CF9,IF(Avropsblankett!$C29=$A10,CF10,IF(Avropsblankett!$C29=$A11,CF11,IF(Avropsblankett!$C29=$A12,CF12,IF(Avropsblankett!$C29=$A13,CF13,IF(Avropsblankett!$C29=$A14,CF14,0)))))))),0),0)</f>
        <v>0</v>
      </c>
      <c r="CI17" s="3" t="str">
        <f>IF(Avropsblankett!B29&gt;0,IF($Z$202=$B$184,C17,IF($Z$202=$C$184,O17,IF($Z$202=$D$184,AA17,IF($Z$202=$E$184,AM17,IF($Z$202=$F$184,AY17,IF($Z$202=$G$184,BK17,IF($Z$202=$H$184,BW17))))))),"")</f>
        <v/>
      </c>
      <c r="CJ17" s="16" t="str">
        <f>IF(Avropsblankett!B29&gt;0,IF($Z$202=$B$184,SUM(B17,D17:L17),IF($Z$202=$C$184,SUM(N17,P17:X17),IF($Z$202=$D$184,SUM(Z17,AB17:AJ17),IF($Z$202=$E$184,SUM(AL17,AN17:AV17),IF($Z$202=$F$184,SUM(AX17,AZ17:BH17),IF($Z$202=$G$184,SUM(BJ17,BL17:BT17),IF($Z$202=$H$184,SUM(BV17,BX17:CF17)))))))),"")</f>
        <v/>
      </c>
    </row>
    <row r="18" spans="1:88" x14ac:dyDescent="0.35">
      <c r="A18" s="28" t="s">
        <v>52</v>
      </c>
      <c r="B18" s="7">
        <f>IF(Avropsblankett!$B30&gt;0,Avropsblankett!$B30*(IF(Avropsblankett!$C30=$A8,B8,IF(Avropsblankett!$C30=$A9,B9,IF(Avropsblankett!$C30=$A10,B10,IF(Avropsblankett!$C30=$A11,B11,IF(Avropsblankett!$C30=$A12,B12,IF(Avropsblankett!$C30=$A13,B13,IF(Avropsblankett!$C30=$A14,B14,0)))))))),0)</f>
        <v>0</v>
      </c>
      <c r="C18" s="7">
        <f>IF(Avropsblankett!$B30&gt;0,(IF(Avropsblankett!$C30=$A8,C8,IF(Avropsblankett!$C30=$A9,C9,IF(Avropsblankett!$C30=$A10,C10,IF(Avropsblankett!$C30=$A11,C11,IF(Avropsblankett!$C30=$A12,C12,IF(Avropsblankett!$C30=$A13,C13,IF(Avropsblankett!$C30=$A14,C14,0)))))))),0)</f>
        <v>0</v>
      </c>
      <c r="D18" s="7">
        <f>IF(Avropsblankett!$B30&gt;0,Avropsblankett!$B30*IF(Avropsblankett!$D30=Avropsblankett!$AA$11,(IF(Avropsblankett!$C30=$A8,D8,IF(Avropsblankett!$C30=$A9,D9,IF(Avropsblankett!$C30=$A10,D10,IF(Avropsblankett!$C30=$A11,D11,IF(Avropsblankett!$C30=$A12,D12,IF(Avropsblankett!$C30=$A13,D13,IF(Avropsblankett!$C30=$A14,D14,0)))))))),0),0)</f>
        <v>0</v>
      </c>
      <c r="E18" s="7">
        <f>IF(Avropsblankett!$B30&gt;0,Avropsblankett!$B30*IF(Avropsblankett!$D30=Avropsblankett!$AA$12,(IF(Avropsblankett!$C30=$A8,E8,IF(Avropsblankett!$C30=$A9,E9,IF(Avropsblankett!$C30=$A10,E10,IF(Avropsblankett!$C30=$A11,E11,IF(Avropsblankett!$C30=$A12,E12,IF(Avropsblankett!$C30=$A13,E13,IF(Avropsblankett!$C30=$A14,E14,0)))))))),0),0)</f>
        <v>0</v>
      </c>
      <c r="F18" s="7">
        <f>IF(Avropsblankett!$B30&gt;0,Avropsblankett!$B30*IF(Avropsblankett!$D30=Avropsblankett!$AA$13,(IF(Avropsblankett!$C30=$A8,F8,IF(Avropsblankett!$C30=$A9,F9,IF(Avropsblankett!$C30=$A10,F10,IF(Avropsblankett!$C30=$A11,F11,IF(Avropsblankett!$C30=$A12,F12,IF(Avropsblankett!$C30=$A13,F13,IF(Avropsblankett!$C30=$A14,F14,0)))))))),0),0)</f>
        <v>0</v>
      </c>
      <c r="G18" s="7">
        <f>IF(Avropsblankett!$B30&gt;0,Avropsblankett!$B30*IF(Avropsblankett!$E30=Avropsblankett!$AB$10,(IF(Avropsblankett!$C30=$A8,G8,IF(Avropsblankett!$C30=$A9,G9,IF(Avropsblankett!$C30=$A10,G10,IF(Avropsblankett!$C30=$A11,G11,IF(Avropsblankett!$C30=$A12,G12,IF(Avropsblankett!$C30=$A13,G13,IF(Avropsblankett!$C30=$A14,G14,0)))))))),0),0)</f>
        <v>0</v>
      </c>
      <c r="H18" s="7">
        <f>IF(Avropsblankett!$B30&gt;0,Avropsblankett!$B30*IF(Avropsblankett!$F30=Avropsblankett!$AC$11,(IF(Avropsblankett!$C30=$A8,H8,IF(Avropsblankett!$C30=$A9,H9,IF(Avropsblankett!$C30=$A10,H10,IF(Avropsblankett!$C30=$A11,H11,IF(Avropsblankett!$C30=$A12,H12,IF(Avropsblankett!$C30=$A13,H13,IF(Avropsblankett!$C30=$A14,H14,0)))))))),0),0)</f>
        <v>0</v>
      </c>
      <c r="I18" s="7">
        <f>IF(Avropsblankett!$B30&gt;0,Avropsblankett!$B30*IF(Avropsblankett!$F30=Avropsblankett!$AC$12,(IF(Avropsblankett!$C30=$A8,I8,IF(Avropsblankett!$C30=$A9,I9,IF(Avropsblankett!$C30=$A10,I10,IF(Avropsblankett!$C30=$A11,I11,IF(Avropsblankett!$C30=$A12,I12,IF(Avropsblankett!$C30=$A13,I13,IF(Avropsblankett!$C30=$A14,I14,0)))))))),0),0)</f>
        <v>0</v>
      </c>
      <c r="J18" s="7">
        <f>IF(Avropsblankett!$B30&gt;0,Avropsblankett!$B30*IF(Avropsblankett!$G30=Avropsblankett!$AD$11,(IF(Avropsblankett!$C30=$A8,J8,IF(Avropsblankett!$C30=$A9,J9,IF(Avropsblankett!$C30=$A10,J10,IF(Avropsblankett!$C30=$A11,J11,IF(Avropsblankett!$C30=$A12,J12,IF(Avropsblankett!$C30=$A13,J13,IF(Avropsblankett!$C30=$A14,J14,0)))))))),0),0)</f>
        <v>0</v>
      </c>
      <c r="K18" s="7">
        <f>IF(Avropsblankett!$B30&gt;0,Avropsblankett!$B30*IF(Avropsblankett!$G30=Avropsblankett!$AD$12,(IF(Avropsblankett!$C30=$A8,K8,IF(Avropsblankett!$C30=$A9,K9,IF(Avropsblankett!$C30=$A10,K10,IF(Avropsblankett!$C30=$A11,K11,IF(Avropsblankett!$C30=$A12,K12,IF(Avropsblankett!$C30=$A13,K13,IF(Avropsblankett!$C30=$A14,K14,0)))))))),0),0)</f>
        <v>0</v>
      </c>
      <c r="L18" s="7">
        <f>IF(Avropsblankett!$B30&gt;0,Avropsblankett!$B30*IF(Avropsblankett!$G30=Avropsblankett!$AD$13,(IF(Avropsblankett!$C30=$A8,L8,IF(Avropsblankett!$C30=$A9,L9,IF(Avropsblankett!$C30=$A10,L10,IF(Avropsblankett!$C30=$A11,L11,IF(Avropsblankett!$C30=$A12,L12,IF(Avropsblankett!$C30=$A13,L13,IF(Avropsblankett!$C30=$A14,L14,0)))))))),0),0)</f>
        <v>0</v>
      </c>
      <c r="M18" s="7"/>
      <c r="N18" s="7">
        <f>IF(Avropsblankett!$B30&gt;0,Avropsblankett!$B30*(IF(Avropsblankett!$C30=$A8,N8,IF(Avropsblankett!$C30=$A9,N9,IF(Avropsblankett!$C30=$A10,N10,IF(Avropsblankett!$C30=$A11,N11,IF(Avropsblankett!$C30=$A12,N12,IF(Avropsblankett!$C30=$A13,N13,IF(Avropsblankett!$C30=$A14,N14,0)))))))),0)</f>
        <v>0</v>
      </c>
      <c r="O18" s="7">
        <f>IF(Avropsblankett!$B30&gt;0,(IF(Avropsblankett!$C30=$A8,O8,IF(Avropsblankett!$C30=$A9,O9,IF(Avropsblankett!$C30=$A10,O10,IF(Avropsblankett!$C30=$A11,O11,IF(Avropsblankett!$C30=$A12,O12,IF(Avropsblankett!$C30=$A13,O13,IF(Avropsblankett!$C30=$A14,O14,0)))))))),0)</f>
        <v>0</v>
      </c>
      <c r="P18" s="7">
        <f>IF(Avropsblankett!$B30&gt;0,Avropsblankett!$B30*IF(Avropsblankett!$D30=Avropsblankett!$AA$11,(IF(Avropsblankett!$C30=$A8,P8,IF(Avropsblankett!$C30=$A9,P9,IF(Avropsblankett!$C30=$A10,P10,IF(Avropsblankett!$C30=$A11,P11,IF(Avropsblankett!$C30=$A12,P12,IF(Avropsblankett!$C30=$A13,P13,IF(Avropsblankett!$C30=$A14,P14,0)))))))),0),0)</f>
        <v>0</v>
      </c>
      <c r="Q18" s="7">
        <f>IF(Avropsblankett!$B30&gt;0,Avropsblankett!$B30*IF(Avropsblankett!$D30=Avropsblankett!$AA$12,(IF(Avropsblankett!$C30=$A8,Q8,IF(Avropsblankett!$C30=$A9,Q9,IF(Avropsblankett!$C30=$A10,Q10,IF(Avropsblankett!$C30=$A11,Q11,IF(Avropsblankett!$C30=$A12,Q12,IF(Avropsblankett!$C30=$A13,Q13,IF(Avropsblankett!$C30=$A14,Q14,0)))))))),0),0)</f>
        <v>0</v>
      </c>
      <c r="R18" s="7">
        <f>IF(Avropsblankett!$B30&gt;0,Avropsblankett!$B30*IF(Avropsblankett!$D30=Avropsblankett!$AA$13,(IF(Avropsblankett!$C30=$A8,R8,IF(Avropsblankett!$C30=$A9,R9,IF(Avropsblankett!$C30=$A10,R10,IF(Avropsblankett!$C30=$A11,R11,IF(Avropsblankett!$C30=$A12,R12,IF(Avropsblankett!$C30=$A13,R13,IF(Avropsblankett!$C30=$A14,R14,0)))))))),0),0)</f>
        <v>0</v>
      </c>
      <c r="S18" s="7">
        <f>IF(Avropsblankett!$B30&gt;0,Avropsblankett!$B30*IF(Avropsblankett!$E30=Avropsblankett!$AB$10,(IF(Avropsblankett!$C30=$A8,S8,IF(Avropsblankett!$C30=$A9,S9,IF(Avropsblankett!$C30=$A10,S10,IF(Avropsblankett!$C30=$A11,S11,IF(Avropsblankett!$C30=$A12,S12,IF(Avropsblankett!$C30=$A13,S13,IF(Avropsblankett!$C30=$A14,S14,0)))))))),0),0)</f>
        <v>0</v>
      </c>
      <c r="T18" s="7">
        <f>IF(Avropsblankett!$B30&gt;0,Avropsblankett!$B30*IF(Avropsblankett!$F30=Avropsblankett!$AC$11,(IF(Avropsblankett!$C30=$A8,T8,IF(Avropsblankett!$C30=$A9,T9,IF(Avropsblankett!$C30=$A10,T10,IF(Avropsblankett!$C30=$A11,T11,IF(Avropsblankett!$C30=$A12,T12,IF(Avropsblankett!$C30=$A13,T13,IF(Avropsblankett!$C30=$A14,T14,0)))))))),0),0)</f>
        <v>0</v>
      </c>
      <c r="U18" s="7">
        <f>IF(Avropsblankett!$B30&gt;0,Avropsblankett!$B30*IF(Avropsblankett!$F30=Avropsblankett!$AC$12,(IF(Avropsblankett!$C30=$A8,U8,IF(Avropsblankett!$C30=$A9,U9,IF(Avropsblankett!$C30=$A10,U10,IF(Avropsblankett!$C30=$A11,U11,IF(Avropsblankett!$C30=$A12,U12,IF(Avropsblankett!$C30=$A13,U13,IF(Avropsblankett!$C30=$A14,U14,0)))))))),0),0)</f>
        <v>0</v>
      </c>
      <c r="V18" s="7">
        <f>IF(Avropsblankett!$B30&gt;0,Avropsblankett!$B30*IF(Avropsblankett!$G30=Avropsblankett!$AD$11,(IF(Avropsblankett!$C30=$A8,V8,IF(Avropsblankett!$C30=$A9,V9,IF(Avropsblankett!$C30=$A10,V10,IF(Avropsblankett!$C30=$A11,V11,IF(Avropsblankett!$C30=$A12,V12,IF(Avropsblankett!$C30=$A13,V13,IF(Avropsblankett!$C30=$A14,V14,0)))))))),0),0)</f>
        <v>0</v>
      </c>
      <c r="W18" s="7">
        <f>IF(Avropsblankett!$B30&gt;0,Avropsblankett!$B30*IF(Avropsblankett!$G30=Avropsblankett!$AD$12,(IF(Avropsblankett!$C30=$A8,W8,IF(Avropsblankett!$C30=$A9,W9,IF(Avropsblankett!$C30=$A10,W10,IF(Avropsblankett!$C30=$A11,W11,IF(Avropsblankett!$C30=$A12,W12,IF(Avropsblankett!$C30=$A13,W13,IF(Avropsblankett!$C30=$A14,W14,0)))))))),0),0)</f>
        <v>0</v>
      </c>
      <c r="X18" s="7">
        <f>IF(Avropsblankett!$B30&gt;0,Avropsblankett!$B30*IF(Avropsblankett!$G30=Avropsblankett!$AD$13,(IF(Avropsblankett!$C30=$A8,X8,IF(Avropsblankett!$C30=$A9,X9,IF(Avropsblankett!$C30=$A10,X10,IF(Avropsblankett!$C30=$A11,X11,IF(Avropsblankett!$C30=$A12,X12,IF(Avropsblankett!$C30=$A13,X13,IF(Avropsblankett!$C30=$A14,X14,0)))))))),0),0)</f>
        <v>0</v>
      </c>
      <c r="Y18" s="7"/>
      <c r="Z18" s="7">
        <f>IF(Avropsblankett!$B30&gt;0,Avropsblankett!$B30*(IF(Avropsblankett!$C30=$A8,Z8,IF(Avropsblankett!$C30=$A9,Z9,IF(Avropsblankett!$C30=$A10,Z10,IF(Avropsblankett!$C30=$A11,Z11,IF(Avropsblankett!$C30=$A12,Z12,IF(Avropsblankett!$C30=$A13,Z13,IF(Avropsblankett!$C30=$A14,Z14,0)))))))),0)</f>
        <v>0</v>
      </c>
      <c r="AA18" s="7">
        <f>IF(Avropsblankett!$B30&gt;0,(IF(Avropsblankett!$C30=$A8,AA8,IF(Avropsblankett!$C30=$A9,AA9,IF(Avropsblankett!$C30=$A10,AA10,IF(Avropsblankett!$C30=$A11,AA11,IF(Avropsblankett!$C30=$A12,AA12,IF(Avropsblankett!$C30=$A13,AA13,IF(Avropsblankett!$C30=$A14,AA14,0)))))))),0)</f>
        <v>0</v>
      </c>
      <c r="AB18" s="7">
        <f>IF(Avropsblankett!$B30&gt;0,Avropsblankett!$B30*IF(Avropsblankett!$D30=Avropsblankett!$AA$11,(IF(Avropsblankett!$C30=$A8,AB8,IF(Avropsblankett!$C30=$A9,AB9,IF(Avropsblankett!$C30=$A10,AB10,IF(Avropsblankett!$C30=$A11,AB11,IF(Avropsblankett!$C30=$A12,AB12,IF(Avropsblankett!$C30=$A13,AB13,IF(Avropsblankett!$C30=$A14,AB14,0)))))))),0),0)</f>
        <v>0</v>
      </c>
      <c r="AC18" s="7">
        <f>IF(Avropsblankett!$B30&gt;0,Avropsblankett!$B30*IF(Avropsblankett!$D30=Avropsblankett!$AA$12,(IF(Avropsblankett!$C30=$A8,AC8,IF(Avropsblankett!$C30=$A9,AC9,IF(Avropsblankett!$C30=$A10,AC10,IF(Avropsblankett!$C30=$A11,AC11,IF(Avropsblankett!$C30=$A12,AC12,IF(Avropsblankett!$C30=$A13,AC13,IF(Avropsblankett!$C30=$A14,AC14,0)))))))),0),0)</f>
        <v>0</v>
      </c>
      <c r="AD18" s="7">
        <f>IF(Avropsblankett!$B30&gt;0,Avropsblankett!$B30*IF(Avropsblankett!$D30=Avropsblankett!$AA$13,(IF(Avropsblankett!$C30=$A8,AD8,IF(Avropsblankett!$C30=$A9,AD9,IF(Avropsblankett!$C30=$A10,AD10,IF(Avropsblankett!$C30=$A11,AD11,IF(Avropsblankett!$C30=$A12,AD12,IF(Avropsblankett!$C30=$A13,AD13,IF(Avropsblankett!$C30=$A14,AD14,0)))))))),0),0)</f>
        <v>0</v>
      </c>
      <c r="AE18" s="7">
        <f>IF(Avropsblankett!$B30&gt;0,Avropsblankett!$B30*IF(Avropsblankett!$E30=Avropsblankett!$AB$10,(IF(Avropsblankett!$C30=$A8,AE8,IF(Avropsblankett!$C30=$A9,AE9,IF(Avropsblankett!$C30=$A10,AE10,IF(Avropsblankett!$C30=$A11,AE11,IF(Avropsblankett!$C30=$A12,AE12,IF(Avropsblankett!$C30=$A13,AE13,IF(Avropsblankett!$C30=$A14,AE14,0)))))))),0),0)</f>
        <v>0</v>
      </c>
      <c r="AF18" s="7">
        <f>IF(Avropsblankett!$B30&gt;0,Avropsblankett!$B30*IF(Avropsblankett!$F30=Avropsblankett!$AC$11,(IF(Avropsblankett!$C30=$A8,AF8,IF(Avropsblankett!$C30=$A9,AF9,IF(Avropsblankett!$C30=$A10,AF10,IF(Avropsblankett!$C30=$A11,AF11,IF(Avropsblankett!$C30=$A12,AF12,IF(Avropsblankett!$C30=$A13,AF13,IF(Avropsblankett!$C30=$A14,AF14,0)))))))),0),0)</f>
        <v>0</v>
      </c>
      <c r="AG18" s="7">
        <f>IF(Avropsblankett!$B30&gt;0,Avropsblankett!$B30*IF(Avropsblankett!$F30=Avropsblankett!$AC$12,(IF(Avropsblankett!$C30=$A8,AG8,IF(Avropsblankett!$C30=$A9,AG9,IF(Avropsblankett!$C30=$A10,AG10,IF(Avropsblankett!$C30=$A11,AG11,IF(Avropsblankett!$C30=$A12,AG12,IF(Avropsblankett!$C30=$A13,AG13,IF(Avropsblankett!$C30=$A14,AG14,0)))))))),0),0)</f>
        <v>0</v>
      </c>
      <c r="AH18" s="7">
        <f>IF(Avropsblankett!$B30&gt;0,Avropsblankett!$B30*IF(Avropsblankett!$G30=Avropsblankett!$AD$11,(IF(Avropsblankett!$C30=$A8,AH8,IF(Avropsblankett!$C30=$A9,AH9,IF(Avropsblankett!$C30=$A10,AH10,IF(Avropsblankett!$C30=$A11,AH11,IF(Avropsblankett!$C30=$A12,AH12,IF(Avropsblankett!$C30=$A13,AH13,IF(Avropsblankett!$C30=$A14,AH14,0)))))))),0),0)</f>
        <v>0</v>
      </c>
      <c r="AI18" s="7">
        <f>IF(Avropsblankett!$B30&gt;0,Avropsblankett!$B30*IF(Avropsblankett!$G30=Avropsblankett!$AD$12,(IF(Avropsblankett!$C30=$A8,AI8,IF(Avropsblankett!$C30=$A9,AI9,IF(Avropsblankett!$C30=$A10,AI10,IF(Avropsblankett!$C30=$A11,AI11,IF(Avropsblankett!$C30=$A12,AI12,IF(Avropsblankett!$C30=$A13,AI13,IF(Avropsblankett!$C30=$A14,AI14,0)))))))),0),0)</f>
        <v>0</v>
      </c>
      <c r="AJ18" s="7">
        <f>IF(Avropsblankett!$B30&gt;0,Avropsblankett!$B30*IF(Avropsblankett!$G30=Avropsblankett!$AD$13,(IF(Avropsblankett!$C30=$A8,AJ8,IF(Avropsblankett!$C30=$A9,AJ9,IF(Avropsblankett!$C30=$A10,AJ10,IF(Avropsblankett!$C30=$A11,AJ11,IF(Avropsblankett!$C30=$A12,AJ12,IF(Avropsblankett!$C30=$A13,AJ13,IF(Avropsblankett!$C30=$A14,AJ14,0)))))))),0),0)</f>
        <v>0</v>
      </c>
      <c r="AL18" s="7">
        <f>IF(Avropsblankett!$B30&gt;0,Avropsblankett!$B30*(IF(Avropsblankett!$C30=$A8,AL8,IF(Avropsblankett!$C30=$A9,AL9,IF(Avropsblankett!$C30=$A10,AL10,IF(Avropsblankett!$C30=$A11,AL11,IF(Avropsblankett!$C30=$A12,AL12,IF(Avropsblankett!$C30=$A13,AL13,IF(Avropsblankett!$C30=$A14,AL14,0)))))))),0)</f>
        <v>0</v>
      </c>
      <c r="AM18" s="7">
        <f>IF(Avropsblankett!$B30&gt;0,(IF(Avropsblankett!$C30=$A8,AM8,IF(Avropsblankett!$C30=$A9,AM9,IF(Avropsblankett!$C30=$A10,AM10,IF(Avropsblankett!$C30=$A11,AM11,IF(Avropsblankett!$C30=$A12,AM12,IF(Avropsblankett!$C30=$A13,AM13,IF(Avropsblankett!$C30=$A14,AM14,0)))))))),0)</f>
        <v>0</v>
      </c>
      <c r="AN18" s="7">
        <f>IF(Avropsblankett!$B30&gt;0,Avropsblankett!$B30*IF(Avropsblankett!$D30=Avropsblankett!$AA$11,(IF(Avropsblankett!$C30=$A8,AN8,IF(Avropsblankett!$C30=$A9,AN9,IF(Avropsblankett!$C30=$A10,AN10,IF(Avropsblankett!$C30=$A11,AN11,IF(Avropsblankett!$C30=$A12,AN12,IF(Avropsblankett!$C30=$A13,AN13,IF(Avropsblankett!$C30=$A14,AN14,0)))))))),0),0)</f>
        <v>0</v>
      </c>
      <c r="AO18" s="7">
        <f>IF(Avropsblankett!$B30&gt;0,Avropsblankett!$B30*IF(Avropsblankett!$D30=Avropsblankett!$AA$12,(IF(Avropsblankett!$C30=$A8,AO8,IF(Avropsblankett!$C30=$A9,AO9,IF(Avropsblankett!$C30=$A10,AO10,IF(Avropsblankett!$C30=$A11,AO11,IF(Avropsblankett!$C30=$A12,AO12,IF(Avropsblankett!$C30=$A13,AO13,IF(Avropsblankett!$C30=$A14,AO14,0)))))))),0),0)</f>
        <v>0</v>
      </c>
      <c r="AP18" s="7">
        <f>IF(Avropsblankett!$B30&gt;0,Avropsblankett!$B30*IF(Avropsblankett!$D30=Avropsblankett!$AA$13,(IF(Avropsblankett!$C30=$A8,AP8,IF(Avropsblankett!$C30=$A9,AP9,IF(Avropsblankett!$C30=$A10,AP10,IF(Avropsblankett!$C30=$A11,AP11,IF(Avropsblankett!$C30=$A12,AP12,IF(Avropsblankett!$C30=$A13,AP13,IF(Avropsblankett!$C30=$A14,AP14,0)))))))),0),0)</f>
        <v>0</v>
      </c>
      <c r="AQ18" s="7">
        <f>IF(Avropsblankett!$B30&gt;0,Avropsblankett!$B30*IF(Avropsblankett!$E30=Avropsblankett!$AB$10,(IF(Avropsblankett!$C30=$A8,AQ8,IF(Avropsblankett!$C30=$A9,AQ9,IF(Avropsblankett!$C30=$A10,AQ10,IF(Avropsblankett!$C30=$A11,AQ11,IF(Avropsblankett!$C30=$A12,AQ12,IF(Avropsblankett!$C30=$A13,AQ13,IF(Avropsblankett!$C30=$A14,AQ14,0)))))))),0),0)</f>
        <v>0</v>
      </c>
      <c r="AR18" s="7">
        <f>IF(Avropsblankett!$B30&gt;0,Avropsblankett!$B30*IF(Avropsblankett!$F30=Avropsblankett!$AC$11,(IF(Avropsblankett!$C30=$A8,AR8,IF(Avropsblankett!$C30=$A9,AR9,IF(Avropsblankett!$C30=$A10,AR10,IF(Avropsblankett!$C30=$A11,AR11,IF(Avropsblankett!$C30=$A12,AR12,IF(Avropsblankett!$C30=$A13,AR13,IF(Avropsblankett!$C30=$A14,AR14,0)))))))),0),0)</f>
        <v>0</v>
      </c>
      <c r="AS18" s="7">
        <f>IF(Avropsblankett!$B30&gt;0,Avropsblankett!$B30*IF(Avropsblankett!$F30=Avropsblankett!$AC$12,(IF(Avropsblankett!$C30=$A8,AS8,IF(Avropsblankett!$C30=$A9,AS9,IF(Avropsblankett!$C30=$A10,AS10,IF(Avropsblankett!$C30=$A11,AS11,IF(Avropsblankett!$C30=$A12,AS12,IF(Avropsblankett!$C30=$A13,AS13,IF(Avropsblankett!$C30=$A14,AS14,0)))))))),0),0)</f>
        <v>0</v>
      </c>
      <c r="AT18" s="7">
        <f>IF(Avropsblankett!$B30&gt;0,Avropsblankett!$B30*IF(Avropsblankett!$G30=Avropsblankett!$AD$11,(IF(Avropsblankett!$C30=$A8,AT8,IF(Avropsblankett!$C30=$A9,AT9,IF(Avropsblankett!$C30=$A10,AT10,IF(Avropsblankett!$C30=$A11,AT11,IF(Avropsblankett!$C30=$A12,AT12,IF(Avropsblankett!$C30=$A13,AT13,IF(Avropsblankett!$C30=$A14,AT14,0)))))))),0),0)</f>
        <v>0</v>
      </c>
      <c r="AU18" s="7">
        <f>IF(Avropsblankett!$B30&gt;0,Avropsblankett!$B30*IF(Avropsblankett!$G30=Avropsblankett!$AD$12,(IF(Avropsblankett!$C30=$A8,AU8,IF(Avropsblankett!$C30=$A9,AU9,IF(Avropsblankett!$C30=$A10,AU10,IF(Avropsblankett!$C30=$A11,AU11,IF(Avropsblankett!$C30=$A12,AU12,IF(Avropsblankett!$C30=$A13,AU13,IF(Avropsblankett!$C30=$A14,AU14,0)))))))),0),0)</f>
        <v>0</v>
      </c>
      <c r="AV18" s="7">
        <f>IF(Avropsblankett!$B30&gt;0,Avropsblankett!$B30*IF(Avropsblankett!$G30=Avropsblankett!$AD$13,(IF(Avropsblankett!$C30=$A8,AV8,IF(Avropsblankett!$C30=$A9,AV9,IF(Avropsblankett!$C30=$A10,AV10,IF(Avropsblankett!$C30=$A11,AV11,IF(Avropsblankett!$C30=$A12,AV12,IF(Avropsblankett!$C30=$A13,AV13,IF(Avropsblankett!$C30=$A14,AV14,0)))))))),0),0)</f>
        <v>0</v>
      </c>
      <c r="AW18" s="7"/>
      <c r="AX18" s="7">
        <f>IF(Avropsblankett!$B30&gt;0,Avropsblankett!$B30*(IF(Avropsblankett!$C30=$A8,AX8,IF(Avropsblankett!$C30=$A9,AX9,IF(Avropsblankett!$C30=$A10,AX10,IF(Avropsblankett!$C30=$A11,AX11,IF(Avropsblankett!$C30=$A12,AX12,IF(Avropsblankett!$C30=$A13,AX13,IF(Avropsblankett!$C30=$A14,AX14,0)))))))),0)</f>
        <v>0</v>
      </c>
      <c r="AY18" s="7">
        <f>IF(Avropsblankett!$B30&gt;0,(IF(Avropsblankett!$C30=$A8,AY8,IF(Avropsblankett!$C30=$A9,AY9,IF(Avropsblankett!$C30=$A10,AY10,IF(Avropsblankett!$C30=$A11,AY11,IF(Avropsblankett!$C30=$A12,AY12,IF(Avropsblankett!$C30=$A13,AY13,IF(Avropsblankett!$C30=$A14,AY14,0)))))))),0)</f>
        <v>0</v>
      </c>
      <c r="AZ18" s="7">
        <f>IF(Avropsblankett!$B30&gt;0,Avropsblankett!$B30*IF(Avropsblankett!$D30=Avropsblankett!$AA$11,(IF(Avropsblankett!$C30=$A8,AZ8,IF(Avropsblankett!$C30=$A9,AZ9,IF(Avropsblankett!$C30=$A10,AZ10,IF(Avropsblankett!$C30=$A11,AZ11,IF(Avropsblankett!$C30=$A12,AZ12,IF(Avropsblankett!$C30=$A13,AZ13,IF(Avropsblankett!$C30=$A14,AZ14,0)))))))),0),0)</f>
        <v>0</v>
      </c>
      <c r="BA18" s="7">
        <f>IF(Avropsblankett!$B30&gt;0,Avropsblankett!$B30*IF(Avropsblankett!$D30=Avropsblankett!$AA$12,(IF(Avropsblankett!$C30=$A8,BA8,IF(Avropsblankett!$C30=$A9,BA9,IF(Avropsblankett!$C30=$A10,BA10,IF(Avropsblankett!$C30=$A11,BA11,IF(Avropsblankett!$C30=$A12,BA12,IF(Avropsblankett!$C30=$A13,BA13,IF(Avropsblankett!$C30=$A14,BA14,0)))))))),0),0)</f>
        <v>0</v>
      </c>
      <c r="BB18" s="7">
        <f>IF(Avropsblankett!$B30&gt;0,Avropsblankett!$B30*IF(Avropsblankett!$D30=Avropsblankett!$AA$13,(IF(Avropsblankett!$C30=$A8,BB8,IF(Avropsblankett!$C30=$A9,BB9,IF(Avropsblankett!$C30=$A10,BB10,IF(Avropsblankett!$C30=$A11,BB11,IF(Avropsblankett!$C30=$A12,BB12,IF(Avropsblankett!$C30=$A13,BB13,IF(Avropsblankett!$C30=$A14,BB14,0)))))))),0),0)</f>
        <v>0</v>
      </c>
      <c r="BC18" s="7">
        <f>IF(Avropsblankett!$B30&gt;0,Avropsblankett!$B30*IF(Avropsblankett!$E30=Avropsblankett!$AB$10,(IF(Avropsblankett!$C30=$A8,BC8,IF(Avropsblankett!$C30=$A9,BC9,IF(Avropsblankett!$C30=$A10,BC10,IF(Avropsblankett!$C30=$A11,BC11,IF(Avropsblankett!$C30=$A12,BC12,IF(Avropsblankett!$C30=$A13,BC13,IF(Avropsblankett!$C30=$A14,BC14,0)))))))),0),0)</f>
        <v>0</v>
      </c>
      <c r="BD18" s="7">
        <f>IF(Avropsblankett!$B30&gt;0,Avropsblankett!$B30*IF(Avropsblankett!$F30=Avropsblankett!$AC$11,(IF(Avropsblankett!$C30=$A8,BD8,IF(Avropsblankett!$C30=$A9,BD9,IF(Avropsblankett!$C30=$A10,BD10,IF(Avropsblankett!$C30=$A11,BD11,IF(Avropsblankett!$C30=$A12,BD12,IF(Avropsblankett!$C30=$A13,BD13,IF(Avropsblankett!$C30=$A14,BD14,0)))))))),0),0)</f>
        <v>0</v>
      </c>
      <c r="BE18" s="7">
        <f>IF(Avropsblankett!$B30&gt;0,Avropsblankett!$B30*IF(Avropsblankett!$F30=Avropsblankett!$AC$12,(IF(Avropsblankett!$C30=$A8,BE8,IF(Avropsblankett!$C30=$A9,BE9,IF(Avropsblankett!$C30=$A10,BE10,IF(Avropsblankett!$C30=$A11,BE11,IF(Avropsblankett!$C30=$A12,BE12,IF(Avropsblankett!$C30=$A13,BE13,IF(Avropsblankett!$C30=$A14,BE14,0)))))))),0),0)</f>
        <v>0</v>
      </c>
      <c r="BF18" s="7">
        <f>IF(Avropsblankett!$B30&gt;0,Avropsblankett!$B30*IF(Avropsblankett!$G30=Avropsblankett!$AD$11,(IF(Avropsblankett!$C30=$A8,BF8,IF(Avropsblankett!$C30=$A9,BF9,IF(Avropsblankett!$C30=$A10,BF10,IF(Avropsblankett!$C30=$A11,BF11,IF(Avropsblankett!$C30=$A12,BF12,IF(Avropsblankett!$C30=$A13,BF13,IF(Avropsblankett!$C30=$A14,BF14,0)))))))),0),0)</f>
        <v>0</v>
      </c>
      <c r="BG18" s="7">
        <f>IF(Avropsblankett!$B30&gt;0,Avropsblankett!$B30*IF(Avropsblankett!$G30=Avropsblankett!$AD$12,(IF(Avropsblankett!$C30=$A8,BG8,IF(Avropsblankett!$C30=$A9,BG9,IF(Avropsblankett!$C30=$A10,BG10,IF(Avropsblankett!$C30=$A11,BG11,IF(Avropsblankett!$C30=$A12,BG12,IF(Avropsblankett!$C30=$A13,BG13,IF(Avropsblankett!$C30=$A14,BG14,0)))))))),0),0)</f>
        <v>0</v>
      </c>
      <c r="BH18" s="7">
        <f>IF(Avropsblankett!$B30&gt;0,Avropsblankett!$B30*IF(Avropsblankett!$G30=Avropsblankett!$AD$13,(IF(Avropsblankett!$C30=$A8,BH8,IF(Avropsblankett!$C30=$A9,BH9,IF(Avropsblankett!$C30=$A10,BH10,IF(Avropsblankett!$C30=$A11,BH11,IF(Avropsblankett!$C30=$A12,BH12,IF(Avropsblankett!$C30=$A13,BH13,IF(Avropsblankett!$C30=$A14,BH14,0)))))))),0),0)</f>
        <v>0</v>
      </c>
      <c r="BI18" s="7"/>
      <c r="BJ18" s="7">
        <f>IF(Avropsblankett!$B30&gt;0,Avropsblankett!$B30*(IF(Avropsblankett!$C30=$A8,BJ8,IF(Avropsblankett!$C30=$A9,BJ9,IF(Avropsblankett!$C30=$A10,BJ10,IF(Avropsblankett!$C30=$A11,BJ11,IF(Avropsblankett!$C30=$A12,BJ12,IF(Avropsblankett!$C30=$A13,BJ13,IF(Avropsblankett!$C30=$A14,BJ14,0)))))))),0)</f>
        <v>0</v>
      </c>
      <c r="BK18" s="7">
        <f>IF(Avropsblankett!$B30&gt;0,(IF(Avropsblankett!$C30=$A8,BK8,IF(Avropsblankett!$C30=$A9,BK9,IF(Avropsblankett!$C30=$A10,BK10,IF(Avropsblankett!$C30=$A11,BK11,IF(Avropsblankett!$C30=$A12,BK12,IF(Avropsblankett!$C30=$A13,BK13,IF(Avropsblankett!$C30=$A14,BK14,0)))))))),0)</f>
        <v>0</v>
      </c>
      <c r="BL18" s="7">
        <f>IF(Avropsblankett!$B30&gt;0,Avropsblankett!$B30*IF(Avropsblankett!$D30=Avropsblankett!$AA$11,(IF(Avropsblankett!$C30=$A8,BL8,IF(Avropsblankett!$C30=$A9,BL9,IF(Avropsblankett!$C30=$A10,BL10,IF(Avropsblankett!$C30=$A11,BL11,IF(Avropsblankett!$C30=$A12,BL12,IF(Avropsblankett!$C30=$A13,BL13,IF(Avropsblankett!$C30=$A14,BL14,0)))))))),0),0)</f>
        <v>0</v>
      </c>
      <c r="BM18" s="7">
        <f>IF(Avropsblankett!$B30&gt;0,Avropsblankett!$B30*IF(Avropsblankett!$D30=Avropsblankett!$AA$12,(IF(Avropsblankett!$C30=$A8,BM8,IF(Avropsblankett!$C30=$A9,BM9,IF(Avropsblankett!$C30=$A10,BM10,IF(Avropsblankett!$C30=$A11,BM11,IF(Avropsblankett!$C30=$A12,BM12,IF(Avropsblankett!$C30=$A13,BM13,IF(Avropsblankett!$C30=$A14,BM14,0)))))))),0),0)</f>
        <v>0</v>
      </c>
      <c r="BN18" s="7">
        <f>IF(Avropsblankett!$B30&gt;0,Avropsblankett!$B30*IF(Avropsblankett!$D30=Avropsblankett!$AA$13,(IF(Avropsblankett!$C30=$A8,BN8,IF(Avropsblankett!$C30=$A9,BN9,IF(Avropsblankett!$C30=$A10,BN10,IF(Avropsblankett!$C30=$A11,BN11,IF(Avropsblankett!$C30=$A12,BN12,IF(Avropsblankett!$C30=$A13,BN13,IF(Avropsblankett!$C30=$A14,BN14,0)))))))),0),0)</f>
        <v>0</v>
      </c>
      <c r="BO18" s="7">
        <f>IF(Avropsblankett!$B30&gt;0,Avropsblankett!$B30*IF(Avropsblankett!$E30=Avropsblankett!$AB$10,(IF(Avropsblankett!$C30=$A8,BO8,IF(Avropsblankett!$C30=$A9,BO9,IF(Avropsblankett!$C30=$A10,BO10,IF(Avropsblankett!$C30=$A11,BO11,IF(Avropsblankett!$C30=$A12,BO12,IF(Avropsblankett!$C30=$A13,BO13,IF(Avropsblankett!$C30=$A14,BO14,0)))))))),0),0)</f>
        <v>0</v>
      </c>
      <c r="BP18" s="7">
        <f>IF(Avropsblankett!$B30&gt;0,Avropsblankett!$B30*IF(Avropsblankett!$F30=Avropsblankett!$AC$11,(IF(Avropsblankett!$C30=$A8,BP8,IF(Avropsblankett!$C30=$A9,BP9,IF(Avropsblankett!$C30=$A10,BP10,IF(Avropsblankett!$C30=$A11,BP11,IF(Avropsblankett!$C30=$A12,BP12,IF(Avropsblankett!$C30=$A13,BP13,IF(Avropsblankett!$C30=$A14,BP14,0)))))))),0),0)</f>
        <v>0</v>
      </c>
      <c r="BQ18" s="7">
        <f>IF(Avropsblankett!$B30&gt;0,Avropsblankett!$B30*IF(Avropsblankett!$F30=Avropsblankett!$AC$12,(IF(Avropsblankett!$C30=$A8,BQ8,IF(Avropsblankett!$C30=$A9,BQ9,IF(Avropsblankett!$C30=$A10,BQ10,IF(Avropsblankett!$C30=$A11,BQ11,IF(Avropsblankett!$C30=$A12,BQ12,IF(Avropsblankett!$C30=$A13,BQ13,IF(Avropsblankett!$C30=$A14,BQ14,0)))))))),0),0)</f>
        <v>0</v>
      </c>
      <c r="BR18" s="7">
        <f>IF(Avropsblankett!$B30&gt;0,Avropsblankett!$B30*IF(Avropsblankett!$G30=Avropsblankett!$AD$11,(IF(Avropsblankett!$C30=$A8,BR8,IF(Avropsblankett!$C30=$A9,BR9,IF(Avropsblankett!$C30=$A10,BR10,IF(Avropsblankett!$C30=$A11,BR11,IF(Avropsblankett!$C30=$A12,BR12,IF(Avropsblankett!$C30=$A13,BR13,IF(Avropsblankett!$C30=$A14,BR14,0)))))))),0),0)</f>
        <v>0</v>
      </c>
      <c r="BS18" s="7">
        <f>IF(Avropsblankett!$B30&gt;0,Avropsblankett!$B30*IF(Avropsblankett!$G30=Avropsblankett!$AD$12,(IF(Avropsblankett!$C30=$A8,BS8,IF(Avropsblankett!$C30=$A9,BS9,IF(Avropsblankett!$C30=$A10,BS10,IF(Avropsblankett!$C30=$A11,BS11,IF(Avropsblankett!$C30=$A12,BS12,IF(Avropsblankett!$C30=$A13,BS13,IF(Avropsblankett!$C30=$A14,BS14,0)))))))),0),0)</f>
        <v>0</v>
      </c>
      <c r="BT18" s="7">
        <f>IF(Avropsblankett!$B30&gt;0,Avropsblankett!$B30*IF(Avropsblankett!$G30=Avropsblankett!$AD$13,(IF(Avropsblankett!$C30=$A8,BT8,IF(Avropsblankett!$C30=$A9,BT9,IF(Avropsblankett!$C30=$A10,BT10,IF(Avropsblankett!$C30=$A11,BT11,IF(Avropsblankett!$C30=$A12,BT12,IF(Avropsblankett!$C30=$A13,BT13,IF(Avropsblankett!$C30=$A14,BT14,0)))))))),0),0)</f>
        <v>0</v>
      </c>
      <c r="BU18" s="7"/>
      <c r="BV18" s="7">
        <f>IF(Avropsblankett!$B30&gt;0,Avropsblankett!$B30*(IF(Avropsblankett!$C30=$A8,BV8,IF(Avropsblankett!$C30=$A9,BV9,IF(Avropsblankett!$C30=$A10,BV10,IF(Avropsblankett!$C30=$A11,BV11,IF(Avropsblankett!$C30=$A12,BV12,IF(Avropsblankett!$C30=$A13,BV13,IF(Avropsblankett!$C30=$A14,BV14,0)))))))),0)</f>
        <v>0</v>
      </c>
      <c r="BW18" s="7">
        <f>IF(Avropsblankett!$B30&gt;0,(IF(Avropsblankett!$C30=$A8,BW8,IF(Avropsblankett!$C30=$A9,BW9,IF(Avropsblankett!$C30=$A10,BW10,IF(Avropsblankett!$C30=$A11,BW11,IF(Avropsblankett!$C30=$A12,BW12,IF(Avropsblankett!$C30=$A13,BW13,IF(Avropsblankett!$C30=$A14,BW14,0)))))))),0)</f>
        <v>0</v>
      </c>
      <c r="BX18" s="7">
        <f>IF(Avropsblankett!$B30&gt;0,Avropsblankett!$B30*IF(Avropsblankett!$D30=Avropsblankett!$AA$11,(IF(Avropsblankett!$C30=$A8,BX8,IF(Avropsblankett!$C30=$A9,BX9,IF(Avropsblankett!$C30=$A10,BX10,IF(Avropsblankett!$C30=$A11,BX11,IF(Avropsblankett!$C30=$A12,BX12,IF(Avropsblankett!$C30=$A13,BX13,IF(Avropsblankett!$C30=$A14,BX14,0)))))))),0),0)</f>
        <v>0</v>
      </c>
      <c r="BY18" s="7">
        <f>IF(Avropsblankett!$B30&gt;0,Avropsblankett!$B30*IF(Avropsblankett!$D30=Avropsblankett!$AA$12,(IF(Avropsblankett!$C30=$A8,BY8,IF(Avropsblankett!$C30=$A9,BY9,IF(Avropsblankett!$C30=$A10,BY10,IF(Avropsblankett!$C30=$A11,BY11,IF(Avropsblankett!$C30=$A12,BY12,IF(Avropsblankett!$C30=$A13,BY13,IF(Avropsblankett!$C30=$A14,BY14,0)))))))),0),0)</f>
        <v>0</v>
      </c>
      <c r="BZ18" s="7">
        <f>IF(Avropsblankett!$B30&gt;0,Avropsblankett!$B30*IF(Avropsblankett!$D30=Avropsblankett!$AA$13,(IF(Avropsblankett!$C30=$A8,BZ8,IF(Avropsblankett!$C30=$A9,BZ9,IF(Avropsblankett!$C30=$A10,BZ10,IF(Avropsblankett!$C30=$A11,BZ11,IF(Avropsblankett!$C30=$A12,BZ12,IF(Avropsblankett!$C30=$A13,BZ13,IF(Avropsblankett!$C30=$A14,BZ14,0)))))))),0),0)</f>
        <v>0</v>
      </c>
      <c r="CA18" s="7">
        <f>IF(Avropsblankett!$B30&gt;0,Avropsblankett!$B30*IF(Avropsblankett!$E30=Avropsblankett!$AB$10,(IF(Avropsblankett!$C30=$A8,CA8,IF(Avropsblankett!$C30=$A9,CA9,IF(Avropsblankett!$C30=$A10,CA10,IF(Avropsblankett!$C30=$A11,CA11,IF(Avropsblankett!$C30=$A12,CA12,IF(Avropsblankett!$C30=$A13,CA13,IF(Avropsblankett!$C30=$A14,CA14,0)))))))),0),0)</f>
        <v>0</v>
      </c>
      <c r="CB18" s="7">
        <f>IF(Avropsblankett!$B30&gt;0,Avropsblankett!$B30*IF(Avropsblankett!$F30=Avropsblankett!$AC$11,(IF(Avropsblankett!$C30=$A8,CB8,IF(Avropsblankett!$C30=$A9,CB9,IF(Avropsblankett!$C30=$A10,CB10,IF(Avropsblankett!$C30=$A11,CB11,IF(Avropsblankett!$C30=$A12,CB12,IF(Avropsblankett!$C30=$A13,CB13,IF(Avropsblankett!$C30=$A14,CB14,0)))))))),0),0)</f>
        <v>0</v>
      </c>
      <c r="CC18" s="7">
        <f>IF(Avropsblankett!$B30&gt;0,Avropsblankett!$B30*IF(Avropsblankett!$F30=Avropsblankett!$AC$12,(IF(Avropsblankett!$C30=$A8,CC8,IF(Avropsblankett!$C30=$A9,CC9,IF(Avropsblankett!$C30=$A10,CC10,IF(Avropsblankett!$C30=$A11,CC11,IF(Avropsblankett!$C30=$A12,CC12,IF(Avropsblankett!$C30=$A13,CC13,IF(Avropsblankett!$C30=$A14,CC14,0)))))))),0),0)</f>
        <v>0</v>
      </c>
      <c r="CD18" s="7">
        <f>IF(Avropsblankett!$B30&gt;0,Avropsblankett!$B30*IF(Avropsblankett!$G30=Avropsblankett!$AD$11,(IF(Avropsblankett!$C30=$A8,CD8,IF(Avropsblankett!$C30=$A9,CD9,IF(Avropsblankett!$C30=$A10,CD10,IF(Avropsblankett!$C30=$A11,CD11,IF(Avropsblankett!$C30=$A12,CD12,IF(Avropsblankett!$C30=$A13,CD13,IF(Avropsblankett!$C30=$A14,CD14,0)))))))),0),0)</f>
        <v>0</v>
      </c>
      <c r="CE18" s="7">
        <f>IF(Avropsblankett!$B30&gt;0,Avropsblankett!$B30*IF(Avropsblankett!$G30=Avropsblankett!$AD$12,(IF(Avropsblankett!$C30=$A8,CE8,IF(Avropsblankett!$C30=$A9,CE9,IF(Avropsblankett!$C30=$A10,CE10,IF(Avropsblankett!$C30=$A11,CE11,IF(Avropsblankett!$C30=$A12,CE12,IF(Avropsblankett!$C30=$A13,CE13,IF(Avropsblankett!$C30=$A14,CE14,0)))))))),0),0)</f>
        <v>0</v>
      </c>
      <c r="CF18" s="7">
        <f>IF(Avropsblankett!$B30&gt;0,Avropsblankett!$B30*IF(Avropsblankett!$G30=Avropsblankett!$AD$13,(IF(Avropsblankett!$C30=$A8,CF8,IF(Avropsblankett!$C30=$A9,CF9,IF(Avropsblankett!$C30=$A10,CF10,IF(Avropsblankett!$C30=$A11,CF11,IF(Avropsblankett!$C30=$A12,CF12,IF(Avropsblankett!$C30=$A13,CF13,IF(Avropsblankett!$C30=$A14,CF14,0)))))))),0),0)</f>
        <v>0</v>
      </c>
      <c r="CI18" s="3" t="str">
        <f>IF(Avropsblankett!B30&gt;0,IF($Z$202=$B$184,C18,IF($Z$202=$C$184,O18,IF($Z$202=$D$184,AA18,IF($Z$202=$E$184,AM18,IF($Z$202=$F$184,AY18,IF($Z$202=$G$184,BK18,IF($Z$202=$H$184,BW18))))))),"")</f>
        <v/>
      </c>
      <c r="CJ18" s="16" t="str">
        <f>IF(Avropsblankett!B30&gt;0,IF($Z$202=$B$184,SUM(B18,D18:L18),IF($Z$202=$C$184,SUM(N18,P18:X18),IF($Z$202=$D$184,SUM(Z18,AB18:AJ18),IF($Z$202=$E$184,SUM(AL18,AN18:AV18),IF($Z$202=$F$184,SUM(AX18,AZ18:BH18),IF($Z$202=$G$184,SUM(BJ18,BL18:BT18),IF($Z$202=$H$184,SUM(BV18,BX18:CF18)))))))),"")</f>
        <v/>
      </c>
    </row>
    <row r="19" spans="1:88" x14ac:dyDescent="0.35">
      <c r="A19" s="28"/>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L19" s="7"/>
      <c r="AM19" s="7"/>
      <c r="AN19" s="7"/>
      <c r="AO19" s="7"/>
      <c r="AP19" s="7"/>
      <c r="AQ19" s="7"/>
      <c r="AR19" s="7"/>
      <c r="AS19" s="7"/>
      <c r="AT19" s="7"/>
      <c r="AU19" s="7"/>
      <c r="AV19" s="7"/>
      <c r="AW19" s="1"/>
      <c r="AX19" s="7"/>
      <c r="AY19" s="7"/>
      <c r="AZ19" s="7"/>
      <c r="BA19" s="7"/>
      <c r="BB19" s="7"/>
      <c r="BC19" s="7"/>
      <c r="BD19" s="7"/>
      <c r="BE19" s="7"/>
      <c r="BF19" s="7"/>
      <c r="BG19" s="7"/>
      <c r="BH19" s="7"/>
      <c r="BI19" s="1"/>
      <c r="BJ19" s="7"/>
      <c r="BK19" s="7"/>
      <c r="BL19" s="7"/>
      <c r="BM19" s="7"/>
      <c r="BN19" s="7"/>
      <c r="BO19" s="7"/>
      <c r="BP19" s="7"/>
      <c r="BQ19" s="7"/>
      <c r="BR19" s="7"/>
      <c r="BS19" s="7"/>
      <c r="BT19" s="7"/>
      <c r="BU19" s="1"/>
      <c r="BV19" s="7"/>
      <c r="BW19" s="7"/>
      <c r="BX19" s="7"/>
      <c r="BY19" s="7"/>
      <c r="BZ19" s="7"/>
      <c r="CA19" s="7"/>
      <c r="CB19" s="7"/>
      <c r="CC19" s="7"/>
      <c r="CD19" s="7"/>
      <c r="CE19" s="7"/>
      <c r="CF19" s="7"/>
    </row>
    <row r="20" spans="1:88" x14ac:dyDescent="0.35">
      <c r="A20" s="28" t="s">
        <v>131</v>
      </c>
      <c r="B20" s="7">
        <f>SUM(B16:B18,D16:L18)</f>
        <v>0</v>
      </c>
      <c r="C20" s="7"/>
      <c r="D20" s="7"/>
      <c r="E20" s="7"/>
      <c r="F20" s="7"/>
      <c r="G20" s="7"/>
      <c r="H20" s="7"/>
      <c r="I20" s="7"/>
      <c r="J20" s="7"/>
      <c r="K20" s="7"/>
      <c r="L20" s="7"/>
      <c r="M20" s="7"/>
      <c r="N20" s="7">
        <f>SUM(N16:N18,P16:X18)</f>
        <v>0</v>
      </c>
      <c r="O20" s="7"/>
      <c r="P20" s="7"/>
      <c r="Q20" s="7"/>
      <c r="R20" s="7"/>
      <c r="S20" s="7"/>
      <c r="T20" s="7"/>
      <c r="U20" s="7"/>
      <c r="V20" s="7"/>
      <c r="W20" s="7"/>
      <c r="X20" s="7"/>
      <c r="Y20" s="7"/>
      <c r="Z20" s="7">
        <f>SUM(Z16:Z18,AB16:AJ18)</f>
        <v>0</v>
      </c>
      <c r="AA20" s="7"/>
      <c r="AB20" s="7"/>
      <c r="AC20" s="7"/>
      <c r="AD20" s="7"/>
      <c r="AE20" s="7"/>
      <c r="AF20" s="7"/>
      <c r="AG20" s="7"/>
      <c r="AH20" s="7"/>
      <c r="AI20" s="7"/>
      <c r="AJ20" s="7"/>
      <c r="AL20" s="7">
        <f>SUM(AL16:AL18,AN16:AV18)</f>
        <v>0</v>
      </c>
      <c r="AM20" s="7"/>
      <c r="AN20" s="7"/>
      <c r="AO20" s="7"/>
      <c r="AP20" s="7"/>
      <c r="AQ20" s="7"/>
      <c r="AR20" s="7"/>
      <c r="AS20" s="7"/>
      <c r="AT20" s="7"/>
      <c r="AU20" s="7"/>
      <c r="AV20" s="7"/>
      <c r="AW20" s="7"/>
      <c r="AX20" s="7">
        <f>SUM(AX16:AX18,AZ16:BH18)</f>
        <v>0</v>
      </c>
      <c r="AY20" s="7"/>
      <c r="AZ20" s="7"/>
      <c r="BA20" s="7"/>
      <c r="BB20" s="7"/>
      <c r="BC20" s="7"/>
      <c r="BD20" s="7"/>
      <c r="BE20" s="7"/>
      <c r="BF20" s="7"/>
      <c r="BG20" s="7"/>
      <c r="BH20" s="7"/>
      <c r="BI20" s="7"/>
      <c r="BJ20" s="7">
        <f>SUM(BJ16:BJ18,BL16:BT18)</f>
        <v>0</v>
      </c>
      <c r="BK20" s="7"/>
      <c r="BL20" s="7"/>
      <c r="BM20" s="7"/>
      <c r="BN20" s="7"/>
      <c r="BO20" s="7"/>
      <c r="BP20" s="7"/>
      <c r="BQ20" s="7"/>
      <c r="BR20" s="7"/>
      <c r="BS20" s="7"/>
      <c r="BT20" s="7"/>
      <c r="BU20" s="7"/>
      <c r="BV20" s="7">
        <f>SUM(BV16:BV18,BX16:CF18)</f>
        <v>0</v>
      </c>
      <c r="BW20" s="7"/>
      <c r="BX20" s="7"/>
      <c r="BY20" s="7"/>
      <c r="BZ20" s="7"/>
      <c r="CA20" s="7"/>
      <c r="CB20" s="7"/>
      <c r="CC20" s="7"/>
      <c r="CD20" s="7"/>
      <c r="CE20" s="7"/>
      <c r="CF20" s="7"/>
    </row>
    <row r="21" spans="1:88" x14ac:dyDescent="0.35">
      <c r="A21" s="9"/>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L21" s="10"/>
      <c r="AM21" s="10"/>
      <c r="AN21" s="10"/>
      <c r="AO21" s="10"/>
      <c r="AP21" s="10"/>
      <c r="AQ21" s="10"/>
      <c r="AR21" s="10"/>
      <c r="AS21" s="10"/>
      <c r="AT21" s="10"/>
      <c r="AU21" s="10"/>
      <c r="AV21" s="10"/>
      <c r="AW21" s="3"/>
      <c r="AX21" s="10"/>
      <c r="AY21" s="10"/>
      <c r="AZ21" s="10"/>
      <c r="BA21" s="10"/>
      <c r="BB21" s="10"/>
      <c r="BC21" s="10"/>
      <c r="BD21" s="10"/>
      <c r="BE21" s="10"/>
      <c r="BF21" s="10"/>
      <c r="BG21" s="10"/>
      <c r="BH21" s="10"/>
      <c r="BJ21" s="10"/>
      <c r="BK21" s="10"/>
      <c r="BL21" s="10"/>
      <c r="BM21" s="10"/>
      <c r="BN21" s="10"/>
      <c r="BO21" s="10"/>
      <c r="BP21" s="10"/>
      <c r="BQ21" s="10"/>
      <c r="BR21" s="10"/>
      <c r="BS21" s="10"/>
      <c r="BT21" s="10"/>
      <c r="BV21" s="10"/>
      <c r="BW21" s="10"/>
      <c r="BX21" s="10"/>
      <c r="BY21" s="10"/>
      <c r="BZ21" s="10"/>
      <c r="CA21" s="10"/>
      <c r="CB21" s="10"/>
      <c r="CC21" s="10"/>
      <c r="CD21" s="10"/>
      <c r="CE21" s="10"/>
      <c r="CF21" s="10"/>
    </row>
    <row r="22" spans="1:88" x14ac:dyDescent="0.35">
      <c r="A22" s="9"/>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L22" s="10"/>
      <c r="AM22" s="10"/>
      <c r="AN22" s="10"/>
      <c r="AO22" s="10"/>
      <c r="AP22" s="10"/>
      <c r="AQ22" s="10"/>
      <c r="AR22" s="10"/>
      <c r="AS22" s="10"/>
      <c r="AT22" s="10"/>
      <c r="AU22" s="10"/>
      <c r="AV22" s="10"/>
      <c r="AW22" s="3"/>
      <c r="AX22" s="10"/>
      <c r="AY22" s="10"/>
      <c r="AZ22" s="10"/>
      <c r="BA22" s="10"/>
      <c r="BB22" s="10"/>
      <c r="BC22" s="10"/>
      <c r="BD22" s="10"/>
      <c r="BE22" s="10"/>
      <c r="BF22" s="10"/>
      <c r="BG22" s="10"/>
      <c r="BH22" s="10"/>
      <c r="BJ22" s="10"/>
      <c r="BK22" s="10"/>
      <c r="BL22" s="10"/>
      <c r="BM22" s="10"/>
      <c r="BN22" s="10"/>
      <c r="BO22" s="10"/>
      <c r="BP22" s="10"/>
      <c r="BQ22" s="10"/>
      <c r="BR22" s="10"/>
      <c r="BS22" s="10"/>
      <c r="BT22" s="10"/>
      <c r="BV22" s="10"/>
      <c r="BW22" s="10"/>
      <c r="BX22" s="10"/>
      <c r="BY22" s="10"/>
      <c r="BZ22" s="10"/>
      <c r="CA22" s="10"/>
      <c r="CB22" s="10"/>
      <c r="CC22" s="10"/>
      <c r="CD22" s="10"/>
      <c r="CE22" s="10"/>
      <c r="CF22" s="10"/>
    </row>
    <row r="23" spans="1:88" ht="54" x14ac:dyDescent="0.35">
      <c r="A23" s="9" t="s">
        <v>89</v>
      </c>
      <c r="B23" s="29" t="s">
        <v>10</v>
      </c>
      <c r="C23" s="29" t="s">
        <v>41</v>
      </c>
      <c r="D23" s="29" t="s">
        <v>114</v>
      </c>
      <c r="E23" s="29" t="s">
        <v>115</v>
      </c>
      <c r="F23" s="29" t="s">
        <v>116</v>
      </c>
      <c r="G23" s="29" t="s">
        <v>119</v>
      </c>
      <c r="H23" s="45" t="s">
        <v>120</v>
      </c>
      <c r="I23" s="45" t="s">
        <v>121</v>
      </c>
      <c r="J23" s="45" t="s">
        <v>122</v>
      </c>
      <c r="K23" s="45" t="s">
        <v>123</v>
      </c>
      <c r="L23" s="45" t="s">
        <v>124</v>
      </c>
      <c r="M23" s="102"/>
      <c r="N23" s="29" t="s">
        <v>10</v>
      </c>
      <c r="O23" s="29" t="s">
        <v>41</v>
      </c>
      <c r="P23" s="29" t="s">
        <v>114</v>
      </c>
      <c r="Q23" s="29" t="s">
        <v>115</v>
      </c>
      <c r="R23" s="29" t="s">
        <v>116</v>
      </c>
      <c r="S23" s="29" t="s">
        <v>119</v>
      </c>
      <c r="T23" s="45" t="s">
        <v>120</v>
      </c>
      <c r="U23" s="45" t="s">
        <v>121</v>
      </c>
      <c r="V23" s="45" t="s">
        <v>122</v>
      </c>
      <c r="W23" s="45" t="s">
        <v>123</v>
      </c>
      <c r="X23" s="45" t="s">
        <v>124</v>
      </c>
      <c r="Y23" s="97"/>
      <c r="Z23" s="29" t="s">
        <v>10</v>
      </c>
      <c r="AA23" s="29" t="s">
        <v>41</v>
      </c>
      <c r="AB23" s="29" t="s">
        <v>114</v>
      </c>
      <c r="AC23" s="29" t="s">
        <v>115</v>
      </c>
      <c r="AD23" s="29" t="s">
        <v>116</v>
      </c>
      <c r="AE23" s="29" t="s">
        <v>119</v>
      </c>
      <c r="AF23" s="45" t="s">
        <v>120</v>
      </c>
      <c r="AG23" s="45" t="s">
        <v>121</v>
      </c>
      <c r="AH23" s="45" t="s">
        <v>122</v>
      </c>
      <c r="AI23" s="45" t="s">
        <v>123</v>
      </c>
      <c r="AJ23" s="45" t="s">
        <v>124</v>
      </c>
      <c r="AL23" s="29" t="s">
        <v>10</v>
      </c>
      <c r="AM23" s="29" t="s">
        <v>41</v>
      </c>
      <c r="AN23" s="29" t="s">
        <v>114</v>
      </c>
      <c r="AO23" s="29" t="s">
        <v>115</v>
      </c>
      <c r="AP23" s="29" t="s">
        <v>116</v>
      </c>
      <c r="AQ23" s="29" t="s">
        <v>119</v>
      </c>
      <c r="AR23" s="45" t="s">
        <v>120</v>
      </c>
      <c r="AS23" s="45" t="s">
        <v>121</v>
      </c>
      <c r="AT23" s="45" t="s">
        <v>122</v>
      </c>
      <c r="AU23" s="45" t="s">
        <v>123</v>
      </c>
      <c r="AV23" s="45" t="s">
        <v>124</v>
      </c>
      <c r="AX23" s="29" t="s">
        <v>10</v>
      </c>
      <c r="AY23" s="29" t="s">
        <v>41</v>
      </c>
      <c r="AZ23" s="29" t="s">
        <v>114</v>
      </c>
      <c r="BA23" s="29" t="s">
        <v>115</v>
      </c>
      <c r="BB23" s="29" t="s">
        <v>116</v>
      </c>
      <c r="BC23" s="29" t="s">
        <v>119</v>
      </c>
      <c r="BD23" s="45" t="s">
        <v>120</v>
      </c>
      <c r="BE23" s="45" t="s">
        <v>121</v>
      </c>
      <c r="BF23" s="45" t="s">
        <v>122</v>
      </c>
      <c r="BG23" s="45" t="s">
        <v>123</v>
      </c>
      <c r="BH23" s="45" t="s">
        <v>124</v>
      </c>
      <c r="BI23" s="4"/>
      <c r="BJ23" s="29" t="s">
        <v>10</v>
      </c>
      <c r="BK23" s="29" t="s">
        <v>41</v>
      </c>
      <c r="BL23" s="29" t="s">
        <v>114</v>
      </c>
      <c r="BM23" s="29" t="s">
        <v>115</v>
      </c>
      <c r="BN23" s="29" t="s">
        <v>116</v>
      </c>
      <c r="BO23" s="29" t="s">
        <v>119</v>
      </c>
      <c r="BP23" s="45" t="s">
        <v>120</v>
      </c>
      <c r="BQ23" s="45" t="s">
        <v>121</v>
      </c>
      <c r="BR23" s="45" t="s">
        <v>122</v>
      </c>
      <c r="BS23" s="45" t="s">
        <v>123</v>
      </c>
      <c r="BT23" s="45" t="s">
        <v>124</v>
      </c>
      <c r="BU23" s="4"/>
      <c r="BV23" s="29" t="s">
        <v>10</v>
      </c>
      <c r="BW23" s="29" t="s">
        <v>41</v>
      </c>
      <c r="BX23" s="29" t="s">
        <v>114</v>
      </c>
      <c r="BY23" s="29" t="s">
        <v>115</v>
      </c>
      <c r="BZ23" s="29" t="s">
        <v>116</v>
      </c>
      <c r="CA23" s="29" t="s">
        <v>119</v>
      </c>
      <c r="CB23" s="111" t="s">
        <v>120</v>
      </c>
      <c r="CC23" s="111" t="s">
        <v>121</v>
      </c>
      <c r="CD23" s="111" t="s">
        <v>122</v>
      </c>
      <c r="CE23" s="111" t="s">
        <v>123</v>
      </c>
      <c r="CF23" s="111" t="s">
        <v>124</v>
      </c>
    </row>
    <row r="24" spans="1:88" ht="27" x14ac:dyDescent="0.35">
      <c r="A24" s="85" t="s">
        <v>83</v>
      </c>
      <c r="B24" s="55">
        <v>3445</v>
      </c>
      <c r="C24" s="112" t="s">
        <v>179</v>
      </c>
      <c r="D24" s="55">
        <v>1</v>
      </c>
      <c r="E24" s="55">
        <v>1</v>
      </c>
      <c r="F24" s="55">
        <v>1</v>
      </c>
      <c r="G24" s="55">
        <v>695</v>
      </c>
      <c r="H24" s="55">
        <v>1</v>
      </c>
      <c r="I24" s="55">
        <v>1</v>
      </c>
      <c r="J24" s="55">
        <v>53</v>
      </c>
      <c r="K24" s="55">
        <v>65</v>
      </c>
      <c r="L24" s="55">
        <v>863</v>
      </c>
      <c r="M24" s="8"/>
      <c r="N24" s="55">
        <v>4127.2000000000007</v>
      </c>
      <c r="O24" s="114" t="s">
        <v>194</v>
      </c>
      <c r="P24" s="55">
        <v>0</v>
      </c>
      <c r="Q24" s="55">
        <v>64</v>
      </c>
      <c r="R24" s="55">
        <v>128</v>
      </c>
      <c r="S24" s="55">
        <v>1000</v>
      </c>
      <c r="T24" s="55">
        <v>0</v>
      </c>
      <c r="U24" s="55">
        <v>0</v>
      </c>
      <c r="V24" s="55">
        <v>0</v>
      </c>
      <c r="W24" s="55">
        <v>61.600000000000009</v>
      </c>
      <c r="X24" s="55">
        <v>584.1</v>
      </c>
      <c r="Y24" s="8"/>
      <c r="Z24" s="55">
        <v>5100</v>
      </c>
      <c r="AA24" s="112" t="s">
        <v>234</v>
      </c>
      <c r="AB24" s="55">
        <v>0</v>
      </c>
      <c r="AC24" s="55">
        <v>0</v>
      </c>
      <c r="AD24" s="55">
        <v>0</v>
      </c>
      <c r="AE24" s="55">
        <v>250</v>
      </c>
      <c r="AF24" s="55">
        <v>0</v>
      </c>
      <c r="AG24" s="55">
        <v>0</v>
      </c>
      <c r="AH24" s="55">
        <v>0</v>
      </c>
      <c r="AI24" s="55">
        <v>250</v>
      </c>
      <c r="AJ24" s="55">
        <v>650</v>
      </c>
      <c r="AL24" s="55">
        <v>4728</v>
      </c>
      <c r="AM24" s="112" t="s">
        <v>272</v>
      </c>
      <c r="AN24" s="55">
        <v>0</v>
      </c>
      <c r="AO24" s="55">
        <v>346</v>
      </c>
      <c r="AP24" s="55">
        <v>442</v>
      </c>
      <c r="AQ24" s="55">
        <v>550</v>
      </c>
      <c r="AR24" s="55">
        <v>1</v>
      </c>
      <c r="AS24" s="55">
        <v>2</v>
      </c>
      <c r="AT24" s="55">
        <v>97</v>
      </c>
      <c r="AU24" s="55">
        <v>59</v>
      </c>
      <c r="AV24" s="55">
        <v>717</v>
      </c>
      <c r="AW24" s="8"/>
      <c r="AX24" s="55">
        <v>4265.8</v>
      </c>
      <c r="AY24" s="112" t="s">
        <v>299</v>
      </c>
      <c r="AZ24" s="55">
        <v>100</v>
      </c>
      <c r="BA24" s="55">
        <v>131</v>
      </c>
      <c r="BB24" s="55">
        <v>131</v>
      </c>
      <c r="BC24" s="55">
        <v>655</v>
      </c>
      <c r="BD24" s="55">
        <v>0</v>
      </c>
      <c r="BE24" s="55">
        <v>0</v>
      </c>
      <c r="BF24" s="55">
        <v>29.700000000000003</v>
      </c>
      <c r="BG24" s="55">
        <v>114.4</v>
      </c>
      <c r="BH24" s="55">
        <v>337.70000000000005</v>
      </c>
      <c r="BI24" s="8"/>
      <c r="BJ24" s="55">
        <v>4908</v>
      </c>
      <c r="BK24" s="112" t="s">
        <v>332</v>
      </c>
      <c r="BL24" s="55">
        <v>0</v>
      </c>
      <c r="BM24" s="55">
        <v>75</v>
      </c>
      <c r="BN24" s="55">
        <v>149</v>
      </c>
      <c r="BO24" s="55">
        <v>250</v>
      </c>
      <c r="BP24" s="55">
        <v>0</v>
      </c>
      <c r="BQ24" s="55">
        <v>0</v>
      </c>
      <c r="BR24" s="55">
        <v>0</v>
      </c>
      <c r="BS24" s="55">
        <v>359</v>
      </c>
      <c r="BT24" s="55">
        <v>1339</v>
      </c>
      <c r="BU24" s="8"/>
      <c r="BV24" s="55">
        <v>4672</v>
      </c>
      <c r="BW24" s="112" t="s">
        <v>354</v>
      </c>
      <c r="BX24" s="55">
        <v>0</v>
      </c>
      <c r="BY24" s="55">
        <v>0</v>
      </c>
      <c r="BZ24" s="55">
        <v>0</v>
      </c>
      <c r="CA24" s="55">
        <v>495</v>
      </c>
      <c r="CB24" s="55">
        <v>0</v>
      </c>
      <c r="CC24" s="55">
        <v>0</v>
      </c>
      <c r="CD24" s="55">
        <v>0</v>
      </c>
      <c r="CE24" s="55">
        <v>126</v>
      </c>
      <c r="CF24" s="55">
        <v>732</v>
      </c>
    </row>
    <row r="25" spans="1:88" ht="27" x14ac:dyDescent="0.35">
      <c r="A25" s="85" t="s">
        <v>84</v>
      </c>
      <c r="B25" s="55">
        <v>3988</v>
      </c>
      <c r="C25" s="112" t="s">
        <v>180</v>
      </c>
      <c r="D25" s="55">
        <v>1</v>
      </c>
      <c r="E25" s="55">
        <v>1</v>
      </c>
      <c r="F25" s="55">
        <v>1</v>
      </c>
      <c r="G25" s="55">
        <v>695</v>
      </c>
      <c r="H25" s="55">
        <v>1</v>
      </c>
      <c r="I25" s="55">
        <v>1</v>
      </c>
      <c r="J25" s="55">
        <v>53</v>
      </c>
      <c r="K25" s="55">
        <v>65</v>
      </c>
      <c r="L25" s="55">
        <v>863</v>
      </c>
      <c r="M25" s="8"/>
      <c r="N25" s="55">
        <v>4782.8</v>
      </c>
      <c r="O25" s="114" t="s">
        <v>195</v>
      </c>
      <c r="P25" s="55">
        <v>0</v>
      </c>
      <c r="Q25" s="55">
        <v>73</v>
      </c>
      <c r="R25" s="55">
        <v>146</v>
      </c>
      <c r="S25" s="55">
        <v>1000</v>
      </c>
      <c r="T25" s="55">
        <v>0</v>
      </c>
      <c r="U25" s="55">
        <v>0</v>
      </c>
      <c r="V25" s="55">
        <v>0</v>
      </c>
      <c r="W25" s="55">
        <v>61.600000000000009</v>
      </c>
      <c r="X25" s="55">
        <v>584.1</v>
      </c>
      <c r="Y25" s="8"/>
      <c r="Z25" s="55">
        <v>4706</v>
      </c>
      <c r="AA25" s="112" t="s">
        <v>235</v>
      </c>
      <c r="AB25" s="55">
        <v>0</v>
      </c>
      <c r="AC25" s="55">
        <v>0</v>
      </c>
      <c r="AD25" s="55">
        <v>0</v>
      </c>
      <c r="AE25" s="55">
        <v>250</v>
      </c>
      <c r="AF25" s="55">
        <v>0</v>
      </c>
      <c r="AG25" s="55">
        <v>0</v>
      </c>
      <c r="AH25" s="55">
        <v>0</v>
      </c>
      <c r="AI25" s="55">
        <v>250</v>
      </c>
      <c r="AJ25" s="55">
        <v>650</v>
      </c>
      <c r="AL25" s="55">
        <v>4936</v>
      </c>
      <c r="AM25" s="112" t="s">
        <v>273</v>
      </c>
      <c r="AN25" s="55">
        <v>0</v>
      </c>
      <c r="AO25" s="55">
        <v>0</v>
      </c>
      <c r="AP25" s="55">
        <v>0</v>
      </c>
      <c r="AQ25" s="55">
        <v>550</v>
      </c>
      <c r="AR25" s="55">
        <v>1</v>
      </c>
      <c r="AS25" s="55">
        <v>2</v>
      </c>
      <c r="AT25" s="55">
        <v>48</v>
      </c>
      <c r="AU25" s="55">
        <v>59</v>
      </c>
      <c r="AV25" s="55">
        <v>717</v>
      </c>
      <c r="AW25" s="8"/>
      <c r="AX25" s="55">
        <v>5138.1000000000004</v>
      </c>
      <c r="AY25" s="112" t="s">
        <v>300</v>
      </c>
      <c r="AZ25" s="55">
        <v>100</v>
      </c>
      <c r="BA25" s="55">
        <v>131</v>
      </c>
      <c r="BB25" s="55">
        <v>131</v>
      </c>
      <c r="BC25" s="55">
        <v>655</v>
      </c>
      <c r="BD25" s="55">
        <v>0</v>
      </c>
      <c r="BE25" s="55">
        <v>0</v>
      </c>
      <c r="BF25" s="55">
        <v>29.700000000000003</v>
      </c>
      <c r="BG25" s="55">
        <v>114.4</v>
      </c>
      <c r="BH25" s="55">
        <v>337.70000000000005</v>
      </c>
      <c r="BI25" s="8"/>
      <c r="BJ25" s="55">
        <v>5631</v>
      </c>
      <c r="BK25" s="112" t="s">
        <v>235</v>
      </c>
      <c r="BL25" s="55">
        <v>0</v>
      </c>
      <c r="BM25" s="55">
        <v>0</v>
      </c>
      <c r="BN25" s="55">
        <v>0</v>
      </c>
      <c r="BO25" s="55">
        <v>250</v>
      </c>
      <c r="BP25" s="55">
        <v>0</v>
      </c>
      <c r="BQ25" s="55">
        <v>0</v>
      </c>
      <c r="BR25" s="55">
        <v>125</v>
      </c>
      <c r="BS25" s="55">
        <v>359</v>
      </c>
      <c r="BT25" s="55">
        <v>1339</v>
      </c>
      <c r="BU25" s="8"/>
      <c r="BV25" s="55">
        <v>5008</v>
      </c>
      <c r="BW25" s="112" t="s">
        <v>235</v>
      </c>
      <c r="BX25" s="55">
        <v>0</v>
      </c>
      <c r="BY25" s="55">
        <v>0</v>
      </c>
      <c r="BZ25" s="55">
        <v>0</v>
      </c>
      <c r="CA25" s="55">
        <v>495</v>
      </c>
      <c r="CB25" s="55">
        <v>0</v>
      </c>
      <c r="CC25" s="55">
        <v>0</v>
      </c>
      <c r="CD25" s="55">
        <v>0</v>
      </c>
      <c r="CE25" s="55">
        <v>126</v>
      </c>
      <c r="CF25" s="55">
        <v>732</v>
      </c>
    </row>
    <row r="26" spans="1:88" ht="27" x14ac:dyDescent="0.35">
      <c r="A26" s="85" t="s">
        <v>85</v>
      </c>
      <c r="B26" s="55">
        <v>5162</v>
      </c>
      <c r="C26" s="112" t="s">
        <v>181</v>
      </c>
      <c r="D26" s="55">
        <v>1</v>
      </c>
      <c r="E26" s="55">
        <v>1</v>
      </c>
      <c r="F26" s="55">
        <v>1</v>
      </c>
      <c r="G26" s="55">
        <v>695</v>
      </c>
      <c r="H26" s="55">
        <v>1</v>
      </c>
      <c r="I26" s="55">
        <v>1</v>
      </c>
      <c r="J26" s="55">
        <v>1</v>
      </c>
      <c r="K26" s="55">
        <v>65</v>
      </c>
      <c r="L26" s="55">
        <v>1540.0000000000002</v>
      </c>
      <c r="M26" s="8"/>
      <c r="N26" s="55">
        <v>6098.4000000000005</v>
      </c>
      <c r="O26" s="114" t="s">
        <v>196</v>
      </c>
      <c r="P26" s="55">
        <v>0</v>
      </c>
      <c r="Q26" s="55">
        <v>100</v>
      </c>
      <c r="R26" s="55">
        <v>200</v>
      </c>
      <c r="S26" s="55">
        <v>1000</v>
      </c>
      <c r="T26" s="55">
        <v>0</v>
      </c>
      <c r="U26" s="55">
        <v>0</v>
      </c>
      <c r="V26" s="55">
        <v>0</v>
      </c>
      <c r="W26" s="55">
        <v>356.40000000000003</v>
      </c>
      <c r="X26" s="55">
        <v>1446.5000000000002</v>
      </c>
      <c r="Y26" s="8"/>
      <c r="Z26" s="55">
        <v>6300</v>
      </c>
      <c r="AA26" s="112" t="s">
        <v>236</v>
      </c>
      <c r="AB26" s="55">
        <v>0</v>
      </c>
      <c r="AC26" s="55">
        <v>0</v>
      </c>
      <c r="AD26" s="55">
        <v>0</v>
      </c>
      <c r="AE26" s="55">
        <v>250</v>
      </c>
      <c r="AF26" s="55">
        <v>0</v>
      </c>
      <c r="AG26" s="55">
        <v>0</v>
      </c>
      <c r="AH26" s="55">
        <v>0</v>
      </c>
      <c r="AI26" s="55">
        <v>250</v>
      </c>
      <c r="AJ26" s="55">
        <v>650</v>
      </c>
      <c r="AL26" s="55">
        <v>5847</v>
      </c>
      <c r="AM26" s="112" t="s">
        <v>268</v>
      </c>
      <c r="AN26" s="55">
        <v>0</v>
      </c>
      <c r="AO26" s="55">
        <v>0</v>
      </c>
      <c r="AP26" s="55">
        <v>0</v>
      </c>
      <c r="AQ26" s="55">
        <v>550</v>
      </c>
      <c r="AR26" s="55">
        <v>1</v>
      </c>
      <c r="AS26" s="55">
        <v>2</v>
      </c>
      <c r="AT26" s="55">
        <v>56</v>
      </c>
      <c r="AU26" s="55">
        <v>107</v>
      </c>
      <c r="AV26" s="55">
        <v>717</v>
      </c>
      <c r="AW26" s="8"/>
      <c r="AX26" s="55">
        <v>5948.8</v>
      </c>
      <c r="AY26" s="112" t="s">
        <v>301</v>
      </c>
      <c r="AZ26" s="55">
        <v>100</v>
      </c>
      <c r="BA26" s="55">
        <v>131</v>
      </c>
      <c r="BB26" s="55">
        <v>131</v>
      </c>
      <c r="BC26" s="55">
        <v>1309</v>
      </c>
      <c r="BD26" s="55">
        <v>0</v>
      </c>
      <c r="BE26" s="55">
        <v>0</v>
      </c>
      <c r="BF26" s="55">
        <v>29.700000000000003</v>
      </c>
      <c r="BG26" s="55">
        <v>114.4</v>
      </c>
      <c r="BH26" s="55">
        <v>748.00000000000011</v>
      </c>
      <c r="BI26" s="8"/>
      <c r="BJ26" s="55">
        <v>7549</v>
      </c>
      <c r="BK26" s="112" t="s">
        <v>236</v>
      </c>
      <c r="BL26" s="55">
        <v>0</v>
      </c>
      <c r="BM26" s="55">
        <v>0</v>
      </c>
      <c r="BN26" s="55">
        <v>0</v>
      </c>
      <c r="BO26" s="55">
        <v>250</v>
      </c>
      <c r="BP26" s="55">
        <v>0</v>
      </c>
      <c r="BQ26" s="55">
        <v>0</v>
      </c>
      <c r="BR26" s="55">
        <v>215</v>
      </c>
      <c r="BS26" s="55">
        <v>359</v>
      </c>
      <c r="BT26" s="55">
        <v>1339</v>
      </c>
      <c r="BU26" s="8"/>
      <c r="BV26" s="55">
        <v>5506</v>
      </c>
      <c r="BW26" s="112" t="s">
        <v>236</v>
      </c>
      <c r="BX26" s="55">
        <v>0</v>
      </c>
      <c r="BY26" s="55">
        <v>0</v>
      </c>
      <c r="BZ26" s="55">
        <v>0</v>
      </c>
      <c r="CA26" s="55">
        <v>990</v>
      </c>
      <c r="CB26" s="55">
        <v>0</v>
      </c>
      <c r="CC26" s="55">
        <v>0</v>
      </c>
      <c r="CD26" s="55">
        <v>0</v>
      </c>
      <c r="CE26" s="55">
        <v>147</v>
      </c>
      <c r="CF26" s="55">
        <v>732</v>
      </c>
    </row>
    <row r="27" spans="1:88" ht="27" x14ac:dyDescent="0.35">
      <c r="A27" s="85" t="s">
        <v>86</v>
      </c>
      <c r="B27" s="55">
        <v>7610</v>
      </c>
      <c r="C27" s="112" t="s">
        <v>182</v>
      </c>
      <c r="D27" s="55">
        <v>1</v>
      </c>
      <c r="E27" s="55">
        <v>1</v>
      </c>
      <c r="F27" s="55">
        <v>1</v>
      </c>
      <c r="G27" s="55">
        <v>695</v>
      </c>
      <c r="H27" s="55">
        <v>1</v>
      </c>
      <c r="I27" s="55">
        <v>1</v>
      </c>
      <c r="J27" s="55">
        <v>1</v>
      </c>
      <c r="K27" s="55">
        <v>65</v>
      </c>
      <c r="L27" s="55">
        <v>1540.0000000000002</v>
      </c>
      <c r="M27" s="8"/>
      <c r="N27" s="55">
        <v>8204.9000000000015</v>
      </c>
      <c r="O27" s="114" t="s">
        <v>197</v>
      </c>
      <c r="P27" s="55">
        <v>0</v>
      </c>
      <c r="Q27" s="55">
        <v>138</v>
      </c>
      <c r="R27" s="55">
        <v>277</v>
      </c>
      <c r="S27" s="55">
        <v>2000</v>
      </c>
      <c r="T27" s="55">
        <v>0</v>
      </c>
      <c r="U27" s="55">
        <v>0</v>
      </c>
      <c r="V27" s="55">
        <v>0</v>
      </c>
      <c r="W27" s="55">
        <v>356.40000000000003</v>
      </c>
      <c r="X27" s="55">
        <v>1446.5000000000002</v>
      </c>
      <c r="Y27" s="8"/>
      <c r="Z27" s="55">
        <v>8075</v>
      </c>
      <c r="AA27" s="112" t="s">
        <v>237</v>
      </c>
      <c r="AB27" s="55">
        <v>0</v>
      </c>
      <c r="AC27" s="55">
        <v>0</v>
      </c>
      <c r="AD27" s="55">
        <v>0</v>
      </c>
      <c r="AE27" s="55">
        <v>400</v>
      </c>
      <c r="AF27" s="55">
        <v>0</v>
      </c>
      <c r="AG27" s="55">
        <v>0</v>
      </c>
      <c r="AH27" s="55">
        <v>0</v>
      </c>
      <c r="AI27" s="55">
        <v>250</v>
      </c>
      <c r="AJ27" s="55">
        <v>650</v>
      </c>
      <c r="AL27" s="55">
        <v>7351</v>
      </c>
      <c r="AM27" s="112" t="s">
        <v>269</v>
      </c>
      <c r="AN27" s="55">
        <v>0</v>
      </c>
      <c r="AO27" s="55">
        <v>0</v>
      </c>
      <c r="AP27" s="55">
        <v>0</v>
      </c>
      <c r="AQ27" s="55">
        <v>550</v>
      </c>
      <c r="AR27" s="55">
        <v>1</v>
      </c>
      <c r="AS27" s="55">
        <v>2</v>
      </c>
      <c r="AT27" s="55">
        <v>56</v>
      </c>
      <c r="AU27" s="55">
        <v>107</v>
      </c>
      <c r="AV27" s="55">
        <v>717</v>
      </c>
      <c r="AW27" s="8"/>
      <c r="AX27" s="55">
        <v>7554.8</v>
      </c>
      <c r="AY27" s="112" t="s">
        <v>302</v>
      </c>
      <c r="AZ27" s="55">
        <v>100</v>
      </c>
      <c r="BA27" s="55">
        <v>131</v>
      </c>
      <c r="BB27" s="55">
        <v>131</v>
      </c>
      <c r="BC27" s="55">
        <v>1309</v>
      </c>
      <c r="BD27" s="55">
        <v>0</v>
      </c>
      <c r="BE27" s="55">
        <v>0</v>
      </c>
      <c r="BF27" s="55">
        <v>29.700000000000003</v>
      </c>
      <c r="BG27" s="55">
        <v>114.4</v>
      </c>
      <c r="BH27" s="55">
        <v>748.00000000000011</v>
      </c>
      <c r="BI27" s="8"/>
      <c r="BJ27" s="55">
        <v>9680</v>
      </c>
      <c r="BK27" s="112" t="s">
        <v>237</v>
      </c>
      <c r="BL27" s="55">
        <v>0</v>
      </c>
      <c r="BM27" s="55">
        <v>0</v>
      </c>
      <c r="BN27" s="55">
        <v>0</v>
      </c>
      <c r="BO27" s="55">
        <v>500</v>
      </c>
      <c r="BP27" s="55">
        <v>0</v>
      </c>
      <c r="BQ27" s="55">
        <v>0</v>
      </c>
      <c r="BR27" s="55">
        <v>215</v>
      </c>
      <c r="BS27" s="55">
        <v>359</v>
      </c>
      <c r="BT27" s="55">
        <v>1339</v>
      </c>
      <c r="BU27" s="8"/>
      <c r="BV27" s="55">
        <v>8314</v>
      </c>
      <c r="BW27" s="112" t="s">
        <v>237</v>
      </c>
      <c r="BX27" s="55">
        <v>0</v>
      </c>
      <c r="BY27" s="55">
        <v>0</v>
      </c>
      <c r="BZ27" s="55">
        <v>0</v>
      </c>
      <c r="CA27" s="55">
        <v>990</v>
      </c>
      <c r="CB27" s="55">
        <v>0</v>
      </c>
      <c r="CC27" s="55">
        <v>0</v>
      </c>
      <c r="CD27" s="55">
        <v>0</v>
      </c>
      <c r="CE27" s="55">
        <v>147</v>
      </c>
      <c r="CF27" s="55">
        <v>732</v>
      </c>
    </row>
    <row r="28" spans="1:88" ht="27" x14ac:dyDescent="0.35">
      <c r="A28" s="85" t="s">
        <v>87</v>
      </c>
      <c r="B28" s="55">
        <v>9656</v>
      </c>
      <c r="C28" s="112" t="s">
        <v>183</v>
      </c>
      <c r="D28" s="55">
        <v>1</v>
      </c>
      <c r="E28" s="55">
        <v>1</v>
      </c>
      <c r="F28" s="55">
        <v>1</v>
      </c>
      <c r="G28" s="55">
        <v>1400</v>
      </c>
      <c r="H28" s="55">
        <v>1</v>
      </c>
      <c r="I28" s="55">
        <v>1</v>
      </c>
      <c r="J28" s="55">
        <v>1</v>
      </c>
      <c r="K28" s="55">
        <v>117</v>
      </c>
      <c r="L28" s="55">
        <v>1540.0000000000002</v>
      </c>
      <c r="M28" s="8"/>
      <c r="N28" s="55">
        <v>10797.6</v>
      </c>
      <c r="O28" s="114" t="s">
        <v>198</v>
      </c>
      <c r="P28" s="55">
        <v>0</v>
      </c>
      <c r="Q28" s="55">
        <v>186</v>
      </c>
      <c r="R28" s="55">
        <v>372</v>
      </c>
      <c r="S28" s="55">
        <v>2000</v>
      </c>
      <c r="T28" s="55">
        <v>0</v>
      </c>
      <c r="U28" s="55">
        <v>0</v>
      </c>
      <c r="V28" s="55">
        <v>0</v>
      </c>
      <c r="W28" s="55">
        <v>537.90000000000009</v>
      </c>
      <c r="X28" s="55">
        <v>1446.5000000000002</v>
      </c>
      <c r="Y28" s="8"/>
      <c r="Z28" s="55">
        <v>11630</v>
      </c>
      <c r="AA28" s="112" t="s">
        <v>238</v>
      </c>
      <c r="AB28" s="55">
        <v>0</v>
      </c>
      <c r="AC28" s="55">
        <v>0</v>
      </c>
      <c r="AD28" s="55">
        <v>0</v>
      </c>
      <c r="AE28" s="55">
        <v>400</v>
      </c>
      <c r="AF28" s="55">
        <v>0</v>
      </c>
      <c r="AG28" s="55">
        <v>0</v>
      </c>
      <c r="AH28" s="55">
        <v>0</v>
      </c>
      <c r="AI28" s="55">
        <v>250</v>
      </c>
      <c r="AJ28" s="55">
        <v>900</v>
      </c>
      <c r="AL28" s="55">
        <v>10485</v>
      </c>
      <c r="AM28" s="112" t="s">
        <v>270</v>
      </c>
      <c r="AN28" s="55">
        <v>0</v>
      </c>
      <c r="AO28" s="55">
        <v>0</v>
      </c>
      <c r="AP28" s="55">
        <v>0</v>
      </c>
      <c r="AQ28" s="55">
        <v>550</v>
      </c>
      <c r="AR28" s="55">
        <v>1</v>
      </c>
      <c r="AS28" s="55">
        <v>2</v>
      </c>
      <c r="AT28" s="55">
        <v>121</v>
      </c>
      <c r="AU28" s="55">
        <v>221</v>
      </c>
      <c r="AV28" s="55">
        <v>737</v>
      </c>
      <c r="AW28" s="8"/>
      <c r="AX28" s="55">
        <v>9972.6</v>
      </c>
      <c r="AY28" s="112" t="s">
        <v>305</v>
      </c>
      <c r="AZ28" s="55">
        <v>0</v>
      </c>
      <c r="BA28" s="55">
        <v>131</v>
      </c>
      <c r="BB28" s="55">
        <v>131</v>
      </c>
      <c r="BC28" s="55">
        <v>1964</v>
      </c>
      <c r="BD28" s="55">
        <v>0</v>
      </c>
      <c r="BE28" s="55">
        <v>0</v>
      </c>
      <c r="BF28" s="55">
        <v>104.50000000000001</v>
      </c>
      <c r="BG28" s="55">
        <v>138.60000000000002</v>
      </c>
      <c r="BH28" s="55">
        <v>2097.7000000000003</v>
      </c>
      <c r="BI28" s="8"/>
      <c r="BJ28" s="55">
        <v>13940</v>
      </c>
      <c r="BK28" s="112" t="s">
        <v>238</v>
      </c>
      <c r="BL28" s="55">
        <v>0</v>
      </c>
      <c r="BM28" s="55">
        <v>0</v>
      </c>
      <c r="BN28" s="55">
        <v>0</v>
      </c>
      <c r="BO28" s="55">
        <v>500</v>
      </c>
      <c r="BP28" s="55">
        <v>0</v>
      </c>
      <c r="BQ28" s="55">
        <v>0</v>
      </c>
      <c r="BR28" s="55">
        <v>215</v>
      </c>
      <c r="BS28" s="55">
        <v>359</v>
      </c>
      <c r="BT28" s="55">
        <v>1778</v>
      </c>
      <c r="BU28" s="8"/>
      <c r="BV28" s="55">
        <v>11463</v>
      </c>
      <c r="BW28" s="112" t="s">
        <v>238</v>
      </c>
      <c r="BX28" s="55">
        <v>0</v>
      </c>
      <c r="BY28" s="55">
        <v>0</v>
      </c>
      <c r="BZ28" s="55">
        <v>0</v>
      </c>
      <c r="CA28" s="55">
        <v>990</v>
      </c>
      <c r="CB28" s="55">
        <v>0</v>
      </c>
      <c r="CC28" s="55">
        <v>0</v>
      </c>
      <c r="CD28" s="55">
        <v>0</v>
      </c>
      <c r="CE28" s="55">
        <v>189</v>
      </c>
      <c r="CF28" s="55">
        <v>732</v>
      </c>
    </row>
    <row r="29" spans="1:88" ht="27" x14ac:dyDescent="0.35">
      <c r="A29" s="85" t="s">
        <v>88</v>
      </c>
      <c r="B29" s="55">
        <v>17022</v>
      </c>
      <c r="C29" s="112" t="s">
        <v>184</v>
      </c>
      <c r="D29" s="55">
        <v>1</v>
      </c>
      <c r="E29" s="55">
        <v>1</v>
      </c>
      <c r="F29" s="55">
        <v>1</v>
      </c>
      <c r="G29" s="55">
        <v>1400</v>
      </c>
      <c r="H29" s="55">
        <v>1</v>
      </c>
      <c r="I29" s="55">
        <v>1</v>
      </c>
      <c r="J29" s="55">
        <v>1</v>
      </c>
      <c r="K29" s="55">
        <v>544</v>
      </c>
      <c r="L29" s="55">
        <v>1540.0000000000002</v>
      </c>
      <c r="M29" s="8"/>
      <c r="N29" s="55">
        <v>18342.5</v>
      </c>
      <c r="O29" s="114" t="s">
        <v>199</v>
      </c>
      <c r="P29" s="55">
        <v>0</v>
      </c>
      <c r="Q29" s="55">
        <v>330</v>
      </c>
      <c r="R29" s="55">
        <v>660</v>
      </c>
      <c r="S29" s="55">
        <v>2000</v>
      </c>
      <c r="T29" s="55">
        <v>0</v>
      </c>
      <c r="U29" s="55">
        <v>0</v>
      </c>
      <c r="V29" s="55">
        <v>0</v>
      </c>
      <c r="W29" s="55">
        <v>537.90000000000009</v>
      </c>
      <c r="X29" s="55">
        <v>1885.4</v>
      </c>
      <c r="Y29" s="8"/>
      <c r="Z29" s="55">
        <v>20876</v>
      </c>
      <c r="AA29" s="112" t="s">
        <v>239</v>
      </c>
      <c r="AB29" s="55">
        <v>0</v>
      </c>
      <c r="AC29" s="55">
        <v>0</v>
      </c>
      <c r="AD29" s="55">
        <v>0</v>
      </c>
      <c r="AE29" s="55">
        <v>800</v>
      </c>
      <c r="AF29" s="55">
        <v>0</v>
      </c>
      <c r="AG29" s="55">
        <v>0</v>
      </c>
      <c r="AH29" s="55">
        <v>0</v>
      </c>
      <c r="AI29" s="55">
        <v>250</v>
      </c>
      <c r="AJ29" s="55">
        <v>900</v>
      </c>
      <c r="AL29" s="55">
        <v>16073</v>
      </c>
      <c r="AM29" s="112" t="s">
        <v>271</v>
      </c>
      <c r="AN29" s="55">
        <v>0</v>
      </c>
      <c r="AO29" s="55">
        <v>0</v>
      </c>
      <c r="AP29" s="55">
        <v>0</v>
      </c>
      <c r="AQ29" s="55">
        <v>1100</v>
      </c>
      <c r="AR29" s="55">
        <v>1</v>
      </c>
      <c r="AS29" s="55">
        <v>2</v>
      </c>
      <c r="AT29" s="55">
        <v>121</v>
      </c>
      <c r="AU29" s="55">
        <v>221</v>
      </c>
      <c r="AV29" s="55">
        <v>737</v>
      </c>
      <c r="AW29" s="8"/>
      <c r="AX29" s="55">
        <v>19214.800000000003</v>
      </c>
      <c r="AY29" s="112" t="s">
        <v>306</v>
      </c>
      <c r="AZ29" s="55">
        <v>100</v>
      </c>
      <c r="BA29" s="55">
        <v>131</v>
      </c>
      <c r="BB29" s="55">
        <v>131</v>
      </c>
      <c r="BC29" s="55">
        <v>2618</v>
      </c>
      <c r="BD29" s="55">
        <v>0</v>
      </c>
      <c r="BE29" s="55">
        <v>0</v>
      </c>
      <c r="BF29" s="55">
        <v>750.2</v>
      </c>
      <c r="BG29" s="55">
        <v>1191.3000000000002</v>
      </c>
      <c r="BH29" s="55">
        <v>2352.9</v>
      </c>
      <c r="BI29" s="8"/>
      <c r="BJ29" s="55">
        <v>22054</v>
      </c>
      <c r="BK29" s="112" t="s">
        <v>199</v>
      </c>
      <c r="BL29" s="55">
        <v>0</v>
      </c>
      <c r="BM29" s="55">
        <v>384</v>
      </c>
      <c r="BN29" s="55">
        <v>769</v>
      </c>
      <c r="BO29" s="55">
        <v>500</v>
      </c>
      <c r="BP29" s="55">
        <v>0</v>
      </c>
      <c r="BQ29" s="55">
        <v>0</v>
      </c>
      <c r="BR29" s="55">
        <v>0</v>
      </c>
      <c r="BS29" s="55">
        <v>1033</v>
      </c>
      <c r="BT29" s="55">
        <v>2051</v>
      </c>
      <c r="BU29" s="8"/>
      <c r="BV29" s="55">
        <v>20633</v>
      </c>
      <c r="BW29" s="112" t="s">
        <v>355</v>
      </c>
      <c r="BX29" s="55">
        <v>0</v>
      </c>
      <c r="BY29" s="55">
        <v>0</v>
      </c>
      <c r="BZ29" s="55">
        <v>0</v>
      </c>
      <c r="CA29" s="55">
        <v>990</v>
      </c>
      <c r="CB29" s="55">
        <v>0</v>
      </c>
      <c r="CC29" s="55">
        <v>0</v>
      </c>
      <c r="CD29" s="55">
        <v>0</v>
      </c>
      <c r="CE29" s="55">
        <v>189</v>
      </c>
      <c r="CF29" s="55">
        <v>732</v>
      </c>
    </row>
    <row r="30" spans="1:88" x14ac:dyDescent="0.35">
      <c r="A30" s="9"/>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L30" s="10"/>
      <c r="AM30" s="10"/>
      <c r="AN30" s="10"/>
      <c r="AO30" s="10"/>
      <c r="AP30" s="10"/>
      <c r="AQ30" s="10"/>
      <c r="AR30" s="10"/>
      <c r="AS30" s="10"/>
      <c r="AT30" s="10"/>
      <c r="AU30" s="10"/>
      <c r="AV30" s="10"/>
      <c r="AW30" s="3"/>
      <c r="AX30" s="10"/>
      <c r="AY30" s="10"/>
      <c r="AZ30" s="10"/>
      <c r="BA30" s="10"/>
      <c r="BB30" s="10"/>
      <c r="BC30" s="10"/>
      <c r="BD30" s="10"/>
      <c r="BE30" s="10"/>
      <c r="BF30" s="10"/>
      <c r="BG30" s="10"/>
      <c r="BH30" s="10"/>
      <c r="BJ30" s="10"/>
      <c r="BK30" s="10"/>
      <c r="BL30" s="10"/>
      <c r="BM30" s="10"/>
      <c r="BN30" s="10"/>
      <c r="BO30" s="10"/>
      <c r="BP30" s="10"/>
      <c r="BQ30" s="10"/>
      <c r="BR30" s="10"/>
      <c r="BS30" s="10"/>
      <c r="BT30" s="10"/>
      <c r="BV30" s="10"/>
      <c r="BW30" s="10"/>
      <c r="BX30" s="10"/>
      <c r="BY30" s="10"/>
      <c r="BZ30" s="10"/>
      <c r="CA30" s="10"/>
      <c r="CB30" s="10"/>
      <c r="CC30" s="10"/>
      <c r="CD30" s="10"/>
      <c r="CE30" s="10"/>
      <c r="CF30" s="10"/>
    </row>
    <row r="31" spans="1:88" x14ac:dyDescent="0.35">
      <c r="A31" s="28" t="s">
        <v>37</v>
      </c>
      <c r="B31" s="7">
        <f>IF(Avropsblankett!$B37&gt;0,Avropsblankett!$B37*(IF(Avropsblankett!$C37=$A24,B24,IF(Avropsblankett!$C37=$A25,B25,IF(Avropsblankett!$C37=$A26,B26,IF(Avropsblankett!$C37=$A27,B27,IF(Avropsblankett!$C37=$A28,B28,IF(Avropsblankett!$C37=$A29,B29,0))))))),0)</f>
        <v>0</v>
      </c>
      <c r="C31" s="7">
        <f>IF(Avropsblankett!$B37&gt;0,(IF(Avropsblankett!$C37=$A24,C24,IF(Avropsblankett!$C37=$A25,C25,IF(Avropsblankett!$C37=$A26,C26,IF(Avropsblankett!$C37=$A27,C27,IF(Avropsblankett!$C37=$A28,C28,IF(Avropsblankett!$C37=$A29,C29,0))))))),0)</f>
        <v>0</v>
      </c>
      <c r="D31" s="7">
        <f>IF(Avropsblankett!$B37&gt;0,Avropsblankett!$B37*IF(Avropsblankett!$D37=Avropsblankett!$AA$11,(IF(Avropsblankett!$C37=$A24,D24,IF(Avropsblankett!$C37=$A25,D25,IF(Avropsblankett!$C37=$A26,D26,IF(Avropsblankett!$C37=$A27,D27,IF(Avropsblankett!$C37=$A28,D28,IF(Avropsblankett!$C37=$A29,D29,0))))))),0),0)</f>
        <v>0</v>
      </c>
      <c r="E31" s="7">
        <f>IF(Avropsblankett!$B37&gt;0,Avropsblankett!$B37*IF(Avropsblankett!$D37=Avropsblankett!$AA$12,(IF(Avropsblankett!$C37=$A24,E24,IF(Avropsblankett!$C37=$A25,E25,IF(Avropsblankett!$C37=$A26,E26,IF(Avropsblankett!$C37=$A27,E27,IF(Avropsblankett!$C37=$A28,E28,IF(Avropsblankett!$C37=$A29,E29,0))))))),0),0)</f>
        <v>0</v>
      </c>
      <c r="F31" s="7">
        <f>IF(Avropsblankett!$B37&gt;0,Avropsblankett!$B37*IF(Avropsblankett!$D37=Avropsblankett!$AA$13,(IF(Avropsblankett!$C37=$A24,F24,IF(Avropsblankett!$C37=$A25,F25,IF(Avropsblankett!$C37=$A26,F26,IF(Avropsblankett!$C37=$A27,F27,IF(Avropsblankett!$C37=$A28,F28,IF(Avropsblankett!$C37=$A29,F29,0))))))),0),0)</f>
        <v>0</v>
      </c>
      <c r="G31" s="7">
        <f>IF(Avropsblankett!$B37&gt;0,Avropsblankett!$B37*IF(Avropsblankett!$E37=Avropsblankett!$AB$10,(IF(Avropsblankett!$C37=$A24,G24,IF(Avropsblankett!$C37=$A25,G25,IF(Avropsblankett!$C37=$A26,G26,IF(Avropsblankett!$C37=$A27,G27,IF(Avropsblankett!$C37=$A28,G28,IF(Avropsblankett!$C37=$A29,G29,0))))))),0),0)</f>
        <v>0</v>
      </c>
      <c r="H31" s="7">
        <f>IF(Avropsblankett!$B37&gt;0,Avropsblankett!$B37*IF(Avropsblankett!$F37=Avropsblankett!$AC$11,(IF(Avropsblankett!$C37=$A24,H24,IF(Avropsblankett!$C37=$A25,H25,IF(Avropsblankett!$C37=$A26,H26,IF(Avropsblankett!$C37=$A27,H27,IF(Avropsblankett!$C37=$A28,H28,IF(Avropsblankett!$C37=$A29,H29,0))))))),0),0)</f>
        <v>0</v>
      </c>
      <c r="I31" s="7">
        <f>IF(Avropsblankett!$B37&gt;0,Avropsblankett!$B37*IF(Avropsblankett!$F37=Avropsblankett!$AC$12,(IF(Avropsblankett!$C37=$A24,I24,IF(Avropsblankett!$C$28=$A25,I25,IF(Avropsblankett!$C37=$A26,I26,IF(Avropsblankett!$C37=$A27,I27,IF(Avropsblankett!$C37=$A28,I28,IF(Avropsblankett!$C37=$A29,I29,0))))))),0),0)</f>
        <v>0</v>
      </c>
      <c r="J31" s="7">
        <f>IF(Avropsblankett!$B37&gt;0,Avropsblankett!$B37*IF(Avropsblankett!$G37=Avropsblankett!$AD$11,(IF(Avropsblankett!$C37=$A24,J24,IF(Avropsblankett!$C37=$A25,J25,IF(Avropsblankett!$C37=$A26,J26,IF(Avropsblankett!$C37=$A27,J27,IF(Avropsblankett!$C37=$A28,J28,IF(Avropsblankett!$C37=$A29,J29,0))))))),0),0)</f>
        <v>0</v>
      </c>
      <c r="K31" s="7">
        <f>IF(Avropsblankett!$B37&gt;0,Avropsblankett!$B37*IF(Avropsblankett!$G37=Avropsblankett!$AD$12,(IF(Avropsblankett!$C37=$A24,K24,IF(Avropsblankett!$C37=$A25,K25,IF(Avropsblankett!$C37=$A26,K26,IF(Avropsblankett!$C37=$A27,K27,IF(Avropsblankett!$C37=$A28,K28,IF(Avropsblankett!$C37=$A29,K29,0))))))),0),0)</f>
        <v>0</v>
      </c>
      <c r="L31" s="7">
        <f>IF(Avropsblankett!$B37&gt;0,Avropsblankett!$B37*IF(Avropsblankett!$G37=Avropsblankett!$AD$13,(IF(Avropsblankett!$C37=$A24,L24,IF(Avropsblankett!$C37=$A25,L25,IF(Avropsblankett!$C37=$A26,L26,IF(Avropsblankett!$C37=$A27,L27,IF(Avropsblankett!$C37=$A28,L28,IF(Avropsblankett!$C37=$A29,L29,0))))))),0),0)</f>
        <v>0</v>
      </c>
      <c r="M31" s="7"/>
      <c r="N31" s="7">
        <f>IF(Avropsblankett!$B37&gt;0,Avropsblankett!$B37*(IF(Avropsblankett!$C37=$A24,N24,IF(Avropsblankett!$C37=$A25,N25,IF(Avropsblankett!$C37=$A26,N26,IF(Avropsblankett!$C37=$A27,N27,IF(Avropsblankett!$C37=$A28,N28,IF(Avropsblankett!$C37=$A29,N29,0))))))),0)</f>
        <v>0</v>
      </c>
      <c r="O31" s="7">
        <f>IF(Avropsblankett!$B37&gt;0,(IF(Avropsblankett!$C37=$A24,O24,IF(Avropsblankett!$C37=$A25,O25,IF(Avropsblankett!$C37=$A26,O26,IF(Avropsblankett!$C37=$A27,O27,IF(Avropsblankett!$C37=$A28,O28,IF(Avropsblankett!$C37=$A29,O29,0))))))),0)</f>
        <v>0</v>
      </c>
      <c r="P31" s="7">
        <f>IF(Avropsblankett!$B37&gt;0,Avropsblankett!$B37*IF(Avropsblankett!$D37=Avropsblankett!$AA$11,(IF(Avropsblankett!$C37=$A24,P24,IF(Avropsblankett!$C37=$A25,P25,IF(Avropsblankett!$C37=$A26,P26,IF(Avropsblankett!$C37=$A27,P27,IF(Avropsblankett!$C37=$A28,P28,IF(Avropsblankett!$C37=$A29,P29,0))))))),0),0)</f>
        <v>0</v>
      </c>
      <c r="Q31" s="7">
        <f>IF(Avropsblankett!$B37&gt;0,Avropsblankett!$B37*IF(Avropsblankett!$D37=Avropsblankett!$AA$12,(IF(Avropsblankett!$C37=$A24,Q24,IF(Avropsblankett!$C37=$A25,Q25,IF(Avropsblankett!$C37=$A26,Q26,IF(Avropsblankett!$C37=$A27,Q27,IF(Avropsblankett!$C37=$A28,Q28,IF(Avropsblankett!$C37=$A29,Q29,0))))))),0),0)</f>
        <v>0</v>
      </c>
      <c r="R31" s="7">
        <f>IF(Avropsblankett!$B37&gt;0,Avropsblankett!$B37*IF(Avropsblankett!$D37=Avropsblankett!$AA$13,(IF(Avropsblankett!$C37=$A24,R24,IF(Avropsblankett!$C37=$A25,R25,IF(Avropsblankett!$C37=$A26,R26,IF(Avropsblankett!$C37=$A27,R27,IF(Avropsblankett!$C37=$A28,R28,IF(Avropsblankett!$C37=$A29,R29,0))))))),0),0)</f>
        <v>0</v>
      </c>
      <c r="S31" s="7">
        <f>IF(Avropsblankett!$B37&gt;0,Avropsblankett!$B37*IF(Avropsblankett!$E37=Avropsblankett!$AB$10,(IF(Avropsblankett!$C37=$A24,S24,IF(Avropsblankett!$C37=$A25,S25,IF(Avropsblankett!$C37=$A26,S26,IF(Avropsblankett!$C37=$A27,S27,IF(Avropsblankett!$C37=$A28,S28,IF(Avropsblankett!$C37=$A29,S29,0))))))),0),0)</f>
        <v>0</v>
      </c>
      <c r="T31" s="7">
        <f>IF(Avropsblankett!$B37&gt;0,Avropsblankett!$B37*IF(Avropsblankett!$F37=Avropsblankett!$AC$11,(IF(Avropsblankett!$C37=$A24,T24,IF(Avropsblankett!$C37=$A25,T25,IF(Avropsblankett!$C37=$A26,T26,IF(Avropsblankett!$C37=$A27,T27,IF(Avropsblankett!$C37=$A28,T28,IF(Avropsblankett!$C37=$A29,T29,0))))))),0),0)</f>
        <v>0</v>
      </c>
      <c r="U31" s="7">
        <f>IF(Avropsblankett!$B37&gt;0,Avropsblankett!$B37*IF(Avropsblankett!$F37=Avropsblankett!$AC$12,(IF(Avropsblankett!$C37=$A24,U24,IF(Avropsblankett!$C$28=$A25,U25,IF(Avropsblankett!$C37=$A26,U26,IF(Avropsblankett!$C37=$A27,U27,IF(Avropsblankett!$C37=$A28,U28,IF(Avropsblankett!$C37=$A29,U29,0))))))),0),0)</f>
        <v>0</v>
      </c>
      <c r="V31" s="7">
        <f>IF(Avropsblankett!$B37&gt;0,Avropsblankett!$B37*IF(Avropsblankett!$G37=Avropsblankett!$AD$11,(IF(Avropsblankett!$C37=$A24,V24,IF(Avropsblankett!$C37=$A25,V25,IF(Avropsblankett!$C37=$A26,V26,IF(Avropsblankett!$C37=$A27,V27,IF(Avropsblankett!$C37=$A28,V28,IF(Avropsblankett!$C37=$A29,V29,0))))))),0),0)</f>
        <v>0</v>
      </c>
      <c r="W31" s="7">
        <f>IF(Avropsblankett!$B37&gt;0,Avropsblankett!$B37*IF(Avropsblankett!$G37=Avropsblankett!$AD$12,(IF(Avropsblankett!$C37=$A24,W24,IF(Avropsblankett!$C37=$A25,W25,IF(Avropsblankett!$C37=$A26,W26,IF(Avropsblankett!$C37=$A27,W27,IF(Avropsblankett!$C37=$A28,W28,IF(Avropsblankett!$C37=$A29,W29,0))))))),0),0)</f>
        <v>0</v>
      </c>
      <c r="X31" s="7">
        <f>IF(Avropsblankett!$B37&gt;0,Avropsblankett!$B37*IF(Avropsblankett!$G37=Avropsblankett!$AD$13,(IF(Avropsblankett!$C37=$A24,X24,IF(Avropsblankett!$C37=$A25,X25,IF(Avropsblankett!$C37=$A26,X26,IF(Avropsblankett!$C37=$A27,X27,IF(Avropsblankett!$C37=$A28,X28,IF(Avropsblankett!$C37=$A29,X29,0))))))),0),0)</f>
        <v>0</v>
      </c>
      <c r="Y31" s="7"/>
      <c r="Z31" s="7">
        <f>IF(Avropsblankett!$B37&gt;0,Avropsblankett!$B37*(IF(Avropsblankett!$C37=$A24,Z24,IF(Avropsblankett!$C37=$A25,Z25,IF(Avropsblankett!$C37=$A26,Z26,IF(Avropsblankett!$C37=$A27,Z27,IF(Avropsblankett!$C37=$A28,Z28,IF(Avropsblankett!$C37=$A29,Z29,0))))))),0)</f>
        <v>0</v>
      </c>
      <c r="AA31" s="7">
        <f>IF(Avropsblankett!$B37&gt;0,(IF(Avropsblankett!$C37=$A24,AA24,IF(Avropsblankett!$C37=$A25,AA25,IF(Avropsblankett!$C37=$A26,AA26,IF(Avropsblankett!$C37=$A27,AA27,IF(Avropsblankett!$C37=$A28,AA28,IF(Avropsblankett!$C37=$A29,AA29,0))))))),0)</f>
        <v>0</v>
      </c>
      <c r="AB31" s="7">
        <f>IF(Avropsblankett!$B37&gt;0,Avropsblankett!$B37*IF(Avropsblankett!$D37=Avropsblankett!$AA$11,(IF(Avropsblankett!$C37=$A24,AB24,IF(Avropsblankett!$C37=$A25,AB25,IF(Avropsblankett!$C37=$A26,AB26,IF(Avropsblankett!$C37=$A27,AB27,IF(Avropsblankett!$C37=$A28,AB28,IF(Avropsblankett!$C37=$A29,AB29,0))))))),0),0)</f>
        <v>0</v>
      </c>
      <c r="AC31" s="7">
        <f>IF(Avropsblankett!$B37&gt;0,Avropsblankett!$B37*IF(Avropsblankett!$D37=Avropsblankett!$AA$12,(IF(Avropsblankett!$C37=$A24,AC24,IF(Avropsblankett!$C37=$A25,AC25,IF(Avropsblankett!$C37=$A26,AC26,IF(Avropsblankett!$C37=$A27,AC27,IF(Avropsblankett!$C37=$A28,AC28,IF(Avropsblankett!$C37=$A29,AC29,0))))))),0),0)</f>
        <v>0</v>
      </c>
      <c r="AD31" s="7">
        <f>IF(Avropsblankett!$B37&gt;0,Avropsblankett!$B37*IF(Avropsblankett!$D37=Avropsblankett!$AA$13,(IF(Avropsblankett!$C37=$A24,AD24,IF(Avropsblankett!$C37=$A25,AD25,IF(Avropsblankett!$C37=$A26,AD26,IF(Avropsblankett!$C37=$A27,AD27,IF(Avropsblankett!$C37=$A28,AD28,IF(Avropsblankett!$C37=$A29,AD29,0))))))),0),0)</f>
        <v>0</v>
      </c>
      <c r="AE31" s="7">
        <f>IF(Avropsblankett!$B37&gt;0,Avropsblankett!$B37*IF(Avropsblankett!$E37=Avropsblankett!$AB$10,(IF(Avropsblankett!$C37=$A24,AE24,IF(Avropsblankett!$C37=$A25,AE25,IF(Avropsblankett!$C37=$A26,AE26,IF(Avropsblankett!$C37=$A27,AE27,IF(Avropsblankett!$C37=$A28,AE28,IF(Avropsblankett!$C37=$A29,AE29,0))))))),0),0)</f>
        <v>0</v>
      </c>
      <c r="AF31" s="7">
        <f>IF(Avropsblankett!$B37&gt;0,Avropsblankett!$B37*IF(Avropsblankett!$F37=Avropsblankett!$AC$11,(IF(Avropsblankett!$C37=$A24,AF24,IF(Avropsblankett!$C37=$A25,AF25,IF(Avropsblankett!$C37=$A26,AF26,IF(Avropsblankett!$C37=$A27,AF27,IF(Avropsblankett!$C37=$A28,AF28,IF(Avropsblankett!$C37=$A29,AF29,0))))))),0),0)</f>
        <v>0</v>
      </c>
      <c r="AG31" s="7">
        <f>IF(Avropsblankett!$B37&gt;0,Avropsblankett!$B37*IF(Avropsblankett!$F37=Avropsblankett!$AC$12,(IF(Avropsblankett!$C37=$A24,AG24,IF(Avropsblankett!$C$28=$A25,AG25,IF(Avropsblankett!$C37=$A26,AG26,IF(Avropsblankett!$C37=$A27,AG27,IF(Avropsblankett!$C37=$A28,AG28,IF(Avropsblankett!$C37=$A29,AG29,0))))))),0),0)</f>
        <v>0</v>
      </c>
      <c r="AH31" s="7">
        <f>IF(Avropsblankett!$B37&gt;0,Avropsblankett!$B37*IF(Avropsblankett!$G37=Avropsblankett!$AD$11,(IF(Avropsblankett!$C37=$A24,AH24,IF(Avropsblankett!$C37=$A25,AH25,IF(Avropsblankett!$C37=$A26,AH26,IF(Avropsblankett!$C37=$A27,AH27,IF(Avropsblankett!$C37=$A28,AH28,IF(Avropsblankett!$C37=$A29,AH29,0))))))),0),0)</f>
        <v>0</v>
      </c>
      <c r="AI31" s="7">
        <f>IF(Avropsblankett!$B37&gt;0,Avropsblankett!$B37*IF(Avropsblankett!$G37=Avropsblankett!$AD$12,(IF(Avropsblankett!$C37=$A24,AI24,IF(Avropsblankett!$C37=$A25,AI25,IF(Avropsblankett!$C37=$A26,AI26,IF(Avropsblankett!$C37=$A27,AI27,IF(Avropsblankett!$C37=$A28,AI28,IF(Avropsblankett!$C37=$A29,AI29,0))))))),0),0)</f>
        <v>0</v>
      </c>
      <c r="AJ31" s="7">
        <f>IF(Avropsblankett!$B37&gt;0,Avropsblankett!$B37*IF(Avropsblankett!$G37=Avropsblankett!$AD$13,(IF(Avropsblankett!$C37=$A24,AJ24,IF(Avropsblankett!$C37=$A25,AJ25,IF(Avropsblankett!$C37=$A26,AJ26,IF(Avropsblankett!$C37=$A27,AJ27,IF(Avropsblankett!$C37=$A28,AJ28,IF(Avropsblankett!$C37=$A29,AJ29,0))))))),0),0)</f>
        <v>0</v>
      </c>
      <c r="AL31" s="7">
        <f>IF(Avropsblankett!$B37&gt;0,Avropsblankett!$B37*(IF(Avropsblankett!$C37=$A24,AL24,IF(Avropsblankett!$C37=$A25,AL25,IF(Avropsblankett!$C37=$A26,AL26,IF(Avropsblankett!$C37=$A27,AL27,IF(Avropsblankett!$C37=$A28,AL28,IF(Avropsblankett!$C37=$A29,AL29,0))))))),0)</f>
        <v>0</v>
      </c>
      <c r="AM31" s="7">
        <f>IF(Avropsblankett!$B37&gt;0,(IF(Avropsblankett!$C37=$A24,AM24,IF(Avropsblankett!$C37=$A25,AM25,IF(Avropsblankett!$C37=$A26,AM26,IF(Avropsblankett!$C37=$A27,AM27,IF(Avropsblankett!$C37=$A28,AM28,IF(Avropsblankett!$C37=$A29,AM29,0))))))),0)</f>
        <v>0</v>
      </c>
      <c r="AN31" s="7">
        <f>IF(Avropsblankett!$B37&gt;0,Avropsblankett!$B37*IF(Avropsblankett!$D37=Avropsblankett!$AA$11,(IF(Avropsblankett!$C37=$A24,AN24,IF(Avropsblankett!$C37=$A25,AN25,IF(Avropsblankett!$C37=$A26,AN26,IF(Avropsblankett!$C37=$A27,AN27,IF(Avropsblankett!$C37=$A28,AN28,IF(Avropsblankett!$C37=$A29,AN29,0))))))),0),0)</f>
        <v>0</v>
      </c>
      <c r="AO31" s="7">
        <f>IF(Avropsblankett!$B37&gt;0,Avropsblankett!$B37*IF(Avropsblankett!$D37=Avropsblankett!$AA$12,(IF(Avropsblankett!$C37=$A24,AO24,IF(Avropsblankett!$C37=$A25,AO25,IF(Avropsblankett!$C37=$A26,AO26,IF(Avropsblankett!$C37=$A27,AO27,IF(Avropsblankett!$C37=$A28,AO28,IF(Avropsblankett!$C37=$A29,AO29,0))))))),0),0)</f>
        <v>0</v>
      </c>
      <c r="AP31" s="7">
        <f>IF(Avropsblankett!$B37&gt;0,Avropsblankett!$B37*IF(Avropsblankett!$D37=Avropsblankett!$AA$13,(IF(Avropsblankett!$C37=$A24,AP24,IF(Avropsblankett!$C37=$A25,AP25,IF(Avropsblankett!$C37=$A26,AP26,IF(Avropsblankett!$C37=$A27,AP27,IF(Avropsblankett!$C37=$A28,AP28,IF(Avropsblankett!$C37=$A29,AP29,0))))))),0),0)</f>
        <v>0</v>
      </c>
      <c r="AQ31" s="7">
        <f>IF(Avropsblankett!$B37&gt;0,Avropsblankett!$B37*IF(Avropsblankett!$E37=Avropsblankett!$AB$10,(IF(Avropsblankett!$C37=$A24,AQ24,IF(Avropsblankett!$C37=$A25,AQ25,IF(Avropsblankett!$C37=$A26,AQ26,IF(Avropsblankett!$C37=$A27,AQ27,IF(Avropsblankett!$C37=$A28,AQ28,IF(Avropsblankett!$C37=$A29,AQ29,0))))))),0),0)</f>
        <v>0</v>
      </c>
      <c r="AR31" s="7">
        <f>IF(Avropsblankett!$B37&gt;0,Avropsblankett!$B37*IF(Avropsblankett!$F37=Avropsblankett!$AC$11,(IF(Avropsblankett!$C37=$A24,AR24,IF(Avropsblankett!$C37=$A25,AR25,IF(Avropsblankett!$C37=$A26,AR26,IF(Avropsblankett!$C37=$A27,AR27,IF(Avropsblankett!$C37=$A28,AR28,IF(Avropsblankett!$C37=$A29,AR29,0))))))),0),0)</f>
        <v>0</v>
      </c>
      <c r="AS31" s="7">
        <f>IF(Avropsblankett!$B37&gt;0,Avropsblankett!$B37*IF(Avropsblankett!$F37=Avropsblankett!$AC$12,(IF(Avropsblankett!$C37=$A24,AS24,IF(Avropsblankett!$C$28=$A25,AS25,IF(Avropsblankett!$C37=$A26,AS26,IF(Avropsblankett!$C37=$A27,AS27,IF(Avropsblankett!$C37=$A28,AS28,IF(Avropsblankett!$C37=$A29,AS29,0))))))),0),0)</f>
        <v>0</v>
      </c>
      <c r="AT31" s="7">
        <f>IF(Avropsblankett!$B37&gt;0,Avropsblankett!$B37*IF(Avropsblankett!$G37=Avropsblankett!$AD$11,(IF(Avropsblankett!$C37=$A24,AT24,IF(Avropsblankett!$C37=$A25,AT25,IF(Avropsblankett!$C37=$A26,AT26,IF(Avropsblankett!$C37=$A27,AT27,IF(Avropsblankett!$C37=$A28,AT28,IF(Avropsblankett!$C37=$A29,AT29,0))))))),0),0)</f>
        <v>0</v>
      </c>
      <c r="AU31" s="7">
        <f>IF(Avropsblankett!$B37&gt;0,Avropsblankett!$B37*IF(Avropsblankett!$G37=Avropsblankett!$AD$12,(IF(Avropsblankett!$C37=$A24,AU24,IF(Avropsblankett!$C37=$A25,AU25,IF(Avropsblankett!$C37=$A26,AU26,IF(Avropsblankett!$C37=$A27,AU27,IF(Avropsblankett!$C37=$A28,AU28,IF(Avropsblankett!$C37=$A29,AU29,0))))))),0),0)</f>
        <v>0</v>
      </c>
      <c r="AV31" s="7">
        <f>IF(Avropsblankett!$B37&gt;0,Avropsblankett!$B37*IF(Avropsblankett!$G37=Avropsblankett!$AD$13,(IF(Avropsblankett!$C37=$A24,AV24,IF(Avropsblankett!$C37=$A25,AV25,IF(Avropsblankett!$C37=$A26,AV26,IF(Avropsblankett!$C37=$A27,AV27,IF(Avropsblankett!$C37=$A28,AV28,IF(Avropsblankett!$C37=$A29,AV29,0))))))),0),0)</f>
        <v>0</v>
      </c>
      <c r="AW31" s="7"/>
      <c r="AX31" s="7">
        <f>IF(Avropsblankett!$B37&gt;0,Avropsblankett!$B37*(IF(Avropsblankett!$C37=$A24,AX24,IF(Avropsblankett!$C37=$A25,AX25,IF(Avropsblankett!$C37=$A26,AX26,IF(Avropsblankett!$C37=$A27,AX27,IF(Avropsblankett!$C37=$A28,AX28,IF(Avropsblankett!$C37=$A29,AX29,0))))))),0)</f>
        <v>0</v>
      </c>
      <c r="AY31" s="7">
        <f>IF(Avropsblankett!$B37&gt;0,(IF(Avropsblankett!$C37=$A24,AY24,IF(Avropsblankett!$C37=$A25,AY25,IF(Avropsblankett!$C37=$A26,AY26,IF(Avropsblankett!$C37=$A27,AY27,IF(Avropsblankett!$C37=$A28,AY28,IF(Avropsblankett!$C37=$A29,AY29,0))))))),0)</f>
        <v>0</v>
      </c>
      <c r="AZ31" s="7">
        <f>IF(Avropsblankett!$B37&gt;0,Avropsblankett!$B37*IF(Avropsblankett!$D37=Avropsblankett!$AA$11,(IF(Avropsblankett!$C37=$A24,AZ24,IF(Avropsblankett!$C37=$A25,AZ25,IF(Avropsblankett!$C37=$A26,AZ26,IF(Avropsblankett!$C37=$A27,AZ27,IF(Avropsblankett!$C37=$A28,AZ28,IF(Avropsblankett!$C37=$A29,AZ29,0))))))),0),0)</f>
        <v>0</v>
      </c>
      <c r="BA31" s="7">
        <f>IF(Avropsblankett!$B37&gt;0,Avropsblankett!$B37*IF(Avropsblankett!$D37=Avropsblankett!$AA$12,(IF(Avropsblankett!$C37=$A24,BA24,IF(Avropsblankett!$C37=$A25,BA25,IF(Avropsblankett!$C37=$A26,BA26,IF(Avropsblankett!$C37=$A27,BA27,IF(Avropsblankett!$C37=$A28,BA28,IF(Avropsblankett!$C37=$A29,BA29,0))))))),0),0)</f>
        <v>0</v>
      </c>
      <c r="BB31" s="7">
        <f>IF(Avropsblankett!$B37&gt;0,Avropsblankett!$B37*IF(Avropsblankett!$D37=Avropsblankett!$AA$13,(IF(Avropsblankett!$C37=$A24,BB24,IF(Avropsblankett!$C37=$A25,BB25,IF(Avropsblankett!$C37=$A26,BB26,IF(Avropsblankett!$C37=$A27,BB27,IF(Avropsblankett!$C37=$A28,BB28,IF(Avropsblankett!$C37=$A29,BB29,0))))))),0),0)</f>
        <v>0</v>
      </c>
      <c r="BC31" s="7">
        <f>IF(Avropsblankett!$B37&gt;0,Avropsblankett!$B37*IF(Avropsblankett!$E37=Avropsblankett!$AB$10,(IF(Avropsblankett!$C37=$A24,BC24,IF(Avropsblankett!$C37=$A25,BC25,IF(Avropsblankett!$C37=$A26,BC26,IF(Avropsblankett!$C37=$A27,BC27,IF(Avropsblankett!$C37=$A28,BC28,IF(Avropsblankett!$C37=$A29,BC29,0))))))),0),0)</f>
        <v>0</v>
      </c>
      <c r="BD31" s="7">
        <f>IF(Avropsblankett!$B37&gt;0,Avropsblankett!$B37*IF(Avropsblankett!$F37=Avropsblankett!$AC$11,(IF(Avropsblankett!$C37=$A24,BD24,IF(Avropsblankett!$C37=$A25,BD25,IF(Avropsblankett!$C37=$A26,BD26,IF(Avropsblankett!$C37=$A27,BD27,IF(Avropsblankett!$C37=$A28,BD28,IF(Avropsblankett!$C37=$A29,BD29,0))))))),0),0)</f>
        <v>0</v>
      </c>
      <c r="BE31" s="7">
        <f>IF(Avropsblankett!$B37&gt;0,Avropsblankett!$B37*IF(Avropsblankett!$F37=Avropsblankett!$AC$12,(IF(Avropsblankett!$C37=$A24,BE24,IF(Avropsblankett!$C$28=$A25,BE25,IF(Avropsblankett!$C37=$A26,BE26,IF(Avropsblankett!$C37=$A27,BE27,IF(Avropsblankett!$C37=$A28,BE28,IF(Avropsblankett!$C37=$A29,BE29,0))))))),0),0)</f>
        <v>0</v>
      </c>
      <c r="BF31" s="7">
        <f>IF(Avropsblankett!$B37&gt;0,Avropsblankett!$B37*IF(Avropsblankett!$G37=Avropsblankett!$AD$11,(IF(Avropsblankett!$C37=$A24,BF24,IF(Avropsblankett!$C37=$A25,BF25,IF(Avropsblankett!$C37=$A26,BF26,IF(Avropsblankett!$C37=$A27,BF27,IF(Avropsblankett!$C37=$A28,BF28,IF(Avropsblankett!$C37=$A29,BF29,0))))))),0),0)</f>
        <v>0</v>
      </c>
      <c r="BG31" s="7">
        <f>IF(Avropsblankett!$B37&gt;0,Avropsblankett!$B37*IF(Avropsblankett!$G37=Avropsblankett!$AD$12,(IF(Avropsblankett!$C37=$A24,BG24,IF(Avropsblankett!$C37=$A25,BG25,IF(Avropsblankett!$C37=$A26,BG26,IF(Avropsblankett!$C37=$A27,BG27,IF(Avropsblankett!$C37=$A28,BG28,IF(Avropsblankett!$C37=$A29,BG29,0))))))),0),0)</f>
        <v>0</v>
      </c>
      <c r="BH31" s="7">
        <f>IF(Avropsblankett!$B37&gt;0,Avropsblankett!$B37*IF(Avropsblankett!$G37=Avropsblankett!$AD$13,(IF(Avropsblankett!$C37=$A24,BH24,IF(Avropsblankett!$C37=$A25,BH25,IF(Avropsblankett!$C37=$A26,BH26,IF(Avropsblankett!$C37=$A27,BH27,IF(Avropsblankett!$C37=$A28,BH28,IF(Avropsblankett!$C37=$A29,BH29,0))))))),0),0)</f>
        <v>0</v>
      </c>
      <c r="BI31" s="7"/>
      <c r="BJ31" s="7">
        <f>IF(Avropsblankett!$B37&gt;0,Avropsblankett!$B37*(IF(Avropsblankett!$C37=$A24,BJ24,IF(Avropsblankett!$C37=$A25,BJ25,IF(Avropsblankett!$C37=$A26,BJ26,IF(Avropsblankett!$C37=$A27,BJ27,IF(Avropsblankett!$C37=$A28,BJ28,IF(Avropsblankett!$C37=$A29,BJ29,0))))))),0)</f>
        <v>0</v>
      </c>
      <c r="BK31" s="7">
        <f>IF(Avropsblankett!$B37&gt;0,(IF(Avropsblankett!$C37=$A24,BK24,IF(Avropsblankett!$C37=$A25,BK25,IF(Avropsblankett!$C37=$A26,BK26,IF(Avropsblankett!$C37=$A27,BK27,IF(Avropsblankett!$C37=$A28,BK28,IF(Avropsblankett!$C37=$A29,BK29,0))))))),0)</f>
        <v>0</v>
      </c>
      <c r="BL31" s="7">
        <f>IF(Avropsblankett!$B37&gt;0,Avropsblankett!$B37*IF(Avropsblankett!$D37=Avropsblankett!$AA$11,(IF(Avropsblankett!$C37=$A24,BL24,IF(Avropsblankett!$C37=$A25,BL25,IF(Avropsblankett!$C37=$A26,BL26,IF(Avropsblankett!$C37=$A27,BL27,IF(Avropsblankett!$C37=$A28,BL28,IF(Avropsblankett!$C37=$A29,BL29,0))))))),0),0)</f>
        <v>0</v>
      </c>
      <c r="BM31" s="7">
        <f>IF(Avropsblankett!$B37&gt;0,Avropsblankett!$B37*IF(Avropsblankett!$D37=Avropsblankett!$AA$12,(IF(Avropsblankett!$C37=$A24,BM24,IF(Avropsblankett!$C37=$A25,BM25,IF(Avropsblankett!$C37=$A26,BM26,IF(Avropsblankett!$C37=$A27,BM27,IF(Avropsblankett!$C37=$A28,BM28,IF(Avropsblankett!$C37=$A29,BM29,0))))))),0),0)</f>
        <v>0</v>
      </c>
      <c r="BN31" s="7">
        <f>IF(Avropsblankett!$B37&gt;0,Avropsblankett!$B37*IF(Avropsblankett!$D37=Avropsblankett!$AA$13,(IF(Avropsblankett!$C37=$A24,BN24,IF(Avropsblankett!$C37=$A25,BN25,IF(Avropsblankett!$C37=$A26,BN26,IF(Avropsblankett!$C37=$A27,BN27,IF(Avropsblankett!$C37=$A28,BN28,IF(Avropsblankett!$C37=$A29,BN29,0))))))),0),0)</f>
        <v>0</v>
      </c>
      <c r="BO31" s="7">
        <f>IF(Avropsblankett!$B37&gt;0,Avropsblankett!$B37*IF(Avropsblankett!$E37=Avropsblankett!$AB$10,(IF(Avropsblankett!$C37=$A24,BO24,IF(Avropsblankett!$C37=$A25,BO25,IF(Avropsblankett!$C37=$A26,BO26,IF(Avropsblankett!$C37=$A27,BO27,IF(Avropsblankett!$C37=$A28,BO28,IF(Avropsblankett!$C37=$A29,BO29,0))))))),0),0)</f>
        <v>0</v>
      </c>
      <c r="BP31" s="7">
        <f>IF(Avropsblankett!$B37&gt;0,Avropsblankett!$B37*IF(Avropsblankett!$F37=Avropsblankett!$AC$11,(IF(Avropsblankett!$C37=$A24,BP24,IF(Avropsblankett!$C37=$A25,BP25,IF(Avropsblankett!$C37=$A26,BP26,IF(Avropsblankett!$C37=$A27,BP27,IF(Avropsblankett!$C37=$A28,BP28,IF(Avropsblankett!$C37=$A29,BP29,0))))))),0),0)</f>
        <v>0</v>
      </c>
      <c r="BQ31" s="7">
        <f>IF(Avropsblankett!$B37&gt;0,Avropsblankett!$B37*IF(Avropsblankett!$F37=Avropsblankett!$AC$12,(IF(Avropsblankett!$C37=$A24,BQ24,IF(Avropsblankett!$C$28=$A25,BQ25,IF(Avropsblankett!$C37=$A26,BQ26,IF(Avropsblankett!$C37=$A27,BQ27,IF(Avropsblankett!$C37=$A28,BQ28,IF(Avropsblankett!$C37=$A29,BQ29,0))))))),0),0)</f>
        <v>0</v>
      </c>
      <c r="BR31" s="7">
        <f>IF(Avropsblankett!$B37&gt;0,Avropsblankett!$B37*IF(Avropsblankett!$G37=Avropsblankett!$AD$11,(IF(Avropsblankett!$C37=$A24,BR24,IF(Avropsblankett!$C37=$A25,BR25,IF(Avropsblankett!$C37=$A26,BR26,IF(Avropsblankett!$C37=$A27,BR27,IF(Avropsblankett!$C37=$A28,BR28,IF(Avropsblankett!$C37=$A29,BR29,0))))))),0),0)</f>
        <v>0</v>
      </c>
      <c r="BS31" s="7">
        <f>IF(Avropsblankett!$B37&gt;0,Avropsblankett!$B37*IF(Avropsblankett!$G37=Avropsblankett!$AD$12,(IF(Avropsblankett!$C37=$A24,BS24,IF(Avropsblankett!$C37=$A25,BS25,IF(Avropsblankett!$C37=$A26,BS26,IF(Avropsblankett!$C37=$A27,BS27,IF(Avropsblankett!$C37=$A28,BS28,IF(Avropsblankett!$C37=$A29,BS29,0))))))),0),0)</f>
        <v>0</v>
      </c>
      <c r="BT31" s="7">
        <f>IF(Avropsblankett!$B37&gt;0,Avropsblankett!$B37*IF(Avropsblankett!$G37=Avropsblankett!$AD$13,(IF(Avropsblankett!$C37=$A24,BT24,IF(Avropsblankett!$C37=$A25,BT25,IF(Avropsblankett!$C37=$A26,BT26,IF(Avropsblankett!$C37=$A27,BT27,IF(Avropsblankett!$C37=$A28,BT28,IF(Avropsblankett!$C37=$A29,BT29,0))))))),0),0)</f>
        <v>0</v>
      </c>
      <c r="BU31" s="7"/>
      <c r="BV31" s="7">
        <f>IF(Avropsblankett!$B37&gt;0,Avropsblankett!$B37*(IF(Avropsblankett!$C37=$A24,BV24,IF(Avropsblankett!$C37=$A25,BV25,IF(Avropsblankett!$C37=$A26,BV26,IF(Avropsblankett!$C37=$A27,BV27,IF(Avropsblankett!$C37=$A28,BV28,IF(Avropsblankett!$C37=$A29,BV29,0))))))),0)</f>
        <v>0</v>
      </c>
      <c r="BW31" s="7">
        <f>IF(Avropsblankett!$B37&gt;0,(IF(Avropsblankett!$C37=$A24,BW24,IF(Avropsblankett!$C37=$A25,BW25,IF(Avropsblankett!$C37=$A26,BW26,IF(Avropsblankett!$C37=$A27,BW27,IF(Avropsblankett!$C37=$A28,BW28,IF(Avropsblankett!$C37=$A29,BW29,0))))))),0)</f>
        <v>0</v>
      </c>
      <c r="BX31" s="7">
        <f>IF(Avropsblankett!$B37&gt;0,Avropsblankett!$B37*IF(Avropsblankett!$D37=Avropsblankett!$AA$11,(IF(Avropsblankett!$C37=$A24,BX24,IF(Avropsblankett!$C37=$A25,BX25,IF(Avropsblankett!$C37=$A26,BX26,IF(Avropsblankett!$C37=$A27,BX27,IF(Avropsblankett!$C37=$A28,BX28,IF(Avropsblankett!$C37=$A29,BX29,0))))))),0),0)</f>
        <v>0</v>
      </c>
      <c r="BY31" s="7">
        <f>IF(Avropsblankett!$B37&gt;0,Avropsblankett!$B37*IF(Avropsblankett!$D37=Avropsblankett!$AA$12,(IF(Avropsblankett!$C37=$A24,BY24,IF(Avropsblankett!$C37=$A25,BY25,IF(Avropsblankett!$C37=$A26,BY26,IF(Avropsblankett!$C37=$A27,BY27,IF(Avropsblankett!$C37=$A28,BY28,IF(Avropsblankett!$C37=$A29,BY29,0))))))),0),0)</f>
        <v>0</v>
      </c>
      <c r="BZ31" s="7">
        <f>IF(Avropsblankett!$B37&gt;0,Avropsblankett!$B37*IF(Avropsblankett!$D37=Avropsblankett!$AA$13,(IF(Avropsblankett!$C37=$A24,BZ24,IF(Avropsblankett!$C37=$A25,BZ25,IF(Avropsblankett!$C37=$A26,BZ26,IF(Avropsblankett!$C37=$A27,BZ27,IF(Avropsblankett!$C37=$A28,BZ28,IF(Avropsblankett!$C37=$A29,BZ29,0))))))),0),0)</f>
        <v>0</v>
      </c>
      <c r="CA31" s="7">
        <f>IF(Avropsblankett!$B37&gt;0,Avropsblankett!$B37*IF(Avropsblankett!$E37=Avropsblankett!$AB$10,(IF(Avropsblankett!$C37=$A24,CA24,IF(Avropsblankett!$C37=$A25,CA25,IF(Avropsblankett!$C37=$A26,CA26,IF(Avropsblankett!$C37=$A27,CA27,IF(Avropsblankett!$C37=$A28,CA28,IF(Avropsblankett!$C37=$A29,CA29,0))))))),0),0)</f>
        <v>0</v>
      </c>
      <c r="CB31" s="7">
        <f>IF(Avropsblankett!$B37&gt;0,Avropsblankett!$B37*IF(Avropsblankett!$F37=Avropsblankett!$AC$11,(IF(Avropsblankett!$C37=$A24,CB24,IF(Avropsblankett!$C37=$A25,CB25,IF(Avropsblankett!$C37=$A26,CB26,IF(Avropsblankett!$C37=$A27,CB27,IF(Avropsblankett!$C37=$A28,CB28,IF(Avropsblankett!$C37=$A29,CB29,0))))))),0),0)</f>
        <v>0</v>
      </c>
      <c r="CC31" s="7">
        <f>IF(Avropsblankett!$B37&gt;0,Avropsblankett!$B37*IF(Avropsblankett!$F37=Avropsblankett!$AC$12,(IF(Avropsblankett!$C37=$A24,CC24,IF(Avropsblankett!$C$28=$A25,CC25,IF(Avropsblankett!$C37=$A26,CC26,IF(Avropsblankett!$C37=$A27,CC27,IF(Avropsblankett!$C37=$A28,CC28,IF(Avropsblankett!$C37=$A29,CC29,0))))))),0),0)</f>
        <v>0</v>
      </c>
      <c r="CD31" s="7">
        <f>IF(Avropsblankett!$B37&gt;0,Avropsblankett!$B37*IF(Avropsblankett!$G37=Avropsblankett!$AD$11,(IF(Avropsblankett!$C37=$A24,CD24,IF(Avropsblankett!$C37=$A25,CD25,IF(Avropsblankett!$C37=$A26,CD26,IF(Avropsblankett!$C37=$A27,CD27,IF(Avropsblankett!$C37=$A28,CD28,IF(Avropsblankett!$C37=$A29,CD29,0))))))),0),0)</f>
        <v>0</v>
      </c>
      <c r="CE31" s="7">
        <f>IF(Avropsblankett!$B37&gt;0,Avropsblankett!$B37*IF(Avropsblankett!$G37=Avropsblankett!$AD$12,(IF(Avropsblankett!$C37=$A24,CE24,IF(Avropsblankett!$C37=$A25,CE25,IF(Avropsblankett!$C37=$A26,CE26,IF(Avropsblankett!$C37=$A27,CE27,IF(Avropsblankett!$C37=$A28,CE28,IF(Avropsblankett!$C37=$A29,CE29,0))))))),0),0)</f>
        <v>0</v>
      </c>
      <c r="CF31" s="7">
        <f>IF(Avropsblankett!$B37&gt;0,Avropsblankett!$B37*IF(Avropsblankett!$G37=Avropsblankett!$AD$13,(IF(Avropsblankett!$C37=$A24,CF24,IF(Avropsblankett!$C37=$A25,CF25,IF(Avropsblankett!$C37=$A26,CF26,IF(Avropsblankett!$C37=$A27,CF27,IF(Avropsblankett!$C37=$A28,CF28,IF(Avropsblankett!$C37=$A29,CF29,0))))))),0),0)</f>
        <v>0</v>
      </c>
      <c r="CI31" s="3" t="str">
        <f>IF(Avropsblankett!B37&gt;0,IF($Z$202=$B$184,C31,IF($Z$202=$C$184,O31,IF($Z$202=$D$184,AA31,IF($Z$202=$E$184,AM31,IF($Z$202=$F$184,AY31,IF($Z$202=$G$184,BK31,IF($Z$202=$H$184,BW31))))))),"")</f>
        <v/>
      </c>
      <c r="CJ31" s="16" t="str">
        <f>IF(Avropsblankett!B37&gt;0,IF($Z$202=$B$184,SUM(B31,D31:L31),IF($Z$202=$C$184,SUM(N31,P31:X31),IF($Z$202=$D$184,SUM(Z31,AB31:AJ31),IF($Z$202=$E$184,SUM(AL31,AN31:AV31),IF($Z$202=$F$184,SUM(AX31,AZ31:BH31),IF($Z$202=$G$184,SUM(BJ31,BL31:BT31),IF($Z$202=$H$184,SUM(BV31,BX31:CF31)))))))),"")</f>
        <v/>
      </c>
    </row>
    <row r="32" spans="1:88" x14ac:dyDescent="0.35">
      <c r="A32" s="28" t="s">
        <v>38</v>
      </c>
      <c r="B32" s="7">
        <f>IF(Avropsblankett!$B38&gt;0,Avropsblankett!$B38*(IF(Avropsblankett!$C38=$A24,B24,IF(Avropsblankett!$C38=$A25,B25,IF(Avropsblankett!$C38=$A26,B26,IF(Avropsblankett!$C38=$A27,B27,IF(Avropsblankett!$C38=$A28,B28,IF(Avropsblankett!$C38=$A29,B29,0))))))),0)</f>
        <v>0</v>
      </c>
      <c r="C32" s="7">
        <f>IF(Avropsblankett!$B38&gt;0,(IF(Avropsblankett!$C38=$A24,C24,IF(Avropsblankett!$C38=$A25,C25,IF(Avropsblankett!$C38=$A26,C26,IF(Avropsblankett!$C38=$A27,C27,IF(Avropsblankett!$C38=$A28,C28,IF(Avropsblankett!$C38=$A29,C29,0))))))),0)</f>
        <v>0</v>
      </c>
      <c r="D32" s="7">
        <f>IF(Avropsblankett!$B38&gt;0,Avropsblankett!$B38*IF(Avropsblankett!$D38=Avropsblankett!$AA$11,(IF(Avropsblankett!$C38=$A24,D24,IF(Avropsblankett!$C38=$A25,D25,IF(Avropsblankett!$C38=$A26,D26,IF(Avropsblankett!$C38=$A27,D27,IF(Avropsblankett!$C38=$A28,D28,IF(Avropsblankett!$C38=$A29,D29,0))))))),0),0)</f>
        <v>0</v>
      </c>
      <c r="E32" s="7">
        <f>IF(Avropsblankett!$B38&gt;0,Avropsblankett!$B38*IF(Avropsblankett!$D38=Avropsblankett!$AA$12,(IF(Avropsblankett!$C38=$A24,E24,IF(Avropsblankett!$C38=$A25,E25,IF(Avropsblankett!$C38=$A26,E26,IF(Avropsblankett!$C38=$A27,E27,IF(Avropsblankett!$C38=$A28,E28,IF(Avropsblankett!$C38=$A29,E29,0))))))),0),0)</f>
        <v>0</v>
      </c>
      <c r="F32" s="7">
        <f>IF(Avropsblankett!$B38&gt;0,Avropsblankett!$B38*IF(Avropsblankett!$D38=Avropsblankett!$AA$13,(IF(Avropsblankett!$C38=$A24,F24,IF(Avropsblankett!$C38=$A25,F25,IF(Avropsblankett!$C38=$A26,F26,IF(Avropsblankett!$C38=$A27,F27,IF(Avropsblankett!$C38=$A28,F28,IF(Avropsblankett!$C38=$A29,F29,0))))))),0),0)</f>
        <v>0</v>
      </c>
      <c r="G32" s="7">
        <f>IF(Avropsblankett!$B38&gt;0,Avropsblankett!$B38*IF(Avropsblankett!$E38=Avropsblankett!$AB$10,(IF(Avropsblankett!$C38=$A24,G24,IF(Avropsblankett!$C38=$A25,G25,IF(Avropsblankett!$C38=$A26,G26,IF(Avropsblankett!$C38=$A27,G27,IF(Avropsblankett!$C38=$A28,G28,IF(Avropsblankett!$C38=$A29,G29,0))))))),0),0)</f>
        <v>0</v>
      </c>
      <c r="H32" s="7">
        <f>IF(Avropsblankett!$B38&gt;0,Avropsblankett!$B38*IF(Avropsblankett!$F38=Avropsblankett!$AC$11,(IF(Avropsblankett!$C38=$A24,H24,IF(Avropsblankett!$C38=$A25,H25,IF(Avropsblankett!$C38=$A26,H26,IF(Avropsblankett!$C38=$A27,H27,IF(Avropsblankett!$C38=$A28,H28,IF(Avropsblankett!$C38=$A29,H29,0))))))),0),0)</f>
        <v>0</v>
      </c>
      <c r="I32" s="7">
        <f>IF(Avropsblankett!$B38&gt;0,Avropsblankett!$B38*IF(Avropsblankett!$F38=Avropsblankett!$AC$12,(IF(Avropsblankett!$C38=$A24,I24,IF(Avropsblankett!$C38=$A25,I25,IF(Avropsblankett!$C38=$A26,I26,IF(Avropsblankett!$C38=$A27,I27,IF(Avropsblankett!$C38=$A28,I28,IF(Avropsblankett!$C38=$A29,I29,0))))))),0),0)</f>
        <v>0</v>
      </c>
      <c r="J32" s="7">
        <f>IF(Avropsblankett!$B38&gt;0,Avropsblankett!$B38*IF(Avropsblankett!$G38=Avropsblankett!$AD$11,(IF(Avropsblankett!$C38=$A24,J24,IF(Avropsblankett!$C38=$A25,J25,IF(Avropsblankett!$C38=$A26,J26,IF(Avropsblankett!$C38=$A27,J27,IF(Avropsblankett!$C38=$A28,J28,IF(Avropsblankett!$C38=$A29,J29,0))))))),0),0)</f>
        <v>0</v>
      </c>
      <c r="K32" s="7">
        <f>IF(Avropsblankett!$B38&gt;0,Avropsblankett!$B38*IF(Avropsblankett!$G38=Avropsblankett!$AD$12,(IF(Avropsblankett!$C38=$A24,K24,IF(Avropsblankett!$C38=$A25,K25,IF(Avropsblankett!$C38=$A26,K26,IF(Avropsblankett!$C38=$A27,K27,IF(Avropsblankett!$C38=$A28,K28,IF(Avropsblankett!$C38=$A29,K29,0))))))),0),0)</f>
        <v>0</v>
      </c>
      <c r="L32" s="7">
        <f>IF(Avropsblankett!$B38&gt;0,Avropsblankett!$B38*IF(Avropsblankett!$G38=Avropsblankett!$AD$13,(IF(Avropsblankett!$C38=$A24,L24,IF(Avropsblankett!$C38=$A25,L25,IF(Avropsblankett!$C38=$A26,L26,IF(Avropsblankett!$C38=$A27,L27,IF(Avropsblankett!$C38=$A28,L28,IF(Avropsblankett!$C38=$A29,L29,0))))))),0),0)</f>
        <v>0</v>
      </c>
      <c r="M32" s="7"/>
      <c r="N32" s="7">
        <f>IF(Avropsblankett!$B38&gt;0,Avropsblankett!$B38*(IF(Avropsblankett!$C38=$A24,N24,IF(Avropsblankett!$C38=$A25,N25,IF(Avropsblankett!$C38=$A26,N26,IF(Avropsblankett!$C38=$A27,N27,IF(Avropsblankett!$C38=$A28,N28,IF(Avropsblankett!$C38=$A29,N29,0))))))),0)</f>
        <v>0</v>
      </c>
      <c r="O32" s="7">
        <f>IF(Avropsblankett!$B38&gt;0,(IF(Avropsblankett!$C38=$A24,O24,IF(Avropsblankett!$C38=$A25,O25,IF(Avropsblankett!$C38=$A26,O26,IF(Avropsblankett!$C38=$A27,O27,IF(Avropsblankett!$C38=$A28,O28,IF(Avropsblankett!$C38=$A29,O29,0))))))),0)</f>
        <v>0</v>
      </c>
      <c r="P32" s="7">
        <f>IF(Avropsblankett!$B38&gt;0,Avropsblankett!$B38*IF(Avropsblankett!$D38=Avropsblankett!$AA$11,(IF(Avropsblankett!$C38=$A24,P24,IF(Avropsblankett!$C38=$A25,P25,IF(Avropsblankett!$C38=$A26,P26,IF(Avropsblankett!$C38=$A27,P27,IF(Avropsblankett!$C38=$A28,P28,IF(Avropsblankett!$C38=$A29,P29,0))))))),0),0)</f>
        <v>0</v>
      </c>
      <c r="Q32" s="7">
        <f>IF(Avropsblankett!$B38&gt;0,Avropsblankett!$B38*IF(Avropsblankett!$D38=Avropsblankett!$AA$12,(IF(Avropsblankett!$C38=$A24,Q24,IF(Avropsblankett!$C38=$A25,Q25,IF(Avropsblankett!$C38=$A26,Q26,IF(Avropsblankett!$C38=$A27,Q27,IF(Avropsblankett!$C38=$A28,Q28,IF(Avropsblankett!$C38=$A29,Q29,0))))))),0),0)</f>
        <v>0</v>
      </c>
      <c r="R32" s="7">
        <f>IF(Avropsblankett!$B38&gt;0,Avropsblankett!$B38*IF(Avropsblankett!$D38=Avropsblankett!$AA$13,(IF(Avropsblankett!$C38=$A24,R24,IF(Avropsblankett!$C38=$A25,R25,IF(Avropsblankett!$C38=$A26,R26,IF(Avropsblankett!$C38=$A27,R27,IF(Avropsblankett!$C38=$A28,R28,IF(Avropsblankett!$C38=$A29,R29,0))))))),0),0)</f>
        <v>0</v>
      </c>
      <c r="S32" s="7">
        <f>IF(Avropsblankett!$B38&gt;0,Avropsblankett!$B38*IF(Avropsblankett!$E38=Avropsblankett!$AB$10,(IF(Avropsblankett!$C38=$A24,S24,IF(Avropsblankett!$C38=$A25,S25,IF(Avropsblankett!$C38=$A26,S26,IF(Avropsblankett!$C38=$A27,S27,IF(Avropsblankett!$C38=$A28,S28,IF(Avropsblankett!$C38=$A29,S29,0))))))),0),0)</f>
        <v>0</v>
      </c>
      <c r="T32" s="7">
        <f>IF(Avropsblankett!$B38&gt;0,Avropsblankett!$B38*IF(Avropsblankett!$F38=Avropsblankett!$AC$11,(IF(Avropsblankett!$C38=$A24,T24,IF(Avropsblankett!$C38=$A25,T25,IF(Avropsblankett!$C38=$A26,T26,IF(Avropsblankett!$C38=$A27,T27,IF(Avropsblankett!$C38=$A28,T28,IF(Avropsblankett!$C38=$A29,T29,0))))))),0),0)</f>
        <v>0</v>
      </c>
      <c r="U32" s="7">
        <f>IF(Avropsblankett!$B38&gt;0,Avropsblankett!$B38*IF(Avropsblankett!$F38=Avropsblankett!$AC$12,(IF(Avropsblankett!$C38=$A24,U24,IF(Avropsblankett!$C38=$A25,U25,IF(Avropsblankett!$C38=$A26,U26,IF(Avropsblankett!$C38=$A27,U27,IF(Avropsblankett!$C38=$A28,U28,IF(Avropsblankett!$C38=$A29,U29,0))))))),0),0)</f>
        <v>0</v>
      </c>
      <c r="V32" s="7">
        <f>IF(Avropsblankett!$B38&gt;0,Avropsblankett!$B38*IF(Avropsblankett!$G38=Avropsblankett!$AD$11,(IF(Avropsblankett!$C38=$A24,V24,IF(Avropsblankett!$C38=$A25,V25,IF(Avropsblankett!$C38=$A26,V26,IF(Avropsblankett!$C38=$A27,V27,IF(Avropsblankett!$C38=$A28,V28,IF(Avropsblankett!$C38=$A29,V29,0))))))),0),0)</f>
        <v>0</v>
      </c>
      <c r="W32" s="7">
        <f>IF(Avropsblankett!$B38&gt;0,Avropsblankett!$B38*IF(Avropsblankett!$G38=Avropsblankett!$AD$12,(IF(Avropsblankett!$C38=$A24,W24,IF(Avropsblankett!$C38=$A25,W25,IF(Avropsblankett!$C38=$A26,W26,IF(Avropsblankett!$C38=$A27,W27,IF(Avropsblankett!$C38=$A28,W28,IF(Avropsblankett!$C38=$A29,W29,0))))))),0),0)</f>
        <v>0</v>
      </c>
      <c r="X32" s="7">
        <f>IF(Avropsblankett!$B38&gt;0,Avropsblankett!$B38*IF(Avropsblankett!$G38=Avropsblankett!$AD$13,(IF(Avropsblankett!$C38=$A24,X24,IF(Avropsblankett!$C38=$A25,X25,IF(Avropsblankett!$C38=$A26,X26,IF(Avropsblankett!$C38=$A27,X27,IF(Avropsblankett!$C38=$A28,X28,IF(Avropsblankett!$C38=$A29,X29,0))))))),0),0)</f>
        <v>0</v>
      </c>
      <c r="Y32" s="7"/>
      <c r="Z32" s="7">
        <f>IF(Avropsblankett!$B38&gt;0,Avropsblankett!$B38*(IF(Avropsblankett!$C38=$A24,Z24,IF(Avropsblankett!$C38=$A25,Z25,IF(Avropsblankett!$C38=$A26,Z26,IF(Avropsblankett!$C38=$A27,Z27,IF(Avropsblankett!$C38=$A28,Z28,IF(Avropsblankett!$C38=$A29,Z29,0))))))),0)</f>
        <v>0</v>
      </c>
      <c r="AA32" s="7">
        <f>IF(Avropsblankett!$B38&gt;0,(IF(Avropsblankett!$C38=$A24,AA24,IF(Avropsblankett!$C38=$A25,AA25,IF(Avropsblankett!$C38=$A26,AA26,IF(Avropsblankett!$C38=$A27,AA27,IF(Avropsblankett!$C38=$A28,AA28,IF(Avropsblankett!$C38=$A29,AA29,0))))))),0)</f>
        <v>0</v>
      </c>
      <c r="AB32" s="7">
        <f>IF(Avropsblankett!$B38&gt;0,Avropsblankett!$B38*IF(Avropsblankett!$D38=Avropsblankett!$AA$11,(IF(Avropsblankett!$C38=$A24,AB24,IF(Avropsblankett!$C38=$A25,AB25,IF(Avropsblankett!$C38=$A26,AB26,IF(Avropsblankett!$C38=$A27,AB27,IF(Avropsblankett!$C38=$A28,AB28,IF(Avropsblankett!$C38=$A29,AB29,0))))))),0),0)</f>
        <v>0</v>
      </c>
      <c r="AC32" s="7">
        <f>IF(Avropsblankett!$B38&gt;0,Avropsblankett!$B38*IF(Avropsblankett!$D38=Avropsblankett!$AA$12,(IF(Avropsblankett!$C38=$A24,AC24,IF(Avropsblankett!$C38=$A25,AC25,IF(Avropsblankett!$C38=$A26,AC26,IF(Avropsblankett!$C38=$A27,AC27,IF(Avropsblankett!$C38=$A28,AC28,IF(Avropsblankett!$C38=$A29,AC29,0))))))),0),0)</f>
        <v>0</v>
      </c>
      <c r="AD32" s="7">
        <f>IF(Avropsblankett!$B38&gt;0,Avropsblankett!$B38*IF(Avropsblankett!$D38=Avropsblankett!$AA$13,(IF(Avropsblankett!$C38=$A24,AD24,IF(Avropsblankett!$C38=$A25,AD25,IF(Avropsblankett!$C38=$A26,AD26,IF(Avropsblankett!$C38=$A27,AD27,IF(Avropsblankett!$C38=$A28,AD28,IF(Avropsblankett!$C38=$A29,AD29,0))))))),0),0)</f>
        <v>0</v>
      </c>
      <c r="AE32" s="7">
        <f>IF(Avropsblankett!$B38&gt;0,Avropsblankett!$B38*IF(Avropsblankett!$E38=Avropsblankett!$AB$10,(IF(Avropsblankett!$C38=$A24,AE24,IF(Avropsblankett!$C38=$A25,AE25,IF(Avropsblankett!$C38=$A26,AE26,IF(Avropsblankett!$C38=$A27,AE27,IF(Avropsblankett!$C38=$A28,AE28,IF(Avropsblankett!$C38=$A29,AE29,0))))))),0),0)</f>
        <v>0</v>
      </c>
      <c r="AF32" s="7">
        <f>IF(Avropsblankett!$B38&gt;0,Avropsblankett!$B38*IF(Avropsblankett!$F38=Avropsblankett!$AC$11,(IF(Avropsblankett!$C38=$A24,AF24,IF(Avropsblankett!$C38=$A25,AF25,IF(Avropsblankett!$C38=$A26,AF26,IF(Avropsblankett!$C38=$A27,AF27,IF(Avropsblankett!$C38=$A28,AF28,IF(Avropsblankett!$C38=$A29,AF29,0))))))),0),0)</f>
        <v>0</v>
      </c>
      <c r="AG32" s="7">
        <f>IF(Avropsblankett!$B38&gt;0,Avropsblankett!$B38*IF(Avropsblankett!$F38=Avropsblankett!$AC$12,(IF(Avropsblankett!$C38=$A24,AG24,IF(Avropsblankett!$C38=$A25,AG25,IF(Avropsblankett!$C38=$A26,AG26,IF(Avropsblankett!$C38=$A27,AG27,IF(Avropsblankett!$C38=$A28,AG28,IF(Avropsblankett!$C38=$A29,AG29,0))))))),0),0)</f>
        <v>0</v>
      </c>
      <c r="AH32" s="7">
        <f>IF(Avropsblankett!$B38&gt;0,Avropsblankett!$B38*IF(Avropsblankett!$G38=Avropsblankett!$AD$11,(IF(Avropsblankett!$C38=$A24,AH24,IF(Avropsblankett!$C38=$A25,AH25,IF(Avropsblankett!$C38=$A26,AH26,IF(Avropsblankett!$C38=$A27,AH27,IF(Avropsblankett!$C38=$A28,AH28,IF(Avropsblankett!$C38=$A29,AH29,0))))))),0),0)</f>
        <v>0</v>
      </c>
      <c r="AI32" s="7">
        <f>IF(Avropsblankett!$B38&gt;0,Avropsblankett!$B38*IF(Avropsblankett!$G38=Avropsblankett!$AD$12,(IF(Avropsblankett!$C38=$A24,AI24,IF(Avropsblankett!$C38=$A25,AI25,IF(Avropsblankett!$C38=$A26,AI26,IF(Avropsblankett!$C38=$A27,AI27,IF(Avropsblankett!$C38=$A28,AI28,IF(Avropsblankett!$C38=$A29,AI29,0))))))),0),0)</f>
        <v>0</v>
      </c>
      <c r="AJ32" s="7">
        <f>IF(Avropsblankett!$B38&gt;0,Avropsblankett!$B38*IF(Avropsblankett!$G38=Avropsblankett!$AD$13,(IF(Avropsblankett!$C38=$A24,AJ24,IF(Avropsblankett!$C38=$A25,AJ25,IF(Avropsblankett!$C38=$A26,AJ26,IF(Avropsblankett!$C38=$A27,AJ27,IF(Avropsblankett!$C38=$A28,AJ28,IF(Avropsblankett!$C38=$A29,AJ29,0))))))),0),0)</f>
        <v>0</v>
      </c>
      <c r="AL32" s="7">
        <f>IF(Avropsblankett!$B38&gt;0,Avropsblankett!$B38*(IF(Avropsblankett!$C38=$A24,AL24,IF(Avropsblankett!$C38=$A25,AL25,IF(Avropsblankett!$C38=$A26,AL26,IF(Avropsblankett!$C38=$A27,AL27,IF(Avropsblankett!$C38=$A28,AL28,IF(Avropsblankett!$C38=$A29,AL29,0))))))),0)</f>
        <v>0</v>
      </c>
      <c r="AM32" s="7">
        <f>IF(Avropsblankett!$B38&gt;0,(IF(Avropsblankett!$C38=$A24,AM24,IF(Avropsblankett!$C38=$A25,AM25,IF(Avropsblankett!$C38=$A26,AM26,IF(Avropsblankett!$C38=$A27,AM27,IF(Avropsblankett!$C38=$A28,AM28,IF(Avropsblankett!$C38=$A29,AM29,0))))))),0)</f>
        <v>0</v>
      </c>
      <c r="AN32" s="7">
        <f>IF(Avropsblankett!$B38&gt;0,Avropsblankett!$B38*IF(Avropsblankett!$D38=Avropsblankett!$AA$11,(IF(Avropsblankett!$C38=$A24,AN24,IF(Avropsblankett!$C38=$A25,AN25,IF(Avropsblankett!$C38=$A26,AN26,IF(Avropsblankett!$C38=$A27,AN27,IF(Avropsblankett!$C38=$A28,AN28,IF(Avropsblankett!$C38=$A29,AN29,0))))))),0),0)</f>
        <v>0</v>
      </c>
      <c r="AO32" s="7">
        <f>IF(Avropsblankett!$B38&gt;0,Avropsblankett!$B38*IF(Avropsblankett!$D38=Avropsblankett!$AA$12,(IF(Avropsblankett!$C38=$A24,AO24,IF(Avropsblankett!$C38=$A25,AO25,IF(Avropsblankett!$C38=$A26,AO26,IF(Avropsblankett!$C38=$A27,AO27,IF(Avropsblankett!$C38=$A28,AO28,IF(Avropsblankett!$C38=$A29,AO29,0))))))),0),0)</f>
        <v>0</v>
      </c>
      <c r="AP32" s="7">
        <f>IF(Avropsblankett!$B38&gt;0,Avropsblankett!$B38*IF(Avropsblankett!$D38=Avropsblankett!$AA$13,(IF(Avropsblankett!$C38=$A24,AP24,IF(Avropsblankett!$C38=$A25,AP25,IF(Avropsblankett!$C38=$A26,AP26,IF(Avropsblankett!$C38=$A27,AP27,IF(Avropsblankett!$C38=$A28,AP28,IF(Avropsblankett!$C38=$A29,AP29,0))))))),0),0)</f>
        <v>0</v>
      </c>
      <c r="AQ32" s="7">
        <f>IF(Avropsblankett!$B38&gt;0,Avropsblankett!$B38*IF(Avropsblankett!$E38=Avropsblankett!$AB$10,(IF(Avropsblankett!$C38=$A24,AQ24,IF(Avropsblankett!$C38=$A25,AQ25,IF(Avropsblankett!$C38=$A26,AQ26,IF(Avropsblankett!$C38=$A27,AQ27,IF(Avropsblankett!$C38=$A28,AQ28,IF(Avropsblankett!$C38=$A29,AQ29,0))))))),0),0)</f>
        <v>0</v>
      </c>
      <c r="AR32" s="7">
        <f>IF(Avropsblankett!$B38&gt;0,Avropsblankett!$B38*IF(Avropsblankett!$F38=Avropsblankett!$AC$11,(IF(Avropsblankett!$C38=$A24,AR24,IF(Avropsblankett!$C38=$A25,AR25,IF(Avropsblankett!$C38=$A26,AR26,IF(Avropsblankett!$C38=$A27,AR27,IF(Avropsblankett!$C38=$A28,AR28,IF(Avropsblankett!$C38=$A29,AR29,0))))))),0),0)</f>
        <v>0</v>
      </c>
      <c r="AS32" s="7">
        <f>IF(Avropsblankett!$B38&gt;0,Avropsblankett!$B38*IF(Avropsblankett!$F38=Avropsblankett!$AC$12,(IF(Avropsblankett!$C38=$A24,AS24,IF(Avropsblankett!$C38=$A25,AS25,IF(Avropsblankett!$C38=$A26,AS26,IF(Avropsblankett!$C38=$A27,AS27,IF(Avropsblankett!$C38=$A28,AS28,IF(Avropsblankett!$C38=$A29,AS29,0))))))),0),0)</f>
        <v>0</v>
      </c>
      <c r="AT32" s="7">
        <f>IF(Avropsblankett!$B38&gt;0,Avropsblankett!$B38*IF(Avropsblankett!$G38=Avropsblankett!$AD$11,(IF(Avropsblankett!$C38=$A24,AT24,IF(Avropsblankett!$C38=$A25,AT25,IF(Avropsblankett!$C38=$A26,AT26,IF(Avropsblankett!$C38=$A27,AT27,IF(Avropsblankett!$C38=$A28,AT28,IF(Avropsblankett!$C38=$A29,AT29,0))))))),0),0)</f>
        <v>0</v>
      </c>
      <c r="AU32" s="7">
        <f>IF(Avropsblankett!$B38&gt;0,Avropsblankett!$B38*IF(Avropsblankett!$G38=Avropsblankett!$AD$12,(IF(Avropsblankett!$C38=$A24,AU24,IF(Avropsblankett!$C38=$A25,AU25,IF(Avropsblankett!$C38=$A26,AU26,IF(Avropsblankett!$C38=$A27,AU27,IF(Avropsblankett!$C38=$A28,AU28,IF(Avropsblankett!$C38=$A29,AU29,0))))))),0),0)</f>
        <v>0</v>
      </c>
      <c r="AV32" s="7">
        <f>IF(Avropsblankett!$B38&gt;0,Avropsblankett!$B38*IF(Avropsblankett!$G38=Avropsblankett!$AD$13,(IF(Avropsblankett!$C38=$A24,AV24,IF(Avropsblankett!$C38=$A25,AV25,IF(Avropsblankett!$C38=$A26,AV26,IF(Avropsblankett!$C38=$A27,AV27,IF(Avropsblankett!$C38=$A28,AV28,IF(Avropsblankett!$C38=$A29,AV29,0))))))),0),0)</f>
        <v>0</v>
      </c>
      <c r="AW32" s="7"/>
      <c r="AX32" s="7">
        <f>IF(Avropsblankett!$B38&gt;0,Avropsblankett!$B38*(IF(Avropsblankett!$C38=$A24,AX24,IF(Avropsblankett!$C38=$A25,AX25,IF(Avropsblankett!$C38=$A26,AX26,IF(Avropsblankett!$C38=$A27,AX27,IF(Avropsblankett!$C38=$A28,AX28,IF(Avropsblankett!$C38=$A29,AX29,0))))))),0)</f>
        <v>0</v>
      </c>
      <c r="AY32" s="7">
        <f>IF(Avropsblankett!$B38&gt;0,(IF(Avropsblankett!$C38=$A24,AY24,IF(Avropsblankett!$C38=$A25,AY25,IF(Avropsblankett!$C38=$A26,AY26,IF(Avropsblankett!$C38=$A27,AY27,IF(Avropsblankett!$C38=$A28,AY28,IF(Avropsblankett!$C38=$A29,AY29,0))))))),0)</f>
        <v>0</v>
      </c>
      <c r="AZ32" s="7">
        <f>IF(Avropsblankett!$B38&gt;0,Avropsblankett!$B38*IF(Avropsblankett!$D38=Avropsblankett!$AA$11,(IF(Avropsblankett!$C38=$A24,AZ24,IF(Avropsblankett!$C38=$A25,AZ25,IF(Avropsblankett!$C38=$A26,AZ26,IF(Avropsblankett!$C38=$A27,AZ27,IF(Avropsblankett!$C38=$A28,AZ28,IF(Avropsblankett!$C38=$A29,AZ29,0))))))),0),0)</f>
        <v>0</v>
      </c>
      <c r="BA32" s="7">
        <f>IF(Avropsblankett!$B38&gt;0,Avropsblankett!$B38*IF(Avropsblankett!$D38=Avropsblankett!$AA$12,(IF(Avropsblankett!$C38=$A24,BA24,IF(Avropsblankett!$C38=$A25,BA25,IF(Avropsblankett!$C38=$A26,BA26,IF(Avropsblankett!$C38=$A27,BA27,IF(Avropsblankett!$C38=$A28,BA28,IF(Avropsblankett!$C38=$A29,BA29,0))))))),0),0)</f>
        <v>0</v>
      </c>
      <c r="BB32" s="7">
        <f>IF(Avropsblankett!$B38&gt;0,Avropsblankett!$B38*IF(Avropsblankett!$D38=Avropsblankett!$AA$13,(IF(Avropsblankett!$C38=$A24,BB24,IF(Avropsblankett!$C38=$A25,BB25,IF(Avropsblankett!$C38=$A26,BB26,IF(Avropsblankett!$C38=$A27,BB27,IF(Avropsblankett!$C38=$A28,BB28,IF(Avropsblankett!$C38=$A29,BB29,0))))))),0),0)</f>
        <v>0</v>
      </c>
      <c r="BC32" s="7">
        <f>IF(Avropsblankett!$B38&gt;0,Avropsblankett!$B38*IF(Avropsblankett!$E38=Avropsblankett!$AB$10,(IF(Avropsblankett!$C38=$A24,BC24,IF(Avropsblankett!$C38=$A25,BC25,IF(Avropsblankett!$C38=$A26,BC26,IF(Avropsblankett!$C38=$A27,BC27,IF(Avropsblankett!$C38=$A28,BC28,IF(Avropsblankett!$C38=$A29,BC29,0))))))),0),0)</f>
        <v>0</v>
      </c>
      <c r="BD32" s="7">
        <f>IF(Avropsblankett!$B38&gt;0,Avropsblankett!$B38*IF(Avropsblankett!$F38=Avropsblankett!$AC$11,(IF(Avropsblankett!$C38=$A24,BD24,IF(Avropsblankett!$C38=$A25,BD25,IF(Avropsblankett!$C38=$A26,BD26,IF(Avropsblankett!$C38=$A27,BD27,IF(Avropsblankett!$C38=$A28,BD28,IF(Avropsblankett!$C38=$A29,BD29,0))))))),0),0)</f>
        <v>0</v>
      </c>
      <c r="BE32" s="7">
        <f>IF(Avropsblankett!$B38&gt;0,Avropsblankett!$B38*IF(Avropsblankett!$F38=Avropsblankett!$AC$12,(IF(Avropsblankett!$C38=$A24,BE24,IF(Avropsblankett!$C38=$A25,BE25,IF(Avropsblankett!$C38=$A26,BE26,IF(Avropsblankett!$C38=$A27,BE27,IF(Avropsblankett!$C38=$A28,BE28,IF(Avropsblankett!$C38=$A29,BE29,0))))))),0),0)</f>
        <v>0</v>
      </c>
      <c r="BF32" s="7">
        <f>IF(Avropsblankett!$B38&gt;0,Avropsblankett!$B38*IF(Avropsblankett!$G38=Avropsblankett!$AD$11,(IF(Avropsblankett!$C38=$A24,BF24,IF(Avropsblankett!$C38=$A25,BF25,IF(Avropsblankett!$C38=$A26,BF26,IF(Avropsblankett!$C38=$A27,BF27,IF(Avropsblankett!$C38=$A28,BF28,IF(Avropsblankett!$C38=$A29,BF29,0))))))),0),0)</f>
        <v>0</v>
      </c>
      <c r="BG32" s="7">
        <f>IF(Avropsblankett!$B38&gt;0,Avropsblankett!$B38*IF(Avropsblankett!$G38=Avropsblankett!$AD$12,(IF(Avropsblankett!$C38=$A24,BG24,IF(Avropsblankett!$C38=$A25,BG25,IF(Avropsblankett!$C38=$A26,BG26,IF(Avropsblankett!$C38=$A27,BG27,IF(Avropsblankett!$C38=$A28,BG28,IF(Avropsblankett!$C38=$A29,BG29,0))))))),0),0)</f>
        <v>0</v>
      </c>
      <c r="BH32" s="7">
        <f>IF(Avropsblankett!$B38&gt;0,Avropsblankett!$B38*IF(Avropsblankett!$G38=Avropsblankett!$AD$13,(IF(Avropsblankett!$C38=$A24,BH24,IF(Avropsblankett!$C38=$A25,BH25,IF(Avropsblankett!$C38=$A26,BH26,IF(Avropsblankett!$C38=$A27,BH27,IF(Avropsblankett!$C38=$A28,BH28,IF(Avropsblankett!$C38=$A29,BH29,0))))))),0),0)</f>
        <v>0</v>
      </c>
      <c r="BI32" s="7"/>
      <c r="BJ32" s="7">
        <f>IF(Avropsblankett!$B38&gt;0,Avropsblankett!$B38*(IF(Avropsblankett!$C38=$A24,BJ24,IF(Avropsblankett!$C38=$A25,BJ25,IF(Avropsblankett!$C38=$A26,BJ26,IF(Avropsblankett!$C38=$A27,BJ27,IF(Avropsblankett!$C38=$A28,BJ28,IF(Avropsblankett!$C38=$A29,BJ29,0))))))),0)</f>
        <v>0</v>
      </c>
      <c r="BK32" s="7">
        <f>IF(Avropsblankett!$B38&gt;0,(IF(Avropsblankett!$C38=$A24,BK24,IF(Avropsblankett!$C38=$A25,BK25,IF(Avropsblankett!$C38=$A26,BK26,IF(Avropsblankett!$C38=$A27,BK27,IF(Avropsblankett!$C38=$A28,BK28,IF(Avropsblankett!$C38=$A29,BK29,0))))))),0)</f>
        <v>0</v>
      </c>
      <c r="BL32" s="7">
        <f>IF(Avropsblankett!$B38&gt;0,Avropsblankett!$B38*IF(Avropsblankett!$D38=Avropsblankett!$AA$11,(IF(Avropsblankett!$C38=$A24,BL24,IF(Avropsblankett!$C38=$A25,BL25,IF(Avropsblankett!$C38=$A26,BL26,IF(Avropsblankett!$C38=$A27,BL27,IF(Avropsblankett!$C38=$A28,BL28,IF(Avropsblankett!$C38=$A29,BL29,0))))))),0),0)</f>
        <v>0</v>
      </c>
      <c r="BM32" s="7">
        <f>IF(Avropsblankett!$B38&gt;0,Avropsblankett!$B38*IF(Avropsblankett!$D38=Avropsblankett!$AA$12,(IF(Avropsblankett!$C38=$A24,BM24,IF(Avropsblankett!$C38=$A25,BM25,IF(Avropsblankett!$C38=$A26,BM26,IF(Avropsblankett!$C38=$A27,BM27,IF(Avropsblankett!$C38=$A28,BM28,IF(Avropsblankett!$C38=$A29,BM29,0))))))),0),0)</f>
        <v>0</v>
      </c>
      <c r="BN32" s="7">
        <f>IF(Avropsblankett!$B38&gt;0,Avropsblankett!$B38*IF(Avropsblankett!$D38=Avropsblankett!$AA$13,(IF(Avropsblankett!$C38=$A24,BN24,IF(Avropsblankett!$C38=$A25,BN25,IF(Avropsblankett!$C38=$A26,BN26,IF(Avropsblankett!$C38=$A27,BN27,IF(Avropsblankett!$C38=$A28,BN28,IF(Avropsblankett!$C38=$A29,BN29,0))))))),0),0)</f>
        <v>0</v>
      </c>
      <c r="BO32" s="7">
        <f>IF(Avropsblankett!$B38&gt;0,Avropsblankett!$B38*IF(Avropsblankett!$E38=Avropsblankett!$AB$10,(IF(Avropsblankett!$C38=$A24,BO24,IF(Avropsblankett!$C38=$A25,BO25,IF(Avropsblankett!$C38=$A26,BO26,IF(Avropsblankett!$C38=$A27,BO27,IF(Avropsblankett!$C38=$A28,BO28,IF(Avropsblankett!$C38=$A29,BO29,0))))))),0),0)</f>
        <v>0</v>
      </c>
      <c r="BP32" s="7">
        <f>IF(Avropsblankett!$B38&gt;0,Avropsblankett!$B38*IF(Avropsblankett!$F38=Avropsblankett!$AC$11,(IF(Avropsblankett!$C38=$A24,BP24,IF(Avropsblankett!$C38=$A25,BP25,IF(Avropsblankett!$C38=$A26,BP26,IF(Avropsblankett!$C38=$A27,BP27,IF(Avropsblankett!$C38=$A28,BP28,IF(Avropsblankett!$C38=$A29,BP29,0))))))),0),0)</f>
        <v>0</v>
      </c>
      <c r="BQ32" s="7">
        <f>IF(Avropsblankett!$B38&gt;0,Avropsblankett!$B38*IF(Avropsblankett!$F38=Avropsblankett!$AC$12,(IF(Avropsblankett!$C38=$A24,BQ24,IF(Avropsblankett!$C38=$A25,BQ25,IF(Avropsblankett!$C38=$A26,BQ26,IF(Avropsblankett!$C38=$A27,BQ27,IF(Avropsblankett!$C38=$A28,BQ28,IF(Avropsblankett!$C38=$A29,BQ29,0))))))),0),0)</f>
        <v>0</v>
      </c>
      <c r="BR32" s="7">
        <f>IF(Avropsblankett!$B38&gt;0,Avropsblankett!$B38*IF(Avropsblankett!$G38=Avropsblankett!$AD$11,(IF(Avropsblankett!$C38=$A24,BR24,IF(Avropsblankett!$C38=$A25,BR25,IF(Avropsblankett!$C38=$A26,BR26,IF(Avropsblankett!$C38=$A27,BR27,IF(Avropsblankett!$C38=$A28,BR28,IF(Avropsblankett!$C38=$A29,BR29,0))))))),0),0)</f>
        <v>0</v>
      </c>
      <c r="BS32" s="7">
        <f>IF(Avropsblankett!$B38&gt;0,Avropsblankett!$B38*IF(Avropsblankett!$G38=Avropsblankett!$AD$12,(IF(Avropsblankett!$C38=$A24,BS24,IF(Avropsblankett!$C38=$A25,BS25,IF(Avropsblankett!$C38=$A26,BS26,IF(Avropsblankett!$C38=$A27,BS27,IF(Avropsblankett!$C38=$A28,BS28,IF(Avropsblankett!$C38=$A29,BS29,0))))))),0),0)</f>
        <v>0</v>
      </c>
      <c r="BT32" s="7">
        <f>IF(Avropsblankett!$B38&gt;0,Avropsblankett!$B38*IF(Avropsblankett!$G38=Avropsblankett!$AD$13,(IF(Avropsblankett!$C38=$A24,BT24,IF(Avropsblankett!$C38=$A25,BT25,IF(Avropsblankett!$C38=$A26,BT26,IF(Avropsblankett!$C38=$A27,BT27,IF(Avropsblankett!$C38=$A28,BT28,IF(Avropsblankett!$C38=$A29,BT29,0))))))),0),0)</f>
        <v>0</v>
      </c>
      <c r="BU32" s="7"/>
      <c r="BV32" s="7">
        <f>IF(Avropsblankett!$B38&gt;0,Avropsblankett!$B38*(IF(Avropsblankett!$C38=$A24,BV24,IF(Avropsblankett!$C38=$A25,BV25,IF(Avropsblankett!$C38=$A26,BV26,IF(Avropsblankett!$C38=$A27,BV27,IF(Avropsblankett!$C38=$A28,BV28,IF(Avropsblankett!$C38=$A29,BV29,0))))))),0)</f>
        <v>0</v>
      </c>
      <c r="BW32" s="7">
        <f>IF(Avropsblankett!$B38&gt;0,(IF(Avropsblankett!$C38=$A24,BW24,IF(Avropsblankett!$C38=$A25,BW25,IF(Avropsblankett!$C38=$A26,BW26,IF(Avropsblankett!$C38=$A27,BW27,IF(Avropsblankett!$C38=$A28,BW28,IF(Avropsblankett!$C38=$A29,BW29,0))))))),0)</f>
        <v>0</v>
      </c>
      <c r="BX32" s="7">
        <f>IF(Avropsblankett!$B38&gt;0,Avropsblankett!$B38*IF(Avropsblankett!$D38=Avropsblankett!$AA$11,(IF(Avropsblankett!$C38=$A24,BX24,IF(Avropsblankett!$C38=$A25,BX25,IF(Avropsblankett!$C38=$A26,BX26,IF(Avropsblankett!$C38=$A27,BX27,IF(Avropsblankett!$C38=$A28,BX28,IF(Avropsblankett!$C38=$A29,BX29,0))))))),0),0)</f>
        <v>0</v>
      </c>
      <c r="BY32" s="7">
        <f>IF(Avropsblankett!$B38&gt;0,Avropsblankett!$B38*IF(Avropsblankett!$D38=Avropsblankett!$AA$12,(IF(Avropsblankett!$C38=$A24,BY24,IF(Avropsblankett!$C38=$A25,BY25,IF(Avropsblankett!$C38=$A26,BY26,IF(Avropsblankett!$C38=$A27,BY27,IF(Avropsblankett!$C38=$A28,BY28,IF(Avropsblankett!$C38=$A29,BY29,0))))))),0),0)</f>
        <v>0</v>
      </c>
      <c r="BZ32" s="7">
        <f>IF(Avropsblankett!$B38&gt;0,Avropsblankett!$B38*IF(Avropsblankett!$D38=Avropsblankett!$AA$13,(IF(Avropsblankett!$C38=$A24,BZ24,IF(Avropsblankett!$C38=$A25,BZ25,IF(Avropsblankett!$C38=$A26,BZ26,IF(Avropsblankett!$C38=$A27,BZ27,IF(Avropsblankett!$C38=$A28,BZ28,IF(Avropsblankett!$C38=$A29,BZ29,0))))))),0),0)</f>
        <v>0</v>
      </c>
      <c r="CA32" s="7">
        <f>IF(Avropsblankett!$B38&gt;0,Avropsblankett!$B38*IF(Avropsblankett!$E38=Avropsblankett!$AB$10,(IF(Avropsblankett!$C38=$A24,CA24,IF(Avropsblankett!$C38=$A25,CA25,IF(Avropsblankett!$C38=$A26,CA26,IF(Avropsblankett!$C38=$A27,CA27,IF(Avropsblankett!$C38=$A28,CA28,IF(Avropsblankett!$C38=$A29,CA29,0))))))),0),0)</f>
        <v>0</v>
      </c>
      <c r="CB32" s="7">
        <f>IF(Avropsblankett!$B38&gt;0,Avropsblankett!$B38*IF(Avropsblankett!$F38=Avropsblankett!$AC$11,(IF(Avropsblankett!$C38=$A24,CB24,IF(Avropsblankett!$C38=$A25,CB25,IF(Avropsblankett!$C38=$A26,CB26,IF(Avropsblankett!$C38=$A27,CB27,IF(Avropsblankett!$C38=$A28,CB28,IF(Avropsblankett!$C38=$A29,CB29,0))))))),0),0)</f>
        <v>0</v>
      </c>
      <c r="CC32" s="7">
        <f>IF(Avropsblankett!$B38&gt;0,Avropsblankett!$B38*IF(Avropsblankett!$F38=Avropsblankett!$AC$12,(IF(Avropsblankett!$C38=$A24,CC24,IF(Avropsblankett!$C38=$A25,CC25,IF(Avropsblankett!$C38=$A26,CC26,IF(Avropsblankett!$C38=$A27,CC27,IF(Avropsblankett!$C38=$A28,CC28,IF(Avropsblankett!$C38=$A29,CC29,0))))))),0),0)</f>
        <v>0</v>
      </c>
      <c r="CD32" s="7">
        <f>IF(Avropsblankett!$B38&gt;0,Avropsblankett!$B38*IF(Avropsblankett!$G38=Avropsblankett!$AD$11,(IF(Avropsblankett!$C38=$A24,CD24,IF(Avropsblankett!$C38=$A25,CD25,IF(Avropsblankett!$C38=$A26,CD26,IF(Avropsblankett!$C38=$A27,CD27,IF(Avropsblankett!$C38=$A28,CD28,IF(Avropsblankett!$C38=$A29,CD29,0))))))),0),0)</f>
        <v>0</v>
      </c>
      <c r="CE32" s="7">
        <f>IF(Avropsblankett!$B38&gt;0,Avropsblankett!$B38*IF(Avropsblankett!$G38=Avropsblankett!$AD$12,(IF(Avropsblankett!$C38=$A24,CE24,IF(Avropsblankett!$C38=$A25,CE25,IF(Avropsblankett!$C38=$A26,CE26,IF(Avropsblankett!$C38=$A27,CE27,IF(Avropsblankett!$C38=$A28,CE28,IF(Avropsblankett!$C38=$A29,CE29,0))))))),0),0)</f>
        <v>0</v>
      </c>
      <c r="CF32" s="7">
        <f>IF(Avropsblankett!$B38&gt;0,Avropsblankett!$B38*IF(Avropsblankett!$G38=Avropsblankett!$AD$13,(IF(Avropsblankett!$C38=$A24,CF24,IF(Avropsblankett!$C38=$A25,CF25,IF(Avropsblankett!$C38=$A26,CF26,IF(Avropsblankett!$C38=$A27,CF27,IF(Avropsblankett!$C38=$A28,CF28,IF(Avropsblankett!$C38=$A29,CF29,0))))))),0),0)</f>
        <v>0</v>
      </c>
      <c r="CI32" s="3" t="str">
        <f>IF(Avropsblankett!B38&gt;0,IF($Z$202=$B$184,C32,IF($Z$202=$C$184,O32,IF($Z$202=$D$184,AA32,IF($Z$202=$E$184,AM32,IF($Z$202=$F$184,AY32,IF($Z$202=$G$184,BK32,IF($Z$202=$H$184,BW32))))))),"")</f>
        <v/>
      </c>
      <c r="CJ32" s="16" t="str">
        <f>IF(Avropsblankett!B38&gt;0,IF($Z$202=$B$184,SUM(B32,D32:L32),IF($Z$202=$C$184,SUM(N32,P32:X32),IF($Z$202=$D$184,SUM(Z32,AB32:AJ32),IF($Z$202=$E$184,SUM(AL32,AN32:AV32),IF($Z$202=$F$184,SUM(AX32,AZ32:BH32),IF($Z$202=$G$184,SUM(BJ32,BL32:BT32),IF($Z$202=$H$184,SUM(BV32,BX32:CF32)))))))),"")</f>
        <v/>
      </c>
    </row>
    <row r="33" spans="1:88" x14ac:dyDescent="0.35">
      <c r="A33" s="28" t="s">
        <v>52</v>
      </c>
      <c r="B33" s="7">
        <f>IF(Avropsblankett!$B39&gt;0,Avropsblankett!$B39*(IF(Avropsblankett!$C39=$A24,B24,IF(Avropsblankett!$C39=$A25,B25,IF(Avropsblankett!$C39=$A26,B26,IF(Avropsblankett!$C39=$A27,B27,IF(Avropsblankett!$C39=$A28,B28,IF(Avropsblankett!$C39=$A29,B29,0))))))),0)</f>
        <v>0</v>
      </c>
      <c r="C33" s="7">
        <f>IF(Avropsblankett!$B39&gt;0,(IF(Avropsblankett!$C39=$A24,C24,IF(Avropsblankett!$C39=$A25,C25,IF(Avropsblankett!$C39=$A26,C26,IF(Avropsblankett!$C39=$A27,C27,IF(Avropsblankett!$C39=$A28,C28,IF(Avropsblankett!$C39=$A29,C29,0))))))),0)</f>
        <v>0</v>
      </c>
      <c r="D33" s="7">
        <f>IF(Avropsblankett!$B39&gt;0,Avropsblankett!$B39*IF(Avropsblankett!$D39=Avropsblankett!$AA$11,(IF(Avropsblankett!$C39=$A24,D24,IF(Avropsblankett!$C39=$A25,D25,IF(Avropsblankett!$C39=$A26,D26,IF(Avropsblankett!$C39=$A27,D27,IF(Avropsblankett!$C39=$A28,D28,IF(Avropsblankett!$C39=$A29,D29,0))))))),0),0)</f>
        <v>0</v>
      </c>
      <c r="E33" s="7">
        <f>IF(Avropsblankett!$B39&gt;0,Avropsblankett!$B39*IF(Avropsblankett!$D39=Avropsblankett!$AA$12,(IF(Avropsblankett!$C39=$A24,E24,IF(Avropsblankett!$C39=$A25,E25,IF(Avropsblankett!$C39=$A26,E26,IF(Avropsblankett!$C39=$A27,E27,IF(Avropsblankett!$C39=$A28,E28,IF(Avropsblankett!$C39=$A29,E29,0))))))),0),0)</f>
        <v>0</v>
      </c>
      <c r="F33" s="7">
        <f>IF(Avropsblankett!$B39&gt;0,Avropsblankett!$B39*IF(Avropsblankett!$D39=Avropsblankett!$AA$13,(IF(Avropsblankett!$C39=$A24,F24,IF(Avropsblankett!$C39=$A25,F25,IF(Avropsblankett!$C39=$A26,F26,IF(Avropsblankett!$C39=$A27,F27,IF(Avropsblankett!$C39=$A28,F28,IF(Avropsblankett!$C39=$A29,F29,0))))))),0),0)</f>
        <v>0</v>
      </c>
      <c r="G33" s="7">
        <f>IF(Avropsblankett!$B39&gt;0,Avropsblankett!$B39*IF(Avropsblankett!$E39=Avropsblankett!$AB$10,(IF(Avropsblankett!$C39=$A24,G24,IF(Avropsblankett!$C39=$A25,G25,IF(Avropsblankett!$C39=$A26,G26,IF(Avropsblankett!$C39=$A27,G27,IF(Avropsblankett!$C39=$A28,G28,IF(Avropsblankett!$C39=$A29,G29,0))))))),0),0)</f>
        <v>0</v>
      </c>
      <c r="H33" s="7">
        <f>IF(Avropsblankett!$B39&gt;0,Avropsblankett!$B39*IF(Avropsblankett!$F39=Avropsblankett!$AC$11,(IF(Avropsblankett!$C39=$A24,H24,IF(Avropsblankett!$C39=$A25,H25,IF(Avropsblankett!$C39=$A26,H26,IF(Avropsblankett!$C39=$A27,H27,IF(Avropsblankett!$C39=$A28,H28,IF(Avropsblankett!$C39=$A29,H29,0))))))),0),0)</f>
        <v>0</v>
      </c>
      <c r="I33" s="7">
        <f>IF(Avropsblankett!$B39&gt;0,Avropsblankett!$B39*IF(Avropsblankett!$F39=Avropsblankett!$AC$12,(IF(Avropsblankett!$C39=$A24,I24,IF(Avropsblankett!$C39=$A25,I25,IF(Avropsblankett!$C39=$A26,I26,IF(Avropsblankett!$C39=$A27,I27,IF(Avropsblankett!$C39=$A28,I28,IF(Avropsblankett!$C39=$A29,I29,0))))))),0),0)</f>
        <v>0</v>
      </c>
      <c r="J33" s="7">
        <f>IF(Avropsblankett!$B39&gt;0,Avropsblankett!$B39*IF(Avropsblankett!$G39=Avropsblankett!$AD$11,(IF(Avropsblankett!$C39=$A24,J24,IF(Avropsblankett!$C39=$A25,J25,IF(Avropsblankett!$C39=$A26,J26,IF(Avropsblankett!$C39=$A27,J27,IF(Avropsblankett!$C39=$A28,J28,IF(Avropsblankett!$C39=$A29,J29,0))))))),0),0)</f>
        <v>0</v>
      </c>
      <c r="K33" s="7">
        <f>IF(Avropsblankett!$B39&gt;0,Avropsblankett!$B39*IF(Avropsblankett!$G39=Avropsblankett!$AD$12,(IF(Avropsblankett!$C39=$A24,K24,IF(Avropsblankett!$C39=$A25,K25,IF(Avropsblankett!$C39=$A26,K26,IF(Avropsblankett!$C39=$A27,K27,IF(Avropsblankett!$C39=$A28,K28,IF(Avropsblankett!$C39=$A29,K29,0))))))),0),0)</f>
        <v>0</v>
      </c>
      <c r="L33" s="7">
        <f>IF(Avropsblankett!$B39&gt;0,Avropsblankett!$B39*IF(Avropsblankett!$G39=Avropsblankett!$AD$13,(IF(Avropsblankett!$C39=$A24,L24,IF(Avropsblankett!$C39=$A25,L25,IF(Avropsblankett!$C39=$A26,L26,IF(Avropsblankett!$C39=$A27,L27,IF(Avropsblankett!$C39=$A28,L28,IF(Avropsblankett!$C39=$A29,L29,0))))))),0),0)</f>
        <v>0</v>
      </c>
      <c r="M33" s="7"/>
      <c r="N33" s="7">
        <f>IF(Avropsblankett!$B39&gt;0,Avropsblankett!$B39*(IF(Avropsblankett!$C39=$A24,N24,IF(Avropsblankett!$C39=$A25,N25,IF(Avropsblankett!$C39=$A26,N26,IF(Avropsblankett!$C39=$A27,N27,IF(Avropsblankett!$C39=$A28,N28,IF(Avropsblankett!$C39=$A29,N29,0))))))),0)</f>
        <v>0</v>
      </c>
      <c r="O33" s="7">
        <f>IF(Avropsblankett!$B39&gt;0,(IF(Avropsblankett!$C39=$A24,O24,IF(Avropsblankett!$C39=$A25,O25,IF(Avropsblankett!$C39=$A26,O26,IF(Avropsblankett!$C39=$A27,O27,IF(Avropsblankett!$C39=$A28,O28,IF(Avropsblankett!$C39=$A29,O29,0))))))),0)</f>
        <v>0</v>
      </c>
      <c r="P33" s="7">
        <f>IF(Avropsblankett!$B39&gt;0,Avropsblankett!$B39*IF(Avropsblankett!$D39=Avropsblankett!$AA$11,(IF(Avropsblankett!$C39=$A24,P24,IF(Avropsblankett!$C39=$A25,P25,IF(Avropsblankett!$C39=$A26,P26,IF(Avropsblankett!$C39=$A27,P27,IF(Avropsblankett!$C39=$A28,P28,IF(Avropsblankett!$C39=$A29,P29,0))))))),0),0)</f>
        <v>0</v>
      </c>
      <c r="Q33" s="7">
        <f>IF(Avropsblankett!$B39&gt;0,Avropsblankett!$B39*IF(Avropsblankett!$D39=Avropsblankett!$AA$12,(IF(Avropsblankett!$C39=$A24,Q24,IF(Avropsblankett!$C39=$A25,Q25,IF(Avropsblankett!$C39=$A26,Q26,IF(Avropsblankett!$C39=$A27,Q27,IF(Avropsblankett!$C39=$A28,Q28,IF(Avropsblankett!$C39=$A29,Q29,0))))))),0),0)</f>
        <v>0</v>
      </c>
      <c r="R33" s="7">
        <f>IF(Avropsblankett!$B39&gt;0,Avropsblankett!$B39*IF(Avropsblankett!$D39=Avropsblankett!$AA$13,(IF(Avropsblankett!$C39=$A24,R24,IF(Avropsblankett!$C39=$A25,R25,IF(Avropsblankett!$C39=$A26,R26,IF(Avropsblankett!$C39=$A27,R27,IF(Avropsblankett!$C39=$A28,R28,IF(Avropsblankett!$C39=$A29,R29,0))))))),0),0)</f>
        <v>0</v>
      </c>
      <c r="S33" s="7">
        <f>IF(Avropsblankett!$B39&gt;0,Avropsblankett!$B39*IF(Avropsblankett!$E39=Avropsblankett!$AB$10,(IF(Avropsblankett!$C39=$A24,S24,IF(Avropsblankett!$C39=$A25,S25,IF(Avropsblankett!$C39=$A26,S26,IF(Avropsblankett!$C39=$A27,S27,IF(Avropsblankett!$C39=$A28,S28,IF(Avropsblankett!$C39=$A29,S29,0))))))),0),0)</f>
        <v>0</v>
      </c>
      <c r="T33" s="7">
        <f>IF(Avropsblankett!$B39&gt;0,Avropsblankett!$B39*IF(Avropsblankett!$F39=Avropsblankett!$AC$11,(IF(Avropsblankett!$C39=$A24,T24,IF(Avropsblankett!$C39=$A25,T25,IF(Avropsblankett!$C39=$A26,T26,IF(Avropsblankett!$C39=$A27,T27,IF(Avropsblankett!$C39=$A28,T28,IF(Avropsblankett!$C39=$A29,T29,0))))))),0),0)</f>
        <v>0</v>
      </c>
      <c r="U33" s="7">
        <f>IF(Avropsblankett!$B39&gt;0,Avropsblankett!$B39*IF(Avropsblankett!$F39=Avropsblankett!$AC$12,(IF(Avropsblankett!$C39=$A24,U24,IF(Avropsblankett!$C39=$A25,U25,IF(Avropsblankett!$C39=$A26,U26,IF(Avropsblankett!$C39=$A27,U27,IF(Avropsblankett!$C39=$A28,U28,IF(Avropsblankett!$C39=$A29,U29,0))))))),0),0)</f>
        <v>0</v>
      </c>
      <c r="V33" s="7">
        <f>IF(Avropsblankett!$B39&gt;0,Avropsblankett!$B39*IF(Avropsblankett!$G39=Avropsblankett!$AD$11,(IF(Avropsblankett!$C39=$A24,V24,IF(Avropsblankett!$C39=$A25,V25,IF(Avropsblankett!$C39=$A26,V26,IF(Avropsblankett!$C39=$A27,V27,IF(Avropsblankett!$C39=$A28,V28,IF(Avropsblankett!$C39=$A29,V29,0))))))),0),0)</f>
        <v>0</v>
      </c>
      <c r="W33" s="7">
        <f>IF(Avropsblankett!$B39&gt;0,Avropsblankett!$B39*IF(Avropsblankett!$G39=Avropsblankett!$AD$12,(IF(Avropsblankett!$C39=$A24,W24,IF(Avropsblankett!$C39=$A25,W25,IF(Avropsblankett!$C39=$A26,W26,IF(Avropsblankett!$C39=$A27,W27,IF(Avropsblankett!$C39=$A28,W28,IF(Avropsblankett!$C39=$A29,W29,0))))))),0),0)</f>
        <v>0</v>
      </c>
      <c r="X33" s="7">
        <f>IF(Avropsblankett!$B39&gt;0,Avropsblankett!$B39*IF(Avropsblankett!$G39=Avropsblankett!$AD$13,(IF(Avropsblankett!$C39=$A24,X24,IF(Avropsblankett!$C39=$A25,X25,IF(Avropsblankett!$C39=$A26,X26,IF(Avropsblankett!$C39=$A27,X27,IF(Avropsblankett!$C39=$A28,X28,IF(Avropsblankett!$C39=$A29,X29,0))))))),0),0)</f>
        <v>0</v>
      </c>
      <c r="Y33" s="7"/>
      <c r="Z33" s="7">
        <f>IF(Avropsblankett!$B39&gt;0,Avropsblankett!$B39*(IF(Avropsblankett!$C39=$A24,Z24,IF(Avropsblankett!$C39=$A25,Z25,IF(Avropsblankett!$C39=$A26,Z26,IF(Avropsblankett!$C39=$A27,Z27,IF(Avropsblankett!$C39=$A28,Z28,IF(Avropsblankett!$C39=$A29,Z29,0))))))),0)</f>
        <v>0</v>
      </c>
      <c r="AA33" s="7">
        <f>IF(Avropsblankett!$B39&gt;0,(IF(Avropsblankett!$C39=$A24,AA24,IF(Avropsblankett!$C39=$A25,AA25,IF(Avropsblankett!$C39=$A26,AA26,IF(Avropsblankett!$C39=$A27,AA27,IF(Avropsblankett!$C39=$A28,AA28,IF(Avropsblankett!$C39=$A29,AA29,0))))))),0)</f>
        <v>0</v>
      </c>
      <c r="AB33" s="7">
        <f>IF(Avropsblankett!$B39&gt;0,Avropsblankett!$B39*IF(Avropsblankett!$D39=Avropsblankett!$AA$11,(IF(Avropsblankett!$C39=$A24,AB24,IF(Avropsblankett!$C39=$A25,AB25,IF(Avropsblankett!$C39=$A26,AB26,IF(Avropsblankett!$C39=$A27,AB27,IF(Avropsblankett!$C39=$A28,AB28,IF(Avropsblankett!$C39=$A29,AB29,0))))))),0),0)</f>
        <v>0</v>
      </c>
      <c r="AC33" s="7">
        <f>IF(Avropsblankett!$B39&gt;0,Avropsblankett!$B39*IF(Avropsblankett!$D39=Avropsblankett!$AA$12,(IF(Avropsblankett!$C39=$A24,AC24,IF(Avropsblankett!$C39=$A25,AC25,IF(Avropsblankett!$C39=$A26,AC26,IF(Avropsblankett!$C39=$A27,AC27,IF(Avropsblankett!$C39=$A28,AC28,IF(Avropsblankett!$C39=$A29,AC29,0))))))),0),0)</f>
        <v>0</v>
      </c>
      <c r="AD33" s="7">
        <f>IF(Avropsblankett!$B39&gt;0,Avropsblankett!$B39*IF(Avropsblankett!$D39=Avropsblankett!$AA$13,(IF(Avropsblankett!$C39=$A24,AD24,IF(Avropsblankett!$C39=$A25,AD25,IF(Avropsblankett!$C39=$A26,AD26,IF(Avropsblankett!$C39=$A27,AD27,IF(Avropsblankett!$C39=$A28,AD28,IF(Avropsblankett!$C39=$A29,AD29,0))))))),0),0)</f>
        <v>0</v>
      </c>
      <c r="AE33" s="7">
        <f>IF(Avropsblankett!$B39&gt;0,Avropsblankett!$B39*IF(Avropsblankett!$E39=Avropsblankett!$AB$10,(IF(Avropsblankett!$C39=$A24,AE24,IF(Avropsblankett!$C39=$A25,AE25,IF(Avropsblankett!$C39=$A26,AE26,IF(Avropsblankett!$C39=$A27,AE27,IF(Avropsblankett!$C39=$A28,AE28,IF(Avropsblankett!$C39=$A29,AE29,0))))))),0),0)</f>
        <v>0</v>
      </c>
      <c r="AF33" s="7">
        <f>IF(Avropsblankett!$B39&gt;0,Avropsblankett!$B39*IF(Avropsblankett!$F39=Avropsblankett!$AC$11,(IF(Avropsblankett!$C39=$A24,AF24,IF(Avropsblankett!$C39=$A25,AF25,IF(Avropsblankett!$C39=$A26,AF26,IF(Avropsblankett!$C39=$A27,AF27,IF(Avropsblankett!$C39=$A28,AF28,IF(Avropsblankett!$C39=$A29,AF29,0))))))),0),0)</f>
        <v>0</v>
      </c>
      <c r="AG33" s="7">
        <f>IF(Avropsblankett!$B39&gt;0,Avropsblankett!$B39*IF(Avropsblankett!$F39=Avropsblankett!$AC$12,(IF(Avropsblankett!$C39=$A24,AG24,IF(Avropsblankett!$C39=$A25,AG25,IF(Avropsblankett!$C39=$A26,AG26,IF(Avropsblankett!$C39=$A27,AG27,IF(Avropsblankett!$C39=$A28,AG28,IF(Avropsblankett!$C39=$A29,AG29,0))))))),0),0)</f>
        <v>0</v>
      </c>
      <c r="AH33" s="7">
        <f>IF(Avropsblankett!$B39&gt;0,Avropsblankett!$B39*IF(Avropsblankett!$G39=Avropsblankett!$AD$11,(IF(Avropsblankett!$C39=$A24,AH24,IF(Avropsblankett!$C39=$A25,AH25,IF(Avropsblankett!$C39=$A26,AH26,IF(Avropsblankett!$C39=$A27,AH27,IF(Avropsblankett!$C39=$A28,AH28,IF(Avropsblankett!$C39=$A29,AH29,0))))))),0),0)</f>
        <v>0</v>
      </c>
      <c r="AI33" s="7">
        <f>IF(Avropsblankett!$B39&gt;0,Avropsblankett!$B39*IF(Avropsblankett!$G39=Avropsblankett!$AD$12,(IF(Avropsblankett!$C39=$A24,AI24,IF(Avropsblankett!$C39=$A25,AI25,IF(Avropsblankett!$C39=$A26,AI26,IF(Avropsblankett!$C39=$A27,AI27,IF(Avropsblankett!$C39=$A28,AI28,IF(Avropsblankett!$C39=$A29,AI29,0))))))),0),0)</f>
        <v>0</v>
      </c>
      <c r="AJ33" s="7">
        <f>IF(Avropsblankett!$B39&gt;0,Avropsblankett!$B39*IF(Avropsblankett!$G39=Avropsblankett!$AD$13,(IF(Avropsblankett!$C39=$A24,AJ24,IF(Avropsblankett!$C39=$A25,AJ25,IF(Avropsblankett!$C39=$A26,AJ26,IF(Avropsblankett!$C39=$A27,AJ27,IF(Avropsblankett!$C39=$A28,AJ28,IF(Avropsblankett!$C39=$A29,AJ29,0))))))),0),0)</f>
        <v>0</v>
      </c>
      <c r="AL33" s="7">
        <f>IF(Avropsblankett!$B39&gt;0,Avropsblankett!$B39*(IF(Avropsblankett!$C39=$A24,AL24,IF(Avropsblankett!$C39=$A25,AL25,IF(Avropsblankett!$C39=$A26,AL26,IF(Avropsblankett!$C39=$A27,AL27,IF(Avropsblankett!$C39=$A28,AL28,IF(Avropsblankett!$C39=$A29,AL29,0))))))),0)</f>
        <v>0</v>
      </c>
      <c r="AM33" s="7">
        <f>IF(Avropsblankett!$B39&gt;0,(IF(Avropsblankett!$C39=$A24,AM24,IF(Avropsblankett!$C39=$A25,AM25,IF(Avropsblankett!$C39=$A26,AM26,IF(Avropsblankett!$C39=$A27,AM27,IF(Avropsblankett!$C39=$A28,AM28,IF(Avropsblankett!$C39=$A29,AM29,0))))))),0)</f>
        <v>0</v>
      </c>
      <c r="AN33" s="7">
        <f>IF(Avropsblankett!$B39&gt;0,Avropsblankett!$B39*IF(Avropsblankett!$D39=Avropsblankett!$AA$11,(IF(Avropsblankett!$C39=$A24,AN24,IF(Avropsblankett!$C39=$A25,AN25,IF(Avropsblankett!$C39=$A26,AN26,IF(Avropsblankett!$C39=$A27,AN27,IF(Avropsblankett!$C39=$A28,AN28,IF(Avropsblankett!$C39=$A29,AN29,0))))))),0),0)</f>
        <v>0</v>
      </c>
      <c r="AO33" s="7">
        <f>IF(Avropsblankett!$B39&gt;0,Avropsblankett!$B39*IF(Avropsblankett!$D39=Avropsblankett!$AA$12,(IF(Avropsblankett!$C39=$A24,AO24,IF(Avropsblankett!$C39=$A25,AO25,IF(Avropsblankett!$C39=$A26,AO26,IF(Avropsblankett!$C39=$A27,AO27,IF(Avropsblankett!$C39=$A28,AO28,IF(Avropsblankett!$C39=$A29,AO29,0))))))),0),0)</f>
        <v>0</v>
      </c>
      <c r="AP33" s="7">
        <f>IF(Avropsblankett!$B39&gt;0,Avropsblankett!$B39*IF(Avropsblankett!$D39=Avropsblankett!$AA$13,(IF(Avropsblankett!$C39=$A24,AP24,IF(Avropsblankett!$C39=$A25,AP25,IF(Avropsblankett!$C39=$A26,AP26,IF(Avropsblankett!$C39=$A27,AP27,IF(Avropsblankett!$C39=$A28,AP28,IF(Avropsblankett!$C39=$A29,AP29,0))))))),0),0)</f>
        <v>0</v>
      </c>
      <c r="AQ33" s="7">
        <f>IF(Avropsblankett!$B39&gt;0,Avropsblankett!$B39*IF(Avropsblankett!$E39=Avropsblankett!$AB$10,(IF(Avropsblankett!$C39=$A24,AQ24,IF(Avropsblankett!$C39=$A25,AQ25,IF(Avropsblankett!$C39=$A26,AQ26,IF(Avropsblankett!$C39=$A27,AQ27,IF(Avropsblankett!$C39=$A28,AQ28,IF(Avropsblankett!$C39=$A29,AQ29,0))))))),0),0)</f>
        <v>0</v>
      </c>
      <c r="AR33" s="7">
        <f>IF(Avropsblankett!$B39&gt;0,Avropsblankett!$B39*IF(Avropsblankett!$F39=Avropsblankett!$AC$11,(IF(Avropsblankett!$C39=$A24,AR24,IF(Avropsblankett!$C39=$A25,AR25,IF(Avropsblankett!$C39=$A26,AR26,IF(Avropsblankett!$C39=$A27,AR27,IF(Avropsblankett!$C39=$A28,AR28,IF(Avropsblankett!$C39=$A29,AR29,0))))))),0),0)</f>
        <v>0</v>
      </c>
      <c r="AS33" s="7">
        <f>IF(Avropsblankett!$B39&gt;0,Avropsblankett!$B39*IF(Avropsblankett!$F39=Avropsblankett!$AC$12,(IF(Avropsblankett!$C39=$A24,AS24,IF(Avropsblankett!$C39=$A25,AS25,IF(Avropsblankett!$C39=$A26,AS26,IF(Avropsblankett!$C39=$A27,AS27,IF(Avropsblankett!$C39=$A28,AS28,IF(Avropsblankett!$C39=$A29,AS29,0))))))),0),0)</f>
        <v>0</v>
      </c>
      <c r="AT33" s="7">
        <f>IF(Avropsblankett!$B39&gt;0,Avropsblankett!$B39*IF(Avropsblankett!$G39=Avropsblankett!$AD$11,(IF(Avropsblankett!$C39=$A24,AT24,IF(Avropsblankett!$C39=$A25,AT25,IF(Avropsblankett!$C39=$A26,AT26,IF(Avropsblankett!$C39=$A27,AT27,IF(Avropsblankett!$C39=$A28,AT28,IF(Avropsblankett!$C39=$A29,AT29,0))))))),0),0)</f>
        <v>0</v>
      </c>
      <c r="AU33" s="7">
        <f>IF(Avropsblankett!$B39&gt;0,Avropsblankett!$B39*IF(Avropsblankett!$G39=Avropsblankett!$AD$12,(IF(Avropsblankett!$C39=$A24,AU24,IF(Avropsblankett!$C39=$A25,AU25,IF(Avropsblankett!$C39=$A26,AU26,IF(Avropsblankett!$C39=$A27,AU27,IF(Avropsblankett!$C39=$A28,AU28,IF(Avropsblankett!$C39=$A29,AU29,0))))))),0),0)</f>
        <v>0</v>
      </c>
      <c r="AV33" s="7">
        <f>IF(Avropsblankett!$B39&gt;0,Avropsblankett!$B39*IF(Avropsblankett!$G39=Avropsblankett!$AD$13,(IF(Avropsblankett!$C39=$A24,AV24,IF(Avropsblankett!$C39=$A25,AV25,IF(Avropsblankett!$C39=$A26,AV26,IF(Avropsblankett!$C39=$A27,AV27,IF(Avropsblankett!$C39=$A28,AV28,IF(Avropsblankett!$C39=$A29,AV29,0))))))),0),0)</f>
        <v>0</v>
      </c>
      <c r="AW33" s="7"/>
      <c r="AX33" s="7">
        <f>IF(Avropsblankett!$B39&gt;0,Avropsblankett!$B39*(IF(Avropsblankett!$C39=$A24,AX24,IF(Avropsblankett!$C39=$A25,AX25,IF(Avropsblankett!$C39=$A26,AX26,IF(Avropsblankett!$C39=$A27,AX27,IF(Avropsblankett!$C39=$A28,AX28,IF(Avropsblankett!$C39=$A29,AX29,0))))))),0)</f>
        <v>0</v>
      </c>
      <c r="AY33" s="7">
        <f>IF(Avropsblankett!$B39&gt;0,(IF(Avropsblankett!$C39=$A24,AY24,IF(Avropsblankett!$C39=$A25,AY25,IF(Avropsblankett!$C39=$A26,AY26,IF(Avropsblankett!$C39=$A27,AY27,IF(Avropsblankett!$C39=$A28,AY28,IF(Avropsblankett!$C39=$A29,AY29,0))))))),0)</f>
        <v>0</v>
      </c>
      <c r="AZ33" s="7">
        <f>IF(Avropsblankett!$B39&gt;0,Avropsblankett!$B39*IF(Avropsblankett!$D39=Avropsblankett!$AA$11,(IF(Avropsblankett!$C39=$A24,AZ24,IF(Avropsblankett!$C39=$A25,AZ25,IF(Avropsblankett!$C39=$A26,AZ26,IF(Avropsblankett!$C39=$A27,AZ27,IF(Avropsblankett!$C39=$A28,AZ28,IF(Avropsblankett!$C39=$A29,AZ29,0))))))),0),0)</f>
        <v>0</v>
      </c>
      <c r="BA33" s="7">
        <f>IF(Avropsblankett!$B39&gt;0,Avropsblankett!$B39*IF(Avropsblankett!$D39=Avropsblankett!$AA$12,(IF(Avropsblankett!$C39=$A24,BA24,IF(Avropsblankett!$C39=$A25,BA25,IF(Avropsblankett!$C39=$A26,BA26,IF(Avropsblankett!$C39=$A27,BA27,IF(Avropsblankett!$C39=$A28,BA28,IF(Avropsblankett!$C39=$A29,BA29,0))))))),0),0)</f>
        <v>0</v>
      </c>
      <c r="BB33" s="7">
        <f>IF(Avropsblankett!$B39&gt;0,Avropsblankett!$B39*IF(Avropsblankett!$D39=Avropsblankett!$AA$13,(IF(Avropsblankett!$C39=$A24,BB24,IF(Avropsblankett!$C39=$A25,BB25,IF(Avropsblankett!$C39=$A26,BB26,IF(Avropsblankett!$C39=$A27,BB27,IF(Avropsblankett!$C39=$A28,BB28,IF(Avropsblankett!$C39=$A29,BB29,0))))))),0),0)</f>
        <v>0</v>
      </c>
      <c r="BC33" s="7">
        <f>IF(Avropsblankett!$B39&gt;0,Avropsblankett!$B39*IF(Avropsblankett!$E39=Avropsblankett!$AB$10,(IF(Avropsblankett!$C39=$A24,BC24,IF(Avropsblankett!$C39=$A25,BC25,IF(Avropsblankett!$C39=$A26,BC26,IF(Avropsblankett!$C39=$A27,BC27,IF(Avropsblankett!$C39=$A28,BC28,IF(Avropsblankett!$C39=$A29,BC29,0))))))),0),0)</f>
        <v>0</v>
      </c>
      <c r="BD33" s="7">
        <f>IF(Avropsblankett!$B39&gt;0,Avropsblankett!$B39*IF(Avropsblankett!$F39=Avropsblankett!$AC$11,(IF(Avropsblankett!$C39=$A24,BD24,IF(Avropsblankett!$C39=$A25,BD25,IF(Avropsblankett!$C39=$A26,BD26,IF(Avropsblankett!$C39=$A27,BD27,IF(Avropsblankett!$C39=$A28,BD28,IF(Avropsblankett!$C39=$A29,BD29,0))))))),0),0)</f>
        <v>0</v>
      </c>
      <c r="BE33" s="7">
        <f>IF(Avropsblankett!$B39&gt;0,Avropsblankett!$B39*IF(Avropsblankett!$F39=Avropsblankett!$AC$12,(IF(Avropsblankett!$C39=$A24,BE24,IF(Avropsblankett!$C39=$A25,BE25,IF(Avropsblankett!$C39=$A26,BE26,IF(Avropsblankett!$C39=$A27,BE27,IF(Avropsblankett!$C39=$A28,BE28,IF(Avropsblankett!$C39=$A29,BE29,0))))))),0),0)</f>
        <v>0</v>
      </c>
      <c r="BF33" s="7">
        <f>IF(Avropsblankett!$B39&gt;0,Avropsblankett!$B39*IF(Avropsblankett!$G39=Avropsblankett!$AD$11,(IF(Avropsblankett!$C39=$A24,BF24,IF(Avropsblankett!$C39=$A25,BF25,IF(Avropsblankett!$C39=$A26,BF26,IF(Avropsblankett!$C39=$A27,BF27,IF(Avropsblankett!$C39=$A28,BF28,IF(Avropsblankett!$C39=$A29,BF29,0))))))),0),0)</f>
        <v>0</v>
      </c>
      <c r="BG33" s="7">
        <f>IF(Avropsblankett!$B39&gt;0,Avropsblankett!$B39*IF(Avropsblankett!$G39=Avropsblankett!$AD$12,(IF(Avropsblankett!$C39=$A24,BG24,IF(Avropsblankett!$C39=$A25,BG25,IF(Avropsblankett!$C39=$A26,BG26,IF(Avropsblankett!$C39=$A27,BG27,IF(Avropsblankett!$C39=$A28,BG28,IF(Avropsblankett!$C39=$A29,BG29,0))))))),0),0)</f>
        <v>0</v>
      </c>
      <c r="BH33" s="7">
        <f>IF(Avropsblankett!$B39&gt;0,Avropsblankett!$B39*IF(Avropsblankett!$G39=Avropsblankett!$AD$13,(IF(Avropsblankett!$C39=$A24,BH24,IF(Avropsblankett!$C39=$A25,BH25,IF(Avropsblankett!$C39=$A26,BH26,IF(Avropsblankett!$C39=$A27,BH27,IF(Avropsblankett!$C39=$A28,BH28,IF(Avropsblankett!$C39=$A29,BH29,0))))))),0),0)</f>
        <v>0</v>
      </c>
      <c r="BI33" s="7"/>
      <c r="BJ33" s="7">
        <f>IF(Avropsblankett!$B39&gt;0,Avropsblankett!$B39*(IF(Avropsblankett!$C39=$A24,BJ24,IF(Avropsblankett!$C39=$A25,BJ25,IF(Avropsblankett!$C39=$A26,BJ26,IF(Avropsblankett!$C39=$A27,BJ27,IF(Avropsblankett!$C39=$A28,BJ28,IF(Avropsblankett!$C39=$A29,BJ29,0))))))),0)</f>
        <v>0</v>
      </c>
      <c r="BK33" s="7">
        <f>IF(Avropsblankett!$B39&gt;0,(IF(Avropsblankett!$C39=$A24,BK24,IF(Avropsblankett!$C39=$A25,BK25,IF(Avropsblankett!$C39=$A26,BK26,IF(Avropsblankett!$C39=$A27,BK27,IF(Avropsblankett!$C39=$A28,BK28,IF(Avropsblankett!$C39=$A29,BK29,0))))))),0)</f>
        <v>0</v>
      </c>
      <c r="BL33" s="7">
        <f>IF(Avropsblankett!$B39&gt;0,Avropsblankett!$B39*IF(Avropsblankett!$D39=Avropsblankett!$AA$11,(IF(Avropsblankett!$C39=$A24,BL24,IF(Avropsblankett!$C39=$A25,BL25,IF(Avropsblankett!$C39=$A26,BL26,IF(Avropsblankett!$C39=$A27,BL27,IF(Avropsblankett!$C39=$A28,BL28,IF(Avropsblankett!$C39=$A29,BL29,0))))))),0),0)</f>
        <v>0</v>
      </c>
      <c r="BM33" s="7">
        <f>IF(Avropsblankett!$B39&gt;0,Avropsblankett!$B39*IF(Avropsblankett!$D39=Avropsblankett!$AA$12,(IF(Avropsblankett!$C39=$A24,BM24,IF(Avropsblankett!$C39=$A25,BM25,IF(Avropsblankett!$C39=$A26,BM26,IF(Avropsblankett!$C39=$A27,BM27,IF(Avropsblankett!$C39=$A28,BM28,IF(Avropsblankett!$C39=$A29,BM29,0))))))),0),0)</f>
        <v>0</v>
      </c>
      <c r="BN33" s="7">
        <f>IF(Avropsblankett!$B39&gt;0,Avropsblankett!$B39*IF(Avropsblankett!$D39=Avropsblankett!$AA$13,(IF(Avropsblankett!$C39=$A24,BN24,IF(Avropsblankett!$C39=$A25,BN25,IF(Avropsblankett!$C39=$A26,BN26,IF(Avropsblankett!$C39=$A27,BN27,IF(Avropsblankett!$C39=$A28,BN28,IF(Avropsblankett!$C39=$A29,BN29,0))))))),0),0)</f>
        <v>0</v>
      </c>
      <c r="BO33" s="7">
        <f>IF(Avropsblankett!$B39&gt;0,Avropsblankett!$B39*IF(Avropsblankett!$E39=Avropsblankett!$AB$10,(IF(Avropsblankett!$C39=$A24,BO24,IF(Avropsblankett!$C39=$A25,BO25,IF(Avropsblankett!$C39=$A26,BO26,IF(Avropsblankett!$C39=$A27,BO27,IF(Avropsblankett!$C39=$A28,BO28,IF(Avropsblankett!$C39=$A29,BO29,0))))))),0),0)</f>
        <v>0</v>
      </c>
      <c r="BP33" s="7">
        <f>IF(Avropsblankett!$B39&gt;0,Avropsblankett!$B39*IF(Avropsblankett!$F39=Avropsblankett!$AC$11,(IF(Avropsblankett!$C39=$A24,BP24,IF(Avropsblankett!$C39=$A25,BP25,IF(Avropsblankett!$C39=$A26,BP26,IF(Avropsblankett!$C39=$A27,BP27,IF(Avropsblankett!$C39=$A28,BP28,IF(Avropsblankett!$C39=$A29,BP29,0))))))),0),0)</f>
        <v>0</v>
      </c>
      <c r="BQ33" s="7">
        <f>IF(Avropsblankett!$B39&gt;0,Avropsblankett!$B39*IF(Avropsblankett!$F39=Avropsblankett!$AC$12,(IF(Avropsblankett!$C39=$A24,BQ24,IF(Avropsblankett!$C39=$A25,BQ25,IF(Avropsblankett!$C39=$A26,BQ26,IF(Avropsblankett!$C39=$A27,BQ27,IF(Avropsblankett!$C39=$A28,BQ28,IF(Avropsblankett!$C39=$A29,BQ29,0))))))),0),0)</f>
        <v>0</v>
      </c>
      <c r="BR33" s="7">
        <f>IF(Avropsblankett!$B39&gt;0,Avropsblankett!$B39*IF(Avropsblankett!$G39=Avropsblankett!$AD$11,(IF(Avropsblankett!$C39=$A24,BR24,IF(Avropsblankett!$C39=$A25,BR25,IF(Avropsblankett!$C39=$A26,BR26,IF(Avropsblankett!$C39=$A27,BR27,IF(Avropsblankett!$C39=$A28,BR28,IF(Avropsblankett!$C39=$A29,BR29,0))))))),0),0)</f>
        <v>0</v>
      </c>
      <c r="BS33" s="7">
        <f>IF(Avropsblankett!$B39&gt;0,Avropsblankett!$B39*IF(Avropsblankett!$G39=Avropsblankett!$AD$12,(IF(Avropsblankett!$C39=$A24,BS24,IF(Avropsblankett!$C39=$A25,BS25,IF(Avropsblankett!$C39=$A26,BS26,IF(Avropsblankett!$C39=$A27,BS27,IF(Avropsblankett!$C39=$A28,BS28,IF(Avropsblankett!$C39=$A29,BS29,0))))))),0),0)</f>
        <v>0</v>
      </c>
      <c r="BT33" s="7">
        <f>IF(Avropsblankett!$B39&gt;0,Avropsblankett!$B39*IF(Avropsblankett!$G39=Avropsblankett!$AD$13,(IF(Avropsblankett!$C39=$A24,BT24,IF(Avropsblankett!$C39=$A25,BT25,IF(Avropsblankett!$C39=$A26,BT26,IF(Avropsblankett!$C39=$A27,BT27,IF(Avropsblankett!$C39=$A28,BT28,IF(Avropsblankett!$C39=$A29,BT29,0))))))),0),0)</f>
        <v>0</v>
      </c>
      <c r="BU33" s="7"/>
      <c r="BV33" s="7">
        <f>IF(Avropsblankett!$B39&gt;0,Avropsblankett!$B39*(IF(Avropsblankett!$C39=$A24,BV24,IF(Avropsblankett!$C39=$A25,BV25,IF(Avropsblankett!$C39=$A26,BV26,IF(Avropsblankett!$C39=$A27,BV27,IF(Avropsblankett!$C39=$A28,BV28,IF(Avropsblankett!$C39=$A29,BV29,0))))))),0)</f>
        <v>0</v>
      </c>
      <c r="BW33" s="7">
        <f>IF(Avropsblankett!$B39&gt;0,(IF(Avropsblankett!$C39=$A24,BW24,IF(Avropsblankett!$C39=$A25,BW25,IF(Avropsblankett!$C39=$A26,BW26,IF(Avropsblankett!$C39=$A27,BW27,IF(Avropsblankett!$C39=$A28,BW28,IF(Avropsblankett!$C39=$A29,BW29,0))))))),0)</f>
        <v>0</v>
      </c>
      <c r="BX33" s="7">
        <f>IF(Avropsblankett!$B39&gt;0,Avropsblankett!$B39*IF(Avropsblankett!$D39=Avropsblankett!$AA$11,(IF(Avropsblankett!$C39=$A24,BX24,IF(Avropsblankett!$C39=$A25,BX25,IF(Avropsblankett!$C39=$A26,BX26,IF(Avropsblankett!$C39=$A27,BX27,IF(Avropsblankett!$C39=$A28,BX28,IF(Avropsblankett!$C39=$A29,BX29,0))))))),0),0)</f>
        <v>0</v>
      </c>
      <c r="BY33" s="7">
        <f>IF(Avropsblankett!$B39&gt;0,Avropsblankett!$B39*IF(Avropsblankett!$D39=Avropsblankett!$AA$12,(IF(Avropsblankett!$C39=$A24,BY24,IF(Avropsblankett!$C39=$A25,BY25,IF(Avropsblankett!$C39=$A26,BY26,IF(Avropsblankett!$C39=$A27,BY27,IF(Avropsblankett!$C39=$A28,BY28,IF(Avropsblankett!$C39=$A29,BY29,0))))))),0),0)</f>
        <v>0</v>
      </c>
      <c r="BZ33" s="7">
        <f>IF(Avropsblankett!$B39&gt;0,Avropsblankett!$B39*IF(Avropsblankett!$D39=Avropsblankett!$AA$13,(IF(Avropsblankett!$C39=$A24,BZ24,IF(Avropsblankett!$C39=$A25,BZ25,IF(Avropsblankett!$C39=$A26,BZ26,IF(Avropsblankett!$C39=$A27,BZ27,IF(Avropsblankett!$C39=$A28,BZ28,IF(Avropsblankett!$C39=$A29,BZ29,0))))))),0),0)</f>
        <v>0</v>
      </c>
      <c r="CA33" s="7">
        <f>IF(Avropsblankett!$B39&gt;0,Avropsblankett!$B39*IF(Avropsblankett!$E39=Avropsblankett!$AB$10,(IF(Avropsblankett!$C39=$A24,CA24,IF(Avropsblankett!$C39=$A25,CA25,IF(Avropsblankett!$C39=$A26,CA26,IF(Avropsblankett!$C39=$A27,CA27,IF(Avropsblankett!$C39=$A28,CA28,IF(Avropsblankett!$C39=$A29,CA29,0))))))),0),0)</f>
        <v>0</v>
      </c>
      <c r="CB33" s="7">
        <f>IF(Avropsblankett!$B39&gt;0,Avropsblankett!$B39*IF(Avropsblankett!$F39=Avropsblankett!$AC$11,(IF(Avropsblankett!$C39=$A24,CB24,IF(Avropsblankett!$C39=$A25,CB25,IF(Avropsblankett!$C39=$A26,CB26,IF(Avropsblankett!$C39=$A27,CB27,IF(Avropsblankett!$C39=$A28,CB28,IF(Avropsblankett!$C39=$A29,CB29,0))))))),0),0)</f>
        <v>0</v>
      </c>
      <c r="CC33" s="7">
        <f>IF(Avropsblankett!$B39&gt;0,Avropsblankett!$B39*IF(Avropsblankett!$F39=Avropsblankett!$AC$12,(IF(Avropsblankett!$C39=$A24,CC24,IF(Avropsblankett!$C39=$A25,CC25,IF(Avropsblankett!$C39=$A26,CC26,IF(Avropsblankett!$C39=$A27,CC27,IF(Avropsblankett!$C39=$A28,CC28,IF(Avropsblankett!$C39=$A29,CC29,0))))))),0),0)</f>
        <v>0</v>
      </c>
      <c r="CD33" s="7">
        <f>IF(Avropsblankett!$B39&gt;0,Avropsblankett!$B39*IF(Avropsblankett!$G39=Avropsblankett!$AD$11,(IF(Avropsblankett!$C39=$A24,CD24,IF(Avropsblankett!$C39=$A25,CD25,IF(Avropsblankett!$C39=$A26,CD26,IF(Avropsblankett!$C39=$A27,CD27,IF(Avropsblankett!$C39=$A28,CD28,IF(Avropsblankett!$C39=$A29,CD29,0))))))),0),0)</f>
        <v>0</v>
      </c>
      <c r="CE33" s="7">
        <f>IF(Avropsblankett!$B39&gt;0,Avropsblankett!$B39*IF(Avropsblankett!$G39=Avropsblankett!$AD$12,(IF(Avropsblankett!$C39=$A24,CE24,IF(Avropsblankett!$C39=$A25,CE25,IF(Avropsblankett!$C39=$A26,CE26,IF(Avropsblankett!$C39=$A27,CE27,IF(Avropsblankett!$C39=$A28,CE28,IF(Avropsblankett!$C39=$A29,CE29,0))))))),0),0)</f>
        <v>0</v>
      </c>
      <c r="CF33" s="7">
        <f>IF(Avropsblankett!$B39&gt;0,Avropsblankett!$B39*IF(Avropsblankett!$G39=Avropsblankett!$AD$13,(IF(Avropsblankett!$C39=$A24,CF24,IF(Avropsblankett!$C39=$A25,CF25,IF(Avropsblankett!$C39=$A26,CF26,IF(Avropsblankett!$C39=$A27,CF27,IF(Avropsblankett!$C39=$A28,CF28,IF(Avropsblankett!$C39=$A29,CF29,0))))))),0),0)</f>
        <v>0</v>
      </c>
      <c r="CI33" s="3" t="str">
        <f>IF(Avropsblankett!B39&gt;0,IF($Z$202=$B$184,C33,IF($Z$202=$C$184,O33,IF($Z$202=$D$184,AA33,IF($Z$202=$E$184,AM33,IF($Z$202=$F$184,AY33,IF($Z$202=$G$184,BK33,IF($Z$202=$H$184,BW33))))))),"")</f>
        <v/>
      </c>
      <c r="CJ33" s="16" t="str">
        <f>IF(Avropsblankett!B39&gt;0,IF($Z$202=$B$184,SUM(B33,D33:L33),IF($Z$202=$C$184,SUM(N33,P33:X33),IF($Z$202=$D$184,SUM(Z33,AB33:AJ33),IF($Z$202=$E$184,SUM(AL33,AN33:AV33),IF($Z$202=$F$184,SUM(AX33,AZ33:BH33),IF($Z$202=$G$184,SUM(BJ33,BL33:BT33),IF($Z$202=$H$184,SUM(BV33,BX33:CF33)))))))),"")</f>
        <v/>
      </c>
    </row>
    <row r="34" spans="1:88" x14ac:dyDescent="0.35">
      <c r="A34" s="28"/>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L34" s="7"/>
      <c r="AM34" s="7"/>
      <c r="AN34" s="7"/>
      <c r="AO34" s="7"/>
      <c r="AP34" s="7"/>
      <c r="AQ34" s="7"/>
      <c r="AR34" s="7"/>
      <c r="AS34" s="7"/>
      <c r="AT34" s="7"/>
      <c r="AU34" s="7"/>
      <c r="AV34" s="7"/>
      <c r="AW34" s="1"/>
      <c r="AX34" s="7"/>
      <c r="AY34" s="7"/>
      <c r="AZ34" s="7"/>
      <c r="BA34" s="7"/>
      <c r="BB34" s="7"/>
      <c r="BC34" s="7"/>
      <c r="BD34" s="7"/>
      <c r="BE34" s="7"/>
      <c r="BF34" s="7"/>
      <c r="BG34" s="7"/>
      <c r="BH34" s="7"/>
      <c r="BI34" s="1"/>
      <c r="BJ34" s="7"/>
      <c r="BK34" s="7"/>
      <c r="BL34" s="7"/>
      <c r="BM34" s="7"/>
      <c r="BN34" s="7"/>
      <c r="BO34" s="7"/>
      <c r="BP34" s="7"/>
      <c r="BQ34" s="7"/>
      <c r="BR34" s="7"/>
      <c r="BS34" s="7"/>
      <c r="BT34" s="7"/>
      <c r="BU34" s="1"/>
      <c r="BV34" s="7"/>
      <c r="BW34" s="7"/>
      <c r="BX34" s="7"/>
      <c r="BY34" s="7"/>
      <c r="BZ34" s="7"/>
      <c r="CA34" s="7"/>
      <c r="CB34" s="7"/>
      <c r="CC34" s="7"/>
      <c r="CD34" s="7"/>
      <c r="CE34" s="7"/>
      <c r="CF34" s="7"/>
    </row>
    <row r="35" spans="1:88" ht="12.65" customHeight="1" x14ac:dyDescent="0.35">
      <c r="A35" s="28" t="s">
        <v>142</v>
      </c>
      <c r="B35" s="7">
        <f>SUM(B31:B33,D31:L33)</f>
        <v>0</v>
      </c>
      <c r="C35" s="7"/>
      <c r="D35" s="7"/>
      <c r="E35" s="7"/>
      <c r="F35" s="7"/>
      <c r="G35" s="7"/>
      <c r="H35" s="7"/>
      <c r="I35" s="7"/>
      <c r="J35" s="7"/>
      <c r="K35" s="7"/>
      <c r="L35" s="7"/>
      <c r="M35" s="7"/>
      <c r="N35" s="7">
        <f>SUM(N31:N33,P31:X33)</f>
        <v>0</v>
      </c>
      <c r="O35" s="7"/>
      <c r="P35" s="7"/>
      <c r="Q35" s="7"/>
      <c r="R35" s="7"/>
      <c r="S35" s="7"/>
      <c r="T35" s="7"/>
      <c r="U35" s="7"/>
      <c r="V35" s="7"/>
      <c r="W35" s="7"/>
      <c r="X35" s="7"/>
      <c r="Y35" s="7"/>
      <c r="Z35" s="7">
        <f>SUM(Z31:Z33,AB31:AJ33)</f>
        <v>0</v>
      </c>
      <c r="AA35" s="7"/>
      <c r="AB35" s="7"/>
      <c r="AC35" s="7"/>
      <c r="AD35" s="7"/>
      <c r="AE35" s="7"/>
      <c r="AF35" s="7"/>
      <c r="AG35" s="7"/>
      <c r="AH35" s="7"/>
      <c r="AI35" s="7"/>
      <c r="AJ35" s="7"/>
      <c r="AL35" s="7">
        <f>SUM(AL31:AL33,AN31:AV33)</f>
        <v>0</v>
      </c>
      <c r="AM35" s="7"/>
      <c r="AN35" s="7"/>
      <c r="AO35" s="7"/>
      <c r="AP35" s="7"/>
      <c r="AQ35" s="7"/>
      <c r="AR35" s="7"/>
      <c r="AS35" s="7"/>
      <c r="AT35" s="7"/>
      <c r="AU35" s="7"/>
      <c r="AV35" s="7"/>
      <c r="AW35" s="7"/>
      <c r="AX35" s="7">
        <f>SUM(AX31:AX33,AZ31:BH33)</f>
        <v>0</v>
      </c>
      <c r="AY35" s="7"/>
      <c r="AZ35" s="7"/>
      <c r="BA35" s="7"/>
      <c r="BB35" s="7"/>
      <c r="BC35" s="7"/>
      <c r="BD35" s="7"/>
      <c r="BE35" s="7"/>
      <c r="BF35" s="7"/>
      <c r="BG35" s="7"/>
      <c r="BH35" s="7"/>
      <c r="BI35" s="7"/>
      <c r="BJ35" s="7">
        <f>SUM(BJ31:BJ33,BL31:BT33)</f>
        <v>0</v>
      </c>
      <c r="BK35" s="7"/>
      <c r="BL35" s="7"/>
      <c r="BM35" s="7"/>
      <c r="BN35" s="7"/>
      <c r="BO35" s="7"/>
      <c r="BP35" s="7"/>
      <c r="BQ35" s="7"/>
      <c r="BR35" s="7"/>
      <c r="BS35" s="7"/>
      <c r="BT35" s="7"/>
      <c r="BU35" s="7"/>
      <c r="BV35" s="7">
        <f>SUM(BV31:BV33,BX31:CF33)</f>
        <v>0</v>
      </c>
      <c r="BW35" s="7"/>
      <c r="BX35" s="7"/>
      <c r="BY35" s="7"/>
      <c r="BZ35" s="7"/>
      <c r="CA35" s="7"/>
      <c r="CB35" s="7"/>
      <c r="CC35" s="7"/>
      <c r="CD35" s="7"/>
      <c r="CE35" s="7"/>
      <c r="CF35" s="7"/>
    </row>
    <row r="36" spans="1:88" ht="12" customHeight="1" x14ac:dyDescent="0.35">
      <c r="A36" s="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L36" s="16"/>
      <c r="AM36" s="16"/>
      <c r="AN36" s="16"/>
      <c r="AO36" s="16"/>
      <c r="AP36" s="16"/>
      <c r="AQ36" s="16"/>
      <c r="AR36" s="16"/>
      <c r="AS36" s="16"/>
      <c r="AT36" s="16"/>
      <c r="AU36" s="16"/>
      <c r="AV36" s="16"/>
      <c r="AW36" s="3"/>
      <c r="AX36" s="16"/>
      <c r="AY36" s="16"/>
      <c r="AZ36" s="16"/>
      <c r="BA36" s="16"/>
      <c r="BB36" s="16"/>
      <c r="BC36" s="16"/>
      <c r="BD36" s="16"/>
      <c r="BE36" s="16"/>
      <c r="BF36" s="16"/>
      <c r="BG36" s="16"/>
      <c r="BH36" s="16"/>
      <c r="BJ36" s="16"/>
      <c r="BK36" s="16"/>
      <c r="BL36" s="16"/>
      <c r="BM36" s="16"/>
      <c r="BN36" s="16"/>
      <c r="BO36" s="16"/>
      <c r="BP36" s="16"/>
      <c r="BQ36" s="16"/>
      <c r="BR36" s="16"/>
      <c r="BS36" s="16"/>
      <c r="BT36" s="16"/>
      <c r="BV36" s="16"/>
      <c r="BW36" s="16"/>
      <c r="BX36" s="16"/>
      <c r="BY36" s="16"/>
      <c r="BZ36" s="16"/>
      <c r="CA36" s="16"/>
      <c r="CB36" s="16"/>
      <c r="CC36" s="16"/>
      <c r="CD36" s="16"/>
      <c r="CE36" s="16"/>
      <c r="CF36" s="16"/>
    </row>
    <row r="37" spans="1:88" ht="14" thickBot="1" x14ac:dyDescent="0.4">
      <c r="A37" s="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L37" s="16"/>
      <c r="AM37" s="16"/>
      <c r="AN37" s="16"/>
      <c r="AO37" s="16"/>
      <c r="AP37" s="16"/>
      <c r="AQ37" s="16"/>
      <c r="AR37" s="16"/>
      <c r="AS37" s="16"/>
      <c r="AT37" s="16"/>
      <c r="AU37" s="16"/>
      <c r="AV37" s="16"/>
      <c r="AW37" s="3"/>
      <c r="AX37" s="16"/>
      <c r="AY37" s="16"/>
      <c r="AZ37" s="16"/>
      <c r="BA37" s="16"/>
      <c r="BB37" s="16"/>
      <c r="BC37" s="16"/>
      <c r="BD37" s="16"/>
      <c r="BE37" s="16"/>
      <c r="BF37" s="16"/>
      <c r="BG37" s="16"/>
      <c r="BH37" s="16"/>
      <c r="BJ37" s="16"/>
      <c r="BK37" s="16"/>
      <c r="BL37" s="16"/>
      <c r="BM37" s="16"/>
      <c r="BN37" s="16"/>
      <c r="BO37" s="16"/>
      <c r="BP37" s="16"/>
      <c r="BQ37" s="16"/>
      <c r="BR37" s="16"/>
      <c r="BS37" s="16"/>
      <c r="BT37" s="16"/>
      <c r="BV37" s="16"/>
      <c r="BW37" s="16"/>
      <c r="BX37" s="16"/>
      <c r="BY37" s="16"/>
      <c r="BZ37" s="16"/>
      <c r="CA37" s="16"/>
      <c r="CB37" s="16"/>
      <c r="CC37" s="16"/>
      <c r="CD37" s="16"/>
      <c r="CE37" s="16"/>
      <c r="CF37" s="16"/>
    </row>
    <row r="38" spans="1:88" ht="54" x14ac:dyDescent="0.35">
      <c r="A38" s="86" t="s">
        <v>90</v>
      </c>
      <c r="B38" s="29" t="s">
        <v>10</v>
      </c>
      <c r="C38" s="29" t="s">
        <v>41</v>
      </c>
      <c r="D38" s="29" t="s">
        <v>114</v>
      </c>
      <c r="E38" s="29" t="s">
        <v>115</v>
      </c>
      <c r="F38" s="29" t="s">
        <v>116</v>
      </c>
      <c r="G38" s="29" t="s">
        <v>119</v>
      </c>
      <c r="H38" s="45" t="s">
        <v>120</v>
      </c>
      <c r="I38" s="45" t="s">
        <v>121</v>
      </c>
      <c r="J38" s="45" t="s">
        <v>122</v>
      </c>
      <c r="K38" s="45" t="s">
        <v>123</v>
      </c>
      <c r="L38" s="45" t="s">
        <v>124</v>
      </c>
      <c r="M38" s="102"/>
      <c r="N38" s="29" t="s">
        <v>10</v>
      </c>
      <c r="O38" s="29" t="s">
        <v>41</v>
      </c>
      <c r="P38" s="29" t="s">
        <v>114</v>
      </c>
      <c r="Q38" s="29" t="s">
        <v>115</v>
      </c>
      <c r="R38" s="29" t="s">
        <v>116</v>
      </c>
      <c r="S38" s="29" t="s">
        <v>119</v>
      </c>
      <c r="T38" s="45" t="s">
        <v>120</v>
      </c>
      <c r="U38" s="45" t="s">
        <v>121</v>
      </c>
      <c r="V38" s="45" t="s">
        <v>122</v>
      </c>
      <c r="W38" s="45" t="s">
        <v>123</v>
      </c>
      <c r="X38" s="45" t="s">
        <v>124</v>
      </c>
      <c r="Y38" s="97"/>
      <c r="Z38" s="29" t="s">
        <v>10</v>
      </c>
      <c r="AA38" s="29" t="s">
        <v>41</v>
      </c>
      <c r="AB38" s="29" t="s">
        <v>114</v>
      </c>
      <c r="AC38" s="29" t="s">
        <v>115</v>
      </c>
      <c r="AD38" s="29" t="s">
        <v>116</v>
      </c>
      <c r="AE38" s="29" t="s">
        <v>119</v>
      </c>
      <c r="AF38" s="45" t="s">
        <v>120</v>
      </c>
      <c r="AG38" s="45" t="s">
        <v>121</v>
      </c>
      <c r="AH38" s="45" t="s">
        <v>122</v>
      </c>
      <c r="AI38" s="45" t="s">
        <v>123</v>
      </c>
      <c r="AJ38" s="45" t="s">
        <v>124</v>
      </c>
      <c r="AL38" s="29" t="s">
        <v>10</v>
      </c>
      <c r="AM38" s="29" t="s">
        <v>41</v>
      </c>
      <c r="AN38" s="29" t="s">
        <v>114</v>
      </c>
      <c r="AO38" s="29" t="s">
        <v>115</v>
      </c>
      <c r="AP38" s="29" t="s">
        <v>116</v>
      </c>
      <c r="AQ38" s="29" t="s">
        <v>119</v>
      </c>
      <c r="AR38" s="45" t="s">
        <v>120</v>
      </c>
      <c r="AS38" s="45" t="s">
        <v>121</v>
      </c>
      <c r="AT38" s="45" t="s">
        <v>122</v>
      </c>
      <c r="AU38" s="45" t="s">
        <v>123</v>
      </c>
      <c r="AV38" s="45" t="s">
        <v>124</v>
      </c>
      <c r="AX38" s="29" t="s">
        <v>10</v>
      </c>
      <c r="AY38" s="29" t="s">
        <v>41</v>
      </c>
      <c r="AZ38" s="29" t="s">
        <v>114</v>
      </c>
      <c r="BA38" s="29" t="s">
        <v>115</v>
      </c>
      <c r="BB38" s="29" t="s">
        <v>116</v>
      </c>
      <c r="BC38" s="29" t="s">
        <v>119</v>
      </c>
      <c r="BD38" s="45" t="s">
        <v>120</v>
      </c>
      <c r="BE38" s="45" t="s">
        <v>121</v>
      </c>
      <c r="BF38" s="45" t="s">
        <v>122</v>
      </c>
      <c r="BG38" s="45" t="s">
        <v>123</v>
      </c>
      <c r="BH38" s="45" t="s">
        <v>124</v>
      </c>
      <c r="BI38" s="4"/>
      <c r="BJ38" s="29" t="s">
        <v>10</v>
      </c>
      <c r="BK38" s="29" t="s">
        <v>41</v>
      </c>
      <c r="BL38" s="29" t="s">
        <v>114</v>
      </c>
      <c r="BM38" s="29" t="s">
        <v>115</v>
      </c>
      <c r="BN38" s="29" t="s">
        <v>116</v>
      </c>
      <c r="BO38" s="29" t="s">
        <v>119</v>
      </c>
      <c r="BP38" s="45" t="s">
        <v>120</v>
      </c>
      <c r="BQ38" s="45" t="s">
        <v>121</v>
      </c>
      <c r="BR38" s="45" t="s">
        <v>122</v>
      </c>
      <c r="BS38" s="45" t="s">
        <v>123</v>
      </c>
      <c r="BT38" s="45" t="s">
        <v>124</v>
      </c>
      <c r="BU38" s="4"/>
      <c r="BV38" s="29" t="s">
        <v>10</v>
      </c>
      <c r="BW38" s="29" t="s">
        <v>41</v>
      </c>
      <c r="BX38" s="29" t="s">
        <v>114</v>
      </c>
      <c r="BY38" s="29" t="s">
        <v>115</v>
      </c>
      <c r="BZ38" s="29" t="s">
        <v>116</v>
      </c>
      <c r="CA38" s="29" t="s">
        <v>119</v>
      </c>
      <c r="CB38" s="111" t="s">
        <v>120</v>
      </c>
      <c r="CC38" s="111" t="s">
        <v>121</v>
      </c>
      <c r="CD38" s="111" t="s">
        <v>122</v>
      </c>
      <c r="CE38" s="111" t="s">
        <v>123</v>
      </c>
      <c r="CF38" s="111" t="s">
        <v>124</v>
      </c>
    </row>
    <row r="39" spans="1:88" ht="27" x14ac:dyDescent="0.35">
      <c r="A39" s="85" t="s">
        <v>84</v>
      </c>
      <c r="B39" s="55">
        <v>6525</v>
      </c>
      <c r="C39" s="112" t="s">
        <v>175</v>
      </c>
      <c r="D39" s="55">
        <v>1</v>
      </c>
      <c r="E39" s="55">
        <v>1</v>
      </c>
      <c r="F39" s="55">
        <v>1</v>
      </c>
      <c r="G39" s="55">
        <v>695</v>
      </c>
      <c r="H39" s="55">
        <v>1</v>
      </c>
      <c r="I39" s="55">
        <v>1</v>
      </c>
      <c r="J39" s="55">
        <v>1</v>
      </c>
      <c r="K39" s="55">
        <v>65</v>
      </c>
      <c r="L39" s="55">
        <v>1540.0000000000002</v>
      </c>
      <c r="M39" s="8"/>
      <c r="N39" s="55">
        <v>7925.5000000000009</v>
      </c>
      <c r="O39" s="114" t="s">
        <v>200</v>
      </c>
      <c r="P39" s="55">
        <v>0</v>
      </c>
      <c r="Q39" s="55">
        <v>0</v>
      </c>
      <c r="R39" s="55">
        <v>0</v>
      </c>
      <c r="S39" s="55">
        <v>1000</v>
      </c>
      <c r="T39" s="55">
        <v>0</v>
      </c>
      <c r="U39" s="55">
        <v>0</v>
      </c>
      <c r="V39" s="55">
        <v>0</v>
      </c>
      <c r="W39" s="55">
        <v>60.500000000000007</v>
      </c>
      <c r="X39" s="55">
        <v>1378.3000000000002</v>
      </c>
      <c r="Y39" s="8"/>
      <c r="Z39" s="55">
        <v>9190</v>
      </c>
      <c r="AA39" s="112" t="s">
        <v>240</v>
      </c>
      <c r="AB39" s="55">
        <v>0</v>
      </c>
      <c r="AC39" s="55">
        <v>0</v>
      </c>
      <c r="AD39" s="55">
        <v>0</v>
      </c>
      <c r="AE39" s="55">
        <v>250</v>
      </c>
      <c r="AF39" s="55">
        <v>0</v>
      </c>
      <c r="AG39" s="55">
        <v>0</v>
      </c>
      <c r="AH39" s="55">
        <v>0</v>
      </c>
      <c r="AI39" s="55">
        <v>250</v>
      </c>
      <c r="AJ39" s="55">
        <v>650</v>
      </c>
      <c r="AL39" s="55">
        <v>6948</v>
      </c>
      <c r="AM39" s="112" t="s">
        <v>274</v>
      </c>
      <c r="AN39" s="55">
        <v>0</v>
      </c>
      <c r="AO39" s="55">
        <v>0</v>
      </c>
      <c r="AP39" s="55">
        <v>0</v>
      </c>
      <c r="AQ39" s="55">
        <v>550</v>
      </c>
      <c r="AR39" s="55">
        <v>1</v>
      </c>
      <c r="AS39" s="55">
        <v>2</v>
      </c>
      <c r="AT39" s="55">
        <v>48</v>
      </c>
      <c r="AU39" s="55">
        <v>59</v>
      </c>
      <c r="AV39" s="55">
        <v>717</v>
      </c>
      <c r="AW39" s="8"/>
      <c r="AX39" s="55">
        <v>6358.0000000000009</v>
      </c>
      <c r="AY39" s="112" t="s">
        <v>307</v>
      </c>
      <c r="AZ39" s="55">
        <v>100</v>
      </c>
      <c r="BA39" s="55">
        <v>131</v>
      </c>
      <c r="BB39" s="55">
        <v>131</v>
      </c>
      <c r="BC39" s="55">
        <v>655</v>
      </c>
      <c r="BD39" s="55">
        <v>0</v>
      </c>
      <c r="BE39" s="55">
        <v>0</v>
      </c>
      <c r="BF39" s="55">
        <v>29.700000000000003</v>
      </c>
      <c r="BG39" s="55">
        <v>29.700000000000003</v>
      </c>
      <c r="BH39" s="55">
        <v>748.00000000000011</v>
      </c>
      <c r="BI39" s="8"/>
      <c r="BJ39" s="55">
        <v>9088</v>
      </c>
      <c r="BK39" s="112" t="s">
        <v>200</v>
      </c>
      <c r="BL39" s="55">
        <v>0</v>
      </c>
      <c r="BM39" s="55">
        <v>0</v>
      </c>
      <c r="BN39" s="55">
        <v>0</v>
      </c>
      <c r="BO39" s="55">
        <v>250</v>
      </c>
      <c r="BP39" s="55">
        <v>0</v>
      </c>
      <c r="BQ39" s="55">
        <v>0</v>
      </c>
      <c r="BR39" s="55">
        <v>0</v>
      </c>
      <c r="BS39" s="55">
        <v>359</v>
      </c>
      <c r="BT39" s="55">
        <v>1339</v>
      </c>
      <c r="BU39" s="8"/>
      <c r="BV39" s="55">
        <v>8081</v>
      </c>
      <c r="BW39" s="112" t="s">
        <v>356</v>
      </c>
      <c r="BX39" s="55">
        <v>0</v>
      </c>
      <c r="BY39" s="55">
        <v>0</v>
      </c>
      <c r="BZ39" s="55">
        <v>0</v>
      </c>
      <c r="CA39" s="55">
        <v>495</v>
      </c>
      <c r="CB39" s="55">
        <v>0</v>
      </c>
      <c r="CC39" s="55">
        <v>0</v>
      </c>
      <c r="CD39" s="55">
        <v>60</v>
      </c>
      <c r="CE39" s="55">
        <v>126</v>
      </c>
      <c r="CF39" s="55">
        <v>732</v>
      </c>
    </row>
    <row r="40" spans="1:88" ht="27" x14ac:dyDescent="0.35">
      <c r="A40" s="85" t="s">
        <v>85</v>
      </c>
      <c r="B40" s="55">
        <v>6679</v>
      </c>
      <c r="C40" s="112" t="s">
        <v>176</v>
      </c>
      <c r="D40" s="55">
        <v>1</v>
      </c>
      <c r="E40" s="55">
        <v>1</v>
      </c>
      <c r="F40" s="55">
        <v>1</v>
      </c>
      <c r="G40" s="55">
        <v>695</v>
      </c>
      <c r="H40" s="55">
        <v>1</v>
      </c>
      <c r="I40" s="55">
        <v>1</v>
      </c>
      <c r="J40" s="55">
        <v>1</v>
      </c>
      <c r="K40" s="55">
        <v>117</v>
      </c>
      <c r="L40" s="55">
        <v>1540.0000000000002</v>
      </c>
      <c r="M40" s="8"/>
      <c r="N40" s="55">
        <v>8517.3000000000011</v>
      </c>
      <c r="O40" s="114" t="s">
        <v>201</v>
      </c>
      <c r="P40" s="55">
        <v>0</v>
      </c>
      <c r="Q40" s="55">
        <v>0</v>
      </c>
      <c r="R40" s="55">
        <v>0</v>
      </c>
      <c r="S40" s="55">
        <v>1000</v>
      </c>
      <c r="T40" s="55">
        <v>0</v>
      </c>
      <c r="U40" s="55">
        <v>0</v>
      </c>
      <c r="V40" s="55">
        <v>0</v>
      </c>
      <c r="W40" s="55">
        <v>244.20000000000002</v>
      </c>
      <c r="X40" s="55">
        <v>1378.3000000000002</v>
      </c>
      <c r="Y40" s="8"/>
      <c r="Z40" s="55">
        <v>7756</v>
      </c>
      <c r="AA40" s="112" t="s">
        <v>241</v>
      </c>
      <c r="AB40" s="55">
        <v>0</v>
      </c>
      <c r="AC40" s="55">
        <v>0</v>
      </c>
      <c r="AD40" s="55">
        <v>0</v>
      </c>
      <c r="AE40" s="55">
        <v>250</v>
      </c>
      <c r="AF40" s="55">
        <v>0</v>
      </c>
      <c r="AG40" s="55">
        <v>0</v>
      </c>
      <c r="AH40" s="55">
        <v>0</v>
      </c>
      <c r="AI40" s="55">
        <v>250</v>
      </c>
      <c r="AJ40" s="55">
        <v>650</v>
      </c>
      <c r="AL40" s="55">
        <v>7660</v>
      </c>
      <c r="AM40" s="112" t="s">
        <v>275</v>
      </c>
      <c r="AN40" s="55">
        <v>0</v>
      </c>
      <c r="AO40" s="55">
        <v>0</v>
      </c>
      <c r="AP40" s="55">
        <v>0</v>
      </c>
      <c r="AQ40" s="55">
        <v>550</v>
      </c>
      <c r="AR40" s="55">
        <v>1</v>
      </c>
      <c r="AS40" s="55">
        <v>2</v>
      </c>
      <c r="AT40" s="55">
        <v>56</v>
      </c>
      <c r="AU40" s="55">
        <v>107</v>
      </c>
      <c r="AV40" s="55">
        <v>717</v>
      </c>
      <c r="AW40" s="8"/>
      <c r="AX40" s="55">
        <v>7994.8000000000011</v>
      </c>
      <c r="AY40" s="112" t="s">
        <v>308</v>
      </c>
      <c r="AZ40" s="55">
        <v>100</v>
      </c>
      <c r="BA40" s="55">
        <v>131</v>
      </c>
      <c r="BB40" s="55">
        <v>131</v>
      </c>
      <c r="BC40" s="55">
        <v>655</v>
      </c>
      <c r="BD40" s="55">
        <v>0</v>
      </c>
      <c r="BE40" s="55">
        <v>0</v>
      </c>
      <c r="BF40" s="55">
        <v>29.700000000000003</v>
      </c>
      <c r="BG40" s="55">
        <v>114.4</v>
      </c>
      <c r="BH40" s="55">
        <v>2097.7000000000003</v>
      </c>
      <c r="BI40" s="8"/>
      <c r="BJ40" s="55">
        <v>9000</v>
      </c>
      <c r="BK40" s="112" t="s">
        <v>201</v>
      </c>
      <c r="BL40" s="55">
        <v>0</v>
      </c>
      <c r="BM40" s="55">
        <v>0</v>
      </c>
      <c r="BN40" s="55">
        <v>0</v>
      </c>
      <c r="BO40" s="55">
        <v>250</v>
      </c>
      <c r="BP40" s="55">
        <v>0</v>
      </c>
      <c r="BQ40" s="55">
        <v>0</v>
      </c>
      <c r="BR40" s="55">
        <v>0</v>
      </c>
      <c r="BS40" s="55">
        <v>359</v>
      </c>
      <c r="BT40" s="55">
        <v>1339</v>
      </c>
      <c r="BU40" s="8"/>
      <c r="BV40" s="55">
        <v>8140.0000000000009</v>
      </c>
      <c r="BW40" s="112" t="s">
        <v>357</v>
      </c>
      <c r="BX40" s="55">
        <v>0</v>
      </c>
      <c r="BY40" s="55">
        <v>0</v>
      </c>
      <c r="BZ40" s="55">
        <v>0</v>
      </c>
      <c r="CA40" s="55">
        <v>990</v>
      </c>
      <c r="CB40" s="55">
        <v>0</v>
      </c>
      <c r="CC40" s="55">
        <v>0</v>
      </c>
      <c r="CD40" s="55">
        <v>0</v>
      </c>
      <c r="CE40" s="55">
        <v>126</v>
      </c>
      <c r="CF40" s="55">
        <v>732</v>
      </c>
    </row>
    <row r="41" spans="1:88" ht="27" x14ac:dyDescent="0.35">
      <c r="A41" s="85" t="s">
        <v>86</v>
      </c>
      <c r="B41" s="55">
        <v>7665</v>
      </c>
      <c r="C41" s="112" t="s">
        <v>177</v>
      </c>
      <c r="D41" s="55">
        <v>1</v>
      </c>
      <c r="E41" s="55">
        <v>1</v>
      </c>
      <c r="F41" s="55">
        <v>1</v>
      </c>
      <c r="G41" s="55">
        <v>1400</v>
      </c>
      <c r="H41" s="55">
        <v>1</v>
      </c>
      <c r="I41" s="55">
        <v>1</v>
      </c>
      <c r="J41" s="55">
        <v>1</v>
      </c>
      <c r="K41" s="55">
        <v>117</v>
      </c>
      <c r="L41" s="55">
        <v>1779.9980000000003</v>
      </c>
      <c r="M41" s="8"/>
      <c r="N41" s="55">
        <v>9539.2000000000007</v>
      </c>
      <c r="O41" s="114" t="s">
        <v>202</v>
      </c>
      <c r="P41" s="55">
        <v>0</v>
      </c>
      <c r="Q41" s="55">
        <v>0</v>
      </c>
      <c r="R41" s="55">
        <v>0</v>
      </c>
      <c r="S41" s="55">
        <v>2000</v>
      </c>
      <c r="T41" s="55">
        <v>0</v>
      </c>
      <c r="U41" s="55">
        <v>0</v>
      </c>
      <c r="V41" s="55">
        <v>0</v>
      </c>
      <c r="W41" s="55">
        <v>537.90000000000009</v>
      </c>
      <c r="X41" s="55">
        <v>1378.3000000000002</v>
      </c>
      <c r="Y41" s="8"/>
      <c r="Z41" s="55">
        <v>10254</v>
      </c>
      <c r="AA41" s="112" t="s">
        <v>242</v>
      </c>
      <c r="AB41" s="55">
        <v>0</v>
      </c>
      <c r="AC41" s="55">
        <v>0</v>
      </c>
      <c r="AD41" s="55">
        <v>0</v>
      </c>
      <c r="AE41" s="55">
        <v>400</v>
      </c>
      <c r="AF41" s="55">
        <v>0</v>
      </c>
      <c r="AG41" s="55">
        <v>0</v>
      </c>
      <c r="AH41" s="55">
        <v>0</v>
      </c>
      <c r="AI41" s="55">
        <v>250</v>
      </c>
      <c r="AJ41" s="55">
        <v>900</v>
      </c>
      <c r="AL41" s="55">
        <v>8718</v>
      </c>
      <c r="AM41" s="112" t="s">
        <v>276</v>
      </c>
      <c r="AN41" s="55">
        <v>0</v>
      </c>
      <c r="AO41" s="55">
        <v>0</v>
      </c>
      <c r="AP41" s="55">
        <v>0</v>
      </c>
      <c r="AQ41" s="55">
        <v>550</v>
      </c>
      <c r="AR41" s="55">
        <v>1</v>
      </c>
      <c r="AS41" s="55">
        <v>2</v>
      </c>
      <c r="AT41" s="55">
        <v>121</v>
      </c>
      <c r="AU41" s="55">
        <v>221</v>
      </c>
      <c r="AV41" s="55">
        <v>737</v>
      </c>
      <c r="AW41" s="8"/>
      <c r="AX41" s="55">
        <v>9116.8000000000011</v>
      </c>
      <c r="AY41" s="112" t="s">
        <v>309</v>
      </c>
      <c r="AZ41" s="55">
        <v>100</v>
      </c>
      <c r="BA41" s="55">
        <v>131</v>
      </c>
      <c r="BB41" s="55">
        <v>131</v>
      </c>
      <c r="BC41" s="55">
        <v>1309</v>
      </c>
      <c r="BD41" s="55">
        <v>0</v>
      </c>
      <c r="BE41" s="55">
        <v>0</v>
      </c>
      <c r="BF41" s="55">
        <v>104.50000000000001</v>
      </c>
      <c r="BG41" s="55">
        <v>312.40000000000003</v>
      </c>
      <c r="BH41" s="55">
        <v>2097.7000000000003</v>
      </c>
      <c r="BI41" s="8"/>
      <c r="BJ41" s="55">
        <v>11043</v>
      </c>
      <c r="BK41" s="112" t="s">
        <v>202</v>
      </c>
      <c r="BL41" s="55">
        <v>0</v>
      </c>
      <c r="BM41" s="55">
        <v>0</v>
      </c>
      <c r="BN41" s="55">
        <v>0</v>
      </c>
      <c r="BO41" s="55">
        <v>500</v>
      </c>
      <c r="BP41" s="55">
        <v>0</v>
      </c>
      <c r="BQ41" s="55">
        <v>0</v>
      </c>
      <c r="BR41" s="55">
        <v>0</v>
      </c>
      <c r="BS41" s="55">
        <v>359</v>
      </c>
      <c r="BT41" s="55">
        <v>1339</v>
      </c>
      <c r="BU41" s="8"/>
      <c r="BV41" s="55">
        <v>9643</v>
      </c>
      <c r="BW41" s="112" t="s">
        <v>358</v>
      </c>
      <c r="BX41" s="55">
        <v>0</v>
      </c>
      <c r="BY41" s="55">
        <v>0</v>
      </c>
      <c r="BZ41" s="55">
        <v>0</v>
      </c>
      <c r="CA41" s="55">
        <v>990</v>
      </c>
      <c r="CB41" s="55">
        <v>0</v>
      </c>
      <c r="CC41" s="55">
        <v>0</v>
      </c>
      <c r="CD41" s="55">
        <v>0</v>
      </c>
      <c r="CE41" s="55">
        <v>189</v>
      </c>
      <c r="CF41" s="55">
        <v>732</v>
      </c>
    </row>
    <row r="42" spans="1:88" ht="27" x14ac:dyDescent="0.35">
      <c r="A42" s="85" t="s">
        <v>87</v>
      </c>
      <c r="B42" s="55">
        <v>9709</v>
      </c>
      <c r="C42" s="112" t="s">
        <v>178</v>
      </c>
      <c r="D42" s="55">
        <v>1</v>
      </c>
      <c r="E42" s="55">
        <v>1</v>
      </c>
      <c r="F42" s="55">
        <v>1</v>
      </c>
      <c r="G42" s="55">
        <v>1400</v>
      </c>
      <c r="H42" s="55">
        <v>1</v>
      </c>
      <c r="I42" s="55">
        <v>1</v>
      </c>
      <c r="J42" s="55">
        <v>1</v>
      </c>
      <c r="K42" s="55">
        <v>544</v>
      </c>
      <c r="L42" s="55">
        <v>1779.9980000000003</v>
      </c>
      <c r="M42" s="8"/>
      <c r="N42" s="55">
        <v>11919.6</v>
      </c>
      <c r="O42" s="114" t="s">
        <v>203</v>
      </c>
      <c r="P42" s="55">
        <v>0</v>
      </c>
      <c r="Q42" s="55">
        <v>0</v>
      </c>
      <c r="R42" s="55">
        <v>0</v>
      </c>
      <c r="S42" s="55">
        <v>2000</v>
      </c>
      <c r="T42" s="55">
        <v>0</v>
      </c>
      <c r="U42" s="55">
        <v>0</v>
      </c>
      <c r="V42" s="55">
        <v>0</v>
      </c>
      <c r="W42" s="55">
        <v>537.90000000000009</v>
      </c>
      <c r="X42" s="55">
        <v>1378.3000000000002</v>
      </c>
      <c r="Y42" s="8"/>
      <c r="Z42" s="55">
        <v>11384</v>
      </c>
      <c r="AA42" s="112" t="s">
        <v>243</v>
      </c>
      <c r="AB42" s="55">
        <v>0</v>
      </c>
      <c r="AC42" s="55">
        <v>0</v>
      </c>
      <c r="AD42" s="55">
        <v>0</v>
      </c>
      <c r="AE42" s="55">
        <v>400</v>
      </c>
      <c r="AF42" s="55">
        <v>0</v>
      </c>
      <c r="AG42" s="55">
        <v>0</v>
      </c>
      <c r="AH42" s="55">
        <v>0</v>
      </c>
      <c r="AI42" s="55">
        <v>250</v>
      </c>
      <c r="AJ42" s="55">
        <v>900</v>
      </c>
      <c r="AL42" s="55">
        <v>9963</v>
      </c>
      <c r="AM42" s="112" t="s">
        <v>277</v>
      </c>
      <c r="AN42" s="55">
        <v>0</v>
      </c>
      <c r="AO42" s="55">
        <v>0</v>
      </c>
      <c r="AP42" s="55">
        <v>0</v>
      </c>
      <c r="AQ42" s="55">
        <v>1100</v>
      </c>
      <c r="AR42" s="55">
        <v>1</v>
      </c>
      <c r="AS42" s="55">
        <v>2</v>
      </c>
      <c r="AT42" s="55">
        <v>121</v>
      </c>
      <c r="AU42" s="55">
        <v>221</v>
      </c>
      <c r="AV42" s="55">
        <v>737</v>
      </c>
      <c r="AW42" s="8"/>
      <c r="AX42" s="55">
        <v>10810.800000000001</v>
      </c>
      <c r="AY42" s="112" t="s">
        <v>310</v>
      </c>
      <c r="AZ42" s="55">
        <v>100</v>
      </c>
      <c r="BA42" s="55">
        <v>131</v>
      </c>
      <c r="BB42" s="55">
        <v>131</v>
      </c>
      <c r="BC42" s="55">
        <v>1964</v>
      </c>
      <c r="BD42" s="55">
        <v>0</v>
      </c>
      <c r="BE42" s="55">
        <v>0</v>
      </c>
      <c r="BF42" s="55">
        <v>750.2</v>
      </c>
      <c r="BG42" s="55">
        <v>1191.3000000000002</v>
      </c>
      <c r="BH42" s="55">
        <v>2352.9</v>
      </c>
      <c r="BI42" s="8"/>
      <c r="BJ42" s="55">
        <v>13819</v>
      </c>
      <c r="BK42" s="112" t="s">
        <v>203</v>
      </c>
      <c r="BL42" s="55">
        <v>0</v>
      </c>
      <c r="BM42" s="55">
        <v>0</v>
      </c>
      <c r="BN42" s="55">
        <v>0</v>
      </c>
      <c r="BO42" s="55">
        <v>500</v>
      </c>
      <c r="BP42" s="55">
        <v>0</v>
      </c>
      <c r="BQ42" s="55">
        <v>0</v>
      </c>
      <c r="BR42" s="55">
        <v>0</v>
      </c>
      <c r="BS42" s="55">
        <v>359</v>
      </c>
      <c r="BT42" s="55">
        <v>1778</v>
      </c>
      <c r="BU42" s="8"/>
      <c r="BV42" s="55">
        <v>10703</v>
      </c>
      <c r="BW42" s="112" t="s">
        <v>359</v>
      </c>
      <c r="BX42" s="55">
        <v>0</v>
      </c>
      <c r="BY42" s="55">
        <v>0</v>
      </c>
      <c r="BZ42" s="55">
        <v>0</v>
      </c>
      <c r="CA42" s="55">
        <v>990</v>
      </c>
      <c r="CB42" s="55">
        <v>0</v>
      </c>
      <c r="CC42" s="55">
        <v>0</v>
      </c>
      <c r="CD42" s="55">
        <v>0</v>
      </c>
      <c r="CE42" s="55">
        <v>189</v>
      </c>
      <c r="CF42" s="55">
        <v>732</v>
      </c>
    </row>
    <row r="43" spans="1:88" x14ac:dyDescent="0.35">
      <c r="A43" s="9"/>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L43" s="10"/>
      <c r="AM43" s="10"/>
      <c r="AN43" s="10"/>
      <c r="AO43" s="10"/>
      <c r="AP43" s="10"/>
      <c r="AQ43" s="10"/>
      <c r="AR43" s="10"/>
      <c r="AS43" s="10"/>
      <c r="AT43" s="10"/>
      <c r="AU43" s="10"/>
      <c r="AV43" s="10"/>
      <c r="AW43" s="3"/>
      <c r="AX43" s="10"/>
      <c r="AY43" s="10"/>
      <c r="AZ43" s="10"/>
      <c r="BA43" s="10"/>
      <c r="BB43" s="10"/>
      <c r="BC43" s="10"/>
      <c r="BD43" s="10"/>
      <c r="BE43" s="10"/>
      <c r="BF43" s="10"/>
      <c r="BG43" s="10"/>
      <c r="BH43" s="10"/>
      <c r="BJ43" s="10"/>
      <c r="BK43" s="10"/>
      <c r="BL43" s="10"/>
      <c r="BM43" s="10"/>
      <c r="BN43" s="10"/>
      <c r="BO43" s="10"/>
      <c r="BP43" s="10"/>
      <c r="BQ43" s="10"/>
      <c r="BR43" s="10"/>
      <c r="BS43" s="10"/>
      <c r="BT43" s="10"/>
      <c r="BV43" s="10"/>
      <c r="BW43" s="10"/>
      <c r="BX43" s="10"/>
      <c r="BY43" s="10"/>
      <c r="BZ43" s="10"/>
      <c r="CA43" s="10"/>
      <c r="CB43" s="10"/>
      <c r="CC43" s="10"/>
      <c r="CD43" s="10"/>
      <c r="CE43" s="10"/>
      <c r="CF43" s="10"/>
    </row>
    <row r="44" spans="1:88" x14ac:dyDescent="0.35">
      <c r="A44" s="28" t="s">
        <v>37</v>
      </c>
      <c r="B44" s="7">
        <f>IF(Avropsblankett!$B46&gt;0,Avropsblankett!$B46*(IF(Avropsblankett!$C46=$A39,B39,IF(Avropsblankett!$C46=$A40,B40,IF(Avropsblankett!$C46=$A41,B41,IF(Avropsblankett!$C46=$A42,B42,0))))),0)</f>
        <v>0</v>
      </c>
      <c r="C44" s="7">
        <f>IF(Avropsblankett!$B46&gt;0,(IF(Avropsblankett!$C46=$A39,C39,IF(Avropsblankett!$C46=$A40,C40,IF(Avropsblankett!$C46=$A41,C41,IF(Avropsblankett!$C46=$A42,C42,0))))),0)</f>
        <v>0</v>
      </c>
      <c r="D44" s="7">
        <f>IF(Avropsblankett!$B46&gt;0,Avropsblankett!$B46*IF(Avropsblankett!$D46=Avropsblankett!$AA$11,(IF(Avropsblankett!$C46=$A39,D39,IF(Avropsblankett!$C46=$A40,D40,IF(Avropsblankett!$C46=$A41,D41,IF(Avropsblankett!$C46=$A42,D42,0))))),0),0)</f>
        <v>0</v>
      </c>
      <c r="E44" s="7">
        <f>IF(Avropsblankett!$B46&gt;0,Avropsblankett!$B46*IF(Avropsblankett!$D46=Avropsblankett!$AA$12,(IF(Avropsblankett!$C46=$A39,E39,IF(Avropsblankett!$C46=$A40,E40,IF(Avropsblankett!$C46=$A41,E41,IF(Avropsblankett!$C46=$A42,E42,0))))),0),0)</f>
        <v>0</v>
      </c>
      <c r="F44" s="7">
        <f>IF(Avropsblankett!$B46&gt;0,Avropsblankett!$B46*IF(Avropsblankett!$D46=Avropsblankett!$AA$13,(IF(Avropsblankett!$C46=$A39,F39,IF(Avropsblankett!$C46=$A40,F40,IF(Avropsblankett!$C46=$A41,F41,IF(Avropsblankett!$C46=$A42,F42,0))))),0),0)</f>
        <v>0</v>
      </c>
      <c r="G44" s="7">
        <f>IF(Avropsblankett!$B46&gt;0,Avropsblankett!$B46*IF(Avropsblankett!$E46=Avropsblankett!$AB$10,(IF(Avropsblankett!$C46=$A39,G39,IF(Avropsblankett!$C46=$A40,G40,IF(Avropsblankett!$C46=$A41,G41,IF(Avropsblankett!$C46=$A42,G42,0))))),0),0)</f>
        <v>0</v>
      </c>
      <c r="H44" s="7">
        <f>IF(Avropsblankett!$B46&gt;0,Avropsblankett!$B46*IF(Avropsblankett!$F46=Avropsblankett!$AC$11,(IF(Avropsblankett!$C46=$A39,H39,IF(Avropsblankett!$C46=$A40,H40,IF(Avropsblankett!$C46=$A41,H41,IF(Avropsblankett!$C46=$A42,H42,0))))),0),0)</f>
        <v>0</v>
      </c>
      <c r="I44" s="7">
        <f>IF(Avropsblankett!$B46&gt;0,Avropsblankett!$B46*IF(Avropsblankett!$F46=Avropsblankett!$AC$12,(IF(Avropsblankett!$C46=$A39,I39,IF(Avropsblankett!$C46=$A40,I40,IF(Avropsblankett!$C46=$A41,I41,IF(Avropsblankett!$C46=$A42,I42,0))))),0),0)</f>
        <v>0</v>
      </c>
      <c r="J44" s="7">
        <f>IF(Avropsblankett!$B46&gt;0,Avropsblankett!$B46*IF(Avropsblankett!$G46=Avropsblankett!$AD$11,(IF(Avropsblankett!$C46=$A39,J39,IF(Avropsblankett!$C46=$A40,J40,IF(Avropsblankett!$C46=$A41,J41,IF(Avropsblankett!$C46=$A42,J42,0))))),0),0)</f>
        <v>0</v>
      </c>
      <c r="K44" s="7">
        <f>IF(Avropsblankett!$B46&gt;0,Avropsblankett!$B46*IF(Avropsblankett!$G46=Avropsblankett!$AD$12,(IF(Avropsblankett!$C46=$A39,K39,IF(Avropsblankett!$C46=$A40,K40,IF(Avropsblankett!$C46=$A41,K41,IF(Avropsblankett!$C46=$A42,K42,0))))),0),0)</f>
        <v>0</v>
      </c>
      <c r="L44" s="7">
        <f>IF(Avropsblankett!$B46&gt;0,Avropsblankett!$B46*IF(Avropsblankett!$G46=Avropsblankett!$AD$13,(IF(Avropsblankett!$C46=$A39,L39,IF(Avropsblankett!$C46=$A40,L40,IF(Avropsblankett!$C46=$A41,L41,IF(Avropsblankett!$C46=$A42,L42,0))))),0),0)</f>
        <v>0</v>
      </c>
      <c r="M44" s="7"/>
      <c r="N44" s="7">
        <f>IF(Avropsblankett!$B46&gt;0,Avropsblankett!$B46*(IF(Avropsblankett!$C46=$A39,N39,IF(Avropsblankett!$C46=$A40,N40,IF(Avropsblankett!$C46=$A41,N41,IF(Avropsblankett!$C46=$A42,N42,0))))),0)</f>
        <v>0</v>
      </c>
      <c r="O44" s="7">
        <f>IF(Avropsblankett!$B46&gt;0,(IF(Avropsblankett!$C46=$A39,O39,IF(Avropsblankett!$C46=$A40,O40,IF(Avropsblankett!$C46=$A41,O41,IF(Avropsblankett!$C46=$A42,O42,0))))),0)</f>
        <v>0</v>
      </c>
      <c r="P44" s="7">
        <f>IF(Avropsblankett!$B46&gt;0,Avropsblankett!$B46*IF(Avropsblankett!$D46=Avropsblankett!$AA$11,(IF(Avropsblankett!$C46=$A39,P39,IF(Avropsblankett!$C46=$A40,P40,IF(Avropsblankett!$C46=$A41,P41,IF(Avropsblankett!$C46=$A42,P42,0))))),0),0)</f>
        <v>0</v>
      </c>
      <c r="Q44" s="7">
        <f>IF(Avropsblankett!$B46&gt;0,Avropsblankett!$B46*IF(Avropsblankett!$D46=Avropsblankett!$AA$12,(IF(Avropsblankett!$C46=$A39,Q39,IF(Avropsblankett!$C46=$A40,Q40,IF(Avropsblankett!$C46=$A41,Q41,IF(Avropsblankett!$C46=$A42,Q42,0))))),0),0)</f>
        <v>0</v>
      </c>
      <c r="R44" s="7">
        <f>IF(Avropsblankett!$B46&gt;0,Avropsblankett!$B46*IF(Avropsblankett!$D46=Avropsblankett!$AA$13,(IF(Avropsblankett!$C46=$A39,R39,IF(Avropsblankett!$C46=$A40,R40,IF(Avropsblankett!$C46=$A41,R41,IF(Avropsblankett!$C46=$A42,R42,0))))),0),0)</f>
        <v>0</v>
      </c>
      <c r="S44" s="7">
        <f>IF(Avropsblankett!$B46&gt;0,Avropsblankett!$B46*IF(Avropsblankett!$E46=Avropsblankett!$AB$10,(IF(Avropsblankett!$C46=$A39,S39,IF(Avropsblankett!$C46=$A40,S40,IF(Avropsblankett!$C46=$A41,S41,IF(Avropsblankett!$C46=$A42,S42,0))))),0),0)</f>
        <v>0</v>
      </c>
      <c r="T44" s="7">
        <f>IF(Avropsblankett!$B46&gt;0,Avropsblankett!$B46*IF(Avropsblankett!$F46=Avropsblankett!$AC$11,(IF(Avropsblankett!$C46=$A39,T39,IF(Avropsblankett!$C46=$A40,T40,IF(Avropsblankett!$C46=$A41,T41,IF(Avropsblankett!$C46=$A42,T42,0))))),0),0)</f>
        <v>0</v>
      </c>
      <c r="U44" s="7">
        <f>IF(Avropsblankett!$B46&gt;0,Avropsblankett!$B46*IF(Avropsblankett!$F46=Avropsblankett!$AC$12,(IF(Avropsblankett!$C46=$A39,U39,IF(Avropsblankett!$C46=$A40,U40,IF(Avropsblankett!$C46=$A41,U41,IF(Avropsblankett!$C46=$A42,U42,0))))),0),0)</f>
        <v>0</v>
      </c>
      <c r="V44" s="7">
        <f>IF(Avropsblankett!$B46&gt;0,Avropsblankett!$B46*IF(Avropsblankett!$G46=Avropsblankett!$AD$11,(IF(Avropsblankett!$C46=$A39,V39,IF(Avropsblankett!$C46=$A40,V40,IF(Avropsblankett!$C46=$A41,V41,IF(Avropsblankett!$C46=$A42,V42,0))))),0),0)</f>
        <v>0</v>
      </c>
      <c r="W44" s="7">
        <f>IF(Avropsblankett!$B46&gt;0,Avropsblankett!$B46*IF(Avropsblankett!$G46=Avropsblankett!$AD$12,(IF(Avropsblankett!$C46=$A39,W39,IF(Avropsblankett!$C46=$A40,W40,IF(Avropsblankett!$C46=$A41,W41,IF(Avropsblankett!$C46=$A42,W42,0))))),0),0)</f>
        <v>0</v>
      </c>
      <c r="X44" s="7">
        <f>IF(Avropsblankett!$B46&gt;0,Avropsblankett!$B46*IF(Avropsblankett!$G46=Avropsblankett!$AD$13,(IF(Avropsblankett!$C46=$A39,X39,IF(Avropsblankett!$C46=$A40,X40,IF(Avropsblankett!$C46=$A41,X41,IF(Avropsblankett!$C46=$A42,X42,0))))),0),0)</f>
        <v>0</v>
      </c>
      <c r="Y44" s="7"/>
      <c r="Z44" s="7">
        <f>IF(Avropsblankett!$B46&gt;0,Avropsblankett!$B46*(IF(Avropsblankett!$C46=$A39,Z39,IF(Avropsblankett!$C46=$A40,Z40,IF(Avropsblankett!$C46=$A41,Z41,IF(Avropsblankett!$C46=$A42,Z42,0))))),0)</f>
        <v>0</v>
      </c>
      <c r="AA44" s="7">
        <f>IF(Avropsblankett!$B46&gt;0,(IF(Avropsblankett!$C46=$A39,AA39,IF(Avropsblankett!$C46=$A40,AA40,IF(Avropsblankett!$C46=$A41,AA41,IF(Avropsblankett!$C46=$A42,AA42,0))))),0)</f>
        <v>0</v>
      </c>
      <c r="AB44" s="7">
        <f>IF(Avropsblankett!$B46&gt;0,Avropsblankett!$B46*IF(Avropsblankett!$D46=Avropsblankett!$AA$11,(IF(Avropsblankett!$C46=$A39,AB39,IF(Avropsblankett!$C46=$A40,AB40,IF(Avropsblankett!$C46=$A41,AB41,IF(Avropsblankett!$C46=$A42,AB42,0))))),0),0)</f>
        <v>0</v>
      </c>
      <c r="AC44" s="7">
        <f>IF(Avropsblankett!$B46&gt;0,Avropsblankett!$B46*IF(Avropsblankett!$D46=Avropsblankett!$AA$12,(IF(Avropsblankett!$C46=$A39,AC39,IF(Avropsblankett!$C46=$A40,AC40,IF(Avropsblankett!$C46=$A41,AC41,IF(Avropsblankett!$C46=$A42,AC42,0))))),0),0)</f>
        <v>0</v>
      </c>
      <c r="AD44" s="7">
        <f>IF(Avropsblankett!$B46&gt;0,Avropsblankett!$B46*IF(Avropsblankett!$D46=Avropsblankett!$AA$13,(IF(Avropsblankett!$C46=$A39,AD39,IF(Avropsblankett!$C46=$A40,AD40,IF(Avropsblankett!$C46=$A41,AD41,IF(Avropsblankett!$C46=$A42,AD42,0))))),0),0)</f>
        <v>0</v>
      </c>
      <c r="AE44" s="7">
        <f>IF(Avropsblankett!$B46&gt;0,Avropsblankett!$B46*IF(Avropsblankett!$E46=Avropsblankett!$AB$10,(IF(Avropsblankett!$C46=$A39,AE39,IF(Avropsblankett!$C46=$A40,AE40,IF(Avropsblankett!$C46=$A41,AE41,IF(Avropsblankett!$C46=$A42,AE42,0))))),0),0)</f>
        <v>0</v>
      </c>
      <c r="AF44" s="7">
        <f>IF(Avropsblankett!$B46&gt;0,Avropsblankett!$B46*IF(Avropsblankett!$F46=Avropsblankett!$AC$11,(IF(Avropsblankett!$C46=$A39,AF39,IF(Avropsblankett!$C46=$A40,AF40,IF(Avropsblankett!$C46=$A41,AF41,IF(Avropsblankett!$C46=$A42,AF42,0))))),0),0)</f>
        <v>0</v>
      </c>
      <c r="AG44" s="7">
        <f>IF(Avropsblankett!$B46&gt;0,Avropsblankett!$B46*IF(Avropsblankett!$F46=Avropsblankett!$AC$12,(IF(Avropsblankett!$C46=$A39,AG39,IF(Avropsblankett!$C46=$A40,AG40,IF(Avropsblankett!$C46=$A41,AG41,IF(Avropsblankett!$C46=$A42,AG42,0))))),0),0)</f>
        <v>0</v>
      </c>
      <c r="AH44" s="7">
        <f>IF(Avropsblankett!$B46&gt;0,Avropsblankett!$B46*IF(Avropsblankett!$G46=Avropsblankett!$AD$11,(IF(Avropsblankett!$C46=$A39,AH39,IF(Avropsblankett!$C46=$A40,AH40,IF(Avropsblankett!$C46=$A41,AH41,IF(Avropsblankett!$C46=$A42,AH42,0))))),0),0)</f>
        <v>0</v>
      </c>
      <c r="AI44" s="7">
        <f>IF(Avropsblankett!$B46&gt;0,Avropsblankett!$B46*IF(Avropsblankett!$G46=Avropsblankett!$AD$12,(IF(Avropsblankett!$C46=$A39,AI39,IF(Avropsblankett!$C46=$A40,AI40,IF(Avropsblankett!$C46=$A41,AI41,IF(Avropsblankett!$C46=$A42,AI42,0))))),0),0)</f>
        <v>0</v>
      </c>
      <c r="AJ44" s="7">
        <f>IF(Avropsblankett!$B46&gt;0,Avropsblankett!$B46*IF(Avropsblankett!$G46=Avropsblankett!$AD$13,(IF(Avropsblankett!$C46=$A39,AJ39,IF(Avropsblankett!$C46=$A40,AJ40,IF(Avropsblankett!$C46=$A41,AJ41,IF(Avropsblankett!$C46=$A42,AJ42,0))))),0),0)</f>
        <v>0</v>
      </c>
      <c r="AL44" s="7">
        <f>IF(Avropsblankett!$B46&gt;0,Avropsblankett!$B46*(IF(Avropsblankett!$C46=$A39,AL39,IF(Avropsblankett!$C46=$A40,AL40,IF(Avropsblankett!$C46=$A41,AL41,IF(Avropsblankett!$C46=$A42,AL42,0))))),0)</f>
        <v>0</v>
      </c>
      <c r="AM44" s="7">
        <f>IF(Avropsblankett!$B46&gt;0,(IF(Avropsblankett!$C46=$A39,AM39,IF(Avropsblankett!$C46=$A40,AM40,IF(Avropsblankett!$C46=$A41,AM41,IF(Avropsblankett!$C46=$A42,AM42,0))))),0)</f>
        <v>0</v>
      </c>
      <c r="AN44" s="7">
        <f>IF(Avropsblankett!$B46&gt;0,Avropsblankett!$B46*IF(Avropsblankett!$D46=Avropsblankett!$AA$11,(IF(Avropsblankett!$C46=$A39,AN39,IF(Avropsblankett!$C46=$A40,AN40,IF(Avropsblankett!$C46=$A41,AN41,IF(Avropsblankett!$C46=$A42,AN42,0))))),0),0)</f>
        <v>0</v>
      </c>
      <c r="AO44" s="7">
        <f>IF(Avropsblankett!$B46&gt;0,Avropsblankett!$B46*IF(Avropsblankett!$D46=Avropsblankett!$AA$12,(IF(Avropsblankett!$C46=$A39,AO39,IF(Avropsblankett!$C46=$A40,AO40,IF(Avropsblankett!$C46=$A41,AO41,IF(Avropsblankett!$C46=$A42,AO42,0))))),0),0)</f>
        <v>0</v>
      </c>
      <c r="AP44" s="7">
        <f>IF(Avropsblankett!$B46&gt;0,Avropsblankett!$B46*IF(Avropsblankett!$D46=Avropsblankett!$AA$13,(IF(Avropsblankett!$C46=$A39,AP39,IF(Avropsblankett!$C46=$A40,AP40,IF(Avropsblankett!$C46=$A41,AP41,IF(Avropsblankett!$C46=$A42,AP42,0))))),0),0)</f>
        <v>0</v>
      </c>
      <c r="AQ44" s="7">
        <f>IF(Avropsblankett!$B46&gt;0,Avropsblankett!$B46*IF(Avropsblankett!$E46=Avropsblankett!$AB$10,(IF(Avropsblankett!$C46=$A39,AQ39,IF(Avropsblankett!$C46=$A40,AQ40,IF(Avropsblankett!$C46=$A41,AQ41,IF(Avropsblankett!$C46=$A42,AQ42,0))))),0),0)</f>
        <v>0</v>
      </c>
      <c r="AR44" s="7">
        <f>IF(Avropsblankett!$B46&gt;0,Avropsblankett!$B46*IF(Avropsblankett!$F46=Avropsblankett!$AC$11,(IF(Avropsblankett!$C46=$A39,AR39,IF(Avropsblankett!$C46=$A40,AR40,IF(Avropsblankett!$C46=$A41,AR41,IF(Avropsblankett!$C46=$A42,AR42,0))))),0),0)</f>
        <v>0</v>
      </c>
      <c r="AS44" s="7">
        <f>IF(Avropsblankett!$B46&gt;0,Avropsblankett!$B46*IF(Avropsblankett!$F46=Avropsblankett!$AC$12,(IF(Avropsblankett!$C46=$A39,AS39,IF(Avropsblankett!$C46=$A40,AS40,IF(Avropsblankett!$C46=$A41,AS41,IF(Avropsblankett!$C46=$A42,AS42,0))))),0),0)</f>
        <v>0</v>
      </c>
      <c r="AT44" s="7">
        <f>IF(Avropsblankett!$B46&gt;0,Avropsblankett!$B46*IF(Avropsblankett!$G46=Avropsblankett!$AD$11,(IF(Avropsblankett!$C46=$A39,AT39,IF(Avropsblankett!$C46=$A40,AT40,IF(Avropsblankett!$C46=$A41,AT41,IF(Avropsblankett!$C46=$A42,AT42,0))))),0),0)</f>
        <v>0</v>
      </c>
      <c r="AU44" s="7">
        <f>IF(Avropsblankett!$B46&gt;0,Avropsblankett!$B46*IF(Avropsblankett!$G46=Avropsblankett!$AD$12,(IF(Avropsblankett!$C46=$A39,AU39,IF(Avropsblankett!$C46=$A40,AU40,IF(Avropsblankett!$C46=$A41,AU41,IF(Avropsblankett!$C46=$A42,AU42,0))))),0),0)</f>
        <v>0</v>
      </c>
      <c r="AV44" s="7">
        <f>IF(Avropsblankett!$B46&gt;0,Avropsblankett!$B46*IF(Avropsblankett!$G46=Avropsblankett!$AD$13,(IF(Avropsblankett!$C46=$A39,AV39,IF(Avropsblankett!$C46=$A40,AV40,IF(Avropsblankett!$C46=$A41,AV41,IF(Avropsblankett!$C46=$A42,AV42,0))))),0),0)</f>
        <v>0</v>
      </c>
      <c r="AW44" s="7"/>
      <c r="AX44" s="7">
        <f>IF(Avropsblankett!$B46&gt;0,Avropsblankett!$B46*(IF(Avropsblankett!$C46=$A39,AX39,IF(Avropsblankett!$C46=$A40,AX40,IF(Avropsblankett!$C46=$A41,AX41,IF(Avropsblankett!$C46=$A42,AX42,0))))),0)</f>
        <v>0</v>
      </c>
      <c r="AY44" s="7">
        <f>IF(Avropsblankett!$B46&gt;0,(IF(Avropsblankett!$C46=$A39,AY39,IF(Avropsblankett!$C46=$A40,AY40,IF(Avropsblankett!$C46=$A41,AY41,IF(Avropsblankett!$C46=$A42,AY42,0))))),0)</f>
        <v>0</v>
      </c>
      <c r="AZ44" s="7">
        <f>IF(Avropsblankett!$B46&gt;0,Avropsblankett!$B46*IF(Avropsblankett!$D46=Avropsblankett!$AA$11,(IF(Avropsblankett!$C46=$A39,AZ39,IF(Avropsblankett!$C46=$A40,AZ40,IF(Avropsblankett!$C46=$A41,AZ41,IF(Avropsblankett!$C46=$A42,AZ42,0))))),0),0)</f>
        <v>0</v>
      </c>
      <c r="BA44" s="7">
        <f>IF(Avropsblankett!$B46&gt;0,Avropsblankett!$B46*IF(Avropsblankett!$D46=Avropsblankett!$AA$12,(IF(Avropsblankett!$C46=$A39,BA39,IF(Avropsblankett!$C46=$A40,BA40,IF(Avropsblankett!$C46=$A41,BA41,IF(Avropsblankett!$C46=$A42,BA42,0))))),0),0)</f>
        <v>0</v>
      </c>
      <c r="BB44" s="7">
        <f>IF(Avropsblankett!$B46&gt;0,Avropsblankett!$B46*IF(Avropsblankett!$D46=Avropsblankett!$AA$13,(IF(Avropsblankett!$C46=$A39,BB39,IF(Avropsblankett!$C46=$A40,BB40,IF(Avropsblankett!$C46=$A41,BB41,IF(Avropsblankett!$C46=$A42,BB42,0))))),0),0)</f>
        <v>0</v>
      </c>
      <c r="BC44" s="7">
        <f>IF(Avropsblankett!$B46&gt;0,Avropsblankett!$B46*IF(Avropsblankett!$E46=Avropsblankett!$AB$10,(IF(Avropsblankett!$C46=$A39,BC39,IF(Avropsblankett!$C46=$A40,BC40,IF(Avropsblankett!$C46=$A41,BC41,IF(Avropsblankett!$C46=$A42,BC42,0))))),0),0)</f>
        <v>0</v>
      </c>
      <c r="BD44" s="7">
        <f>IF(Avropsblankett!$B46&gt;0,Avropsblankett!$B46*IF(Avropsblankett!$F46=Avropsblankett!$AC$11,(IF(Avropsblankett!$C46=$A39,BD39,IF(Avropsblankett!$C46=$A40,BD40,IF(Avropsblankett!$C46=$A41,BD41,IF(Avropsblankett!$C46=$A42,BD42,0))))),0),0)</f>
        <v>0</v>
      </c>
      <c r="BE44" s="7">
        <f>IF(Avropsblankett!$B46&gt;0,Avropsblankett!$B46*IF(Avropsblankett!$F46=Avropsblankett!$AC$12,(IF(Avropsblankett!$C46=$A39,BE39,IF(Avropsblankett!$C46=$A40,BE40,IF(Avropsblankett!$C46=$A41,BE41,IF(Avropsblankett!$C46=$A42,BE42,0))))),0),0)</f>
        <v>0</v>
      </c>
      <c r="BF44" s="7">
        <f>IF(Avropsblankett!$B46&gt;0,Avropsblankett!$B46*IF(Avropsblankett!$G46=Avropsblankett!$AD$11,(IF(Avropsblankett!$C46=$A39,BF39,IF(Avropsblankett!$C46=$A40,BF40,IF(Avropsblankett!$C46=$A41,BF41,IF(Avropsblankett!$C46=$A42,BF42,0))))),0),0)</f>
        <v>0</v>
      </c>
      <c r="BG44" s="7">
        <f>IF(Avropsblankett!$B46&gt;0,Avropsblankett!$B46*IF(Avropsblankett!$G46=Avropsblankett!$AD$12,(IF(Avropsblankett!$C46=$A39,BG39,IF(Avropsblankett!$C46=$A40,BG40,IF(Avropsblankett!$C46=$A41,BG41,IF(Avropsblankett!$C46=$A42,BG42,0))))),0),0)</f>
        <v>0</v>
      </c>
      <c r="BH44" s="7">
        <f>IF(Avropsblankett!$B46&gt;0,Avropsblankett!$B46*IF(Avropsblankett!$G46=Avropsblankett!$AD$13,(IF(Avropsblankett!$C46=$A39,BH39,IF(Avropsblankett!$C46=$A40,BH40,IF(Avropsblankett!$C46=$A41,BH41,IF(Avropsblankett!$C46=$A42,BH42,0))))),0),0)</f>
        <v>0</v>
      </c>
      <c r="BI44" s="7"/>
      <c r="BJ44" s="7">
        <f>IF(Avropsblankett!$B46&gt;0,Avropsblankett!$B46*(IF(Avropsblankett!$C46=$A39,BJ39,IF(Avropsblankett!$C46=$A40,BJ40,IF(Avropsblankett!$C46=$A41,BJ41,IF(Avropsblankett!$C46=$A42,BJ42,0))))),0)</f>
        <v>0</v>
      </c>
      <c r="BK44" s="7">
        <f>IF(Avropsblankett!$B46&gt;0,(IF(Avropsblankett!$C46=$A39,BK39,IF(Avropsblankett!$C46=$A40,BK40,IF(Avropsblankett!$C46=$A41,BK41,IF(Avropsblankett!$C46=$A42,BK42,0))))),0)</f>
        <v>0</v>
      </c>
      <c r="BL44" s="7">
        <f>IF(Avropsblankett!$B46&gt;0,Avropsblankett!$B46*IF(Avropsblankett!$D46=Avropsblankett!$AA$11,(IF(Avropsblankett!$C46=$A39,BL39,IF(Avropsblankett!$C46=$A40,BL40,IF(Avropsblankett!$C46=$A41,BL41,IF(Avropsblankett!$C46=$A42,BL42,0))))),0),0)</f>
        <v>0</v>
      </c>
      <c r="BM44" s="7">
        <f>IF(Avropsblankett!$B46&gt;0,Avropsblankett!$B46*IF(Avropsblankett!$D46=Avropsblankett!$AA$12,(IF(Avropsblankett!$C46=$A39,BM39,IF(Avropsblankett!$C46=$A40,BM40,IF(Avropsblankett!$C46=$A41,BM41,IF(Avropsblankett!$C46=$A42,BM42,0))))),0),0)</f>
        <v>0</v>
      </c>
      <c r="BN44" s="7">
        <f>IF(Avropsblankett!$B46&gt;0,Avropsblankett!$B46*IF(Avropsblankett!$D46=Avropsblankett!$AA$13,(IF(Avropsblankett!$C46=$A39,BN39,IF(Avropsblankett!$C46=$A40,BN40,IF(Avropsblankett!$C46=$A41,BN41,IF(Avropsblankett!$C46=$A42,BN42,0))))),0),0)</f>
        <v>0</v>
      </c>
      <c r="BO44" s="7">
        <f>IF(Avropsblankett!$B46&gt;0,Avropsblankett!$B46*IF(Avropsblankett!$E46=Avropsblankett!$AB$10,(IF(Avropsblankett!$C46=$A39,BO39,IF(Avropsblankett!$C46=$A40,BO40,IF(Avropsblankett!$C46=$A41,BO41,IF(Avropsblankett!$C46=$A42,BO42,0))))),0),0)</f>
        <v>0</v>
      </c>
      <c r="BP44" s="7">
        <f>IF(Avropsblankett!$B46&gt;0,Avropsblankett!$B46*IF(Avropsblankett!$F46=Avropsblankett!$AC$11,(IF(Avropsblankett!$C46=$A39,BP39,IF(Avropsblankett!$C46=$A40,BP40,IF(Avropsblankett!$C46=$A41,BP41,IF(Avropsblankett!$C46=$A42,BP42,0))))),0),0)</f>
        <v>0</v>
      </c>
      <c r="BQ44" s="7">
        <f>IF(Avropsblankett!$B46&gt;0,Avropsblankett!$B46*IF(Avropsblankett!$F46=Avropsblankett!$AC$12,(IF(Avropsblankett!$C46=$A39,BQ39,IF(Avropsblankett!$C46=$A40,BQ40,IF(Avropsblankett!$C46=$A41,BQ41,IF(Avropsblankett!$C46=$A42,BQ42,0))))),0),0)</f>
        <v>0</v>
      </c>
      <c r="BR44" s="7">
        <f>IF(Avropsblankett!$B46&gt;0,Avropsblankett!$B46*IF(Avropsblankett!$G46=Avropsblankett!$AD$11,(IF(Avropsblankett!$C46=$A39,BR39,IF(Avropsblankett!$C46=$A40,BR40,IF(Avropsblankett!$C46=$A41,BR41,IF(Avropsblankett!$C46=$A42,BR42,0))))),0),0)</f>
        <v>0</v>
      </c>
      <c r="BS44" s="7">
        <f>IF(Avropsblankett!$B46&gt;0,Avropsblankett!$B46*IF(Avropsblankett!$G46=Avropsblankett!$AD$12,(IF(Avropsblankett!$C46=$A39,BS39,IF(Avropsblankett!$C46=$A40,BS40,IF(Avropsblankett!$C46=$A41,BS41,IF(Avropsblankett!$C46=$A42,BS42,0))))),0),0)</f>
        <v>0</v>
      </c>
      <c r="BT44" s="7">
        <f>IF(Avropsblankett!$B46&gt;0,Avropsblankett!$B46*IF(Avropsblankett!$G46=Avropsblankett!$AD$13,(IF(Avropsblankett!$C46=$A39,BT39,IF(Avropsblankett!$C46=$A40,BT40,IF(Avropsblankett!$C46=$A41,BT41,IF(Avropsblankett!$C46=$A42,BT42,0))))),0),0)</f>
        <v>0</v>
      </c>
      <c r="BU44" s="7"/>
      <c r="BV44" s="7">
        <f>IF(Avropsblankett!$B46&gt;0,Avropsblankett!$B46*(IF(Avropsblankett!$C46=$A39,BV39,IF(Avropsblankett!$C46=$A40,BV40,IF(Avropsblankett!$C46=$A41,BV41,IF(Avropsblankett!$C46=$A42,BV42,0))))),0)</f>
        <v>0</v>
      </c>
      <c r="BW44" s="7">
        <f>IF(Avropsblankett!$B46&gt;0,(IF(Avropsblankett!$C46=$A39,BW39,IF(Avropsblankett!$C46=$A40,BW40,IF(Avropsblankett!$C46=$A41,BW41,IF(Avropsblankett!$C46=$A42,BW42,0))))),0)</f>
        <v>0</v>
      </c>
      <c r="BX44" s="7">
        <f>IF(Avropsblankett!$B46&gt;0,Avropsblankett!$B46*IF(Avropsblankett!$D46=Avropsblankett!$AA$11,(IF(Avropsblankett!$C46=$A39,BX39,IF(Avropsblankett!$C46=$A40,BX40,IF(Avropsblankett!$C46=$A41,BX41,IF(Avropsblankett!$C46=$A42,BX42,0))))),0),0)</f>
        <v>0</v>
      </c>
      <c r="BY44" s="7">
        <f>IF(Avropsblankett!$B46&gt;0,Avropsblankett!$B46*IF(Avropsblankett!$D46=Avropsblankett!$AA$12,(IF(Avropsblankett!$C46=$A39,BY39,IF(Avropsblankett!$C46=$A40,BY40,IF(Avropsblankett!$C46=$A41,BY41,IF(Avropsblankett!$C46=$A42,BY42,0))))),0),0)</f>
        <v>0</v>
      </c>
      <c r="BZ44" s="7">
        <f>IF(Avropsblankett!$B46&gt;0,Avropsblankett!$B46*IF(Avropsblankett!$D46=Avropsblankett!$AA$13,(IF(Avropsblankett!$C46=$A39,BZ39,IF(Avropsblankett!$C46=$A40,BZ40,IF(Avropsblankett!$C46=$A41,BZ41,IF(Avropsblankett!$C46=$A42,BZ42,0))))),0),0)</f>
        <v>0</v>
      </c>
      <c r="CA44" s="7">
        <f>IF(Avropsblankett!$B46&gt;0,Avropsblankett!$B46*IF(Avropsblankett!$E46=Avropsblankett!$AB$10,(IF(Avropsblankett!$C46=$A39,CA39,IF(Avropsblankett!$C46=$A40,CA40,IF(Avropsblankett!$C46=$A41,CA41,IF(Avropsblankett!$C46=$A42,CA42,0))))),0),0)</f>
        <v>0</v>
      </c>
      <c r="CB44" s="7">
        <f>IF(Avropsblankett!$B46&gt;0,Avropsblankett!$B46*IF(Avropsblankett!$F46=Avropsblankett!$AC$11,(IF(Avropsblankett!$C46=$A39,CB39,IF(Avropsblankett!$C46=$A40,CB40,IF(Avropsblankett!$C46=$A41,CB41,IF(Avropsblankett!$C46=$A42,CB42,0))))),0),0)</f>
        <v>0</v>
      </c>
      <c r="CC44" s="7">
        <f>IF(Avropsblankett!$B46&gt;0,Avropsblankett!$B46*IF(Avropsblankett!$F46=Avropsblankett!$AC$12,(IF(Avropsblankett!$C46=$A39,CC39,IF(Avropsblankett!$C46=$A40,CC40,IF(Avropsblankett!$C46=$A41,CC41,IF(Avropsblankett!$C46=$A42,CC42,0))))),0),0)</f>
        <v>0</v>
      </c>
      <c r="CD44" s="7">
        <f>IF(Avropsblankett!$B46&gt;0,Avropsblankett!$B46*IF(Avropsblankett!$G46=Avropsblankett!$AD$11,(IF(Avropsblankett!$C46=$A39,CD39,IF(Avropsblankett!$C46=$A40,CD40,IF(Avropsblankett!$C46=$A41,CD41,IF(Avropsblankett!$C46=$A42,CD42,0))))),0),0)</f>
        <v>0</v>
      </c>
      <c r="CE44" s="7">
        <f>IF(Avropsblankett!$B46&gt;0,Avropsblankett!$B46*IF(Avropsblankett!$G46=Avropsblankett!$AD$12,(IF(Avropsblankett!$C46=$A39,CE39,IF(Avropsblankett!$C46=$A40,CE40,IF(Avropsblankett!$C46=$A41,CE41,IF(Avropsblankett!$C46=$A42,CE42,0))))),0),0)</f>
        <v>0</v>
      </c>
      <c r="CF44" s="7">
        <f>IF(Avropsblankett!$B46&gt;0,Avropsblankett!$B46*IF(Avropsblankett!$G46=Avropsblankett!$AD$13,(IF(Avropsblankett!$C46=$A39,CF39,IF(Avropsblankett!$C46=$A40,CF40,IF(Avropsblankett!$C46=$A41,CF41,IF(Avropsblankett!$C46=$A42,CF42,0))))),0),0)</f>
        <v>0</v>
      </c>
      <c r="CI44" s="3" t="str">
        <f>IF(Avropsblankett!B46&gt;0,IF($Z$202=$B$184,C44,IF($Z$202=$C$184,O44,IF($Z$202=$D$184,AA44,IF($Z$202=$E$184,AM44,IF($Z$202=$F$184,AY44,IF($Z$202=$G$184,BK44,IF($Z$202=$H$184,BW44))))))),"")</f>
        <v/>
      </c>
      <c r="CJ44" s="16" t="str">
        <f>IF(Avropsblankett!B46&gt;0,IF($Z$202=$B$184,SUM(B44,D44:L44),IF($Z$202=$C$184,SUM(N44,P44:X44),IF($Z$202=$D$184,SUM(Z44,AB44:AJ44),IF($Z$202=$E$184,SUM(AL44,AN44:AV44),IF($Z$202=$F$184,SUM(AX44,AZ44:BH44),IF($Z$202=$G$184,SUM(BJ44,BL44:BT44),IF($Z$202=$H$184,SUM(BV44,BX44:CF44)))))))),"")</f>
        <v/>
      </c>
    </row>
    <row r="45" spans="1:88" x14ac:dyDescent="0.35">
      <c r="A45" s="28" t="s">
        <v>38</v>
      </c>
      <c r="B45" s="7">
        <f>IF(Avropsblankett!$B47&gt;0,Avropsblankett!$B47*(IF(Avropsblankett!$C47=$A39,B39,IF(Avropsblankett!$C47=$A40,B40,IF(Avropsblankett!$C47=$A41,B41,IF(Avropsblankett!$C47=$A42,B42,0))))),0)</f>
        <v>0</v>
      </c>
      <c r="C45" s="7">
        <f>IF(Avropsblankett!$B47&gt;0,(IF(Avropsblankett!$C47=$A39,C39,IF(Avropsblankett!$C47=$A40,C40,IF(Avropsblankett!$C47=$A41,C41,IF(Avropsblankett!$C47=$A42,C42,0))))),0)</f>
        <v>0</v>
      </c>
      <c r="D45" s="7">
        <f>IF(Avropsblankett!$B47&gt;0,Avropsblankett!$B47*IF(Avropsblankett!$D47=Avropsblankett!$AA$11,(IF(Avropsblankett!$C47=$A39,D39,IF(Avropsblankett!$C47=$A40,D40,IF(Avropsblankett!$C47=$A41,D41,IF(Avropsblankett!$C47=$A42,D42,0))))),0),0)</f>
        <v>0</v>
      </c>
      <c r="E45" s="7">
        <f>IF(Avropsblankett!$B47&gt;0,Avropsblankett!$B47*IF(Avropsblankett!$D47=Avropsblankett!$AA$12,(IF(Avropsblankett!$C47=$A39,E39,IF(Avropsblankett!$C47=$A40,E40,IF(Avropsblankett!$C47=$A41,E41,IF(Avropsblankett!$C47=$A42,E42,0))))),0),0)</f>
        <v>0</v>
      </c>
      <c r="F45" s="7">
        <f>IF(Avropsblankett!$B47&gt;0,Avropsblankett!$B47*IF(Avropsblankett!$D47=Avropsblankett!$AA$13,(IF(Avropsblankett!$C47=$A39,F39,IF(Avropsblankett!$C47=$A40,F40,IF(Avropsblankett!$C47=$A41,F41,IF(Avropsblankett!$C47=$A42,F42,0))))),0),0)</f>
        <v>0</v>
      </c>
      <c r="G45" s="7">
        <f>IF(Avropsblankett!$B47&gt;0,Avropsblankett!$B47*IF(Avropsblankett!$E47=Avropsblankett!$AB$10,(IF(Avropsblankett!$C47=$A39,G39,IF(Avropsblankett!$C47=$A40,G40,IF(Avropsblankett!$C47=$A41,G41,IF(Avropsblankett!$C47=$A42,G42,0))))),0),0)</f>
        <v>0</v>
      </c>
      <c r="H45" s="7">
        <f>IF(Avropsblankett!$B47&gt;0,Avropsblankett!$B47*IF(Avropsblankett!$F47=Avropsblankett!$AC$11,(IF(Avropsblankett!$C47=$A39,H39,IF(Avropsblankett!$C47=$A40,H40,IF(Avropsblankett!$C47=$A41,H41,IF(Avropsblankett!$C47=$A42,H42,0))))),0),0)</f>
        <v>0</v>
      </c>
      <c r="I45" s="7">
        <f>IF(Avropsblankett!$B47&gt;0,Avropsblankett!$B47*IF(Avropsblankett!$F47=Avropsblankett!$AC$12,(IF(Avropsblankett!$C47=$A39,I39,IF(Avropsblankett!$C47=$A40,I40,IF(Avropsblankett!$C47=$A41,I41,IF(Avropsblankett!$C47=$A42,I42,0))))),0),0)</f>
        <v>0</v>
      </c>
      <c r="J45" s="7">
        <f>IF(Avropsblankett!$B47&gt;0,Avropsblankett!$B47*IF(Avropsblankett!$G47=Avropsblankett!$AD$11,(IF(Avropsblankett!$C47=$A39,J39,IF(Avropsblankett!$C47=$A40,J40,IF(Avropsblankett!$C47=$A41,J41,IF(Avropsblankett!$C47=$A42,J42,0))))),0),0)</f>
        <v>0</v>
      </c>
      <c r="K45" s="7">
        <f>IF(Avropsblankett!$B47&gt;0,Avropsblankett!$B47*IF(Avropsblankett!$G47=Avropsblankett!$AD$12,(IF(Avropsblankett!$C47=$A39,K39,IF(Avropsblankett!$C47=$A40,K40,IF(Avropsblankett!$C47=$A41,K41,IF(Avropsblankett!$C47=$A42,K42,0))))),0),0)</f>
        <v>0</v>
      </c>
      <c r="L45" s="7">
        <f>IF(Avropsblankett!$B47&gt;0,Avropsblankett!$B47*IF(Avropsblankett!$G47=Avropsblankett!$AD$13,(IF(Avropsblankett!$C47=$A39,L39,IF(Avropsblankett!$C47=$A40,L40,IF(Avropsblankett!$C47=$A41,L41,IF(Avropsblankett!$C47=$A42,L42,0))))),0),0)</f>
        <v>0</v>
      </c>
      <c r="M45" s="7"/>
      <c r="N45" s="7">
        <f>IF(Avropsblankett!$B47&gt;0,Avropsblankett!$B47*(IF(Avropsblankett!$C47=$A39,N39,IF(Avropsblankett!$C47=$A40,N40,IF(Avropsblankett!$C47=$A41,N41,IF(Avropsblankett!$C47=$A42,N42,0))))),0)</f>
        <v>0</v>
      </c>
      <c r="O45" s="7">
        <f>IF(Avropsblankett!$B47&gt;0,(IF(Avropsblankett!$C47=$A39,O39,IF(Avropsblankett!$C47=$A40,O40,IF(Avropsblankett!$C47=$A41,O41,IF(Avropsblankett!$C47=$A42,O42,0))))),0)</f>
        <v>0</v>
      </c>
      <c r="P45" s="7">
        <f>IF(Avropsblankett!$B47&gt;0,Avropsblankett!$B47*IF(Avropsblankett!$D47=Avropsblankett!$AA$11,(IF(Avropsblankett!$C47=$A39,P39,IF(Avropsblankett!$C47=$A40,P40,IF(Avropsblankett!$C47=$A41,P41,IF(Avropsblankett!$C47=$A42,P42,0))))),0),0)</f>
        <v>0</v>
      </c>
      <c r="Q45" s="7">
        <f>IF(Avropsblankett!$B47&gt;0,Avropsblankett!$B47*IF(Avropsblankett!$D47=Avropsblankett!$AA$12,(IF(Avropsblankett!$C47=$A39,Q39,IF(Avropsblankett!$C47=$A40,Q40,IF(Avropsblankett!$C47=$A41,Q41,IF(Avropsblankett!$C47=$A42,Q42,0))))),0),0)</f>
        <v>0</v>
      </c>
      <c r="R45" s="7">
        <f>IF(Avropsblankett!$B47&gt;0,Avropsblankett!$B47*IF(Avropsblankett!$D47=Avropsblankett!$AA$13,(IF(Avropsblankett!$C47=$A39,R39,IF(Avropsblankett!$C47=$A40,R40,IF(Avropsblankett!$C47=$A41,R41,IF(Avropsblankett!$C47=$A42,R42,0))))),0),0)</f>
        <v>0</v>
      </c>
      <c r="S45" s="7">
        <f>IF(Avropsblankett!$B47&gt;0,Avropsblankett!$B47*IF(Avropsblankett!$E47=Avropsblankett!$AB$10,(IF(Avropsblankett!$C47=$A39,S39,IF(Avropsblankett!$C47=$A40,S40,IF(Avropsblankett!$C47=$A41,S41,IF(Avropsblankett!$C47=$A42,S42,0))))),0),0)</f>
        <v>0</v>
      </c>
      <c r="T45" s="7">
        <f>IF(Avropsblankett!$B47&gt;0,Avropsblankett!$B47*IF(Avropsblankett!$F47=Avropsblankett!$AC$11,(IF(Avropsblankett!$C47=$A39,T39,IF(Avropsblankett!$C47=$A40,T40,IF(Avropsblankett!$C47=$A41,T41,IF(Avropsblankett!$C47=$A42,T42,0))))),0),0)</f>
        <v>0</v>
      </c>
      <c r="U45" s="7">
        <f>IF(Avropsblankett!$B47&gt;0,Avropsblankett!$B47*IF(Avropsblankett!$F47=Avropsblankett!$AC$12,(IF(Avropsblankett!$C47=$A39,U39,IF(Avropsblankett!$C47=$A40,U40,IF(Avropsblankett!$C47=$A41,U41,IF(Avropsblankett!$C47=$A42,U42,0))))),0),0)</f>
        <v>0</v>
      </c>
      <c r="V45" s="7">
        <f>IF(Avropsblankett!$B47&gt;0,Avropsblankett!$B47*IF(Avropsblankett!$G47=Avropsblankett!$AD$11,(IF(Avropsblankett!$C47=$A39,V39,IF(Avropsblankett!$C47=$A40,V40,IF(Avropsblankett!$C47=$A41,V41,IF(Avropsblankett!$C47=$A42,V42,0))))),0),0)</f>
        <v>0</v>
      </c>
      <c r="W45" s="7">
        <f>IF(Avropsblankett!$B47&gt;0,Avropsblankett!$B47*IF(Avropsblankett!$G47=Avropsblankett!$AD$12,(IF(Avropsblankett!$C47=$A39,W39,IF(Avropsblankett!$C47=$A40,W40,IF(Avropsblankett!$C47=$A41,W41,IF(Avropsblankett!$C47=$A42,W42,0))))),0),0)</f>
        <v>0</v>
      </c>
      <c r="X45" s="7">
        <f>IF(Avropsblankett!$B47&gt;0,Avropsblankett!$B47*IF(Avropsblankett!$G47=Avropsblankett!$AD$13,(IF(Avropsblankett!$C47=$A39,X39,IF(Avropsblankett!$C47=$A40,X40,IF(Avropsblankett!$C47=$A41,X41,IF(Avropsblankett!$C47=$A42,X42,0))))),0),0)</f>
        <v>0</v>
      </c>
      <c r="Y45" s="7"/>
      <c r="Z45" s="7">
        <f>IF(Avropsblankett!$B47&gt;0,Avropsblankett!$B47*(IF(Avropsblankett!$C47=$A39,Z39,IF(Avropsblankett!$C47=$A40,Z40,IF(Avropsblankett!$C47=$A41,Z41,IF(Avropsblankett!$C47=$A42,Z42,0))))),0)</f>
        <v>0</v>
      </c>
      <c r="AA45" s="7">
        <f>IF(Avropsblankett!$B47&gt;0,(IF(Avropsblankett!$C47=$A39,AA39,IF(Avropsblankett!$C47=$A40,AA40,IF(Avropsblankett!$C47=$A41,AA41,IF(Avropsblankett!$C47=$A42,AA42,0))))),0)</f>
        <v>0</v>
      </c>
      <c r="AB45" s="7">
        <f>IF(Avropsblankett!$B47&gt;0,Avropsblankett!$B47*IF(Avropsblankett!$D47=Avropsblankett!$AA$11,(IF(Avropsblankett!$C47=$A39,AB39,IF(Avropsblankett!$C47=$A40,AB40,IF(Avropsblankett!$C47=$A41,AB41,IF(Avropsblankett!$C47=$A42,AB42,0))))),0),0)</f>
        <v>0</v>
      </c>
      <c r="AC45" s="7">
        <f>IF(Avropsblankett!$B47&gt;0,Avropsblankett!$B47*IF(Avropsblankett!$D47=Avropsblankett!$AA$12,(IF(Avropsblankett!$C47=$A39,AC39,IF(Avropsblankett!$C47=$A40,AC40,IF(Avropsblankett!$C47=$A41,AC41,IF(Avropsblankett!$C47=$A42,AC42,0))))),0),0)</f>
        <v>0</v>
      </c>
      <c r="AD45" s="7">
        <f>IF(Avropsblankett!$B47&gt;0,Avropsblankett!$B47*IF(Avropsblankett!$D47=Avropsblankett!$AA$13,(IF(Avropsblankett!$C47=$A39,AD39,IF(Avropsblankett!$C47=$A40,AD40,IF(Avropsblankett!$C47=$A41,AD41,IF(Avropsblankett!$C47=$A42,AD42,0))))),0),0)</f>
        <v>0</v>
      </c>
      <c r="AE45" s="7">
        <f>IF(Avropsblankett!$B47&gt;0,Avropsblankett!$B47*IF(Avropsblankett!$E47=Avropsblankett!$AB$10,(IF(Avropsblankett!$C47=$A39,AE39,IF(Avropsblankett!$C47=$A40,AE40,IF(Avropsblankett!$C47=$A41,AE41,IF(Avropsblankett!$C47=$A42,AE42,0))))),0),0)</f>
        <v>0</v>
      </c>
      <c r="AF45" s="7">
        <f>IF(Avropsblankett!$B47&gt;0,Avropsblankett!$B47*IF(Avropsblankett!$F47=Avropsblankett!$AC$11,(IF(Avropsblankett!$C47=$A39,AF39,IF(Avropsblankett!$C47=$A40,AF40,IF(Avropsblankett!$C47=$A41,AF41,IF(Avropsblankett!$C47=$A42,AF42,0))))),0),0)</f>
        <v>0</v>
      </c>
      <c r="AG45" s="7">
        <f>IF(Avropsblankett!$B47&gt;0,Avropsblankett!$B47*IF(Avropsblankett!$F47=Avropsblankett!$AC$12,(IF(Avropsblankett!$C47=$A39,AG39,IF(Avropsblankett!$C47=$A40,AG40,IF(Avropsblankett!$C47=$A41,AG41,IF(Avropsblankett!$C47=$A42,AG42,0))))),0),0)</f>
        <v>0</v>
      </c>
      <c r="AH45" s="7">
        <f>IF(Avropsblankett!$B47&gt;0,Avropsblankett!$B47*IF(Avropsblankett!$G47=Avropsblankett!$AD$11,(IF(Avropsblankett!$C47=$A39,AH39,IF(Avropsblankett!$C47=$A40,AH40,IF(Avropsblankett!$C47=$A41,AH41,IF(Avropsblankett!$C47=$A42,AH42,0))))),0),0)</f>
        <v>0</v>
      </c>
      <c r="AI45" s="7">
        <f>IF(Avropsblankett!$B47&gt;0,Avropsblankett!$B47*IF(Avropsblankett!$G47=Avropsblankett!$AD$12,(IF(Avropsblankett!$C47=$A39,AI39,IF(Avropsblankett!$C47=$A40,AI40,IF(Avropsblankett!$C47=$A41,AI41,IF(Avropsblankett!$C47=$A42,AI42,0))))),0),0)</f>
        <v>0</v>
      </c>
      <c r="AJ45" s="7">
        <f>IF(Avropsblankett!$B47&gt;0,Avropsblankett!$B47*IF(Avropsblankett!$G47=Avropsblankett!$AD$13,(IF(Avropsblankett!$C47=$A39,AJ39,IF(Avropsblankett!$C47=$A40,AJ40,IF(Avropsblankett!$C47=$A41,AJ41,IF(Avropsblankett!$C47=$A42,AJ42,0))))),0),0)</f>
        <v>0</v>
      </c>
      <c r="AL45" s="7">
        <f>IF(Avropsblankett!$B47&gt;0,Avropsblankett!$B47*(IF(Avropsblankett!$C47=$A39,AL39,IF(Avropsblankett!$C47=$A40,AL40,IF(Avropsblankett!$C47=$A41,AL41,IF(Avropsblankett!$C47=$A42,AL42,0))))),0)</f>
        <v>0</v>
      </c>
      <c r="AM45" s="7">
        <f>IF(Avropsblankett!$B47&gt;0,(IF(Avropsblankett!$C47=$A39,AM39,IF(Avropsblankett!$C47=$A40,AM40,IF(Avropsblankett!$C47=$A41,AM41,IF(Avropsblankett!$C47=$A42,AM42,0))))),0)</f>
        <v>0</v>
      </c>
      <c r="AN45" s="7">
        <f>IF(Avropsblankett!$B47&gt;0,Avropsblankett!$B47*IF(Avropsblankett!$D47=Avropsblankett!$AA$11,(IF(Avropsblankett!$C47=$A39,AN39,IF(Avropsblankett!$C47=$A40,AN40,IF(Avropsblankett!$C47=$A41,AN41,IF(Avropsblankett!$C47=$A42,AN42,0))))),0),0)</f>
        <v>0</v>
      </c>
      <c r="AO45" s="7">
        <f>IF(Avropsblankett!$B47&gt;0,Avropsblankett!$B47*IF(Avropsblankett!$D47=Avropsblankett!$AA$12,(IF(Avropsblankett!$C47=$A39,AO39,IF(Avropsblankett!$C47=$A40,AO40,IF(Avropsblankett!$C47=$A41,AO41,IF(Avropsblankett!$C47=$A42,AO42,0))))),0),0)</f>
        <v>0</v>
      </c>
      <c r="AP45" s="7">
        <f>IF(Avropsblankett!$B47&gt;0,Avropsblankett!$B47*IF(Avropsblankett!$D47=Avropsblankett!$AA$13,(IF(Avropsblankett!$C47=$A39,AP39,IF(Avropsblankett!$C47=$A40,AP40,IF(Avropsblankett!$C47=$A41,AP41,IF(Avropsblankett!$C47=$A42,AP42,0))))),0),0)</f>
        <v>0</v>
      </c>
      <c r="AQ45" s="7">
        <f>IF(Avropsblankett!$B47&gt;0,Avropsblankett!$B47*IF(Avropsblankett!$E47=Avropsblankett!$AB$10,(IF(Avropsblankett!$C47=$A39,AQ39,IF(Avropsblankett!$C47=$A40,AQ40,IF(Avropsblankett!$C47=$A41,AQ41,IF(Avropsblankett!$C47=$A42,AQ42,0))))),0),0)</f>
        <v>0</v>
      </c>
      <c r="AR45" s="7">
        <f>IF(Avropsblankett!$B47&gt;0,Avropsblankett!$B47*IF(Avropsblankett!$F47=Avropsblankett!$AC$11,(IF(Avropsblankett!$C47=$A39,AR39,IF(Avropsblankett!$C47=$A40,AR40,IF(Avropsblankett!$C47=$A41,AR41,IF(Avropsblankett!$C47=$A42,AR42,0))))),0),0)</f>
        <v>0</v>
      </c>
      <c r="AS45" s="7">
        <f>IF(Avropsblankett!$B47&gt;0,Avropsblankett!$B47*IF(Avropsblankett!$F47=Avropsblankett!$AC$12,(IF(Avropsblankett!$C47=$A39,AS39,IF(Avropsblankett!$C47=$A40,AS40,IF(Avropsblankett!$C47=$A41,AS41,IF(Avropsblankett!$C47=$A42,AS42,0))))),0),0)</f>
        <v>0</v>
      </c>
      <c r="AT45" s="7">
        <f>IF(Avropsblankett!$B47&gt;0,Avropsblankett!$B47*IF(Avropsblankett!$G47=Avropsblankett!$AD$11,(IF(Avropsblankett!$C47=$A39,AT39,IF(Avropsblankett!$C47=$A40,AT40,IF(Avropsblankett!$C47=$A41,AT41,IF(Avropsblankett!$C47=$A42,AT42,0))))),0),0)</f>
        <v>0</v>
      </c>
      <c r="AU45" s="7">
        <f>IF(Avropsblankett!$B47&gt;0,Avropsblankett!$B47*IF(Avropsblankett!$G47=Avropsblankett!$AD$12,(IF(Avropsblankett!$C47=$A39,AU39,IF(Avropsblankett!$C47=$A40,AU40,IF(Avropsblankett!$C47=$A41,AU41,IF(Avropsblankett!$C47=$A42,AU42,0))))),0),0)</f>
        <v>0</v>
      </c>
      <c r="AV45" s="7">
        <f>IF(Avropsblankett!$B47&gt;0,Avropsblankett!$B47*IF(Avropsblankett!$G47=Avropsblankett!$AD$13,(IF(Avropsblankett!$C47=$A39,AV39,IF(Avropsblankett!$C47=$A40,AV40,IF(Avropsblankett!$C47=$A41,AV41,IF(Avropsblankett!$C47=$A42,AV42,0))))),0),0)</f>
        <v>0</v>
      </c>
      <c r="AW45" s="7"/>
      <c r="AX45" s="7">
        <f>IF(Avropsblankett!$B47&gt;0,Avropsblankett!$B47*(IF(Avropsblankett!$C47=$A39,AX39,IF(Avropsblankett!$C47=$A40,AX40,IF(Avropsblankett!$C47=$A41,AX41,IF(Avropsblankett!$C47=$A42,AX42,0))))),0)</f>
        <v>0</v>
      </c>
      <c r="AY45" s="7">
        <f>IF(Avropsblankett!$B47&gt;0,(IF(Avropsblankett!$C47=$A39,AY39,IF(Avropsblankett!$C47=$A40,AY40,IF(Avropsblankett!$C47=$A41,AY41,IF(Avropsblankett!$C47=$A42,AY42,0))))),0)</f>
        <v>0</v>
      </c>
      <c r="AZ45" s="7">
        <f>IF(Avropsblankett!$B47&gt;0,Avropsblankett!$B47*IF(Avropsblankett!$D47=Avropsblankett!$AA$11,(IF(Avropsblankett!$C47=$A39,AZ39,IF(Avropsblankett!$C47=$A40,AZ40,IF(Avropsblankett!$C47=$A41,AZ41,IF(Avropsblankett!$C47=$A42,AZ42,0))))),0),0)</f>
        <v>0</v>
      </c>
      <c r="BA45" s="7">
        <f>IF(Avropsblankett!$B47&gt;0,Avropsblankett!$B47*IF(Avropsblankett!$D47=Avropsblankett!$AA$12,(IF(Avropsblankett!$C47=$A39,BA39,IF(Avropsblankett!$C47=$A40,BA40,IF(Avropsblankett!$C47=$A41,BA41,IF(Avropsblankett!$C47=$A42,BA42,0))))),0),0)</f>
        <v>0</v>
      </c>
      <c r="BB45" s="7">
        <f>IF(Avropsblankett!$B47&gt;0,Avropsblankett!$B47*IF(Avropsblankett!$D47=Avropsblankett!$AA$13,(IF(Avropsblankett!$C47=$A39,BB39,IF(Avropsblankett!$C47=$A40,BB40,IF(Avropsblankett!$C47=$A41,BB41,IF(Avropsblankett!$C47=$A42,BB42,0))))),0),0)</f>
        <v>0</v>
      </c>
      <c r="BC45" s="7">
        <f>IF(Avropsblankett!$B47&gt;0,Avropsblankett!$B47*IF(Avropsblankett!$E47=Avropsblankett!$AB$10,(IF(Avropsblankett!$C47=$A39,BC39,IF(Avropsblankett!$C47=$A40,BC40,IF(Avropsblankett!$C47=$A41,BC41,IF(Avropsblankett!$C47=$A42,BC42,0))))),0),0)</f>
        <v>0</v>
      </c>
      <c r="BD45" s="7">
        <f>IF(Avropsblankett!$B47&gt;0,Avropsblankett!$B47*IF(Avropsblankett!$F47=Avropsblankett!$AC$11,(IF(Avropsblankett!$C47=$A39,BD39,IF(Avropsblankett!$C47=$A40,BD40,IF(Avropsblankett!$C47=$A41,BD41,IF(Avropsblankett!$C47=$A42,BD42,0))))),0),0)</f>
        <v>0</v>
      </c>
      <c r="BE45" s="7">
        <f>IF(Avropsblankett!$B47&gt;0,Avropsblankett!$B47*IF(Avropsblankett!$F47=Avropsblankett!$AC$12,(IF(Avropsblankett!$C47=$A39,BE39,IF(Avropsblankett!$C47=$A40,BE40,IF(Avropsblankett!$C47=$A41,BE41,IF(Avropsblankett!$C47=$A42,BE42,0))))),0),0)</f>
        <v>0</v>
      </c>
      <c r="BF45" s="7">
        <f>IF(Avropsblankett!$B47&gt;0,Avropsblankett!$B47*IF(Avropsblankett!$G47=Avropsblankett!$AD$11,(IF(Avropsblankett!$C47=$A39,BF39,IF(Avropsblankett!$C47=$A40,BF40,IF(Avropsblankett!$C47=$A41,BF41,IF(Avropsblankett!$C47=$A42,BF42,0))))),0),0)</f>
        <v>0</v>
      </c>
      <c r="BG45" s="7">
        <f>IF(Avropsblankett!$B47&gt;0,Avropsblankett!$B47*IF(Avropsblankett!$G47=Avropsblankett!$AD$12,(IF(Avropsblankett!$C47=$A39,BG39,IF(Avropsblankett!$C47=$A40,BG40,IF(Avropsblankett!$C47=$A41,BG41,IF(Avropsblankett!$C47=$A42,BG42,0))))),0),0)</f>
        <v>0</v>
      </c>
      <c r="BH45" s="7">
        <f>IF(Avropsblankett!$B47&gt;0,Avropsblankett!$B47*IF(Avropsblankett!$G47=Avropsblankett!$AD$13,(IF(Avropsblankett!$C47=$A39,BH39,IF(Avropsblankett!$C47=$A40,BH40,IF(Avropsblankett!$C47=$A41,BH41,IF(Avropsblankett!$C47=$A42,BH42,0))))),0),0)</f>
        <v>0</v>
      </c>
      <c r="BI45" s="7"/>
      <c r="BJ45" s="7">
        <f>IF(Avropsblankett!$B47&gt;0,Avropsblankett!$B47*(IF(Avropsblankett!$C47=$A39,BJ39,IF(Avropsblankett!$C47=$A40,BJ40,IF(Avropsblankett!$C47=$A41,BJ41,IF(Avropsblankett!$C47=$A42,BJ42,0))))),0)</f>
        <v>0</v>
      </c>
      <c r="BK45" s="7">
        <f>IF(Avropsblankett!$B47&gt;0,(IF(Avropsblankett!$C47=$A39,BK39,IF(Avropsblankett!$C47=$A40,BK40,IF(Avropsblankett!$C47=$A41,BK41,IF(Avropsblankett!$C47=$A42,BK42,0))))),0)</f>
        <v>0</v>
      </c>
      <c r="BL45" s="7">
        <f>IF(Avropsblankett!$B47&gt;0,Avropsblankett!$B47*IF(Avropsblankett!$D47=Avropsblankett!$AA$11,(IF(Avropsblankett!$C47=$A39,BL39,IF(Avropsblankett!$C47=$A40,BL40,IF(Avropsblankett!$C47=$A41,BL41,IF(Avropsblankett!$C47=$A42,BL42,0))))),0),0)</f>
        <v>0</v>
      </c>
      <c r="BM45" s="7">
        <f>IF(Avropsblankett!$B47&gt;0,Avropsblankett!$B47*IF(Avropsblankett!$D47=Avropsblankett!$AA$12,(IF(Avropsblankett!$C47=$A39,BM39,IF(Avropsblankett!$C47=$A40,BM40,IF(Avropsblankett!$C47=$A41,BM41,IF(Avropsblankett!$C47=$A42,BM42,0))))),0),0)</f>
        <v>0</v>
      </c>
      <c r="BN45" s="7">
        <f>IF(Avropsblankett!$B47&gt;0,Avropsblankett!$B47*IF(Avropsblankett!$D47=Avropsblankett!$AA$13,(IF(Avropsblankett!$C47=$A39,BN39,IF(Avropsblankett!$C47=$A40,BN40,IF(Avropsblankett!$C47=$A41,BN41,IF(Avropsblankett!$C47=$A42,BN42,0))))),0),0)</f>
        <v>0</v>
      </c>
      <c r="BO45" s="7">
        <f>IF(Avropsblankett!$B47&gt;0,Avropsblankett!$B47*IF(Avropsblankett!$E47=Avropsblankett!$AB$10,(IF(Avropsblankett!$C47=$A39,BO39,IF(Avropsblankett!$C47=$A40,BO40,IF(Avropsblankett!$C47=$A41,BO41,IF(Avropsblankett!$C47=$A42,BO42,0))))),0),0)</f>
        <v>0</v>
      </c>
      <c r="BP45" s="7">
        <f>IF(Avropsblankett!$B47&gt;0,Avropsblankett!$B47*IF(Avropsblankett!$F47=Avropsblankett!$AC$11,(IF(Avropsblankett!$C47=$A39,BP39,IF(Avropsblankett!$C47=$A40,BP40,IF(Avropsblankett!$C47=$A41,BP41,IF(Avropsblankett!$C47=$A42,BP42,0))))),0),0)</f>
        <v>0</v>
      </c>
      <c r="BQ45" s="7">
        <f>IF(Avropsblankett!$B47&gt;0,Avropsblankett!$B47*IF(Avropsblankett!$F47=Avropsblankett!$AC$12,(IF(Avropsblankett!$C47=$A39,BQ39,IF(Avropsblankett!$C47=$A40,BQ40,IF(Avropsblankett!$C47=$A41,BQ41,IF(Avropsblankett!$C47=$A42,BQ42,0))))),0),0)</f>
        <v>0</v>
      </c>
      <c r="BR45" s="7">
        <f>IF(Avropsblankett!$B47&gt;0,Avropsblankett!$B47*IF(Avropsblankett!$G47=Avropsblankett!$AD$11,(IF(Avropsblankett!$C47=$A39,BR39,IF(Avropsblankett!$C47=$A40,BR40,IF(Avropsblankett!$C47=$A41,BR41,IF(Avropsblankett!$C47=$A42,BR42,0))))),0),0)</f>
        <v>0</v>
      </c>
      <c r="BS45" s="7">
        <f>IF(Avropsblankett!$B47&gt;0,Avropsblankett!$B47*IF(Avropsblankett!$G47=Avropsblankett!$AD$12,(IF(Avropsblankett!$C47=$A39,BS39,IF(Avropsblankett!$C47=$A40,BS40,IF(Avropsblankett!$C47=$A41,BS41,IF(Avropsblankett!$C47=$A42,BS42,0))))),0),0)</f>
        <v>0</v>
      </c>
      <c r="BT45" s="7">
        <f>IF(Avropsblankett!$B47&gt;0,Avropsblankett!$B47*IF(Avropsblankett!$G47=Avropsblankett!$AD$13,(IF(Avropsblankett!$C47=$A39,BT39,IF(Avropsblankett!$C47=$A40,BT40,IF(Avropsblankett!$C47=$A41,BT41,IF(Avropsblankett!$C47=$A42,BT42,0))))),0),0)</f>
        <v>0</v>
      </c>
      <c r="BU45" s="7"/>
      <c r="BV45" s="7">
        <f>IF(Avropsblankett!$B47&gt;0,Avropsblankett!$B47*(IF(Avropsblankett!$C47=$A39,BV39,IF(Avropsblankett!$C47=$A40,BV40,IF(Avropsblankett!$C47=$A41,BV41,IF(Avropsblankett!$C47=$A42,BV42,0))))),0)</f>
        <v>0</v>
      </c>
      <c r="BW45" s="7">
        <f>IF(Avropsblankett!$B47&gt;0,(IF(Avropsblankett!$C47=$A39,BW39,IF(Avropsblankett!$C47=$A40,BW40,IF(Avropsblankett!$C47=$A41,BW41,IF(Avropsblankett!$C47=$A42,BW42,0))))),0)</f>
        <v>0</v>
      </c>
      <c r="BX45" s="7">
        <f>IF(Avropsblankett!$B47&gt;0,Avropsblankett!$B47*IF(Avropsblankett!$D47=Avropsblankett!$AA$11,(IF(Avropsblankett!$C47=$A39,BX39,IF(Avropsblankett!$C47=$A40,BX40,IF(Avropsblankett!$C47=$A41,BX41,IF(Avropsblankett!$C47=$A42,BX42,0))))),0),0)</f>
        <v>0</v>
      </c>
      <c r="BY45" s="7">
        <f>IF(Avropsblankett!$B47&gt;0,Avropsblankett!$B47*IF(Avropsblankett!$D47=Avropsblankett!$AA$12,(IF(Avropsblankett!$C47=$A39,BY39,IF(Avropsblankett!$C47=$A40,BY40,IF(Avropsblankett!$C47=$A41,BY41,IF(Avropsblankett!$C47=$A42,BY42,0))))),0),0)</f>
        <v>0</v>
      </c>
      <c r="BZ45" s="7">
        <f>IF(Avropsblankett!$B47&gt;0,Avropsblankett!$B47*IF(Avropsblankett!$D47=Avropsblankett!$AA$13,(IF(Avropsblankett!$C47=$A39,BZ39,IF(Avropsblankett!$C47=$A40,BZ40,IF(Avropsblankett!$C47=$A41,BZ41,IF(Avropsblankett!$C47=$A42,BZ42,0))))),0),0)</f>
        <v>0</v>
      </c>
      <c r="CA45" s="7">
        <f>IF(Avropsblankett!$B47&gt;0,Avropsblankett!$B47*IF(Avropsblankett!$E47=Avropsblankett!$AB$10,(IF(Avropsblankett!$C47=$A39,CA39,IF(Avropsblankett!$C47=$A40,CA40,IF(Avropsblankett!$C47=$A41,CA41,IF(Avropsblankett!$C47=$A42,CA42,0))))),0),0)</f>
        <v>0</v>
      </c>
      <c r="CB45" s="7">
        <f>IF(Avropsblankett!$B47&gt;0,Avropsblankett!$B47*IF(Avropsblankett!$F47=Avropsblankett!$AC$11,(IF(Avropsblankett!$C47=$A39,CB39,IF(Avropsblankett!$C47=$A40,CB40,IF(Avropsblankett!$C47=$A41,CB41,IF(Avropsblankett!$C47=$A42,CB42,0))))),0),0)</f>
        <v>0</v>
      </c>
      <c r="CC45" s="7">
        <f>IF(Avropsblankett!$B47&gt;0,Avropsblankett!$B47*IF(Avropsblankett!$F47=Avropsblankett!$AC$12,(IF(Avropsblankett!$C47=$A39,CC39,IF(Avropsblankett!$C47=$A40,CC40,IF(Avropsblankett!$C47=$A41,CC41,IF(Avropsblankett!$C47=$A42,CC42,0))))),0),0)</f>
        <v>0</v>
      </c>
      <c r="CD45" s="7">
        <f>IF(Avropsblankett!$B47&gt;0,Avropsblankett!$B47*IF(Avropsblankett!$G47=Avropsblankett!$AD$11,(IF(Avropsblankett!$C47=$A39,CD39,IF(Avropsblankett!$C47=$A40,CD40,IF(Avropsblankett!$C47=$A41,CD41,IF(Avropsblankett!$C47=$A42,CD42,0))))),0),0)</f>
        <v>0</v>
      </c>
      <c r="CE45" s="7">
        <f>IF(Avropsblankett!$B47&gt;0,Avropsblankett!$B47*IF(Avropsblankett!$G47=Avropsblankett!$AD$12,(IF(Avropsblankett!$C47=$A39,CE39,IF(Avropsblankett!$C47=$A40,CE40,IF(Avropsblankett!$C47=$A41,CE41,IF(Avropsblankett!$C47=$A42,CE42,0))))),0),0)</f>
        <v>0</v>
      </c>
      <c r="CF45" s="7">
        <f>IF(Avropsblankett!$B47&gt;0,Avropsblankett!$B47*IF(Avropsblankett!$G47=Avropsblankett!$AD$13,(IF(Avropsblankett!$C47=$A39,CF39,IF(Avropsblankett!$C47=$A40,CF40,IF(Avropsblankett!$C47=$A41,CF41,IF(Avropsblankett!$C47=$A42,CF42,0))))),0),0)</f>
        <v>0</v>
      </c>
      <c r="CI45" s="3" t="str">
        <f>IF(Avropsblankett!B47&gt;0,IF($Z$202=$B$184,C45,IF($Z$202=$C$184,O45,IF($Z$202=$D$184,AA45,IF($Z$202=$E$184,AM45,IF($Z$202=$F$184,AY45,IF($Z$202=$G$184,BK45,IF($Z$202=$H$184,BW45))))))),"")</f>
        <v/>
      </c>
      <c r="CJ45" s="16" t="str">
        <f>IF(Avropsblankett!B47&gt;0,IF($Z$202=$B$184,SUM(B45,D45:L45),IF($Z$202=$C$184,SUM(N45,P45:X45),IF($Z$202=$D$184,SUM(Z45,AB45:AJ45),IF($Z$202=$E$184,SUM(AL45,AN45:AV45),IF($Z$202=$F$184,SUM(AX45,AZ45:BH45),IF($Z$202=$G$184,SUM(BJ45,BL45:BT45),IF($Z$202=$H$184,SUM(BV45,BX45:CF45)))))))),"")</f>
        <v/>
      </c>
    </row>
    <row r="46" spans="1:88" x14ac:dyDescent="0.35">
      <c r="A46" s="28" t="s">
        <v>52</v>
      </c>
      <c r="B46" s="7">
        <f>IF(Avropsblankett!$B48&gt;0,Avropsblankett!$B48*(IF(Avropsblankett!$C48=$A39,B39,IF(Avropsblankett!$C48=$A40,B40,IF(Avropsblankett!$C48=$A41,B41,IF(Avropsblankett!$C48=$A42,B42,0))))),0)</f>
        <v>0</v>
      </c>
      <c r="C46" s="7">
        <f>IF(Avropsblankett!$B48&gt;0,(IF(Avropsblankett!$C48=$A39,C39,IF(Avropsblankett!$C48=$A40,C40,IF(Avropsblankett!$C48=$A41,C41,IF(Avropsblankett!$C48=$A42,C42,0))))),0)</f>
        <v>0</v>
      </c>
      <c r="D46" s="7">
        <f>IF(Avropsblankett!$B48&gt;0,Avropsblankett!$B48*IF(Avropsblankett!$D48=Avropsblankett!$AA$11,(IF(Avropsblankett!$C48=$A39,D39,IF(Avropsblankett!$C48=$A40,D40,IF(Avropsblankett!$C48=$A41,D41,IF(Avropsblankett!$C48=$A42,D42,0))))),0),0)</f>
        <v>0</v>
      </c>
      <c r="E46" s="7">
        <f>IF(Avropsblankett!$B48&gt;0,Avropsblankett!$B48*IF(Avropsblankett!$D48=Avropsblankett!$AA$12,(IF(Avropsblankett!$C48=$A39,E39,IF(Avropsblankett!$C48=$A40,E40,IF(Avropsblankett!$C48=$A41,E41,IF(Avropsblankett!$C48=$A42,E42,0))))),0),0)</f>
        <v>0</v>
      </c>
      <c r="F46" s="7">
        <f>IF(Avropsblankett!$B48&gt;0,Avropsblankett!$B48*IF(Avropsblankett!$D48=Avropsblankett!$AA$13,(IF(Avropsblankett!$C48=$A39,F39,IF(Avropsblankett!$C48=$A40,F40,IF(Avropsblankett!$C48=$A41,F41,IF(Avropsblankett!$C48=$A42,F42,0))))),0),0)</f>
        <v>0</v>
      </c>
      <c r="G46" s="7">
        <f>IF(Avropsblankett!$B48&gt;0,Avropsblankett!$B48*IF(Avropsblankett!$E48=Avropsblankett!$AB$10,(IF(Avropsblankett!$C48=$A39,G39,IF(Avropsblankett!$C48=$A40,G40,IF(Avropsblankett!$C48=$A41,G41,IF(Avropsblankett!$C48=$A42,G42,0))))),0),0)</f>
        <v>0</v>
      </c>
      <c r="H46" s="7">
        <f>IF(Avropsblankett!$B48&gt;0,Avropsblankett!$B48*IF(Avropsblankett!$F48=Avropsblankett!$AC$11,(IF(Avropsblankett!$C48=$A39,H39,IF(Avropsblankett!$C48=$A40,H40,IF(Avropsblankett!$C48=$A41,H41,IF(Avropsblankett!$C48=$A42,H42,0))))),0),0)</f>
        <v>0</v>
      </c>
      <c r="I46" s="7">
        <f>IF(Avropsblankett!$B48&gt;0,Avropsblankett!$B48*IF(Avropsblankett!$F48=Avropsblankett!$AC$12,(IF(Avropsblankett!$C48=$A39,I39,IF(Avropsblankett!$C48=$A40,I40,IF(Avropsblankett!$C48=$A41,I41,IF(Avropsblankett!$C48=$A42,I42,0))))),0),0)</f>
        <v>0</v>
      </c>
      <c r="J46" s="7">
        <f>IF(Avropsblankett!$B48&gt;0,Avropsblankett!$B48*IF(Avropsblankett!$G48=Avropsblankett!$AD$11,(IF(Avropsblankett!$C48=$A39,J39,IF(Avropsblankett!$C48=$A40,J40,IF(Avropsblankett!$C48=$A41,J41,IF(Avropsblankett!$C48=$A42,J42,0))))),0),0)</f>
        <v>0</v>
      </c>
      <c r="K46" s="7">
        <f>IF(Avropsblankett!$B48&gt;0,Avropsblankett!$B48*IF(Avropsblankett!$G48=Avropsblankett!$AD$12,(IF(Avropsblankett!$C48=$A39,K39,IF(Avropsblankett!$C48=$A40,K40,IF(Avropsblankett!$C48=$A41,K41,IF(Avropsblankett!$C48=$A42,K42,0))))),0),0)</f>
        <v>0</v>
      </c>
      <c r="L46" s="7">
        <f>IF(Avropsblankett!$B48&gt;0,Avropsblankett!$B48*IF(Avropsblankett!$G48=Avropsblankett!$AD$13,(IF(Avropsblankett!$C48=$A39,L39,IF(Avropsblankett!$C48=$A40,L40,IF(Avropsblankett!$C48=$A41,L41,IF(Avropsblankett!$C48=$A42,L42,0))))),0),0)</f>
        <v>0</v>
      </c>
      <c r="M46" s="7"/>
      <c r="N46" s="7">
        <f>IF(Avropsblankett!$B48&gt;0,Avropsblankett!$B48*(IF(Avropsblankett!$C48=$A39,N39,IF(Avropsblankett!$C48=$A40,N40,IF(Avropsblankett!$C48=$A41,N41,IF(Avropsblankett!$C48=$A42,N42,0))))),0)</f>
        <v>0</v>
      </c>
      <c r="O46" s="7">
        <f>IF(Avropsblankett!$B48&gt;0,(IF(Avropsblankett!$C48=$A39,O39,IF(Avropsblankett!$C48=$A40,O40,IF(Avropsblankett!$C48=$A41,O41,IF(Avropsblankett!$C48=$A42,O42,0))))),0)</f>
        <v>0</v>
      </c>
      <c r="P46" s="7">
        <f>IF(Avropsblankett!$B48&gt;0,Avropsblankett!$B48*IF(Avropsblankett!$D48=Avropsblankett!$AA$11,(IF(Avropsblankett!$C48=$A39,P39,IF(Avropsblankett!$C48=$A40,P40,IF(Avropsblankett!$C48=$A41,P41,IF(Avropsblankett!$C48=$A42,P42,0))))),0),0)</f>
        <v>0</v>
      </c>
      <c r="Q46" s="7">
        <f>IF(Avropsblankett!$B48&gt;0,Avropsblankett!$B48*IF(Avropsblankett!$D48=Avropsblankett!$AA$12,(IF(Avropsblankett!$C48=$A39,Q39,IF(Avropsblankett!$C48=$A40,Q40,IF(Avropsblankett!$C48=$A41,Q41,IF(Avropsblankett!$C48=$A42,Q42,0))))),0),0)</f>
        <v>0</v>
      </c>
      <c r="R46" s="7">
        <f>IF(Avropsblankett!$B48&gt;0,Avropsblankett!$B48*IF(Avropsblankett!$D48=Avropsblankett!$AA$13,(IF(Avropsblankett!$C48=$A39,R39,IF(Avropsblankett!$C48=$A40,R40,IF(Avropsblankett!$C48=$A41,R41,IF(Avropsblankett!$C48=$A42,R42,0))))),0),0)</f>
        <v>0</v>
      </c>
      <c r="S46" s="7">
        <f>IF(Avropsblankett!$B48&gt;0,Avropsblankett!$B48*IF(Avropsblankett!$E48=Avropsblankett!$AB$10,(IF(Avropsblankett!$C48=$A39,S39,IF(Avropsblankett!$C48=$A40,S40,IF(Avropsblankett!$C48=$A41,S41,IF(Avropsblankett!$C48=$A42,S42,0))))),0),0)</f>
        <v>0</v>
      </c>
      <c r="T46" s="7">
        <f>IF(Avropsblankett!$B48&gt;0,Avropsblankett!$B48*IF(Avropsblankett!$F48=Avropsblankett!$AC$11,(IF(Avropsblankett!$C48=$A39,T39,IF(Avropsblankett!$C48=$A40,T40,IF(Avropsblankett!$C48=$A41,T41,IF(Avropsblankett!$C48=$A42,T42,0))))),0),0)</f>
        <v>0</v>
      </c>
      <c r="U46" s="7">
        <f>IF(Avropsblankett!$B48&gt;0,Avropsblankett!$B48*IF(Avropsblankett!$F48=Avropsblankett!$AC$12,(IF(Avropsblankett!$C48=$A39,U39,IF(Avropsblankett!$C48=$A40,U40,IF(Avropsblankett!$C48=$A41,U41,IF(Avropsblankett!$C48=$A42,U42,0))))),0),0)</f>
        <v>0</v>
      </c>
      <c r="V46" s="7">
        <f>IF(Avropsblankett!$B48&gt;0,Avropsblankett!$B48*IF(Avropsblankett!$G48=Avropsblankett!$AD$11,(IF(Avropsblankett!$C48=$A39,V39,IF(Avropsblankett!$C48=$A40,V40,IF(Avropsblankett!$C48=$A41,V41,IF(Avropsblankett!$C48=$A42,V42,0))))),0),0)</f>
        <v>0</v>
      </c>
      <c r="W46" s="7">
        <f>IF(Avropsblankett!$B48&gt;0,Avropsblankett!$B48*IF(Avropsblankett!$G48=Avropsblankett!$AD$12,(IF(Avropsblankett!$C48=$A39,W39,IF(Avropsblankett!$C48=$A40,W40,IF(Avropsblankett!$C48=$A41,W41,IF(Avropsblankett!$C48=$A42,W42,0))))),0),0)</f>
        <v>0</v>
      </c>
      <c r="X46" s="7">
        <f>IF(Avropsblankett!$B48&gt;0,Avropsblankett!$B48*IF(Avropsblankett!$G48=Avropsblankett!$AD$13,(IF(Avropsblankett!$C48=$A39,X39,IF(Avropsblankett!$C48=$A40,X40,IF(Avropsblankett!$C48=$A41,X41,IF(Avropsblankett!$C48=$A42,X42,0))))),0),0)</f>
        <v>0</v>
      </c>
      <c r="Y46" s="7"/>
      <c r="Z46" s="7">
        <f>IF(Avropsblankett!$B48&gt;0,Avropsblankett!$B48*(IF(Avropsblankett!$C48=$A39,Z39,IF(Avropsblankett!$C48=$A40,Z40,IF(Avropsblankett!$C48=$A41,Z41,IF(Avropsblankett!$C48=$A42,Z42,0))))),0)</f>
        <v>0</v>
      </c>
      <c r="AA46" s="7">
        <f>IF(Avropsblankett!$B48&gt;0,(IF(Avropsblankett!$C48=$A39,AA39,IF(Avropsblankett!$C48=$A40,AA40,IF(Avropsblankett!$C48=$A41,AA41,IF(Avropsblankett!$C48=$A42,AA42,0))))),0)</f>
        <v>0</v>
      </c>
      <c r="AB46" s="7">
        <f>IF(Avropsblankett!$B48&gt;0,Avropsblankett!$B48*IF(Avropsblankett!$D48=Avropsblankett!$AA$11,(IF(Avropsblankett!$C48=$A39,AB39,IF(Avropsblankett!$C48=$A40,AB40,IF(Avropsblankett!$C48=$A41,AB41,IF(Avropsblankett!$C48=$A42,AB42,0))))),0),0)</f>
        <v>0</v>
      </c>
      <c r="AC46" s="7">
        <f>IF(Avropsblankett!$B48&gt;0,Avropsblankett!$B48*IF(Avropsblankett!$D48=Avropsblankett!$AA$12,(IF(Avropsblankett!$C48=$A39,AC39,IF(Avropsblankett!$C48=$A40,AC40,IF(Avropsblankett!$C48=$A41,AC41,IF(Avropsblankett!$C48=$A42,AC42,0))))),0),0)</f>
        <v>0</v>
      </c>
      <c r="AD46" s="7">
        <f>IF(Avropsblankett!$B48&gt;0,Avropsblankett!$B48*IF(Avropsblankett!$D48=Avropsblankett!$AA$13,(IF(Avropsblankett!$C48=$A39,AD39,IF(Avropsblankett!$C48=$A40,AD40,IF(Avropsblankett!$C48=$A41,AD41,IF(Avropsblankett!$C48=$A42,AD42,0))))),0),0)</f>
        <v>0</v>
      </c>
      <c r="AE46" s="7">
        <f>IF(Avropsblankett!$B48&gt;0,Avropsblankett!$B48*IF(Avropsblankett!$E48=Avropsblankett!$AB$10,(IF(Avropsblankett!$C48=$A39,AE39,IF(Avropsblankett!$C48=$A40,AE40,IF(Avropsblankett!$C48=$A41,AE41,IF(Avropsblankett!$C48=$A42,AE42,0))))),0),0)</f>
        <v>0</v>
      </c>
      <c r="AF46" s="7">
        <f>IF(Avropsblankett!$B48&gt;0,Avropsblankett!$B48*IF(Avropsblankett!$F48=Avropsblankett!$AC$11,(IF(Avropsblankett!$C48=$A39,AF39,IF(Avropsblankett!$C48=$A40,AF40,IF(Avropsblankett!$C48=$A41,AF41,IF(Avropsblankett!$C48=$A42,AF42,0))))),0),0)</f>
        <v>0</v>
      </c>
      <c r="AG46" s="7">
        <f>IF(Avropsblankett!$B48&gt;0,Avropsblankett!$B48*IF(Avropsblankett!$F48=Avropsblankett!$AC$12,(IF(Avropsblankett!$C48=$A39,AG39,IF(Avropsblankett!$C48=$A40,AG40,IF(Avropsblankett!$C48=$A41,AG41,IF(Avropsblankett!$C48=$A42,AG42,0))))),0),0)</f>
        <v>0</v>
      </c>
      <c r="AH46" s="7">
        <f>IF(Avropsblankett!$B48&gt;0,Avropsblankett!$B48*IF(Avropsblankett!$G48=Avropsblankett!$AD$11,(IF(Avropsblankett!$C48=$A39,AH39,IF(Avropsblankett!$C48=$A40,AH40,IF(Avropsblankett!$C48=$A41,AH41,IF(Avropsblankett!$C48=$A42,AH42,0))))),0),0)</f>
        <v>0</v>
      </c>
      <c r="AI46" s="7">
        <f>IF(Avropsblankett!$B48&gt;0,Avropsblankett!$B48*IF(Avropsblankett!$G48=Avropsblankett!$AD$12,(IF(Avropsblankett!$C48=$A39,AI39,IF(Avropsblankett!$C48=$A40,AI40,IF(Avropsblankett!$C48=$A41,AI41,IF(Avropsblankett!$C48=$A42,AI42,0))))),0),0)</f>
        <v>0</v>
      </c>
      <c r="AJ46" s="7">
        <f>IF(Avropsblankett!$B48&gt;0,Avropsblankett!$B48*IF(Avropsblankett!$G48=Avropsblankett!$AD$13,(IF(Avropsblankett!$C48=$A39,AJ39,IF(Avropsblankett!$C48=$A40,AJ40,IF(Avropsblankett!$C48=$A41,AJ41,IF(Avropsblankett!$C48=$A42,AJ42,0))))),0),0)</f>
        <v>0</v>
      </c>
      <c r="AL46" s="7">
        <f>IF(Avropsblankett!$B48&gt;0,Avropsblankett!$B48*(IF(Avropsblankett!$C48=$A39,AL39,IF(Avropsblankett!$C48=$A40,AL40,IF(Avropsblankett!$C48=$A41,AL41,IF(Avropsblankett!$C48=$A42,AL42,0))))),0)</f>
        <v>0</v>
      </c>
      <c r="AM46" s="7">
        <f>IF(Avropsblankett!$B48&gt;0,(IF(Avropsblankett!$C48=$A39,AM39,IF(Avropsblankett!$C48=$A40,AM40,IF(Avropsblankett!$C48=$A41,AM41,IF(Avropsblankett!$C48=$A42,AM42,0))))),0)</f>
        <v>0</v>
      </c>
      <c r="AN46" s="7">
        <f>IF(Avropsblankett!$B48&gt;0,Avropsblankett!$B48*IF(Avropsblankett!$D48=Avropsblankett!$AA$11,(IF(Avropsblankett!$C48=$A39,AN39,IF(Avropsblankett!$C48=$A40,AN40,IF(Avropsblankett!$C48=$A41,AN41,IF(Avropsblankett!$C48=$A42,AN42,0))))),0),0)</f>
        <v>0</v>
      </c>
      <c r="AO46" s="7">
        <f>IF(Avropsblankett!$B48&gt;0,Avropsblankett!$B48*IF(Avropsblankett!$D48=Avropsblankett!$AA$12,(IF(Avropsblankett!$C48=$A39,AO39,IF(Avropsblankett!$C48=$A40,AO40,IF(Avropsblankett!$C48=$A41,AO41,IF(Avropsblankett!$C48=$A42,AO42,0))))),0),0)</f>
        <v>0</v>
      </c>
      <c r="AP46" s="7">
        <f>IF(Avropsblankett!$B48&gt;0,Avropsblankett!$B48*IF(Avropsblankett!$D48=Avropsblankett!$AA$13,(IF(Avropsblankett!$C48=$A39,AP39,IF(Avropsblankett!$C48=$A40,AP40,IF(Avropsblankett!$C48=$A41,AP41,IF(Avropsblankett!$C48=$A42,AP42,0))))),0),0)</f>
        <v>0</v>
      </c>
      <c r="AQ46" s="7">
        <f>IF(Avropsblankett!$B48&gt;0,Avropsblankett!$B48*IF(Avropsblankett!$E48=Avropsblankett!$AB$10,(IF(Avropsblankett!$C48=$A39,AQ39,IF(Avropsblankett!$C48=$A40,AQ40,IF(Avropsblankett!$C48=$A41,AQ41,IF(Avropsblankett!$C48=$A42,AQ42,0))))),0),0)</f>
        <v>0</v>
      </c>
      <c r="AR46" s="7">
        <f>IF(Avropsblankett!$B48&gt;0,Avropsblankett!$B48*IF(Avropsblankett!$F48=Avropsblankett!$AC$11,(IF(Avropsblankett!$C48=$A39,AR39,IF(Avropsblankett!$C48=$A40,AR40,IF(Avropsblankett!$C48=$A41,AR41,IF(Avropsblankett!$C48=$A42,AR42,0))))),0),0)</f>
        <v>0</v>
      </c>
      <c r="AS46" s="7">
        <f>IF(Avropsblankett!$B48&gt;0,Avropsblankett!$B48*IF(Avropsblankett!$F48=Avropsblankett!$AC$12,(IF(Avropsblankett!$C48=$A39,AS39,IF(Avropsblankett!$C48=$A40,AS40,IF(Avropsblankett!$C48=$A41,AS41,IF(Avropsblankett!$C48=$A42,AS42,0))))),0),0)</f>
        <v>0</v>
      </c>
      <c r="AT46" s="7">
        <f>IF(Avropsblankett!$B48&gt;0,Avropsblankett!$B48*IF(Avropsblankett!$G48=Avropsblankett!$AD$11,(IF(Avropsblankett!$C48=$A39,AT39,IF(Avropsblankett!$C48=$A40,AT40,IF(Avropsblankett!$C48=$A41,AT41,IF(Avropsblankett!$C48=$A42,AT42,0))))),0),0)</f>
        <v>0</v>
      </c>
      <c r="AU46" s="7">
        <f>IF(Avropsblankett!$B48&gt;0,Avropsblankett!$B48*IF(Avropsblankett!$G48=Avropsblankett!$AD$12,(IF(Avropsblankett!$C48=$A39,AU39,IF(Avropsblankett!$C48=$A40,AU40,IF(Avropsblankett!$C48=$A41,AU41,IF(Avropsblankett!$C48=$A42,AU42,0))))),0),0)</f>
        <v>0</v>
      </c>
      <c r="AV46" s="7">
        <f>IF(Avropsblankett!$B48&gt;0,Avropsblankett!$B48*IF(Avropsblankett!$G48=Avropsblankett!$AD$13,(IF(Avropsblankett!$C48=$A39,AV39,IF(Avropsblankett!$C48=$A40,AV40,IF(Avropsblankett!$C48=$A41,AV41,IF(Avropsblankett!$C48=$A42,AV42,0))))),0),0)</f>
        <v>0</v>
      </c>
      <c r="AW46" s="7"/>
      <c r="AX46" s="7">
        <f>IF(Avropsblankett!$B48&gt;0,Avropsblankett!$B48*(IF(Avropsblankett!$C48=$A39,AX39,IF(Avropsblankett!$C48=$A40,AX40,IF(Avropsblankett!$C48=$A41,AX41,IF(Avropsblankett!$C48=$A42,AX42,0))))),0)</f>
        <v>0</v>
      </c>
      <c r="AY46" s="7">
        <f>IF(Avropsblankett!$B48&gt;0,(IF(Avropsblankett!$C48=$A39,AY39,IF(Avropsblankett!$C48=$A40,AY40,IF(Avropsblankett!$C48=$A41,AY41,IF(Avropsblankett!$C48=$A42,AY42,0))))),0)</f>
        <v>0</v>
      </c>
      <c r="AZ46" s="7">
        <f>IF(Avropsblankett!$B48&gt;0,Avropsblankett!$B48*IF(Avropsblankett!$D48=Avropsblankett!$AA$11,(IF(Avropsblankett!$C48=$A39,AZ39,IF(Avropsblankett!$C48=$A40,AZ40,IF(Avropsblankett!$C48=$A41,AZ41,IF(Avropsblankett!$C48=$A42,AZ42,0))))),0),0)</f>
        <v>0</v>
      </c>
      <c r="BA46" s="7">
        <f>IF(Avropsblankett!$B48&gt;0,Avropsblankett!$B48*IF(Avropsblankett!$D48=Avropsblankett!$AA$12,(IF(Avropsblankett!$C48=$A39,BA39,IF(Avropsblankett!$C48=$A40,BA40,IF(Avropsblankett!$C48=$A41,BA41,IF(Avropsblankett!$C48=$A42,BA42,0))))),0),0)</f>
        <v>0</v>
      </c>
      <c r="BB46" s="7">
        <f>IF(Avropsblankett!$B48&gt;0,Avropsblankett!$B48*IF(Avropsblankett!$D48=Avropsblankett!$AA$13,(IF(Avropsblankett!$C48=$A39,BB39,IF(Avropsblankett!$C48=$A40,BB40,IF(Avropsblankett!$C48=$A41,BB41,IF(Avropsblankett!$C48=$A42,BB42,0))))),0),0)</f>
        <v>0</v>
      </c>
      <c r="BC46" s="7">
        <f>IF(Avropsblankett!$B48&gt;0,Avropsblankett!$B48*IF(Avropsblankett!$E48=Avropsblankett!$AB$10,(IF(Avropsblankett!$C48=$A39,BC39,IF(Avropsblankett!$C48=$A40,BC40,IF(Avropsblankett!$C48=$A41,BC41,IF(Avropsblankett!$C48=$A42,BC42,0))))),0),0)</f>
        <v>0</v>
      </c>
      <c r="BD46" s="7">
        <f>IF(Avropsblankett!$B48&gt;0,Avropsblankett!$B48*IF(Avropsblankett!$F48=Avropsblankett!$AC$11,(IF(Avropsblankett!$C48=$A39,BD39,IF(Avropsblankett!$C48=$A40,BD40,IF(Avropsblankett!$C48=$A41,BD41,IF(Avropsblankett!$C48=$A42,BD42,0))))),0),0)</f>
        <v>0</v>
      </c>
      <c r="BE46" s="7">
        <f>IF(Avropsblankett!$B48&gt;0,Avropsblankett!$B48*IF(Avropsblankett!$F48=Avropsblankett!$AC$12,(IF(Avropsblankett!$C48=$A39,BE39,IF(Avropsblankett!$C48=$A40,BE40,IF(Avropsblankett!$C48=$A41,BE41,IF(Avropsblankett!$C48=$A42,BE42,0))))),0),0)</f>
        <v>0</v>
      </c>
      <c r="BF46" s="7">
        <f>IF(Avropsblankett!$B48&gt;0,Avropsblankett!$B48*IF(Avropsblankett!$G48=Avropsblankett!$AD$11,(IF(Avropsblankett!$C48=$A39,BF39,IF(Avropsblankett!$C48=$A40,BF40,IF(Avropsblankett!$C48=$A41,BF41,IF(Avropsblankett!$C48=$A42,BF42,0))))),0),0)</f>
        <v>0</v>
      </c>
      <c r="BG46" s="7">
        <f>IF(Avropsblankett!$B48&gt;0,Avropsblankett!$B48*IF(Avropsblankett!$G48=Avropsblankett!$AD$12,(IF(Avropsblankett!$C48=$A39,BG39,IF(Avropsblankett!$C48=$A40,BG40,IF(Avropsblankett!$C48=$A41,BG41,IF(Avropsblankett!$C48=$A42,BG42,0))))),0),0)</f>
        <v>0</v>
      </c>
      <c r="BH46" s="7">
        <f>IF(Avropsblankett!$B48&gt;0,Avropsblankett!$B48*IF(Avropsblankett!$G48=Avropsblankett!$AD$13,(IF(Avropsblankett!$C48=$A39,BH39,IF(Avropsblankett!$C48=$A40,BH40,IF(Avropsblankett!$C48=$A41,BH41,IF(Avropsblankett!$C48=$A42,BH42,0))))),0),0)</f>
        <v>0</v>
      </c>
      <c r="BI46" s="7"/>
      <c r="BJ46" s="7">
        <f>IF(Avropsblankett!$B48&gt;0,Avropsblankett!$B48*(IF(Avropsblankett!$C48=$A39,BJ39,IF(Avropsblankett!$C48=$A40,BJ40,IF(Avropsblankett!$C48=$A41,BJ41,IF(Avropsblankett!$C48=$A42,BJ42,0))))),0)</f>
        <v>0</v>
      </c>
      <c r="BK46" s="7">
        <f>IF(Avropsblankett!$B48&gt;0,(IF(Avropsblankett!$C48=$A39,BK39,IF(Avropsblankett!$C48=$A40,BK40,IF(Avropsblankett!$C48=$A41,BK41,IF(Avropsblankett!$C48=$A42,BK42,0))))),0)</f>
        <v>0</v>
      </c>
      <c r="BL46" s="7">
        <f>IF(Avropsblankett!$B48&gt;0,Avropsblankett!$B48*IF(Avropsblankett!$D48=Avropsblankett!$AA$11,(IF(Avropsblankett!$C48=$A39,BL39,IF(Avropsblankett!$C48=$A40,BL40,IF(Avropsblankett!$C48=$A41,BL41,IF(Avropsblankett!$C48=$A42,BL42,0))))),0),0)</f>
        <v>0</v>
      </c>
      <c r="BM46" s="7">
        <f>IF(Avropsblankett!$B48&gt;0,Avropsblankett!$B48*IF(Avropsblankett!$D48=Avropsblankett!$AA$12,(IF(Avropsblankett!$C48=$A39,BM39,IF(Avropsblankett!$C48=$A40,BM40,IF(Avropsblankett!$C48=$A41,BM41,IF(Avropsblankett!$C48=$A42,BM42,0))))),0),0)</f>
        <v>0</v>
      </c>
      <c r="BN46" s="7">
        <f>IF(Avropsblankett!$B48&gt;0,Avropsblankett!$B48*IF(Avropsblankett!$D48=Avropsblankett!$AA$13,(IF(Avropsblankett!$C48=$A39,BN39,IF(Avropsblankett!$C48=$A40,BN40,IF(Avropsblankett!$C48=$A41,BN41,IF(Avropsblankett!$C48=$A42,BN42,0))))),0),0)</f>
        <v>0</v>
      </c>
      <c r="BO46" s="7">
        <f>IF(Avropsblankett!$B48&gt;0,Avropsblankett!$B48*IF(Avropsblankett!$E48=Avropsblankett!$AB$10,(IF(Avropsblankett!$C48=$A39,BO39,IF(Avropsblankett!$C48=$A40,BO40,IF(Avropsblankett!$C48=$A41,BO41,IF(Avropsblankett!$C48=$A42,BO42,0))))),0),0)</f>
        <v>0</v>
      </c>
      <c r="BP46" s="7">
        <f>IF(Avropsblankett!$B48&gt;0,Avropsblankett!$B48*IF(Avropsblankett!$F48=Avropsblankett!$AC$11,(IF(Avropsblankett!$C48=$A39,BP39,IF(Avropsblankett!$C48=$A40,BP40,IF(Avropsblankett!$C48=$A41,BP41,IF(Avropsblankett!$C48=$A42,BP42,0))))),0),0)</f>
        <v>0</v>
      </c>
      <c r="BQ46" s="7">
        <f>IF(Avropsblankett!$B48&gt;0,Avropsblankett!$B48*IF(Avropsblankett!$F48=Avropsblankett!$AC$12,(IF(Avropsblankett!$C48=$A39,BQ39,IF(Avropsblankett!$C48=$A40,BQ40,IF(Avropsblankett!$C48=$A41,BQ41,IF(Avropsblankett!$C48=$A42,BQ42,0))))),0),0)</f>
        <v>0</v>
      </c>
      <c r="BR46" s="7">
        <f>IF(Avropsblankett!$B48&gt;0,Avropsblankett!$B48*IF(Avropsblankett!$G48=Avropsblankett!$AD$11,(IF(Avropsblankett!$C48=$A39,BR39,IF(Avropsblankett!$C48=$A40,BR40,IF(Avropsblankett!$C48=$A41,BR41,IF(Avropsblankett!$C48=$A42,BR42,0))))),0),0)</f>
        <v>0</v>
      </c>
      <c r="BS46" s="7">
        <f>IF(Avropsblankett!$B48&gt;0,Avropsblankett!$B48*IF(Avropsblankett!$G48=Avropsblankett!$AD$12,(IF(Avropsblankett!$C48=$A39,BS39,IF(Avropsblankett!$C48=$A40,BS40,IF(Avropsblankett!$C48=$A41,BS41,IF(Avropsblankett!$C48=$A42,BS42,0))))),0),0)</f>
        <v>0</v>
      </c>
      <c r="BT46" s="7">
        <f>IF(Avropsblankett!$B48&gt;0,Avropsblankett!$B48*IF(Avropsblankett!$G48=Avropsblankett!$AD$13,(IF(Avropsblankett!$C48=$A39,BT39,IF(Avropsblankett!$C48=$A40,BT40,IF(Avropsblankett!$C48=$A41,BT41,IF(Avropsblankett!$C48=$A42,BT42,0))))),0),0)</f>
        <v>0</v>
      </c>
      <c r="BU46" s="7"/>
      <c r="BV46" s="7">
        <f>IF(Avropsblankett!$B48&gt;0,Avropsblankett!$B48*(IF(Avropsblankett!$C48=$A39,BV39,IF(Avropsblankett!$C48=$A40,BV40,IF(Avropsblankett!$C48=$A41,BV41,IF(Avropsblankett!$C48=$A42,BV42,0))))),0)</f>
        <v>0</v>
      </c>
      <c r="BW46" s="7">
        <f>IF(Avropsblankett!$B48&gt;0,(IF(Avropsblankett!$C48=$A39,BW39,IF(Avropsblankett!$C48=$A40,BW40,IF(Avropsblankett!$C48=$A41,BW41,IF(Avropsblankett!$C48=$A42,BW42,0))))),0)</f>
        <v>0</v>
      </c>
      <c r="BX46" s="7">
        <f>IF(Avropsblankett!$B48&gt;0,Avropsblankett!$B48*IF(Avropsblankett!$D48=Avropsblankett!$AA$11,(IF(Avropsblankett!$C48=$A39,BX39,IF(Avropsblankett!$C48=$A40,BX40,IF(Avropsblankett!$C48=$A41,BX41,IF(Avropsblankett!$C48=$A42,BX42,0))))),0),0)</f>
        <v>0</v>
      </c>
      <c r="BY46" s="7">
        <f>IF(Avropsblankett!$B48&gt;0,Avropsblankett!$B48*IF(Avropsblankett!$D48=Avropsblankett!$AA$12,(IF(Avropsblankett!$C48=$A39,BY39,IF(Avropsblankett!$C48=$A40,BY40,IF(Avropsblankett!$C48=$A41,BY41,IF(Avropsblankett!$C48=$A42,BY42,0))))),0),0)</f>
        <v>0</v>
      </c>
      <c r="BZ46" s="7">
        <f>IF(Avropsblankett!$B48&gt;0,Avropsblankett!$B48*IF(Avropsblankett!$D48=Avropsblankett!$AA$13,(IF(Avropsblankett!$C48=$A39,BZ39,IF(Avropsblankett!$C48=$A40,BZ40,IF(Avropsblankett!$C48=$A41,BZ41,IF(Avropsblankett!$C48=$A42,BZ42,0))))),0),0)</f>
        <v>0</v>
      </c>
      <c r="CA46" s="7">
        <f>IF(Avropsblankett!$B48&gt;0,Avropsblankett!$B48*IF(Avropsblankett!$E48=Avropsblankett!$AB$10,(IF(Avropsblankett!$C48=$A39,CA39,IF(Avropsblankett!$C48=$A40,CA40,IF(Avropsblankett!$C48=$A41,CA41,IF(Avropsblankett!$C48=$A42,CA42,0))))),0),0)</f>
        <v>0</v>
      </c>
      <c r="CB46" s="7">
        <f>IF(Avropsblankett!$B48&gt;0,Avropsblankett!$B48*IF(Avropsblankett!$F48=Avropsblankett!$AC$11,(IF(Avropsblankett!$C48=$A39,CB39,IF(Avropsblankett!$C48=$A40,CB40,IF(Avropsblankett!$C48=$A41,CB41,IF(Avropsblankett!$C48=$A42,CB42,0))))),0),0)</f>
        <v>0</v>
      </c>
      <c r="CC46" s="7">
        <f>IF(Avropsblankett!$B48&gt;0,Avropsblankett!$B48*IF(Avropsblankett!$F48=Avropsblankett!$AC$12,(IF(Avropsblankett!$C48=$A39,CC39,IF(Avropsblankett!$C48=$A40,CC40,IF(Avropsblankett!$C48=$A41,CC41,IF(Avropsblankett!$C48=$A42,CC42,0))))),0),0)</f>
        <v>0</v>
      </c>
      <c r="CD46" s="7">
        <f>IF(Avropsblankett!$B48&gt;0,Avropsblankett!$B48*IF(Avropsblankett!$G48=Avropsblankett!$AD$11,(IF(Avropsblankett!$C48=$A39,CD39,IF(Avropsblankett!$C48=$A40,CD40,IF(Avropsblankett!$C48=$A41,CD41,IF(Avropsblankett!$C48=$A42,CD42,0))))),0),0)</f>
        <v>0</v>
      </c>
      <c r="CE46" s="7">
        <f>IF(Avropsblankett!$B48&gt;0,Avropsblankett!$B48*IF(Avropsblankett!$G48=Avropsblankett!$AD$12,(IF(Avropsblankett!$C48=$A39,CE39,IF(Avropsblankett!$C48=$A40,CE40,IF(Avropsblankett!$C48=$A41,CE41,IF(Avropsblankett!$C48=$A42,CE42,0))))),0),0)</f>
        <v>0</v>
      </c>
      <c r="CF46" s="7">
        <f>IF(Avropsblankett!$B48&gt;0,Avropsblankett!$B48*IF(Avropsblankett!$G48=Avropsblankett!$AD$13,(IF(Avropsblankett!$C48=$A39,CF39,IF(Avropsblankett!$C48=$A40,CF40,IF(Avropsblankett!$C48=$A41,CF41,IF(Avropsblankett!$C48=$A42,CF42,0))))),0),0)</f>
        <v>0</v>
      </c>
      <c r="CI46" s="3" t="str">
        <f>IF(Avropsblankett!B48&gt;0,IF($Z$202=$B$184,C46,IF($Z$202=$C$184,O46,IF($Z$202=$D$184,AA46,IF($Z$202=$E$184,AM46,IF($Z$202=$F$184,AY46,IF($Z$202=$G$184,BK46,IF($Z$202=$H$184,BW46))))))),"")</f>
        <v/>
      </c>
      <c r="CJ46" s="16" t="str">
        <f>IF(Avropsblankett!B48&gt;0,IF($Z$202=$B$184,SUM(B46,D46:L46),IF($Z$202=$C$184,SUM(N46,P46:X46),IF($Z$202=$D$184,SUM(Z46,AB46:AJ46),IF($Z$202=$E$184,SUM(AL46,AN46:AV46),IF($Z$202=$F$184,SUM(AX46,AZ46:BH46),IF($Z$202=$G$184,SUM(BJ46,BL46:BT46),IF($Z$202=$H$184,SUM(BV46,BX46:CF46)))))))),"")</f>
        <v/>
      </c>
    </row>
    <row r="47" spans="1:88" x14ac:dyDescent="0.35">
      <c r="A47" s="28"/>
      <c r="AL47" s="3"/>
      <c r="AM47" s="3"/>
      <c r="AN47" s="3"/>
      <c r="AO47" s="3"/>
      <c r="AP47" s="3"/>
      <c r="AQ47" s="3"/>
      <c r="AR47" s="3"/>
      <c r="AS47" s="3"/>
      <c r="AT47" s="3"/>
      <c r="AU47" s="3"/>
      <c r="AV47" s="3"/>
      <c r="AW47" s="3"/>
    </row>
    <row r="48" spans="1:88" x14ac:dyDescent="0.35">
      <c r="A48" s="28" t="s">
        <v>143</v>
      </c>
      <c r="B48" s="7">
        <f>SUM(B44:B46,D44:L46)</f>
        <v>0</v>
      </c>
      <c r="C48" s="7"/>
      <c r="D48" s="7"/>
      <c r="E48" s="7"/>
      <c r="F48" s="7"/>
      <c r="G48" s="7"/>
      <c r="H48" s="7"/>
      <c r="I48" s="7"/>
      <c r="J48" s="7"/>
      <c r="K48" s="7"/>
      <c r="L48" s="7"/>
      <c r="M48" s="7"/>
      <c r="N48" s="7">
        <f>SUM(N44:N46,P44:X46)</f>
        <v>0</v>
      </c>
      <c r="O48" s="7"/>
      <c r="P48" s="7"/>
      <c r="Q48" s="7"/>
      <c r="R48" s="7"/>
      <c r="S48" s="7"/>
      <c r="T48" s="7"/>
      <c r="U48" s="7"/>
      <c r="V48" s="7"/>
      <c r="W48" s="7"/>
      <c r="X48" s="7"/>
      <c r="Y48" s="7"/>
      <c r="Z48" s="7">
        <f>SUM(Z44:Z46,AB44:AJ46)</f>
        <v>0</v>
      </c>
      <c r="AA48" s="7"/>
      <c r="AB48" s="7"/>
      <c r="AC48" s="7"/>
      <c r="AD48" s="7"/>
      <c r="AE48" s="7"/>
      <c r="AF48" s="7"/>
      <c r="AG48" s="7"/>
      <c r="AH48" s="7"/>
      <c r="AI48" s="7"/>
      <c r="AJ48" s="7"/>
      <c r="AL48" s="7">
        <f>SUM(AL44:AL46,AN44:AV46)</f>
        <v>0</v>
      </c>
      <c r="AM48" s="7"/>
      <c r="AN48" s="7"/>
      <c r="AO48" s="7"/>
      <c r="AP48" s="7"/>
      <c r="AQ48" s="7"/>
      <c r="AR48" s="7"/>
      <c r="AS48" s="7"/>
      <c r="AT48" s="7"/>
      <c r="AU48" s="7"/>
      <c r="AV48" s="7"/>
      <c r="AW48" s="7"/>
      <c r="AX48" s="7">
        <f>SUM(AX44:AX46,AZ44:BH46)</f>
        <v>0</v>
      </c>
      <c r="AY48" s="7"/>
      <c r="AZ48" s="7"/>
      <c r="BA48" s="7"/>
      <c r="BB48" s="7"/>
      <c r="BC48" s="7"/>
      <c r="BD48" s="7"/>
      <c r="BE48" s="7"/>
      <c r="BF48" s="7"/>
      <c r="BG48" s="7"/>
      <c r="BH48" s="7"/>
      <c r="BI48" s="7"/>
      <c r="BJ48" s="7">
        <f>SUM(BJ44:BJ46,BL44:BT46)</f>
        <v>0</v>
      </c>
      <c r="BK48" s="7"/>
      <c r="BL48" s="7"/>
      <c r="BM48" s="7"/>
      <c r="BN48" s="7"/>
      <c r="BO48" s="7"/>
      <c r="BP48" s="7"/>
      <c r="BQ48" s="7"/>
      <c r="BR48" s="7"/>
      <c r="BS48" s="7"/>
      <c r="BT48" s="7"/>
      <c r="BU48" s="7"/>
      <c r="BV48" s="7">
        <f>SUM(BV44:BV46,BX44:CF46)</f>
        <v>0</v>
      </c>
      <c r="BW48" s="7"/>
      <c r="BX48" s="7"/>
      <c r="BY48" s="7"/>
      <c r="BZ48" s="7"/>
      <c r="CA48" s="7"/>
      <c r="CB48" s="7"/>
      <c r="CC48" s="7"/>
      <c r="CD48" s="7"/>
      <c r="CE48" s="7"/>
      <c r="CF48" s="7"/>
    </row>
    <row r="49" spans="1:88" ht="25.5" customHeight="1" thickBot="1" x14ac:dyDescent="0.4">
      <c r="A49" s="9"/>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row>
    <row r="50" spans="1:88" ht="54" x14ac:dyDescent="0.35">
      <c r="A50" s="86" t="s">
        <v>91</v>
      </c>
      <c r="B50" s="29" t="s">
        <v>10</v>
      </c>
      <c r="C50" s="29" t="s">
        <v>41</v>
      </c>
      <c r="D50" s="29" t="s">
        <v>114</v>
      </c>
      <c r="E50" s="29" t="s">
        <v>115</v>
      </c>
      <c r="F50" s="29" t="s">
        <v>116</v>
      </c>
      <c r="G50" s="29" t="s">
        <v>119</v>
      </c>
      <c r="H50" s="45" t="s">
        <v>120</v>
      </c>
      <c r="I50" s="45" t="s">
        <v>121</v>
      </c>
      <c r="J50" s="45" t="s">
        <v>129</v>
      </c>
      <c r="K50" s="45" t="s">
        <v>130</v>
      </c>
      <c r="L50" s="16"/>
      <c r="M50" s="16"/>
      <c r="N50" s="29" t="s">
        <v>10</v>
      </c>
      <c r="O50" s="29" t="s">
        <v>41</v>
      </c>
      <c r="P50" s="29" t="s">
        <v>114</v>
      </c>
      <c r="Q50" s="29" t="s">
        <v>115</v>
      </c>
      <c r="R50" s="29" t="s">
        <v>116</v>
      </c>
      <c r="S50" s="29" t="s">
        <v>119</v>
      </c>
      <c r="T50" s="45" t="s">
        <v>120</v>
      </c>
      <c r="U50" s="45" t="s">
        <v>121</v>
      </c>
      <c r="V50" s="45" t="s">
        <v>129</v>
      </c>
      <c r="W50" s="45" t="s">
        <v>130</v>
      </c>
      <c r="X50" s="16"/>
      <c r="Y50" s="16"/>
      <c r="Z50" s="29" t="s">
        <v>10</v>
      </c>
      <c r="AA50" s="29" t="s">
        <v>41</v>
      </c>
      <c r="AB50" s="29" t="s">
        <v>114</v>
      </c>
      <c r="AC50" s="29" t="s">
        <v>115</v>
      </c>
      <c r="AD50" s="29" t="s">
        <v>116</v>
      </c>
      <c r="AE50" s="29" t="s">
        <v>119</v>
      </c>
      <c r="AF50" s="45" t="s">
        <v>120</v>
      </c>
      <c r="AG50" s="45" t="s">
        <v>121</v>
      </c>
      <c r="AH50" s="45" t="s">
        <v>129</v>
      </c>
      <c r="AI50" s="45" t="s">
        <v>130</v>
      </c>
      <c r="AJ50" s="16"/>
      <c r="AL50" s="29" t="s">
        <v>10</v>
      </c>
      <c r="AM50" s="29" t="s">
        <v>41</v>
      </c>
      <c r="AN50" s="29" t="s">
        <v>114</v>
      </c>
      <c r="AO50" s="29" t="s">
        <v>115</v>
      </c>
      <c r="AP50" s="29" t="s">
        <v>116</v>
      </c>
      <c r="AQ50" s="29" t="s">
        <v>119</v>
      </c>
      <c r="AR50" s="45" t="s">
        <v>120</v>
      </c>
      <c r="AS50" s="45" t="s">
        <v>121</v>
      </c>
      <c r="AT50" s="45" t="s">
        <v>129</v>
      </c>
      <c r="AU50" s="45" t="s">
        <v>130</v>
      </c>
      <c r="AV50" s="16"/>
      <c r="AX50" s="29" t="s">
        <v>10</v>
      </c>
      <c r="AY50" s="29" t="s">
        <v>41</v>
      </c>
      <c r="AZ50" s="29" t="s">
        <v>114</v>
      </c>
      <c r="BA50" s="29" t="s">
        <v>115</v>
      </c>
      <c r="BB50" s="29" t="s">
        <v>116</v>
      </c>
      <c r="BC50" s="29" t="s">
        <v>119</v>
      </c>
      <c r="BD50" s="45" t="s">
        <v>120</v>
      </c>
      <c r="BE50" s="45" t="s">
        <v>121</v>
      </c>
      <c r="BF50" s="45" t="s">
        <v>129</v>
      </c>
      <c r="BG50" s="45" t="s">
        <v>130</v>
      </c>
      <c r="BH50" s="16"/>
      <c r="BI50" s="4"/>
      <c r="BJ50" s="29" t="s">
        <v>10</v>
      </c>
      <c r="BK50" s="29" t="s">
        <v>41</v>
      </c>
      <c r="BL50" s="29" t="s">
        <v>114</v>
      </c>
      <c r="BM50" s="29" t="s">
        <v>115</v>
      </c>
      <c r="BN50" s="29" t="s">
        <v>116</v>
      </c>
      <c r="BO50" s="29" t="s">
        <v>119</v>
      </c>
      <c r="BP50" s="45" t="s">
        <v>120</v>
      </c>
      <c r="BQ50" s="45" t="s">
        <v>121</v>
      </c>
      <c r="BR50" s="45" t="s">
        <v>129</v>
      </c>
      <c r="BS50" s="45" t="s">
        <v>130</v>
      </c>
      <c r="BT50" s="16"/>
      <c r="BU50" s="4"/>
      <c r="BV50" s="29" t="s">
        <v>10</v>
      </c>
      <c r="BW50" s="29" t="s">
        <v>41</v>
      </c>
      <c r="BX50" s="29" t="s">
        <v>114</v>
      </c>
      <c r="BY50" s="29" t="s">
        <v>115</v>
      </c>
      <c r="BZ50" s="29" t="s">
        <v>116</v>
      </c>
      <c r="CA50" s="29" t="s">
        <v>119</v>
      </c>
      <c r="CB50" s="111" t="s">
        <v>120</v>
      </c>
      <c r="CC50" s="111" t="s">
        <v>121</v>
      </c>
      <c r="CD50" s="111" t="s">
        <v>129</v>
      </c>
      <c r="CE50" s="111" t="s">
        <v>130</v>
      </c>
      <c r="CF50" s="16"/>
    </row>
    <row r="51" spans="1:88" x14ac:dyDescent="0.35">
      <c r="A51" s="2"/>
      <c r="B51" s="55">
        <v>4750</v>
      </c>
      <c r="C51" s="112" t="s">
        <v>174</v>
      </c>
      <c r="D51" s="55">
        <v>1</v>
      </c>
      <c r="E51" s="55">
        <v>1</v>
      </c>
      <c r="F51" s="55">
        <v>1</v>
      </c>
      <c r="G51" s="55">
        <v>695</v>
      </c>
      <c r="H51" s="55">
        <v>1</v>
      </c>
      <c r="I51" s="55">
        <v>1</v>
      </c>
      <c r="J51" s="55">
        <v>269</v>
      </c>
      <c r="K51" s="55">
        <v>115</v>
      </c>
      <c r="L51" s="16"/>
      <c r="M51" s="16"/>
      <c r="N51" s="55">
        <v>8570.1</v>
      </c>
      <c r="O51" s="114" t="s">
        <v>204</v>
      </c>
      <c r="P51" s="55">
        <v>0</v>
      </c>
      <c r="Q51" s="55">
        <v>178</v>
      </c>
      <c r="R51" s="55">
        <v>356</v>
      </c>
      <c r="S51" s="55">
        <v>1500</v>
      </c>
      <c r="T51" s="55">
        <v>0</v>
      </c>
      <c r="U51" s="55">
        <v>0</v>
      </c>
      <c r="V51" s="55">
        <v>84.7</v>
      </c>
      <c r="W51" s="55">
        <v>117.7</v>
      </c>
      <c r="X51" s="16"/>
      <c r="Y51" s="16"/>
      <c r="Z51" s="55">
        <v>8053</v>
      </c>
      <c r="AA51" s="112" t="s">
        <v>204</v>
      </c>
      <c r="AB51" s="55">
        <v>0</v>
      </c>
      <c r="AC51" s="55">
        <v>0</v>
      </c>
      <c r="AD51" s="55">
        <v>0</v>
      </c>
      <c r="AE51" s="55">
        <v>400</v>
      </c>
      <c r="AF51" s="55">
        <v>0</v>
      </c>
      <c r="AG51" s="55">
        <v>0</v>
      </c>
      <c r="AH51" s="55">
        <v>100</v>
      </c>
      <c r="AI51" s="55">
        <v>25</v>
      </c>
      <c r="AJ51" s="16"/>
      <c r="AL51" s="55">
        <v>5140</v>
      </c>
      <c r="AM51" s="112" t="s">
        <v>278</v>
      </c>
      <c r="AN51" s="55">
        <v>0</v>
      </c>
      <c r="AO51" s="55">
        <v>0</v>
      </c>
      <c r="AP51" s="55">
        <v>0</v>
      </c>
      <c r="AQ51" s="55">
        <v>550</v>
      </c>
      <c r="AR51" s="55">
        <v>1</v>
      </c>
      <c r="AS51" s="55">
        <v>2</v>
      </c>
      <c r="AT51" s="55">
        <v>91</v>
      </c>
      <c r="AU51" s="55">
        <v>31</v>
      </c>
      <c r="AV51" s="16"/>
      <c r="AW51" s="8"/>
      <c r="AX51" s="55">
        <v>7614.2000000000007</v>
      </c>
      <c r="AY51" s="112" t="s">
        <v>311</v>
      </c>
      <c r="AZ51" s="55">
        <v>0</v>
      </c>
      <c r="BA51" s="55">
        <v>160</v>
      </c>
      <c r="BB51" s="55">
        <v>160</v>
      </c>
      <c r="BC51" s="55">
        <v>1309</v>
      </c>
      <c r="BD51" s="55">
        <v>0</v>
      </c>
      <c r="BE51" s="55">
        <v>0</v>
      </c>
      <c r="BF51" s="55">
        <v>187.00000000000003</v>
      </c>
      <c r="BG51" s="55">
        <v>173.8</v>
      </c>
      <c r="BH51" s="16"/>
      <c r="BI51" s="8"/>
      <c r="BJ51" s="55">
        <v>11283</v>
      </c>
      <c r="BK51" s="112" t="s">
        <v>333</v>
      </c>
      <c r="BL51" s="55">
        <v>0</v>
      </c>
      <c r="BM51" s="55">
        <v>0</v>
      </c>
      <c r="BN51" s="55">
        <v>0</v>
      </c>
      <c r="BO51" s="55">
        <v>250</v>
      </c>
      <c r="BP51" s="55">
        <v>0</v>
      </c>
      <c r="BQ51" s="55">
        <v>0</v>
      </c>
      <c r="BR51" s="55">
        <v>215</v>
      </c>
      <c r="BS51" s="55">
        <v>147</v>
      </c>
      <c r="BT51" s="16"/>
      <c r="BU51" s="8"/>
      <c r="BV51" s="55">
        <v>5938</v>
      </c>
      <c r="BW51" s="112" t="s">
        <v>174</v>
      </c>
      <c r="BX51" s="55">
        <v>0</v>
      </c>
      <c r="BY51" s="55">
        <v>153</v>
      </c>
      <c r="BZ51" s="55">
        <v>236</v>
      </c>
      <c r="CA51" s="55">
        <v>495</v>
      </c>
      <c r="CB51" s="55">
        <v>0</v>
      </c>
      <c r="CC51" s="55">
        <v>0</v>
      </c>
      <c r="CD51" s="55">
        <v>174</v>
      </c>
      <c r="CE51" s="55">
        <v>61</v>
      </c>
      <c r="CF51" s="16"/>
    </row>
    <row r="52" spans="1:88" x14ac:dyDescent="0.35">
      <c r="A52" s="9"/>
      <c r="L52" s="16"/>
      <c r="M52" s="16"/>
      <c r="X52" s="16"/>
      <c r="Y52" s="16"/>
      <c r="AJ52" s="16"/>
      <c r="AL52" s="3"/>
      <c r="AM52" s="3"/>
      <c r="AN52" s="3"/>
      <c r="AO52" s="3"/>
      <c r="AP52" s="3"/>
      <c r="AQ52" s="3"/>
      <c r="AR52" s="3"/>
      <c r="AS52" s="3"/>
      <c r="AT52" s="3"/>
      <c r="AU52" s="3"/>
      <c r="AV52" s="16"/>
      <c r="BH52" s="16"/>
      <c r="BT52" s="16"/>
      <c r="CF52" s="16"/>
    </row>
    <row r="53" spans="1:88" x14ac:dyDescent="0.35">
      <c r="A53" s="28" t="s">
        <v>37</v>
      </c>
      <c r="B53" s="7">
        <f>IF(Avropsblankett!$B55&gt;0,Avropsblankett!$B55*B51,0)</f>
        <v>0</v>
      </c>
      <c r="C53" s="7" t="str">
        <f>IF(Avropsblankett!$B55&gt;0,C51,"")</f>
        <v/>
      </c>
      <c r="D53" s="7">
        <f>IF(Avropsblankett!$B55&gt;0,Avropsblankett!$B55*IF(Avropsblankett!$C55=Avropsblankett!$AA$11,D51),0)</f>
        <v>0</v>
      </c>
      <c r="E53" s="7">
        <f>IF(Avropsblankett!$B55&gt;0,Avropsblankett!$B55*IF(Avropsblankett!$C55=Avropsblankett!$AA$12,E51),0)</f>
        <v>0</v>
      </c>
      <c r="F53" s="7">
        <f>IF(Avropsblankett!$B55&gt;0,Avropsblankett!$B55*IF(Avropsblankett!$C55=Avropsblankett!$AA$13,F51),0)</f>
        <v>0</v>
      </c>
      <c r="G53" s="7">
        <f>IF(Avropsblankett!$B55&gt;0,Avropsblankett!$B55*IF(Avropsblankett!$D55=Avropsblankett!$AB$10,G51),0)</f>
        <v>0</v>
      </c>
      <c r="H53" s="7">
        <f>IF(Avropsblankett!$B55&gt;0,Avropsblankett!$B55*IF(Avropsblankett!$E55=Avropsblankett!$AC$11,H51),0)</f>
        <v>0</v>
      </c>
      <c r="I53" s="7">
        <f>IF(Avropsblankett!$B55&gt;0,Avropsblankett!$B55*IF(Avropsblankett!$E55=Avropsblankett!$AC$12,I51),0)</f>
        <v>0</v>
      </c>
      <c r="J53" s="7">
        <f>IF(Avropsblankett!$B55&gt;0,Avropsblankett!$B55*IF(Avropsblankett!$F55=Avropsblankett!$AB$10,J51),0)</f>
        <v>0</v>
      </c>
      <c r="K53" s="7">
        <f>IF(Avropsblankett!$B55&gt;0,Avropsblankett!$B55*IF(Avropsblankett!$F55=Avropsblankett!$AB$10,K51),0)</f>
        <v>0</v>
      </c>
      <c r="L53" s="16"/>
      <c r="M53" s="16"/>
      <c r="N53" s="7">
        <f>IF(Avropsblankett!$B55&gt;0,Avropsblankett!$B55*N51,0)</f>
        <v>0</v>
      </c>
      <c r="O53" s="7" t="str">
        <f>IF(Avropsblankett!$B55&gt;0,O51,"")</f>
        <v/>
      </c>
      <c r="P53" s="7">
        <f>IF(Avropsblankett!$B55&gt;0,Avropsblankett!$B55*IF(Avropsblankett!$C55=Avropsblankett!$AA$11,P51),0)</f>
        <v>0</v>
      </c>
      <c r="Q53" s="7">
        <f>IF(Avropsblankett!$B55&gt;0,Avropsblankett!$B55*IF(Avropsblankett!$C55=Avropsblankett!$AA$12,Q51),0)</f>
        <v>0</v>
      </c>
      <c r="R53" s="7">
        <f>IF(Avropsblankett!$B55&gt;0,Avropsblankett!$B55*IF(Avropsblankett!$C55=Avropsblankett!$AA$13,R51),0)</f>
        <v>0</v>
      </c>
      <c r="S53" s="7">
        <f>IF(Avropsblankett!$B55&gt;0,Avropsblankett!$B55*IF(Avropsblankett!$D55=Avropsblankett!$AB$10,S51),0)</f>
        <v>0</v>
      </c>
      <c r="T53" s="7">
        <f>IF(Avropsblankett!$B55&gt;0,Avropsblankett!$B55*IF(Avropsblankett!$E55=Avropsblankett!$AC$11,T51),0)</f>
        <v>0</v>
      </c>
      <c r="U53" s="7">
        <f>IF(Avropsblankett!$B55&gt;0,Avropsblankett!$B55*IF(Avropsblankett!$E55=Avropsblankett!$AC$12,U51),0)</f>
        <v>0</v>
      </c>
      <c r="V53" s="7">
        <f>IF(Avropsblankett!$B55&gt;0,Avropsblankett!$B55*IF(Avropsblankett!$F55=Avropsblankett!$AB$10,V51),0)</f>
        <v>0</v>
      </c>
      <c r="W53" s="7">
        <f>IF(Avropsblankett!$B55&gt;0,Avropsblankett!$B55*IF(Avropsblankett!$F55=Avropsblankett!$AB$10,W51),0)</f>
        <v>0</v>
      </c>
      <c r="X53" s="16"/>
      <c r="Y53" s="16"/>
      <c r="Z53" s="7">
        <f>IF(Avropsblankett!$B55&gt;0,Avropsblankett!$B55*Z51,0)</f>
        <v>0</v>
      </c>
      <c r="AA53" s="7" t="str">
        <f>IF(Avropsblankett!$B55&gt;0,AA51,"")</f>
        <v/>
      </c>
      <c r="AB53" s="7">
        <f>IF(Avropsblankett!$B55&gt;0,Avropsblankett!$B55*IF(Avropsblankett!$C55=Avropsblankett!$AA$11,AB51),0)</f>
        <v>0</v>
      </c>
      <c r="AC53" s="7">
        <f>IF(Avropsblankett!$B55&gt;0,Avropsblankett!$B55*IF(Avropsblankett!$C55=Avropsblankett!$AA$12,AC51),0)</f>
        <v>0</v>
      </c>
      <c r="AD53" s="7">
        <f>IF(Avropsblankett!$B55&gt;0,Avropsblankett!$B55*IF(Avropsblankett!$C55=Avropsblankett!$AA$13,AD51),0)</f>
        <v>0</v>
      </c>
      <c r="AE53" s="7">
        <f>IF(Avropsblankett!$B55&gt;0,Avropsblankett!$B55*IF(Avropsblankett!$D55=Avropsblankett!$AB$10,AE51),0)</f>
        <v>0</v>
      </c>
      <c r="AF53" s="7">
        <f>IF(Avropsblankett!$B55&gt;0,Avropsblankett!$B55*IF(Avropsblankett!$E55=Avropsblankett!$AC$11,AF51),0)</f>
        <v>0</v>
      </c>
      <c r="AG53" s="7">
        <f>IF(Avropsblankett!$B55&gt;0,Avropsblankett!$B55*IF(Avropsblankett!$E55=Avropsblankett!$AC$12,AG51),0)</f>
        <v>0</v>
      </c>
      <c r="AH53" s="7">
        <f>IF(Avropsblankett!$B55&gt;0,Avropsblankett!$B55*IF(Avropsblankett!$F55=Avropsblankett!$AB$10,AH51),0)</f>
        <v>0</v>
      </c>
      <c r="AI53" s="7">
        <f>IF(Avropsblankett!$B55&gt;0,Avropsblankett!$B55*IF(Avropsblankett!$F55=Avropsblankett!$AB$10,AI51),0)</f>
        <v>0</v>
      </c>
      <c r="AJ53" s="16"/>
      <c r="AL53" s="7">
        <f>IF(Avropsblankett!$B55&gt;0,Avropsblankett!$B55*AL51,0)</f>
        <v>0</v>
      </c>
      <c r="AM53" s="7" t="str">
        <f>IF(Avropsblankett!$B55&gt;0,AM51,"")</f>
        <v/>
      </c>
      <c r="AN53" s="7">
        <f>IF(Avropsblankett!$B55&gt;0,Avropsblankett!$B55*IF(Avropsblankett!$C55=Avropsblankett!$AA$11,AN51),0)</f>
        <v>0</v>
      </c>
      <c r="AO53" s="7">
        <f>IF(Avropsblankett!$B55&gt;0,Avropsblankett!$B55*IF(Avropsblankett!$C55=Avropsblankett!$AA$12,AO51),0)</f>
        <v>0</v>
      </c>
      <c r="AP53" s="7">
        <f>IF(Avropsblankett!$B55&gt;0,Avropsblankett!$B55*IF(Avropsblankett!$C55=Avropsblankett!$AA$13,AP51),0)</f>
        <v>0</v>
      </c>
      <c r="AQ53" s="7">
        <f>IF(Avropsblankett!$B55&gt;0,Avropsblankett!$B55*IF(Avropsblankett!$D55=Avropsblankett!$AB$10,AQ51),0)</f>
        <v>0</v>
      </c>
      <c r="AR53" s="7">
        <f>IF(Avropsblankett!$B55&gt;0,Avropsblankett!$B55*IF(Avropsblankett!$E55=Avropsblankett!$AC$11,AR51),0)</f>
        <v>0</v>
      </c>
      <c r="AS53" s="7">
        <f>IF(Avropsblankett!$B55&gt;0,Avropsblankett!$B55*IF(Avropsblankett!$E55=Avropsblankett!$AC$12,AS51),0)</f>
        <v>0</v>
      </c>
      <c r="AT53" s="7">
        <f>IF(Avropsblankett!$B55&gt;0,Avropsblankett!$B55*IF(Avropsblankett!$F55=Avropsblankett!$AB$10,AT51),0)</f>
        <v>0</v>
      </c>
      <c r="AU53" s="7">
        <f>IF(Avropsblankett!$B55&gt;0,Avropsblankett!$B55*IF(Avropsblankett!$F55=Avropsblankett!$AB$10,AU51),0)</f>
        <v>0</v>
      </c>
      <c r="AV53" s="16"/>
      <c r="AW53" s="7"/>
      <c r="AX53" s="7">
        <f>IF(Avropsblankett!$B55&gt;0,Avropsblankett!$B55*AX51,0)</f>
        <v>0</v>
      </c>
      <c r="AY53" s="7" t="str">
        <f>IF(Avropsblankett!$B55&gt;0,AY51,"")</f>
        <v/>
      </c>
      <c r="AZ53" s="7">
        <f>IF(Avropsblankett!$B55&gt;0,Avropsblankett!$B55*IF(Avropsblankett!$C55=Avropsblankett!$AA$11,AZ51),0)</f>
        <v>0</v>
      </c>
      <c r="BA53" s="7">
        <f>IF(Avropsblankett!$B55&gt;0,Avropsblankett!$B55*IF(Avropsblankett!$C55=Avropsblankett!$AA$12,BA51),0)</f>
        <v>0</v>
      </c>
      <c r="BB53" s="7">
        <f>IF(Avropsblankett!$B55&gt;0,Avropsblankett!$B55*IF(Avropsblankett!$C55=Avropsblankett!$AA$13,BB51),0)</f>
        <v>0</v>
      </c>
      <c r="BC53" s="7">
        <f>IF(Avropsblankett!$B55&gt;0,Avropsblankett!$B55*IF(Avropsblankett!$D55=Avropsblankett!$AB$10,BC51),0)</f>
        <v>0</v>
      </c>
      <c r="BD53" s="7">
        <f>IF(Avropsblankett!$B55&gt;0,Avropsblankett!$B55*IF(Avropsblankett!$E55=Avropsblankett!$AC$11,BD51),0)</f>
        <v>0</v>
      </c>
      <c r="BE53" s="7">
        <f>IF(Avropsblankett!$B55&gt;0,Avropsblankett!$B55*IF(Avropsblankett!$E55=Avropsblankett!$AC$12,BE51),0)</f>
        <v>0</v>
      </c>
      <c r="BF53" s="7">
        <f>IF(Avropsblankett!$B55&gt;0,Avropsblankett!$B55*IF(Avropsblankett!$F55=Avropsblankett!$AB$10,BF51),0)</f>
        <v>0</v>
      </c>
      <c r="BG53" s="7">
        <f>IF(Avropsblankett!$B55&gt;0,Avropsblankett!$B55*IF(Avropsblankett!$F55=Avropsblankett!$AB$10,BG51),0)</f>
        <v>0</v>
      </c>
      <c r="BH53" s="16"/>
      <c r="BI53" s="7"/>
      <c r="BJ53" s="7">
        <f>IF(Avropsblankett!$B55&gt;0,Avropsblankett!$B55*BJ51,0)</f>
        <v>0</v>
      </c>
      <c r="BK53" s="7" t="str">
        <f>IF(Avropsblankett!$B55&gt;0,BK51,"")</f>
        <v/>
      </c>
      <c r="BL53" s="7">
        <f>IF(Avropsblankett!$B55&gt;0,Avropsblankett!$B55*IF(Avropsblankett!$C55=Avropsblankett!$AA$11,BL51),0)</f>
        <v>0</v>
      </c>
      <c r="BM53" s="7">
        <f>IF(Avropsblankett!$B55&gt;0,Avropsblankett!$B55*IF(Avropsblankett!$C55=Avropsblankett!$AA$12,BM51),0)</f>
        <v>0</v>
      </c>
      <c r="BN53" s="7">
        <f>IF(Avropsblankett!$B55&gt;0,Avropsblankett!$B55*IF(Avropsblankett!$C55=Avropsblankett!$AA$13,BN51),0)</f>
        <v>0</v>
      </c>
      <c r="BO53" s="7">
        <f>IF(Avropsblankett!$B55&gt;0,Avropsblankett!$B55*IF(Avropsblankett!$D55=Avropsblankett!$AB$10,BO51),0)</f>
        <v>0</v>
      </c>
      <c r="BP53" s="7">
        <f>IF(Avropsblankett!$B55&gt;0,Avropsblankett!$B55*IF(Avropsblankett!$E55=Avropsblankett!$AC$11,BP51),0)</f>
        <v>0</v>
      </c>
      <c r="BQ53" s="7">
        <f>IF(Avropsblankett!$B55&gt;0,Avropsblankett!$B55*IF(Avropsblankett!$E55=Avropsblankett!$AC$12,BQ51),0)</f>
        <v>0</v>
      </c>
      <c r="BR53" s="7">
        <f>IF(Avropsblankett!$B55&gt;0,Avropsblankett!$B55*IF(Avropsblankett!$F55=Avropsblankett!$AB$10,BR51),0)</f>
        <v>0</v>
      </c>
      <c r="BS53" s="7">
        <f>IF(Avropsblankett!$B55&gt;0,Avropsblankett!$B55*IF(Avropsblankett!$F55=Avropsblankett!$AB$10,BS51),0)</f>
        <v>0</v>
      </c>
      <c r="BT53" s="16"/>
      <c r="BU53" s="7"/>
      <c r="BV53" s="7">
        <f>IF(Avropsblankett!$B55&gt;0,Avropsblankett!$B55*BV51,0)</f>
        <v>0</v>
      </c>
      <c r="BW53" s="7" t="str">
        <f>IF(Avropsblankett!$B55&gt;0,BW51,"")</f>
        <v/>
      </c>
      <c r="BX53" s="7">
        <f>IF(Avropsblankett!$B55&gt;0,Avropsblankett!$B55*IF(Avropsblankett!$C55=Avropsblankett!$AA$11,BX51),0)</f>
        <v>0</v>
      </c>
      <c r="BY53" s="7">
        <f>IF(Avropsblankett!$B55&gt;0,Avropsblankett!$B55*IF(Avropsblankett!$C55=Avropsblankett!$AA$12,BY51),0)</f>
        <v>0</v>
      </c>
      <c r="BZ53" s="7">
        <f>IF(Avropsblankett!$B55&gt;0,Avropsblankett!$B55*IF(Avropsblankett!$C55=Avropsblankett!$AA$13,BZ51),0)</f>
        <v>0</v>
      </c>
      <c r="CA53" s="7">
        <f>IF(Avropsblankett!$B55&gt;0,Avropsblankett!$B55*IF(Avropsblankett!$D55=Avropsblankett!$AB$10,CA51),0)</f>
        <v>0</v>
      </c>
      <c r="CB53" s="7">
        <f>IF(Avropsblankett!$B55&gt;0,Avropsblankett!$B55*IF(Avropsblankett!$E55=Avropsblankett!$AC$11,CB51),0)</f>
        <v>0</v>
      </c>
      <c r="CC53" s="7">
        <f>IF(Avropsblankett!$B55&gt;0,Avropsblankett!$B55*IF(Avropsblankett!$E55=Avropsblankett!$AC$12,CC51),0)</f>
        <v>0</v>
      </c>
      <c r="CD53" s="7">
        <f>IF(Avropsblankett!$B55&gt;0,Avropsblankett!$B55*IF(Avropsblankett!$F55=Avropsblankett!$AB$10,CD51),0)</f>
        <v>0</v>
      </c>
      <c r="CE53" s="7">
        <f>IF(Avropsblankett!$B55&gt;0,Avropsblankett!$B55*IF(Avropsblankett!$F55=Avropsblankett!$AB$10,CE51),0)</f>
        <v>0</v>
      </c>
      <c r="CF53" s="16"/>
      <c r="CI53" s="3" t="str">
        <f>IF(Avropsblankett!B55&gt;0,IF($Z$202=$B$184,C53,IF($Z$202=$C$184,O53,IF($Z$202=$D$184,AA53,IF($Z$202=$E$184,AM53,IF($Z$202=$F$184,AY53,IF($Z$202=$G$184,BK53,IF($Z$202=$H$184,BW53))))))),"")</f>
        <v/>
      </c>
      <c r="CJ53" s="16" t="str">
        <f>IF(Avropsblankett!B55&gt;0,IF($Z$202=$B$184,SUM(B53,D53:L53),IF($Z$202=$C$184,SUM(N53,P53:X53),IF($Z$202=$D$184,SUM(Z53,AB53:AJ53),IF($Z$202=$E$184,SUM(AL53,AN53:AV53),IF($Z$202=$F$184,SUM(AX53,AZ53:BH53),IF($Z$202=$G$184,SUM(BJ53,BL53:BT53),IF($Z$202=$H$184,SUM(BV53,BX53:CF53)))))))),"")</f>
        <v/>
      </c>
    </row>
    <row r="54" spans="1:88" x14ac:dyDescent="0.35">
      <c r="A54" s="28" t="s">
        <v>38</v>
      </c>
      <c r="B54" s="7">
        <f>IF(Avropsblankett!$B56&gt;0,Avropsblankett!$B56*B51,0)</f>
        <v>0</v>
      </c>
      <c r="C54" s="7" t="str">
        <f>IF(Avropsblankett!$B56&gt;0,C51,"")</f>
        <v/>
      </c>
      <c r="D54" s="7">
        <f>IF(Avropsblankett!$B56&gt;0,Avropsblankett!$B56*IF(Avropsblankett!$C56=Avropsblankett!$AA$11,D51),0)</f>
        <v>0</v>
      </c>
      <c r="E54" s="7">
        <f>IF(Avropsblankett!$B56&gt;0,Avropsblankett!$B56*IF(Avropsblankett!$C56=Avropsblankett!$AA$12,E51),0)</f>
        <v>0</v>
      </c>
      <c r="F54" s="7">
        <f>IF(Avropsblankett!$B56&gt;0,Avropsblankett!$B56*IF(Avropsblankett!$C56=Avropsblankett!$AA$13,F51),0)</f>
        <v>0</v>
      </c>
      <c r="G54" s="7">
        <f>IF(Avropsblankett!$B56&gt;0,Avropsblankett!$B56*IF(Avropsblankett!$D56=Avropsblankett!$AB$10,G51),0)</f>
        <v>0</v>
      </c>
      <c r="H54" s="7">
        <f>IF(Avropsblankett!$B56&gt;0,Avropsblankett!$B56*IF(Avropsblankett!$E56=Avropsblankett!$AC$11,H51),0)</f>
        <v>0</v>
      </c>
      <c r="I54" s="7">
        <f>IF(Avropsblankett!$B56&gt;0,Avropsblankett!$B56*IF(Avropsblankett!$E56=Avropsblankett!$AC$12,I51),0)</f>
        <v>0</v>
      </c>
      <c r="J54" s="7">
        <f>IF(Avropsblankett!$B56&gt;0,Avropsblankett!$B56*IF(Avropsblankett!$F56=Avropsblankett!$AB$10,J51),0)</f>
        <v>0</v>
      </c>
      <c r="K54" s="7">
        <f>IF(Avropsblankett!$B56&gt;0,Avropsblankett!$B56*IF(Avropsblankett!$F56=Avropsblankett!$AB$10,K51),0)</f>
        <v>0</v>
      </c>
      <c r="L54" s="16"/>
      <c r="M54" s="16"/>
      <c r="N54" s="7">
        <f>IF(Avropsblankett!$B56&gt;0,Avropsblankett!$B56*N51,0)</f>
        <v>0</v>
      </c>
      <c r="O54" s="7" t="str">
        <f>IF(Avropsblankett!$B56&gt;0,O51,"")</f>
        <v/>
      </c>
      <c r="P54" s="7">
        <f>IF(Avropsblankett!$B56&gt;0,Avropsblankett!$B56*IF(Avropsblankett!$C56=Avropsblankett!$AA$11,P51),0)</f>
        <v>0</v>
      </c>
      <c r="Q54" s="7">
        <f>IF(Avropsblankett!$B56&gt;0,Avropsblankett!$B56*IF(Avropsblankett!$C56=Avropsblankett!$AA$12,Q51),0)</f>
        <v>0</v>
      </c>
      <c r="R54" s="7">
        <f>IF(Avropsblankett!$B56&gt;0,Avropsblankett!$B56*IF(Avropsblankett!$C56=Avropsblankett!$AA$13,R51),0)</f>
        <v>0</v>
      </c>
      <c r="S54" s="7">
        <f>IF(Avropsblankett!$B56&gt;0,Avropsblankett!$B56*IF(Avropsblankett!$D56=Avropsblankett!$AB$10,S51),0)</f>
        <v>0</v>
      </c>
      <c r="T54" s="7">
        <f>IF(Avropsblankett!$B56&gt;0,Avropsblankett!$B56*IF(Avropsblankett!$E56=Avropsblankett!$AC$11,T51),0)</f>
        <v>0</v>
      </c>
      <c r="U54" s="7">
        <f>IF(Avropsblankett!$B56&gt;0,Avropsblankett!$B56*IF(Avropsblankett!$E56=Avropsblankett!$AC$12,U51),0)</f>
        <v>0</v>
      </c>
      <c r="V54" s="7">
        <f>IF(Avropsblankett!$B56&gt;0,Avropsblankett!$B56*IF(Avropsblankett!$F56=Avropsblankett!$AB$10,V51),0)</f>
        <v>0</v>
      </c>
      <c r="W54" s="7">
        <f>IF(Avropsblankett!$B56&gt;0,Avropsblankett!$B56*IF(Avropsblankett!$F56=Avropsblankett!$AB$10,W51),0)</f>
        <v>0</v>
      </c>
      <c r="X54" s="16"/>
      <c r="Y54" s="16"/>
      <c r="Z54" s="7">
        <f>IF(Avropsblankett!$B56&gt;0,Avropsblankett!$B56*Z51,0)</f>
        <v>0</v>
      </c>
      <c r="AA54" s="7" t="str">
        <f>IF(Avropsblankett!$B56&gt;0,AA51,"")</f>
        <v/>
      </c>
      <c r="AB54" s="7">
        <f>IF(Avropsblankett!$B56&gt;0,Avropsblankett!$B56*IF(Avropsblankett!$C56=Avropsblankett!$AA$11,AB51),0)</f>
        <v>0</v>
      </c>
      <c r="AC54" s="7">
        <f>IF(Avropsblankett!$B56&gt;0,Avropsblankett!$B56*IF(Avropsblankett!$C56=Avropsblankett!$AA$12,AC51),0)</f>
        <v>0</v>
      </c>
      <c r="AD54" s="7">
        <f>IF(Avropsblankett!$B56&gt;0,Avropsblankett!$B56*IF(Avropsblankett!$C56=Avropsblankett!$AA$13,AD51),0)</f>
        <v>0</v>
      </c>
      <c r="AE54" s="7">
        <f>IF(Avropsblankett!$B56&gt;0,Avropsblankett!$B56*IF(Avropsblankett!$D56=Avropsblankett!$AB$10,AE51),0)</f>
        <v>0</v>
      </c>
      <c r="AF54" s="7">
        <f>IF(Avropsblankett!$B56&gt;0,Avropsblankett!$B56*IF(Avropsblankett!$E56=Avropsblankett!$AC$11,AF51),0)</f>
        <v>0</v>
      </c>
      <c r="AG54" s="7">
        <f>IF(Avropsblankett!$B56&gt;0,Avropsblankett!$B56*IF(Avropsblankett!$E56=Avropsblankett!$AC$12,AG51),0)</f>
        <v>0</v>
      </c>
      <c r="AH54" s="7">
        <f>IF(Avropsblankett!$B56&gt;0,Avropsblankett!$B56*IF(Avropsblankett!$F56=Avropsblankett!$AB$10,AH51),0)</f>
        <v>0</v>
      </c>
      <c r="AI54" s="7">
        <f>IF(Avropsblankett!$B56&gt;0,Avropsblankett!$B56*IF(Avropsblankett!$F56=Avropsblankett!$AB$10,AI51),0)</f>
        <v>0</v>
      </c>
      <c r="AJ54" s="16"/>
      <c r="AL54" s="7">
        <f>IF(Avropsblankett!$B56&gt;0,Avropsblankett!$B56*AL51,0)</f>
        <v>0</v>
      </c>
      <c r="AM54" s="7" t="str">
        <f>IF(Avropsblankett!$B56&gt;0,AM51,"")</f>
        <v/>
      </c>
      <c r="AN54" s="7">
        <f>IF(Avropsblankett!$B56&gt;0,Avropsblankett!$B56*IF(Avropsblankett!$C56=Avropsblankett!$AA$11,AN51),0)</f>
        <v>0</v>
      </c>
      <c r="AO54" s="7">
        <f>IF(Avropsblankett!$B56&gt;0,Avropsblankett!$B56*IF(Avropsblankett!$C56=Avropsblankett!$AA$12,AO51),0)</f>
        <v>0</v>
      </c>
      <c r="AP54" s="7">
        <f>IF(Avropsblankett!$B56&gt;0,Avropsblankett!$B56*IF(Avropsblankett!$C56=Avropsblankett!$AA$13,AP51),0)</f>
        <v>0</v>
      </c>
      <c r="AQ54" s="7">
        <f>IF(Avropsblankett!$B56&gt;0,Avropsblankett!$B56*IF(Avropsblankett!$D56=Avropsblankett!$AB$10,AQ51),0)</f>
        <v>0</v>
      </c>
      <c r="AR54" s="7">
        <f>IF(Avropsblankett!$B56&gt;0,Avropsblankett!$B56*IF(Avropsblankett!$E56=Avropsblankett!$AC$11,AR51),0)</f>
        <v>0</v>
      </c>
      <c r="AS54" s="7">
        <f>IF(Avropsblankett!$B56&gt;0,Avropsblankett!$B56*IF(Avropsblankett!$E56=Avropsblankett!$AC$12,AS51),0)</f>
        <v>0</v>
      </c>
      <c r="AT54" s="7">
        <f>IF(Avropsblankett!$B56&gt;0,Avropsblankett!$B56*IF(Avropsblankett!$F56=Avropsblankett!$AB$10,AT51),0)</f>
        <v>0</v>
      </c>
      <c r="AU54" s="7">
        <f>IF(Avropsblankett!$B56&gt;0,Avropsblankett!$B56*IF(Avropsblankett!$F56=Avropsblankett!$AB$10,AU51),0)</f>
        <v>0</v>
      </c>
      <c r="AV54" s="16"/>
      <c r="AW54" s="7"/>
      <c r="AX54" s="7">
        <f>IF(Avropsblankett!$B56&gt;0,Avropsblankett!$B56*AX51,0)</f>
        <v>0</v>
      </c>
      <c r="AY54" s="7" t="str">
        <f>IF(Avropsblankett!$B56&gt;0,AY51,"")</f>
        <v/>
      </c>
      <c r="AZ54" s="7">
        <f>IF(Avropsblankett!$B56&gt;0,Avropsblankett!$B56*IF(Avropsblankett!$C56=Avropsblankett!$AA$11,AZ51),0)</f>
        <v>0</v>
      </c>
      <c r="BA54" s="7">
        <f>IF(Avropsblankett!$B56&gt;0,Avropsblankett!$B56*IF(Avropsblankett!$C56=Avropsblankett!$AA$12,BA51),0)</f>
        <v>0</v>
      </c>
      <c r="BB54" s="7">
        <f>IF(Avropsblankett!$B56&gt;0,Avropsblankett!$B56*IF(Avropsblankett!$C56=Avropsblankett!$AA$13,BB51),0)</f>
        <v>0</v>
      </c>
      <c r="BC54" s="7">
        <f>IF(Avropsblankett!$B56&gt;0,Avropsblankett!$B56*IF(Avropsblankett!$D56=Avropsblankett!$AB$10,BC51),0)</f>
        <v>0</v>
      </c>
      <c r="BD54" s="7">
        <f>IF(Avropsblankett!$B56&gt;0,Avropsblankett!$B56*IF(Avropsblankett!$E56=Avropsblankett!$AC$11,BD51),0)</f>
        <v>0</v>
      </c>
      <c r="BE54" s="7">
        <f>IF(Avropsblankett!$B56&gt;0,Avropsblankett!$B56*IF(Avropsblankett!$E56=Avropsblankett!$AC$12,BE51),0)</f>
        <v>0</v>
      </c>
      <c r="BF54" s="7">
        <f>IF(Avropsblankett!$B56&gt;0,Avropsblankett!$B56*IF(Avropsblankett!$F56=Avropsblankett!$AB$10,BF51),0)</f>
        <v>0</v>
      </c>
      <c r="BG54" s="7">
        <f>IF(Avropsblankett!$B56&gt;0,Avropsblankett!$B56*IF(Avropsblankett!$F56=Avropsblankett!$AB$10,BG51),0)</f>
        <v>0</v>
      </c>
      <c r="BH54" s="16"/>
      <c r="BI54" s="7"/>
      <c r="BJ54" s="7">
        <f>IF(Avropsblankett!$B56&gt;0,Avropsblankett!$B56*BJ51,0)</f>
        <v>0</v>
      </c>
      <c r="BK54" s="7" t="str">
        <f>IF(Avropsblankett!$B56&gt;0,BK51,"")</f>
        <v/>
      </c>
      <c r="BL54" s="7">
        <f>IF(Avropsblankett!$B56&gt;0,Avropsblankett!$B56*IF(Avropsblankett!$C56=Avropsblankett!$AA$11,BL51),0)</f>
        <v>0</v>
      </c>
      <c r="BM54" s="7">
        <f>IF(Avropsblankett!$B56&gt;0,Avropsblankett!$B56*IF(Avropsblankett!$C56=Avropsblankett!$AA$12,BM51),0)</f>
        <v>0</v>
      </c>
      <c r="BN54" s="7">
        <f>IF(Avropsblankett!$B56&gt;0,Avropsblankett!$B56*IF(Avropsblankett!$C56=Avropsblankett!$AA$13,BN51),0)</f>
        <v>0</v>
      </c>
      <c r="BO54" s="7">
        <f>IF(Avropsblankett!$B56&gt;0,Avropsblankett!$B56*IF(Avropsblankett!$D56=Avropsblankett!$AB$10,BO51),0)</f>
        <v>0</v>
      </c>
      <c r="BP54" s="7">
        <f>IF(Avropsblankett!$B56&gt;0,Avropsblankett!$B56*IF(Avropsblankett!$E56=Avropsblankett!$AC$11,BP51),0)</f>
        <v>0</v>
      </c>
      <c r="BQ54" s="7">
        <f>IF(Avropsblankett!$B56&gt;0,Avropsblankett!$B56*IF(Avropsblankett!$E56=Avropsblankett!$AC$12,BQ51),0)</f>
        <v>0</v>
      </c>
      <c r="BR54" s="7">
        <f>IF(Avropsblankett!$B56&gt;0,Avropsblankett!$B56*IF(Avropsblankett!$F56=Avropsblankett!$AB$10,BR51),0)</f>
        <v>0</v>
      </c>
      <c r="BS54" s="7">
        <f>IF(Avropsblankett!$B56&gt;0,Avropsblankett!$B56*IF(Avropsblankett!$F56=Avropsblankett!$AB$10,BS51),0)</f>
        <v>0</v>
      </c>
      <c r="BT54" s="16"/>
      <c r="BU54" s="7"/>
      <c r="BV54" s="7">
        <f>IF(Avropsblankett!$B56&gt;0,Avropsblankett!$B56*BV51,0)</f>
        <v>0</v>
      </c>
      <c r="BW54" s="7" t="str">
        <f>IF(Avropsblankett!$B56&gt;0,BW51,"")</f>
        <v/>
      </c>
      <c r="BX54" s="7">
        <f>IF(Avropsblankett!$B56&gt;0,Avropsblankett!$B56*IF(Avropsblankett!$C56=Avropsblankett!$AA$11,BX51),0)</f>
        <v>0</v>
      </c>
      <c r="BY54" s="7">
        <f>IF(Avropsblankett!$B56&gt;0,Avropsblankett!$B56*IF(Avropsblankett!$C56=Avropsblankett!$AA$12,BY51),0)</f>
        <v>0</v>
      </c>
      <c r="BZ54" s="7">
        <f>IF(Avropsblankett!$B56&gt;0,Avropsblankett!$B56*IF(Avropsblankett!$C56=Avropsblankett!$AA$13,BZ51),0)</f>
        <v>0</v>
      </c>
      <c r="CA54" s="7">
        <f>IF(Avropsblankett!$B56&gt;0,Avropsblankett!$B56*IF(Avropsblankett!$D56=Avropsblankett!$AB$10,CA51),0)</f>
        <v>0</v>
      </c>
      <c r="CB54" s="7">
        <f>IF(Avropsblankett!$B56&gt;0,Avropsblankett!$B56*IF(Avropsblankett!$E56=Avropsblankett!$AC$11,CB51),0)</f>
        <v>0</v>
      </c>
      <c r="CC54" s="7">
        <f>IF(Avropsblankett!$B56&gt;0,Avropsblankett!$B56*IF(Avropsblankett!$E56=Avropsblankett!$AC$12,CC51),0)</f>
        <v>0</v>
      </c>
      <c r="CD54" s="7">
        <f>IF(Avropsblankett!$B56&gt;0,Avropsblankett!$B56*IF(Avropsblankett!$F56=Avropsblankett!$AB$10,CD51),0)</f>
        <v>0</v>
      </c>
      <c r="CE54" s="7">
        <f>IF(Avropsblankett!$B56&gt;0,Avropsblankett!$B56*IF(Avropsblankett!$F56=Avropsblankett!$AB$10,CE51),0)</f>
        <v>0</v>
      </c>
      <c r="CF54" s="16"/>
      <c r="CI54" s="3" t="str">
        <f>IF(Avropsblankett!B56&gt;0,IF($Z$202=$B$184,C54,IF($Z$202=$C$184,O54,IF($Z$202=$D$184,AA54,IF($Z$202=$E$184,AM54,IF($Z$202=$F$184,AY54,IF($Z$202=$G$184,BK54,IF($Z$202=$H$184,BW54))))))),"")</f>
        <v/>
      </c>
      <c r="CJ54" s="16" t="str">
        <f>IF(Avropsblankett!B56&gt;0,IF($Z$202=$B$184,SUM(B54,D54:L54),IF($Z$202=$C$184,SUM(N54,P54:X54),IF($Z$202=$D$184,SUM(Z54,AB54:AJ54),IF($Z$202=$E$184,SUM(AL54,AN54:AV54),IF($Z$202=$F$184,SUM(AX54,AZ54:BH54),IF($Z$202=$G$184,SUM(BJ54,BL54:BT54),IF($Z$202=$H$184,SUM(BV54,BX54:CF54)))))))),"")</f>
        <v/>
      </c>
    </row>
    <row r="55" spans="1:88" x14ac:dyDescent="0.35">
      <c r="A55" s="28" t="s">
        <v>52</v>
      </c>
      <c r="B55" s="7">
        <f>IF(Avropsblankett!$B57&gt;0,Avropsblankett!$B57*B51,0)</f>
        <v>0</v>
      </c>
      <c r="C55" s="7" t="str">
        <f>IF(Avropsblankett!$B57&gt;0,C51,"")</f>
        <v/>
      </c>
      <c r="D55" s="7">
        <f>IF(Avropsblankett!$B57&gt;0,Avropsblankett!$B57*IF(Avropsblankett!$C57=Avropsblankett!$AA$11,D51),0)</f>
        <v>0</v>
      </c>
      <c r="E55" s="7">
        <f>IF(Avropsblankett!$B57&gt;0,Avropsblankett!$B57*IF(Avropsblankett!$C57=Avropsblankett!$AA$12,E51),0)</f>
        <v>0</v>
      </c>
      <c r="F55" s="7">
        <f>IF(Avropsblankett!$B57&gt;0,Avropsblankett!$B57*IF(Avropsblankett!$C57=Avropsblankett!$AA$13,F51),0)</f>
        <v>0</v>
      </c>
      <c r="G55" s="7">
        <f>IF(Avropsblankett!$B57&gt;0,Avropsblankett!$B57*IF(Avropsblankett!$D57=Avropsblankett!$AB$10,G51),0)</f>
        <v>0</v>
      </c>
      <c r="H55" s="7">
        <f>IF(Avropsblankett!$B57&gt;0,Avropsblankett!$B57*IF(Avropsblankett!$E57=Avropsblankett!$AC$11,H51),0)</f>
        <v>0</v>
      </c>
      <c r="I55" s="7">
        <f>IF(Avropsblankett!$B57&gt;0,Avropsblankett!$B57*IF(Avropsblankett!$E57=Avropsblankett!$AC$12,I51),0)</f>
        <v>0</v>
      </c>
      <c r="J55" s="7">
        <f>IF(Avropsblankett!$B57&gt;0,Avropsblankett!$B57*IF(Avropsblankett!$F57=Avropsblankett!$AB$10,J51),0)</f>
        <v>0</v>
      </c>
      <c r="K55" s="7">
        <f>IF(Avropsblankett!$B57&gt;0,Avropsblankett!$B57*IF(Avropsblankett!$F57=Avropsblankett!$AB$10,K51),0)</f>
        <v>0</v>
      </c>
      <c r="L55" s="16"/>
      <c r="M55" s="16"/>
      <c r="N55" s="7">
        <f>IF(Avropsblankett!$B57&gt;0,Avropsblankett!$B57*N51,0)</f>
        <v>0</v>
      </c>
      <c r="O55" s="7" t="str">
        <f>IF(Avropsblankett!$B57&gt;0,O51,"")</f>
        <v/>
      </c>
      <c r="P55" s="7">
        <f>IF(Avropsblankett!$B57&gt;0,Avropsblankett!$B57*IF(Avropsblankett!$C57=Avropsblankett!$AA$11,P51),0)</f>
        <v>0</v>
      </c>
      <c r="Q55" s="7">
        <f>IF(Avropsblankett!$B57&gt;0,Avropsblankett!$B57*IF(Avropsblankett!$C57=Avropsblankett!$AA$12,Q51),0)</f>
        <v>0</v>
      </c>
      <c r="R55" s="7">
        <f>IF(Avropsblankett!$B57&gt;0,Avropsblankett!$B57*IF(Avropsblankett!$C57=Avropsblankett!$AA$13,R51),0)</f>
        <v>0</v>
      </c>
      <c r="S55" s="7">
        <f>IF(Avropsblankett!$B57&gt;0,Avropsblankett!$B57*IF(Avropsblankett!$D57=Avropsblankett!$AB$10,S51),0)</f>
        <v>0</v>
      </c>
      <c r="T55" s="7">
        <f>IF(Avropsblankett!$B57&gt;0,Avropsblankett!$B57*IF(Avropsblankett!$E57=Avropsblankett!$AC$11,T51),0)</f>
        <v>0</v>
      </c>
      <c r="U55" s="7">
        <f>IF(Avropsblankett!$B57&gt;0,Avropsblankett!$B57*IF(Avropsblankett!$E57=Avropsblankett!$AC$12,U51),0)</f>
        <v>0</v>
      </c>
      <c r="V55" s="7">
        <f>IF(Avropsblankett!$B57&gt;0,Avropsblankett!$B57*IF(Avropsblankett!$F57=Avropsblankett!$AB$10,V51),0)</f>
        <v>0</v>
      </c>
      <c r="W55" s="7">
        <f>IF(Avropsblankett!$B57&gt;0,Avropsblankett!$B57*IF(Avropsblankett!$F57=Avropsblankett!$AB$10,W51),0)</f>
        <v>0</v>
      </c>
      <c r="X55" s="16"/>
      <c r="Y55" s="16"/>
      <c r="Z55" s="7">
        <f>IF(Avropsblankett!$B57&gt;0,Avropsblankett!$B57*Z51,0)</f>
        <v>0</v>
      </c>
      <c r="AA55" s="7" t="str">
        <f>IF(Avropsblankett!$B57&gt;0,AA51,"")</f>
        <v/>
      </c>
      <c r="AB55" s="7">
        <f>IF(Avropsblankett!$B57&gt;0,Avropsblankett!$B57*IF(Avropsblankett!$C57=Avropsblankett!$AA$11,AB51),0)</f>
        <v>0</v>
      </c>
      <c r="AC55" s="7">
        <f>IF(Avropsblankett!$B57&gt;0,Avropsblankett!$B57*IF(Avropsblankett!$C57=Avropsblankett!$AA$12,AC51),0)</f>
        <v>0</v>
      </c>
      <c r="AD55" s="7">
        <f>IF(Avropsblankett!$B57&gt;0,Avropsblankett!$B57*IF(Avropsblankett!$C57=Avropsblankett!$AA$13,AD51),0)</f>
        <v>0</v>
      </c>
      <c r="AE55" s="7">
        <f>IF(Avropsblankett!$B57&gt;0,Avropsblankett!$B57*IF(Avropsblankett!$D57=Avropsblankett!$AB$10,AE51),0)</f>
        <v>0</v>
      </c>
      <c r="AF55" s="7">
        <f>IF(Avropsblankett!$B57&gt;0,Avropsblankett!$B57*IF(Avropsblankett!$E57=Avropsblankett!$AC$11,AF51),0)</f>
        <v>0</v>
      </c>
      <c r="AG55" s="7">
        <f>IF(Avropsblankett!$B57&gt;0,Avropsblankett!$B57*IF(Avropsblankett!$E57=Avropsblankett!$AC$12,AG51),0)</f>
        <v>0</v>
      </c>
      <c r="AH55" s="7">
        <f>IF(Avropsblankett!$B57&gt;0,Avropsblankett!$B57*IF(Avropsblankett!$F57=Avropsblankett!$AB$10,AH51),0)</f>
        <v>0</v>
      </c>
      <c r="AI55" s="7">
        <f>IF(Avropsblankett!$B57&gt;0,Avropsblankett!$B57*IF(Avropsblankett!$F57=Avropsblankett!$AB$10,AI51),0)</f>
        <v>0</v>
      </c>
      <c r="AJ55" s="16"/>
      <c r="AL55" s="7">
        <f>IF(Avropsblankett!$B57&gt;0,Avropsblankett!$B57*AL51,0)</f>
        <v>0</v>
      </c>
      <c r="AM55" s="7" t="str">
        <f>IF(Avropsblankett!$B57&gt;0,AM51,"")</f>
        <v/>
      </c>
      <c r="AN55" s="7">
        <f>IF(Avropsblankett!$B57&gt;0,Avropsblankett!$B57*IF(Avropsblankett!$C57=Avropsblankett!$AA$11,AN51),0)</f>
        <v>0</v>
      </c>
      <c r="AO55" s="7">
        <f>IF(Avropsblankett!$B57&gt;0,Avropsblankett!$B57*IF(Avropsblankett!$C57=Avropsblankett!$AA$12,AO51),0)</f>
        <v>0</v>
      </c>
      <c r="AP55" s="7">
        <f>IF(Avropsblankett!$B57&gt;0,Avropsblankett!$B57*IF(Avropsblankett!$C57=Avropsblankett!$AA$13,AP51),0)</f>
        <v>0</v>
      </c>
      <c r="AQ55" s="7">
        <f>IF(Avropsblankett!$B57&gt;0,Avropsblankett!$B57*IF(Avropsblankett!$D57=Avropsblankett!$AB$10,AQ51),0)</f>
        <v>0</v>
      </c>
      <c r="AR55" s="7">
        <f>IF(Avropsblankett!$B57&gt;0,Avropsblankett!$B57*IF(Avropsblankett!$E57=Avropsblankett!$AC$11,AR51),0)</f>
        <v>0</v>
      </c>
      <c r="AS55" s="7">
        <f>IF(Avropsblankett!$B57&gt;0,Avropsblankett!$B57*IF(Avropsblankett!$E57=Avropsblankett!$AC$12,AS51),0)</f>
        <v>0</v>
      </c>
      <c r="AT55" s="7">
        <f>IF(Avropsblankett!$B57&gt;0,Avropsblankett!$B57*IF(Avropsblankett!$F57=Avropsblankett!$AB$10,AT51),0)</f>
        <v>0</v>
      </c>
      <c r="AU55" s="7">
        <f>IF(Avropsblankett!$B57&gt;0,Avropsblankett!$B57*IF(Avropsblankett!$F57=Avropsblankett!$AB$10,AU51),0)</f>
        <v>0</v>
      </c>
      <c r="AV55" s="16"/>
      <c r="AW55" s="7"/>
      <c r="AX55" s="7">
        <f>IF(Avropsblankett!$B57&gt;0,Avropsblankett!$B57*AX51,0)</f>
        <v>0</v>
      </c>
      <c r="AY55" s="7" t="str">
        <f>IF(Avropsblankett!$B57&gt;0,AY51,"")</f>
        <v/>
      </c>
      <c r="AZ55" s="7">
        <f>IF(Avropsblankett!$B57&gt;0,Avropsblankett!$B57*IF(Avropsblankett!$C57=Avropsblankett!$AA$11,AZ51),0)</f>
        <v>0</v>
      </c>
      <c r="BA55" s="7">
        <f>IF(Avropsblankett!$B57&gt;0,Avropsblankett!$B57*IF(Avropsblankett!$C57=Avropsblankett!$AA$12,BA51),0)</f>
        <v>0</v>
      </c>
      <c r="BB55" s="7">
        <f>IF(Avropsblankett!$B57&gt;0,Avropsblankett!$B57*IF(Avropsblankett!$C57=Avropsblankett!$AA$13,BB51),0)</f>
        <v>0</v>
      </c>
      <c r="BC55" s="7">
        <f>IF(Avropsblankett!$B57&gt;0,Avropsblankett!$B57*IF(Avropsblankett!$D57=Avropsblankett!$AB$10,BC51),0)</f>
        <v>0</v>
      </c>
      <c r="BD55" s="7">
        <f>IF(Avropsblankett!$B57&gt;0,Avropsblankett!$B57*IF(Avropsblankett!$E57=Avropsblankett!$AC$11,BD51),0)</f>
        <v>0</v>
      </c>
      <c r="BE55" s="7">
        <f>IF(Avropsblankett!$B57&gt;0,Avropsblankett!$B57*IF(Avropsblankett!$E57=Avropsblankett!$AC$12,BE51),0)</f>
        <v>0</v>
      </c>
      <c r="BF55" s="7">
        <f>IF(Avropsblankett!$B57&gt;0,Avropsblankett!$B57*IF(Avropsblankett!$F57=Avropsblankett!$AB$10,BF51),0)</f>
        <v>0</v>
      </c>
      <c r="BG55" s="7">
        <f>IF(Avropsblankett!$B57&gt;0,Avropsblankett!$B57*IF(Avropsblankett!$F57=Avropsblankett!$AB$10,BG51),0)</f>
        <v>0</v>
      </c>
      <c r="BH55" s="16"/>
      <c r="BI55" s="7"/>
      <c r="BJ55" s="7">
        <f>IF(Avropsblankett!$B57&gt;0,Avropsblankett!$B57*BJ51,0)</f>
        <v>0</v>
      </c>
      <c r="BK55" s="7" t="str">
        <f>IF(Avropsblankett!$B57&gt;0,BK51,"")</f>
        <v/>
      </c>
      <c r="BL55" s="7">
        <f>IF(Avropsblankett!$B57&gt;0,Avropsblankett!$B57*IF(Avropsblankett!$C57=Avropsblankett!$AA$11,BL51),0)</f>
        <v>0</v>
      </c>
      <c r="BM55" s="7">
        <f>IF(Avropsblankett!$B57&gt;0,Avropsblankett!$B57*IF(Avropsblankett!$C57=Avropsblankett!$AA$12,BM51),0)</f>
        <v>0</v>
      </c>
      <c r="BN55" s="7">
        <f>IF(Avropsblankett!$B57&gt;0,Avropsblankett!$B57*IF(Avropsblankett!$C57=Avropsblankett!$AA$13,BN51),0)</f>
        <v>0</v>
      </c>
      <c r="BO55" s="7">
        <f>IF(Avropsblankett!$B57&gt;0,Avropsblankett!$B57*IF(Avropsblankett!$D57=Avropsblankett!$AB$10,BO51),0)</f>
        <v>0</v>
      </c>
      <c r="BP55" s="7">
        <f>IF(Avropsblankett!$B57&gt;0,Avropsblankett!$B57*IF(Avropsblankett!$E57=Avropsblankett!$AC$11,BP51),0)</f>
        <v>0</v>
      </c>
      <c r="BQ55" s="7">
        <f>IF(Avropsblankett!$B57&gt;0,Avropsblankett!$B57*IF(Avropsblankett!$E57=Avropsblankett!$AC$12,BQ51),0)</f>
        <v>0</v>
      </c>
      <c r="BR55" s="7">
        <f>IF(Avropsblankett!$B57&gt;0,Avropsblankett!$B57*IF(Avropsblankett!$F57=Avropsblankett!$AB$10,BR51),0)</f>
        <v>0</v>
      </c>
      <c r="BS55" s="7">
        <f>IF(Avropsblankett!$B57&gt;0,Avropsblankett!$B57*IF(Avropsblankett!$F57=Avropsblankett!$AB$10,BS51),0)</f>
        <v>0</v>
      </c>
      <c r="BT55" s="16"/>
      <c r="BU55" s="7"/>
      <c r="BV55" s="7">
        <f>IF(Avropsblankett!$B57&gt;0,Avropsblankett!$B57*BV51,0)</f>
        <v>0</v>
      </c>
      <c r="BW55" s="7" t="str">
        <f>IF(Avropsblankett!$B57&gt;0,BW51,"")</f>
        <v/>
      </c>
      <c r="BX55" s="7">
        <f>IF(Avropsblankett!$B57&gt;0,Avropsblankett!$B57*IF(Avropsblankett!$C57=Avropsblankett!$AA$11,BX51),0)</f>
        <v>0</v>
      </c>
      <c r="BY55" s="7">
        <f>IF(Avropsblankett!$B57&gt;0,Avropsblankett!$B57*IF(Avropsblankett!$C57=Avropsblankett!$AA$12,BY51),0)</f>
        <v>0</v>
      </c>
      <c r="BZ55" s="7">
        <f>IF(Avropsblankett!$B57&gt;0,Avropsblankett!$B57*IF(Avropsblankett!$C57=Avropsblankett!$AA$13,BZ51),0)</f>
        <v>0</v>
      </c>
      <c r="CA55" s="7">
        <f>IF(Avropsblankett!$B57&gt;0,Avropsblankett!$B57*IF(Avropsblankett!$D57=Avropsblankett!$AB$10,CA51),0)</f>
        <v>0</v>
      </c>
      <c r="CB55" s="7">
        <f>IF(Avropsblankett!$B57&gt;0,Avropsblankett!$B57*IF(Avropsblankett!$E57=Avropsblankett!$AC$11,CB51),0)</f>
        <v>0</v>
      </c>
      <c r="CC55" s="7">
        <f>IF(Avropsblankett!$B57&gt;0,Avropsblankett!$B57*IF(Avropsblankett!$E57=Avropsblankett!$AC$12,CC51),0)</f>
        <v>0</v>
      </c>
      <c r="CD55" s="7">
        <f>IF(Avropsblankett!$B57&gt;0,Avropsblankett!$B57*IF(Avropsblankett!$F57=Avropsblankett!$AB$10,CD51),0)</f>
        <v>0</v>
      </c>
      <c r="CE55" s="7">
        <f>IF(Avropsblankett!$B57&gt;0,Avropsblankett!$B57*IF(Avropsblankett!$F57=Avropsblankett!$AB$10,CE51),0)</f>
        <v>0</v>
      </c>
      <c r="CF55" s="16"/>
      <c r="CI55" s="3" t="str">
        <f>IF(Avropsblankett!B57&gt;0,IF($Z$202=$B$184,C55,IF($Z$202=$C$184,O55,IF($Z$202=$D$184,AA55,IF($Z$202=$E$184,AM55,IF($Z$202=$F$184,AY55,IF($Z$202=$G$184,BK55,IF($Z$202=$H$184,BW55))))))),"")</f>
        <v/>
      </c>
      <c r="CJ55" s="16" t="str">
        <f>IF(Avropsblankett!B57&gt;0,IF($Z$202=$B$184,SUM(B55,D55:L55),IF($Z$202=$C$184,SUM(N55,P55:X55),IF($Z$202=$D$184,SUM(Z55,AB55:AJ55),IF($Z$202=$E$184,SUM(AL55,AN55:AV55),IF($Z$202=$F$184,SUM(AX55,AZ55:BH55),IF($Z$202=$G$184,SUM(BJ55,BL55:BT55),IF($Z$202=$H$184,SUM(BV55,BX55:CF55)))))))),"")</f>
        <v/>
      </c>
    </row>
    <row r="56" spans="1:88" x14ac:dyDescent="0.35">
      <c r="A56" s="28"/>
      <c r="L56" s="16"/>
      <c r="M56" s="16"/>
      <c r="X56" s="16"/>
      <c r="Y56" s="16"/>
      <c r="AJ56" s="16"/>
      <c r="AL56" s="3"/>
      <c r="AM56" s="3"/>
      <c r="AN56" s="3"/>
      <c r="AO56" s="3"/>
      <c r="AP56" s="3"/>
      <c r="AQ56" s="3"/>
      <c r="AR56" s="3"/>
      <c r="AS56" s="3"/>
      <c r="AT56" s="3"/>
      <c r="AU56" s="3"/>
      <c r="AV56" s="16"/>
      <c r="AW56" s="3"/>
      <c r="BH56" s="16"/>
      <c r="BT56" s="16"/>
      <c r="CF56" s="16"/>
    </row>
    <row r="57" spans="1:88" x14ac:dyDescent="0.35">
      <c r="A57" s="28" t="s">
        <v>144</v>
      </c>
      <c r="B57" s="7">
        <f>SUM(B53:B55,D53:K55)</f>
        <v>0</v>
      </c>
      <c r="C57" s="7"/>
      <c r="D57" s="7"/>
      <c r="E57" s="7"/>
      <c r="F57" s="7"/>
      <c r="G57" s="7"/>
      <c r="H57" s="7"/>
      <c r="I57" s="7"/>
      <c r="J57" s="7"/>
      <c r="K57" s="7"/>
      <c r="L57" s="16"/>
      <c r="M57" s="16"/>
      <c r="N57" s="7">
        <f>SUM(N53:N55,P53:W55)</f>
        <v>0</v>
      </c>
      <c r="O57" s="7"/>
      <c r="P57" s="7"/>
      <c r="Q57" s="7"/>
      <c r="R57" s="7"/>
      <c r="S57" s="7"/>
      <c r="T57" s="7"/>
      <c r="U57" s="7"/>
      <c r="V57" s="7"/>
      <c r="W57" s="7"/>
      <c r="X57" s="16"/>
      <c r="Y57" s="16"/>
      <c r="Z57" s="7">
        <f>SUM(Z53:Z55,AB53:AI55)</f>
        <v>0</v>
      </c>
      <c r="AA57" s="7"/>
      <c r="AB57" s="7"/>
      <c r="AC57" s="7"/>
      <c r="AD57" s="7"/>
      <c r="AE57" s="7"/>
      <c r="AF57" s="7"/>
      <c r="AG57" s="7"/>
      <c r="AH57" s="7"/>
      <c r="AI57" s="7"/>
      <c r="AJ57" s="16"/>
      <c r="AL57" s="7">
        <f>SUM(AL53:AL55,AN53:AU55)</f>
        <v>0</v>
      </c>
      <c r="AM57" s="7"/>
      <c r="AN57" s="7"/>
      <c r="AO57" s="7"/>
      <c r="AP57" s="7"/>
      <c r="AQ57" s="7"/>
      <c r="AR57" s="7"/>
      <c r="AS57" s="7"/>
      <c r="AT57" s="7"/>
      <c r="AU57" s="7"/>
      <c r="AV57" s="16"/>
      <c r="AW57" s="7"/>
      <c r="AX57" s="7">
        <f>SUM(AX53:AX55,AZ53:BG55)</f>
        <v>0</v>
      </c>
      <c r="AY57" s="7"/>
      <c r="AZ57" s="7"/>
      <c r="BA57" s="7"/>
      <c r="BB57" s="7"/>
      <c r="BC57" s="7"/>
      <c r="BD57" s="7"/>
      <c r="BE57" s="7"/>
      <c r="BF57" s="7"/>
      <c r="BG57" s="7"/>
      <c r="BH57" s="16"/>
      <c r="BI57" s="7"/>
      <c r="BJ57" s="7">
        <f>SUM(BJ53:BJ55,BL53:BS55)</f>
        <v>0</v>
      </c>
      <c r="BK57" s="7"/>
      <c r="BL57" s="7"/>
      <c r="BM57" s="7"/>
      <c r="BN57" s="7"/>
      <c r="BO57" s="7"/>
      <c r="BP57" s="7"/>
      <c r="BQ57" s="7"/>
      <c r="BR57" s="7"/>
      <c r="BS57" s="7"/>
      <c r="BT57" s="16"/>
      <c r="BU57" s="7"/>
      <c r="BV57" s="7">
        <f>SUM(BV53:BV55,BX53:CE55)</f>
        <v>0</v>
      </c>
      <c r="BW57" s="7"/>
      <c r="BX57" s="7"/>
      <c r="BY57" s="7"/>
      <c r="BZ57" s="7"/>
      <c r="CA57" s="7"/>
      <c r="CB57" s="7"/>
      <c r="CC57" s="7"/>
      <c r="CD57" s="7"/>
      <c r="CE57" s="7"/>
      <c r="CF57" s="16"/>
    </row>
    <row r="58" spans="1:88" x14ac:dyDescent="0.35">
      <c r="A58" s="9"/>
      <c r="B58" s="11"/>
      <c r="C58" s="11"/>
      <c r="D58" s="11"/>
      <c r="E58" s="11"/>
      <c r="F58" s="11"/>
      <c r="G58" s="11"/>
      <c r="H58" s="11"/>
      <c r="I58" s="11"/>
      <c r="J58" s="11"/>
      <c r="K58" s="11"/>
      <c r="L58" s="16"/>
      <c r="M58" s="16"/>
      <c r="N58" s="11"/>
      <c r="O58" s="11"/>
      <c r="P58" s="11"/>
      <c r="Q58" s="11"/>
      <c r="R58" s="11"/>
      <c r="S58" s="11"/>
      <c r="T58" s="11"/>
      <c r="U58" s="11"/>
      <c r="V58" s="11"/>
      <c r="W58" s="11"/>
      <c r="X58" s="16"/>
      <c r="Y58" s="16"/>
      <c r="Z58" s="11"/>
      <c r="AA58" s="11"/>
      <c r="AB58" s="11"/>
      <c r="AC58" s="11"/>
      <c r="AD58" s="11"/>
      <c r="AE58" s="11"/>
      <c r="AF58" s="11"/>
      <c r="AG58" s="11"/>
      <c r="AH58" s="11"/>
      <c r="AI58" s="11"/>
      <c r="AJ58" s="16"/>
      <c r="AL58" s="11"/>
      <c r="AM58" s="11"/>
      <c r="AN58" s="11"/>
      <c r="AO58" s="11"/>
      <c r="AP58" s="11"/>
      <c r="AQ58" s="11"/>
      <c r="AR58" s="11"/>
      <c r="AS58" s="11"/>
      <c r="AT58" s="11"/>
      <c r="AU58" s="11"/>
      <c r="AV58" s="16"/>
      <c r="AW58" s="3"/>
      <c r="AX58" s="11"/>
      <c r="AY58" s="11"/>
      <c r="AZ58" s="11"/>
      <c r="BA58" s="11"/>
      <c r="BB58" s="11"/>
      <c r="BC58" s="11"/>
      <c r="BD58" s="11"/>
      <c r="BE58" s="11"/>
      <c r="BF58" s="11"/>
      <c r="BG58" s="11"/>
      <c r="BH58" s="16"/>
      <c r="BJ58" s="11"/>
      <c r="BK58" s="11"/>
      <c r="BL58" s="11"/>
      <c r="BM58" s="11"/>
      <c r="BN58" s="11"/>
      <c r="BO58" s="11"/>
      <c r="BP58" s="11"/>
      <c r="BQ58" s="11"/>
      <c r="BR58" s="11"/>
      <c r="BS58" s="11"/>
      <c r="BT58" s="16"/>
      <c r="BV58" s="11"/>
      <c r="BW58" s="11"/>
      <c r="BX58" s="11"/>
      <c r="BY58" s="11"/>
      <c r="BZ58" s="11"/>
      <c r="CA58" s="11"/>
      <c r="CB58" s="11"/>
      <c r="CC58" s="11"/>
      <c r="CD58" s="11"/>
      <c r="CE58" s="11"/>
      <c r="CF58" s="16"/>
    </row>
    <row r="59" spans="1:88" ht="1.5" hidden="1" customHeight="1" x14ac:dyDescent="0.35">
      <c r="A59" s="9"/>
      <c r="B59" s="11"/>
      <c r="C59" s="11"/>
      <c r="D59" s="11"/>
      <c r="E59" s="11"/>
      <c r="F59" s="11"/>
      <c r="G59" s="11"/>
      <c r="H59" s="11"/>
      <c r="I59" s="11"/>
      <c r="J59" s="11"/>
      <c r="K59" s="11"/>
      <c r="L59" s="16"/>
      <c r="M59" s="16"/>
      <c r="N59" s="11"/>
      <c r="O59" s="11"/>
      <c r="P59" s="11"/>
      <c r="Q59" s="11"/>
      <c r="R59" s="11"/>
      <c r="S59" s="11"/>
      <c r="T59" s="11"/>
      <c r="U59" s="11"/>
      <c r="V59" s="11"/>
      <c r="W59" s="11"/>
      <c r="X59" s="16"/>
      <c r="Y59" s="16"/>
      <c r="Z59" s="11"/>
      <c r="AA59" s="11"/>
      <c r="AB59" s="11"/>
      <c r="AC59" s="11"/>
      <c r="AD59" s="11"/>
      <c r="AE59" s="11"/>
      <c r="AF59" s="11"/>
      <c r="AG59" s="11"/>
      <c r="AH59" s="11"/>
      <c r="AI59" s="11"/>
      <c r="AJ59" s="16"/>
      <c r="AL59" s="11"/>
      <c r="AM59" s="11"/>
      <c r="AN59" s="11"/>
      <c r="AO59" s="11"/>
      <c r="AP59" s="11"/>
      <c r="AQ59" s="11"/>
      <c r="AR59" s="11"/>
      <c r="AS59" s="11"/>
      <c r="AT59" s="11"/>
      <c r="AU59" s="11"/>
      <c r="AV59" s="16"/>
      <c r="AW59" s="3"/>
      <c r="AX59" s="11"/>
      <c r="AY59" s="11"/>
      <c r="AZ59" s="11"/>
      <c r="BA59" s="11"/>
      <c r="BB59" s="11"/>
      <c r="BC59" s="11"/>
      <c r="BD59" s="11"/>
      <c r="BE59" s="11"/>
      <c r="BF59" s="11"/>
      <c r="BG59" s="11"/>
      <c r="BH59" s="16"/>
      <c r="BJ59" s="11"/>
      <c r="BK59" s="11"/>
      <c r="BL59" s="11"/>
      <c r="BM59" s="11"/>
      <c r="BN59" s="11"/>
      <c r="BO59" s="11"/>
      <c r="BP59" s="11"/>
      <c r="BQ59" s="11"/>
      <c r="BR59" s="11"/>
      <c r="BS59" s="11"/>
      <c r="BT59" s="16"/>
      <c r="BV59" s="11"/>
      <c r="BW59" s="11"/>
      <c r="BX59" s="11"/>
      <c r="BY59" s="11"/>
      <c r="BZ59" s="11"/>
      <c r="CA59" s="11"/>
      <c r="CB59" s="11"/>
      <c r="CC59" s="11"/>
      <c r="CD59" s="11"/>
      <c r="CE59" s="11"/>
      <c r="CF59" s="16"/>
    </row>
    <row r="60" spans="1:88" ht="7.5" customHeight="1" thickBot="1" x14ac:dyDescent="0.4">
      <c r="A60" s="9"/>
      <c r="B60" s="11"/>
      <c r="C60" s="11"/>
      <c r="D60" s="11"/>
      <c r="E60" s="11"/>
      <c r="F60" s="11"/>
      <c r="G60" s="11"/>
      <c r="H60" s="11"/>
      <c r="I60" s="11"/>
      <c r="J60" s="11"/>
      <c r="K60" s="11"/>
      <c r="L60" s="16"/>
      <c r="M60" s="16"/>
      <c r="N60" s="11"/>
      <c r="O60" s="11"/>
      <c r="P60" s="11"/>
      <c r="Q60" s="11"/>
      <c r="R60" s="11"/>
      <c r="S60" s="11"/>
      <c r="T60" s="11"/>
      <c r="U60" s="11"/>
      <c r="V60" s="11"/>
      <c r="W60" s="11"/>
      <c r="X60" s="16"/>
      <c r="Y60" s="16"/>
      <c r="Z60" s="11"/>
      <c r="AA60" s="11"/>
      <c r="AB60" s="11"/>
      <c r="AC60" s="11"/>
      <c r="AD60" s="11"/>
      <c r="AE60" s="11"/>
      <c r="AF60" s="11"/>
      <c r="AG60" s="11"/>
      <c r="AH60" s="11"/>
      <c r="AI60" s="11"/>
      <c r="AJ60" s="16"/>
      <c r="AL60" s="11"/>
      <c r="AM60" s="11"/>
      <c r="AN60" s="11"/>
      <c r="AO60" s="11"/>
      <c r="AP60" s="11"/>
      <c r="AQ60" s="11"/>
      <c r="AR60" s="11"/>
      <c r="AS60" s="11"/>
      <c r="AT60" s="11"/>
      <c r="AU60" s="11"/>
      <c r="AV60" s="16"/>
      <c r="AW60" s="3"/>
      <c r="AX60" s="11"/>
      <c r="AY60" s="11"/>
      <c r="AZ60" s="11"/>
      <c r="BA60" s="11"/>
      <c r="BB60" s="11"/>
      <c r="BC60" s="11"/>
      <c r="BD60" s="11"/>
      <c r="BE60" s="11"/>
      <c r="BF60" s="11"/>
      <c r="BG60" s="11"/>
      <c r="BH60" s="16"/>
      <c r="BJ60" s="11"/>
      <c r="BK60" s="11"/>
      <c r="BL60" s="11"/>
      <c r="BM60" s="11"/>
      <c r="BN60" s="11"/>
      <c r="BO60" s="11"/>
      <c r="BP60" s="11"/>
      <c r="BQ60" s="11"/>
      <c r="BR60" s="11"/>
      <c r="BS60" s="11"/>
      <c r="BT60" s="16"/>
      <c r="BV60" s="11"/>
      <c r="BW60" s="11"/>
      <c r="BX60" s="11"/>
      <c r="BY60" s="11"/>
      <c r="BZ60" s="11"/>
      <c r="CA60" s="11"/>
      <c r="CB60" s="11"/>
      <c r="CC60" s="11"/>
      <c r="CD60" s="11"/>
      <c r="CE60" s="11"/>
      <c r="CF60" s="16"/>
    </row>
    <row r="61" spans="1:88" ht="54" x14ac:dyDescent="0.35">
      <c r="A61" s="86" t="s">
        <v>94</v>
      </c>
      <c r="B61" s="29" t="s">
        <v>10</v>
      </c>
      <c r="C61" s="29" t="s">
        <v>41</v>
      </c>
      <c r="D61" s="29" t="s">
        <v>114</v>
      </c>
      <c r="E61" s="29" t="s">
        <v>115</v>
      </c>
      <c r="F61" s="29" t="s">
        <v>116</v>
      </c>
      <c r="G61" s="29" t="s">
        <v>119</v>
      </c>
      <c r="H61" s="45" t="s">
        <v>120</v>
      </c>
      <c r="I61" s="45" t="s">
        <v>121</v>
      </c>
      <c r="J61" s="45" t="s">
        <v>129</v>
      </c>
      <c r="K61" s="45" t="s">
        <v>130</v>
      </c>
      <c r="L61" s="16"/>
      <c r="M61" s="16"/>
      <c r="N61" s="29" t="s">
        <v>10</v>
      </c>
      <c r="O61" s="29" t="s">
        <v>41</v>
      </c>
      <c r="P61" s="29" t="s">
        <v>114</v>
      </c>
      <c r="Q61" s="29" t="s">
        <v>115</v>
      </c>
      <c r="R61" s="29" t="s">
        <v>116</v>
      </c>
      <c r="S61" s="29" t="s">
        <v>119</v>
      </c>
      <c r="T61" s="45" t="s">
        <v>120</v>
      </c>
      <c r="U61" s="45" t="s">
        <v>121</v>
      </c>
      <c r="V61" s="45" t="s">
        <v>129</v>
      </c>
      <c r="W61" s="45" t="s">
        <v>130</v>
      </c>
      <c r="X61" s="16"/>
      <c r="Y61" s="16"/>
      <c r="Z61" s="29" t="s">
        <v>10</v>
      </c>
      <c r="AA61" s="29" t="s">
        <v>41</v>
      </c>
      <c r="AB61" s="29" t="s">
        <v>114</v>
      </c>
      <c r="AC61" s="29" t="s">
        <v>115</v>
      </c>
      <c r="AD61" s="29" t="s">
        <v>116</v>
      </c>
      <c r="AE61" s="29" t="s">
        <v>119</v>
      </c>
      <c r="AF61" s="45" t="s">
        <v>120</v>
      </c>
      <c r="AG61" s="45" t="s">
        <v>121</v>
      </c>
      <c r="AH61" s="45" t="s">
        <v>129</v>
      </c>
      <c r="AI61" s="45" t="s">
        <v>130</v>
      </c>
      <c r="AJ61" s="16"/>
      <c r="AL61" s="29" t="s">
        <v>10</v>
      </c>
      <c r="AM61" s="29" t="s">
        <v>41</v>
      </c>
      <c r="AN61" s="29" t="s">
        <v>114</v>
      </c>
      <c r="AO61" s="29" t="s">
        <v>115</v>
      </c>
      <c r="AP61" s="29" t="s">
        <v>116</v>
      </c>
      <c r="AQ61" s="29" t="s">
        <v>119</v>
      </c>
      <c r="AR61" s="45" t="s">
        <v>120</v>
      </c>
      <c r="AS61" s="45" t="s">
        <v>121</v>
      </c>
      <c r="AT61" s="45" t="s">
        <v>129</v>
      </c>
      <c r="AU61" s="45" t="s">
        <v>130</v>
      </c>
      <c r="AV61" s="16"/>
      <c r="AX61" s="29" t="s">
        <v>10</v>
      </c>
      <c r="AY61" s="29" t="s">
        <v>41</v>
      </c>
      <c r="AZ61" s="29" t="s">
        <v>114</v>
      </c>
      <c r="BA61" s="29" t="s">
        <v>115</v>
      </c>
      <c r="BB61" s="29" t="s">
        <v>116</v>
      </c>
      <c r="BC61" s="29" t="s">
        <v>119</v>
      </c>
      <c r="BD61" s="45" t="s">
        <v>120</v>
      </c>
      <c r="BE61" s="45" t="s">
        <v>121</v>
      </c>
      <c r="BF61" s="45" t="s">
        <v>129</v>
      </c>
      <c r="BG61" s="45" t="s">
        <v>130</v>
      </c>
      <c r="BH61" s="16"/>
      <c r="BI61" s="4"/>
      <c r="BJ61" s="29" t="s">
        <v>10</v>
      </c>
      <c r="BK61" s="29" t="s">
        <v>41</v>
      </c>
      <c r="BL61" s="29" t="s">
        <v>114</v>
      </c>
      <c r="BM61" s="29" t="s">
        <v>115</v>
      </c>
      <c r="BN61" s="29" t="s">
        <v>116</v>
      </c>
      <c r="BO61" s="29" t="s">
        <v>119</v>
      </c>
      <c r="BP61" s="45" t="s">
        <v>120</v>
      </c>
      <c r="BQ61" s="45" t="s">
        <v>121</v>
      </c>
      <c r="BR61" s="45" t="s">
        <v>129</v>
      </c>
      <c r="BS61" s="45" t="s">
        <v>130</v>
      </c>
      <c r="BT61" s="16"/>
      <c r="BU61" s="4"/>
      <c r="BV61" s="29" t="s">
        <v>10</v>
      </c>
      <c r="BW61" s="29" t="s">
        <v>41</v>
      </c>
      <c r="BX61" s="29" t="s">
        <v>114</v>
      </c>
      <c r="BY61" s="29" t="s">
        <v>115</v>
      </c>
      <c r="BZ61" s="29" t="s">
        <v>116</v>
      </c>
      <c r="CA61" s="29" t="s">
        <v>119</v>
      </c>
      <c r="CB61" s="111" t="s">
        <v>120</v>
      </c>
      <c r="CC61" s="111" t="s">
        <v>121</v>
      </c>
      <c r="CD61" s="111" t="s">
        <v>129</v>
      </c>
      <c r="CE61" s="111" t="s">
        <v>130</v>
      </c>
      <c r="CF61" s="16"/>
    </row>
    <row r="62" spans="1:88" x14ac:dyDescent="0.35">
      <c r="A62" s="2"/>
      <c r="B62" s="55">
        <v>17206</v>
      </c>
      <c r="C62" s="112" t="s">
        <v>173</v>
      </c>
      <c r="D62" s="55">
        <v>1</v>
      </c>
      <c r="E62" s="55">
        <v>1</v>
      </c>
      <c r="F62" s="55">
        <v>1</v>
      </c>
      <c r="G62" s="55">
        <v>695</v>
      </c>
      <c r="H62" s="55">
        <v>1</v>
      </c>
      <c r="I62" s="55">
        <v>1</v>
      </c>
      <c r="J62" s="55">
        <v>269</v>
      </c>
      <c r="K62" s="55">
        <v>115</v>
      </c>
      <c r="L62" s="16"/>
      <c r="M62" s="16"/>
      <c r="N62" s="55">
        <v>24082.300000000003</v>
      </c>
      <c r="O62" s="114" t="s">
        <v>205</v>
      </c>
      <c r="P62" s="55">
        <v>0</v>
      </c>
      <c r="Q62" s="55">
        <v>990</v>
      </c>
      <c r="R62" s="55">
        <v>990</v>
      </c>
      <c r="S62" s="55">
        <v>1500</v>
      </c>
      <c r="T62" s="55">
        <v>0</v>
      </c>
      <c r="U62" s="55">
        <v>0</v>
      </c>
      <c r="V62" s="55">
        <v>84.7</v>
      </c>
      <c r="W62" s="55">
        <v>117.7</v>
      </c>
      <c r="X62" s="16"/>
      <c r="Y62" s="16"/>
      <c r="Z62" s="55">
        <v>24261</v>
      </c>
      <c r="AA62" s="112" t="s">
        <v>205</v>
      </c>
      <c r="AB62" s="55">
        <v>0</v>
      </c>
      <c r="AC62" s="55">
        <v>0</v>
      </c>
      <c r="AD62" s="55">
        <v>0</v>
      </c>
      <c r="AE62" s="55">
        <v>400</v>
      </c>
      <c r="AF62" s="55">
        <v>0</v>
      </c>
      <c r="AG62" s="55">
        <v>0</v>
      </c>
      <c r="AH62" s="55">
        <v>250</v>
      </c>
      <c r="AI62" s="55">
        <v>25</v>
      </c>
      <c r="AJ62" s="16"/>
      <c r="AL62" s="55">
        <v>15621</v>
      </c>
      <c r="AM62" s="112" t="s">
        <v>205</v>
      </c>
      <c r="AN62" s="55">
        <v>0</v>
      </c>
      <c r="AO62" s="55">
        <v>161</v>
      </c>
      <c r="AP62" s="55">
        <v>248</v>
      </c>
      <c r="AQ62" s="55">
        <v>550</v>
      </c>
      <c r="AR62" s="55">
        <v>1</v>
      </c>
      <c r="AS62" s="55">
        <v>2</v>
      </c>
      <c r="AT62" s="55">
        <v>91</v>
      </c>
      <c r="AU62" s="55">
        <v>31</v>
      </c>
      <c r="AV62" s="16"/>
      <c r="AW62" s="8"/>
      <c r="AX62" s="55">
        <v>22473</v>
      </c>
      <c r="AY62" s="112" t="s">
        <v>312</v>
      </c>
      <c r="AZ62" s="55">
        <v>0</v>
      </c>
      <c r="BA62" s="55">
        <v>857</v>
      </c>
      <c r="BB62" s="55">
        <v>857</v>
      </c>
      <c r="BC62" s="55">
        <v>1309</v>
      </c>
      <c r="BD62" s="55">
        <v>0</v>
      </c>
      <c r="BE62" s="55">
        <v>0</v>
      </c>
      <c r="BF62" s="55">
        <v>187.00000000000003</v>
      </c>
      <c r="BG62" s="55">
        <v>173.8</v>
      </c>
      <c r="BH62" s="16"/>
      <c r="BI62" s="8"/>
      <c r="BJ62" s="55">
        <v>30343</v>
      </c>
      <c r="BK62" s="112" t="s">
        <v>334</v>
      </c>
      <c r="BL62" s="55">
        <v>0</v>
      </c>
      <c r="BM62" s="55">
        <v>1121</v>
      </c>
      <c r="BN62" s="55">
        <v>1121</v>
      </c>
      <c r="BO62" s="55">
        <v>250</v>
      </c>
      <c r="BP62" s="55">
        <v>0</v>
      </c>
      <c r="BQ62" s="55">
        <v>0</v>
      </c>
      <c r="BR62" s="55">
        <v>215</v>
      </c>
      <c r="BS62" s="55">
        <v>147</v>
      </c>
      <c r="BT62" s="16"/>
      <c r="BU62" s="8"/>
      <c r="BV62" s="55">
        <v>21507</v>
      </c>
      <c r="BW62" s="112" t="s">
        <v>360</v>
      </c>
      <c r="BX62" s="55">
        <v>0</v>
      </c>
      <c r="BY62" s="55">
        <v>153</v>
      </c>
      <c r="BZ62" s="55">
        <v>236</v>
      </c>
      <c r="CA62" s="55">
        <v>495</v>
      </c>
      <c r="CB62" s="55">
        <v>0</v>
      </c>
      <c r="CC62" s="55">
        <v>0</v>
      </c>
      <c r="CD62" s="55">
        <v>174</v>
      </c>
      <c r="CE62" s="55">
        <v>61</v>
      </c>
      <c r="CF62" s="16"/>
    </row>
    <row r="63" spans="1:88" x14ac:dyDescent="0.35">
      <c r="A63" s="9"/>
      <c r="L63" s="16"/>
      <c r="M63" s="16"/>
      <c r="X63" s="16"/>
      <c r="Y63" s="16"/>
      <c r="AJ63" s="16"/>
      <c r="AL63" s="3"/>
      <c r="AM63" s="3"/>
      <c r="AN63" s="3"/>
      <c r="AO63" s="3"/>
      <c r="AP63" s="3"/>
      <c r="AQ63" s="3"/>
      <c r="AR63" s="3"/>
      <c r="AS63" s="3"/>
      <c r="AT63" s="3"/>
      <c r="AU63" s="3"/>
      <c r="AV63" s="16"/>
      <c r="BH63" s="16"/>
      <c r="BT63" s="16"/>
      <c r="CF63" s="16"/>
    </row>
    <row r="64" spans="1:88" x14ac:dyDescent="0.35">
      <c r="A64" s="28" t="s">
        <v>37</v>
      </c>
      <c r="B64" s="7">
        <f>IF(Avropsblankett!$B64&gt;0,Avropsblankett!$B64*B62,0)</f>
        <v>0</v>
      </c>
      <c r="C64" s="7" t="str">
        <f>IF(Avropsblankett!$B64&gt;0,C62,"")</f>
        <v/>
      </c>
      <c r="D64" s="7">
        <f>IF(Avropsblankett!$B64&gt;0,Avropsblankett!$B64*IF(Avropsblankett!$C64=Avropsblankett!$AA$11,D62),0)</f>
        <v>0</v>
      </c>
      <c r="E64" s="7">
        <f>IF(Avropsblankett!$B64&gt;0,Avropsblankett!$B64*IF(Avropsblankett!$C64=Avropsblankett!$AA$12,E62),0)</f>
        <v>0</v>
      </c>
      <c r="F64" s="7">
        <f>IF(Avropsblankett!$B64&gt;0,Avropsblankett!$B64*IF(Avropsblankett!$C64=Avropsblankett!$AA$13,F62),0)</f>
        <v>0</v>
      </c>
      <c r="G64" s="7">
        <f>IF(Avropsblankett!$B64&gt;0,Avropsblankett!$B64*IF(Avropsblankett!$D64=Avropsblankett!$AB$10,G62),0)</f>
        <v>0</v>
      </c>
      <c r="H64" s="7">
        <f>IF(Avropsblankett!$B64&gt;0,Avropsblankett!$B64*IF(Avropsblankett!$E64=Avropsblankett!$AC$11,H62),0)</f>
        <v>0</v>
      </c>
      <c r="I64" s="7">
        <f>IF(Avropsblankett!$B64&gt;0,Avropsblankett!$B64*IF(Avropsblankett!$E64=Avropsblankett!$AC$12,I62),0)</f>
        <v>0</v>
      </c>
      <c r="J64" s="7">
        <f>IF(Avropsblankett!$B64&gt;0,Avropsblankett!$B64*IF(Avropsblankett!$F64=Avropsblankett!$AB$10,J62),0)</f>
        <v>0</v>
      </c>
      <c r="K64" s="7">
        <f>IF(Avropsblankett!$B64&gt;0,Avropsblankett!$B64*IF(Avropsblankett!$F64=Avropsblankett!$AB$10,K62),0)</f>
        <v>0</v>
      </c>
      <c r="L64" s="16"/>
      <c r="M64" s="16"/>
      <c r="N64" s="7">
        <f>IF(Avropsblankett!$B64&gt;0,Avropsblankett!$B64*N62,0)</f>
        <v>0</v>
      </c>
      <c r="O64" s="7" t="str">
        <f>IF(Avropsblankett!$B64&gt;0,O62,"")</f>
        <v/>
      </c>
      <c r="P64" s="7">
        <f>IF(Avropsblankett!$B64&gt;0,Avropsblankett!$B64*IF(Avropsblankett!$C64=Avropsblankett!$AA$11,P62),0)</f>
        <v>0</v>
      </c>
      <c r="Q64" s="7">
        <f>IF(Avropsblankett!$B64&gt;0,Avropsblankett!$B64*IF(Avropsblankett!$C64=Avropsblankett!$AA$12,Q62),0)</f>
        <v>0</v>
      </c>
      <c r="R64" s="7">
        <f>IF(Avropsblankett!$B64&gt;0,Avropsblankett!$B64*IF(Avropsblankett!$C64=Avropsblankett!$AA$13,R62),0)</f>
        <v>0</v>
      </c>
      <c r="S64" s="7">
        <f>IF(Avropsblankett!$B64&gt;0,Avropsblankett!$B64*IF(Avropsblankett!$D64=Avropsblankett!$AB$10,S62),0)</f>
        <v>0</v>
      </c>
      <c r="T64" s="7">
        <f>IF(Avropsblankett!$B64&gt;0,Avropsblankett!$B64*IF(Avropsblankett!$E64=Avropsblankett!$AC$11,T62),0)</f>
        <v>0</v>
      </c>
      <c r="U64" s="7">
        <f>IF(Avropsblankett!$B64&gt;0,Avropsblankett!$B64*IF(Avropsblankett!$E64=Avropsblankett!$AC$12,U62),0)</f>
        <v>0</v>
      </c>
      <c r="V64" s="7">
        <f>IF(Avropsblankett!$B64&gt;0,Avropsblankett!$B64*IF(Avropsblankett!$F64=Avropsblankett!$AB$10,V62),0)</f>
        <v>0</v>
      </c>
      <c r="W64" s="7">
        <f>IF(Avropsblankett!$B64&gt;0,Avropsblankett!$B64*IF(Avropsblankett!$F64=Avropsblankett!$AB$10,W62),0)</f>
        <v>0</v>
      </c>
      <c r="X64" s="16"/>
      <c r="Y64" s="16"/>
      <c r="Z64" s="7">
        <f>IF(Avropsblankett!$B64&gt;0,Avropsblankett!$B64*Z62,0)</f>
        <v>0</v>
      </c>
      <c r="AA64" s="7" t="str">
        <f>IF(Avropsblankett!$B64&gt;0,AA62,"")</f>
        <v/>
      </c>
      <c r="AB64" s="7">
        <f>IF(Avropsblankett!$B64&gt;0,Avropsblankett!$B64*IF(Avropsblankett!$C64=Avropsblankett!$AA$11,AB62),0)</f>
        <v>0</v>
      </c>
      <c r="AC64" s="7">
        <f>IF(Avropsblankett!$B64&gt;0,Avropsblankett!$B64*IF(Avropsblankett!$C64=Avropsblankett!$AA$12,AC62),0)</f>
        <v>0</v>
      </c>
      <c r="AD64" s="7">
        <f>IF(Avropsblankett!$B64&gt;0,Avropsblankett!$B64*IF(Avropsblankett!$C64=Avropsblankett!$AA$13,AD62),0)</f>
        <v>0</v>
      </c>
      <c r="AE64" s="7">
        <f>IF(Avropsblankett!$B64&gt;0,Avropsblankett!$B64*IF(Avropsblankett!$D64=Avropsblankett!$AB$10,AE62),0)</f>
        <v>0</v>
      </c>
      <c r="AF64" s="7">
        <f>IF(Avropsblankett!$B64&gt;0,Avropsblankett!$B64*IF(Avropsblankett!$E64=Avropsblankett!$AC$11,AF62),0)</f>
        <v>0</v>
      </c>
      <c r="AG64" s="7">
        <f>IF(Avropsblankett!$B64&gt;0,Avropsblankett!$B64*IF(Avropsblankett!$E64=Avropsblankett!$AC$12,AG62),0)</f>
        <v>0</v>
      </c>
      <c r="AH64" s="7">
        <f>IF(Avropsblankett!$B64&gt;0,Avropsblankett!$B64*IF(Avropsblankett!$F64=Avropsblankett!$AB$10,AH62),0)</f>
        <v>0</v>
      </c>
      <c r="AI64" s="7">
        <f>IF(Avropsblankett!$B64&gt;0,Avropsblankett!$B64*IF(Avropsblankett!$F64=Avropsblankett!$AB$10,AI62),0)</f>
        <v>0</v>
      </c>
      <c r="AJ64" s="16"/>
      <c r="AL64" s="7">
        <f>IF(Avropsblankett!$B64&gt;0,Avropsblankett!$B64*AL62,0)</f>
        <v>0</v>
      </c>
      <c r="AM64" s="7" t="str">
        <f>IF(Avropsblankett!$B64&gt;0,AM62,"")</f>
        <v/>
      </c>
      <c r="AN64" s="7">
        <f>IF(Avropsblankett!$B64&gt;0,Avropsblankett!$B64*IF(Avropsblankett!$C64=Avropsblankett!$AA$11,AN62),0)</f>
        <v>0</v>
      </c>
      <c r="AO64" s="7">
        <f>IF(Avropsblankett!$B64&gt;0,Avropsblankett!$B64*IF(Avropsblankett!$C64=Avropsblankett!$AA$12,AO62),0)</f>
        <v>0</v>
      </c>
      <c r="AP64" s="7">
        <f>IF(Avropsblankett!$B64&gt;0,Avropsblankett!$B64*IF(Avropsblankett!$C64=Avropsblankett!$AA$13,AP62),0)</f>
        <v>0</v>
      </c>
      <c r="AQ64" s="7">
        <f>IF(Avropsblankett!$B64&gt;0,Avropsblankett!$B64*IF(Avropsblankett!$D64=Avropsblankett!$AB$10,AQ62),0)</f>
        <v>0</v>
      </c>
      <c r="AR64" s="7">
        <f>IF(Avropsblankett!$B64&gt;0,Avropsblankett!$B64*IF(Avropsblankett!$E64=Avropsblankett!$AC$11,AR62),0)</f>
        <v>0</v>
      </c>
      <c r="AS64" s="7">
        <f>IF(Avropsblankett!$B64&gt;0,Avropsblankett!$B64*IF(Avropsblankett!$E64=Avropsblankett!$AC$12,AS62),0)</f>
        <v>0</v>
      </c>
      <c r="AT64" s="7">
        <f>IF(Avropsblankett!$B64&gt;0,Avropsblankett!$B64*IF(Avropsblankett!$F64=Avropsblankett!$AB$10,AT62),0)</f>
        <v>0</v>
      </c>
      <c r="AU64" s="7">
        <f>IF(Avropsblankett!$B64&gt;0,Avropsblankett!$B64*IF(Avropsblankett!$F64=Avropsblankett!$AB$10,AU62),0)</f>
        <v>0</v>
      </c>
      <c r="AV64" s="16"/>
      <c r="AW64" s="7"/>
      <c r="AX64" s="7">
        <f>IF(Avropsblankett!$B64&gt;0,Avropsblankett!$B64*AX62,0)</f>
        <v>0</v>
      </c>
      <c r="AY64" s="7" t="str">
        <f>IF(Avropsblankett!$B64&gt;0,AY62,"")</f>
        <v/>
      </c>
      <c r="AZ64" s="7">
        <f>IF(Avropsblankett!$B64&gt;0,Avropsblankett!$B64*IF(Avropsblankett!$C64=Avropsblankett!$AA$11,AZ62),0)</f>
        <v>0</v>
      </c>
      <c r="BA64" s="7">
        <f>IF(Avropsblankett!$B64&gt;0,Avropsblankett!$B64*IF(Avropsblankett!$C64=Avropsblankett!$AA$12,BA62),0)</f>
        <v>0</v>
      </c>
      <c r="BB64" s="7">
        <f>IF(Avropsblankett!$B64&gt;0,Avropsblankett!$B64*IF(Avropsblankett!$C64=Avropsblankett!$AA$13,BB62),0)</f>
        <v>0</v>
      </c>
      <c r="BC64" s="7">
        <f>IF(Avropsblankett!$B64&gt;0,Avropsblankett!$B64*IF(Avropsblankett!$D64=Avropsblankett!$AB$10,BC62),0)</f>
        <v>0</v>
      </c>
      <c r="BD64" s="7">
        <f>IF(Avropsblankett!$B64&gt;0,Avropsblankett!$B64*IF(Avropsblankett!$E64=Avropsblankett!$AC$11,BD62),0)</f>
        <v>0</v>
      </c>
      <c r="BE64" s="7">
        <f>IF(Avropsblankett!$B64&gt;0,Avropsblankett!$B64*IF(Avropsblankett!$E64=Avropsblankett!$AC$12,BE62),0)</f>
        <v>0</v>
      </c>
      <c r="BF64" s="7">
        <f>IF(Avropsblankett!$B64&gt;0,Avropsblankett!$B64*IF(Avropsblankett!$F64=Avropsblankett!$AB$10,BF62),0)</f>
        <v>0</v>
      </c>
      <c r="BG64" s="7">
        <f>IF(Avropsblankett!$B64&gt;0,Avropsblankett!$B64*IF(Avropsblankett!$F64=Avropsblankett!$AB$10,BG62),0)</f>
        <v>0</v>
      </c>
      <c r="BH64" s="16"/>
      <c r="BI64" s="7"/>
      <c r="BJ64" s="7">
        <f>IF(Avropsblankett!$B64&gt;0,Avropsblankett!$B64*BJ62,0)</f>
        <v>0</v>
      </c>
      <c r="BK64" s="7" t="str">
        <f>IF(Avropsblankett!$B64&gt;0,BK62,"")</f>
        <v/>
      </c>
      <c r="BL64" s="7">
        <f>IF(Avropsblankett!$B64&gt;0,Avropsblankett!$B64*IF(Avropsblankett!$C64=Avropsblankett!$AA$11,BL62),0)</f>
        <v>0</v>
      </c>
      <c r="BM64" s="7">
        <f>IF(Avropsblankett!$B64&gt;0,Avropsblankett!$B64*IF(Avropsblankett!$C64=Avropsblankett!$AA$12,BM62),0)</f>
        <v>0</v>
      </c>
      <c r="BN64" s="7">
        <f>IF(Avropsblankett!$B64&gt;0,Avropsblankett!$B64*IF(Avropsblankett!$C64=Avropsblankett!$AA$13,BN62),0)</f>
        <v>0</v>
      </c>
      <c r="BO64" s="7">
        <f>IF(Avropsblankett!$B64&gt;0,Avropsblankett!$B64*IF(Avropsblankett!$D64=Avropsblankett!$AB$10,BO62),0)</f>
        <v>0</v>
      </c>
      <c r="BP64" s="7">
        <f>IF(Avropsblankett!$B64&gt;0,Avropsblankett!$B64*IF(Avropsblankett!$E64=Avropsblankett!$AC$11,BP62),0)</f>
        <v>0</v>
      </c>
      <c r="BQ64" s="7">
        <f>IF(Avropsblankett!$B64&gt;0,Avropsblankett!$B64*IF(Avropsblankett!$E64=Avropsblankett!$AC$12,BQ62),0)</f>
        <v>0</v>
      </c>
      <c r="BR64" s="7">
        <f>IF(Avropsblankett!$B64&gt;0,Avropsblankett!$B64*IF(Avropsblankett!$F64=Avropsblankett!$AB$10,BR62),0)</f>
        <v>0</v>
      </c>
      <c r="BS64" s="7">
        <f>IF(Avropsblankett!$B64&gt;0,Avropsblankett!$B64*IF(Avropsblankett!$F64=Avropsblankett!$AB$10,BS62),0)</f>
        <v>0</v>
      </c>
      <c r="BT64" s="16"/>
      <c r="BU64" s="7"/>
      <c r="BV64" s="7">
        <f>IF(Avropsblankett!$B64&gt;0,Avropsblankett!$B64*BV62,0)</f>
        <v>0</v>
      </c>
      <c r="BW64" s="7" t="str">
        <f>IF(Avropsblankett!$B64&gt;0,BW62,"")</f>
        <v/>
      </c>
      <c r="BX64" s="7">
        <f>IF(Avropsblankett!$B64&gt;0,Avropsblankett!$B64*IF(Avropsblankett!$C64=Avropsblankett!$AA$11,BX62),0)</f>
        <v>0</v>
      </c>
      <c r="BY64" s="7">
        <f>IF(Avropsblankett!$B64&gt;0,Avropsblankett!$B64*IF(Avropsblankett!$C64=Avropsblankett!$AA$12,BY62),0)</f>
        <v>0</v>
      </c>
      <c r="BZ64" s="7">
        <f>IF(Avropsblankett!$B64&gt;0,Avropsblankett!$B64*IF(Avropsblankett!$C64=Avropsblankett!$AA$13,BZ62),0)</f>
        <v>0</v>
      </c>
      <c r="CA64" s="7">
        <f>IF(Avropsblankett!$B64&gt;0,Avropsblankett!$B64*IF(Avropsblankett!$D64=Avropsblankett!$AB$10,CA62),0)</f>
        <v>0</v>
      </c>
      <c r="CB64" s="7">
        <f>IF(Avropsblankett!$B64&gt;0,Avropsblankett!$B64*IF(Avropsblankett!$E64=Avropsblankett!$AC$11,CB62),0)</f>
        <v>0</v>
      </c>
      <c r="CC64" s="7">
        <f>IF(Avropsblankett!$B64&gt;0,Avropsblankett!$B64*IF(Avropsblankett!$E64=Avropsblankett!$AC$12,CC62),0)</f>
        <v>0</v>
      </c>
      <c r="CD64" s="7">
        <f>IF(Avropsblankett!$B64&gt;0,Avropsblankett!$B64*IF(Avropsblankett!$F64=Avropsblankett!$AB$10,CD62),0)</f>
        <v>0</v>
      </c>
      <c r="CE64" s="7">
        <f>IF(Avropsblankett!$B64&gt;0,Avropsblankett!$B64*IF(Avropsblankett!$F64=Avropsblankett!$AB$10,CE62),0)</f>
        <v>0</v>
      </c>
      <c r="CF64" s="16"/>
      <c r="CI64" s="3" t="str">
        <f>IF(Avropsblankett!B64&gt;0,IF($Z$202=$B$184,C64,IF($Z$202=$C$184,O64,IF($Z$202=$D$184,AA64,IF($Z$202=$E$184,AM64,IF($Z$202=$F$184,AY64,IF($Z$202=$G$184,BK64,IF($Z$202=$H$184,BW64))))))),"")</f>
        <v/>
      </c>
      <c r="CJ64" s="16" t="str">
        <f>IF(Avropsblankett!B64&gt;0,IF($Z$202=$B$184,SUM(B64,D64:L64),IF($Z$202=$C$184,SUM(N64,P64:X64),IF($Z$202=$D$184,SUM(Z64,AB64:AJ64),IF($Z$202=$E$184,SUM(AL64,AN64:AV64),IF($Z$202=$F$184,SUM(AX64,AZ64:BH64),IF($Z$202=$G$184,SUM(BJ64,BL64:BT64),IF($Z$202=$H$184,SUM(BV64,BX64:CF64)))))))),"")</f>
        <v/>
      </c>
    </row>
    <row r="65" spans="1:88" x14ac:dyDescent="0.35">
      <c r="A65" s="28" t="s">
        <v>38</v>
      </c>
      <c r="B65" s="7">
        <f>IF(Avropsblankett!$B65&gt;0,Avropsblankett!$B65*B62,0)</f>
        <v>0</v>
      </c>
      <c r="C65" s="7" t="str">
        <f>IF(Avropsblankett!$B65&gt;0,C62,"")</f>
        <v/>
      </c>
      <c r="D65" s="7">
        <f>IF(Avropsblankett!$B65&gt;0,Avropsblankett!$B65*IF(Avropsblankett!$C65=Avropsblankett!$AA$11,D62),0)</f>
        <v>0</v>
      </c>
      <c r="E65" s="7">
        <f>IF(Avropsblankett!$B65&gt;0,Avropsblankett!$B65*IF(Avropsblankett!$C65=Avropsblankett!$AA$12,E62),0)</f>
        <v>0</v>
      </c>
      <c r="F65" s="7">
        <f>IF(Avropsblankett!$B65&gt;0,Avropsblankett!$B65*IF(Avropsblankett!$C65=Avropsblankett!$AA$13,F62),0)</f>
        <v>0</v>
      </c>
      <c r="G65" s="7">
        <f>IF(Avropsblankett!$B65&gt;0,Avropsblankett!$B65*IF(Avropsblankett!$D65=Avropsblankett!$AB$10,G62),0)</f>
        <v>0</v>
      </c>
      <c r="H65" s="7">
        <f>IF(Avropsblankett!$B65&gt;0,Avropsblankett!$B65*IF(Avropsblankett!$E65=Avropsblankett!$AC$11,H62),0)</f>
        <v>0</v>
      </c>
      <c r="I65" s="7">
        <f>IF(Avropsblankett!$B65&gt;0,Avropsblankett!$B65*IF(Avropsblankett!$E65=Avropsblankett!$AC$12,I62),0)</f>
        <v>0</v>
      </c>
      <c r="J65" s="7">
        <f>IF(Avropsblankett!$B65&gt;0,Avropsblankett!$B65*IF(Avropsblankett!$F65=Avropsblankett!$AB$10,J62),0)</f>
        <v>0</v>
      </c>
      <c r="K65" s="7">
        <f>IF(Avropsblankett!$B65&gt;0,Avropsblankett!$B65*IF(Avropsblankett!$F65=Avropsblankett!$AB$10,K62),0)</f>
        <v>0</v>
      </c>
      <c r="L65" s="16"/>
      <c r="M65" s="16"/>
      <c r="N65" s="7">
        <f>IF(Avropsblankett!$B65&gt;0,Avropsblankett!$B65*N62,0)</f>
        <v>0</v>
      </c>
      <c r="O65" s="7" t="str">
        <f>IF(Avropsblankett!$B65&gt;0,O62,"")</f>
        <v/>
      </c>
      <c r="P65" s="7">
        <f>IF(Avropsblankett!$B65&gt;0,Avropsblankett!$B65*IF(Avropsblankett!$C65=Avropsblankett!$AA$11,P62),0)</f>
        <v>0</v>
      </c>
      <c r="Q65" s="7">
        <f>IF(Avropsblankett!$B65&gt;0,Avropsblankett!$B65*IF(Avropsblankett!$C65=Avropsblankett!$AA$12,Q62),0)</f>
        <v>0</v>
      </c>
      <c r="R65" s="7">
        <f>IF(Avropsblankett!$B65&gt;0,Avropsblankett!$B65*IF(Avropsblankett!$C65=Avropsblankett!$AA$13,R62),0)</f>
        <v>0</v>
      </c>
      <c r="S65" s="7">
        <f>IF(Avropsblankett!$B65&gt;0,Avropsblankett!$B65*IF(Avropsblankett!$D65=Avropsblankett!$AB$10,S62),0)</f>
        <v>0</v>
      </c>
      <c r="T65" s="7">
        <f>IF(Avropsblankett!$B65&gt;0,Avropsblankett!$B65*IF(Avropsblankett!$E65=Avropsblankett!$AC$11,T62),0)</f>
        <v>0</v>
      </c>
      <c r="U65" s="7">
        <f>IF(Avropsblankett!$B65&gt;0,Avropsblankett!$B65*IF(Avropsblankett!$E65=Avropsblankett!$AC$12,U62),0)</f>
        <v>0</v>
      </c>
      <c r="V65" s="7">
        <f>IF(Avropsblankett!$B65&gt;0,Avropsblankett!$B65*IF(Avropsblankett!$F65=Avropsblankett!$AB$10,V62),0)</f>
        <v>0</v>
      </c>
      <c r="W65" s="7">
        <f>IF(Avropsblankett!$B65&gt;0,Avropsblankett!$B65*IF(Avropsblankett!$F65=Avropsblankett!$AB$10,W62),0)</f>
        <v>0</v>
      </c>
      <c r="X65" s="16"/>
      <c r="Y65" s="16"/>
      <c r="Z65" s="7">
        <f>IF(Avropsblankett!$B65&gt;0,Avropsblankett!$B65*Z62,0)</f>
        <v>0</v>
      </c>
      <c r="AA65" s="7" t="str">
        <f>IF(Avropsblankett!$B65&gt;0,AA62,"")</f>
        <v/>
      </c>
      <c r="AB65" s="7">
        <f>IF(Avropsblankett!$B65&gt;0,Avropsblankett!$B65*IF(Avropsblankett!$C65=Avropsblankett!$AA$11,AB62),0)</f>
        <v>0</v>
      </c>
      <c r="AC65" s="7">
        <f>IF(Avropsblankett!$B65&gt;0,Avropsblankett!$B65*IF(Avropsblankett!$C65=Avropsblankett!$AA$12,AC62),0)</f>
        <v>0</v>
      </c>
      <c r="AD65" s="7">
        <f>IF(Avropsblankett!$B65&gt;0,Avropsblankett!$B65*IF(Avropsblankett!$C65=Avropsblankett!$AA$13,AD62),0)</f>
        <v>0</v>
      </c>
      <c r="AE65" s="7">
        <f>IF(Avropsblankett!$B65&gt;0,Avropsblankett!$B65*IF(Avropsblankett!$D65=Avropsblankett!$AB$10,AE62),0)</f>
        <v>0</v>
      </c>
      <c r="AF65" s="7">
        <f>IF(Avropsblankett!$B65&gt;0,Avropsblankett!$B65*IF(Avropsblankett!$E65=Avropsblankett!$AC$11,AF62),0)</f>
        <v>0</v>
      </c>
      <c r="AG65" s="7">
        <f>IF(Avropsblankett!$B65&gt;0,Avropsblankett!$B65*IF(Avropsblankett!$E65=Avropsblankett!$AC$12,AG62),0)</f>
        <v>0</v>
      </c>
      <c r="AH65" s="7">
        <f>IF(Avropsblankett!$B65&gt;0,Avropsblankett!$B65*IF(Avropsblankett!$F65=Avropsblankett!$AB$10,AH62),0)</f>
        <v>0</v>
      </c>
      <c r="AI65" s="7">
        <f>IF(Avropsblankett!$B65&gt;0,Avropsblankett!$B65*IF(Avropsblankett!$F65=Avropsblankett!$AB$10,AI62),0)</f>
        <v>0</v>
      </c>
      <c r="AJ65" s="16"/>
      <c r="AL65" s="7">
        <f>IF(Avropsblankett!$B65&gt;0,Avropsblankett!$B65*AL62,0)</f>
        <v>0</v>
      </c>
      <c r="AM65" s="7" t="str">
        <f>IF(Avropsblankett!$B65&gt;0,AM62,"")</f>
        <v/>
      </c>
      <c r="AN65" s="7">
        <f>IF(Avropsblankett!$B65&gt;0,Avropsblankett!$B65*IF(Avropsblankett!$C65=Avropsblankett!$AA$11,AN62),0)</f>
        <v>0</v>
      </c>
      <c r="AO65" s="7">
        <f>IF(Avropsblankett!$B65&gt;0,Avropsblankett!$B65*IF(Avropsblankett!$C65=Avropsblankett!$AA$12,AO62),0)</f>
        <v>0</v>
      </c>
      <c r="AP65" s="7">
        <f>IF(Avropsblankett!$B65&gt;0,Avropsblankett!$B65*IF(Avropsblankett!$C65=Avropsblankett!$AA$13,AP62),0)</f>
        <v>0</v>
      </c>
      <c r="AQ65" s="7">
        <f>IF(Avropsblankett!$B65&gt;0,Avropsblankett!$B65*IF(Avropsblankett!$D65=Avropsblankett!$AB$10,AQ62),0)</f>
        <v>0</v>
      </c>
      <c r="AR65" s="7">
        <f>IF(Avropsblankett!$B65&gt;0,Avropsblankett!$B65*IF(Avropsblankett!$E65=Avropsblankett!$AC$11,AR62),0)</f>
        <v>0</v>
      </c>
      <c r="AS65" s="7">
        <f>IF(Avropsblankett!$B65&gt;0,Avropsblankett!$B65*IF(Avropsblankett!$E65=Avropsblankett!$AC$12,AS62),0)</f>
        <v>0</v>
      </c>
      <c r="AT65" s="7">
        <f>IF(Avropsblankett!$B65&gt;0,Avropsblankett!$B65*IF(Avropsblankett!$F65=Avropsblankett!$AB$10,AT62),0)</f>
        <v>0</v>
      </c>
      <c r="AU65" s="7">
        <f>IF(Avropsblankett!$B65&gt;0,Avropsblankett!$B65*IF(Avropsblankett!$F65=Avropsblankett!$AB$10,AU62),0)</f>
        <v>0</v>
      </c>
      <c r="AV65" s="16"/>
      <c r="AW65" s="7"/>
      <c r="AX65" s="7">
        <f>IF(Avropsblankett!$B65&gt;0,Avropsblankett!$B65*AX62,0)</f>
        <v>0</v>
      </c>
      <c r="AY65" s="7" t="str">
        <f>IF(Avropsblankett!$B65&gt;0,AY62,"")</f>
        <v/>
      </c>
      <c r="AZ65" s="7">
        <f>IF(Avropsblankett!$B65&gt;0,Avropsblankett!$B65*IF(Avropsblankett!$C65=Avropsblankett!$AA$11,AZ62),0)</f>
        <v>0</v>
      </c>
      <c r="BA65" s="7">
        <f>IF(Avropsblankett!$B65&gt;0,Avropsblankett!$B65*IF(Avropsblankett!$C65=Avropsblankett!$AA$12,BA62),0)</f>
        <v>0</v>
      </c>
      <c r="BB65" s="7">
        <f>IF(Avropsblankett!$B65&gt;0,Avropsblankett!$B65*IF(Avropsblankett!$C65=Avropsblankett!$AA$13,BB62),0)</f>
        <v>0</v>
      </c>
      <c r="BC65" s="7">
        <f>IF(Avropsblankett!$B65&gt;0,Avropsblankett!$B65*IF(Avropsblankett!$D65=Avropsblankett!$AB$10,BC62),0)</f>
        <v>0</v>
      </c>
      <c r="BD65" s="7">
        <f>IF(Avropsblankett!$B65&gt;0,Avropsblankett!$B65*IF(Avropsblankett!$E65=Avropsblankett!$AC$11,BD62),0)</f>
        <v>0</v>
      </c>
      <c r="BE65" s="7">
        <f>IF(Avropsblankett!$B65&gt;0,Avropsblankett!$B65*IF(Avropsblankett!$E65=Avropsblankett!$AC$12,BE62),0)</f>
        <v>0</v>
      </c>
      <c r="BF65" s="7">
        <f>IF(Avropsblankett!$B65&gt;0,Avropsblankett!$B65*IF(Avropsblankett!$F65=Avropsblankett!$AB$10,BF62),0)</f>
        <v>0</v>
      </c>
      <c r="BG65" s="7">
        <f>IF(Avropsblankett!$B65&gt;0,Avropsblankett!$B65*IF(Avropsblankett!$F65=Avropsblankett!$AB$10,BG62),0)</f>
        <v>0</v>
      </c>
      <c r="BH65" s="16"/>
      <c r="BI65" s="7"/>
      <c r="BJ65" s="7">
        <f>IF(Avropsblankett!$B65&gt;0,Avropsblankett!$B65*BJ62,0)</f>
        <v>0</v>
      </c>
      <c r="BK65" s="7" t="str">
        <f>IF(Avropsblankett!$B65&gt;0,BK62,"")</f>
        <v/>
      </c>
      <c r="BL65" s="7">
        <f>IF(Avropsblankett!$B65&gt;0,Avropsblankett!$B65*IF(Avropsblankett!$C65=Avropsblankett!$AA$11,BL62),0)</f>
        <v>0</v>
      </c>
      <c r="BM65" s="7">
        <f>IF(Avropsblankett!$B65&gt;0,Avropsblankett!$B65*IF(Avropsblankett!$C65=Avropsblankett!$AA$12,BM62),0)</f>
        <v>0</v>
      </c>
      <c r="BN65" s="7">
        <f>IF(Avropsblankett!$B65&gt;0,Avropsblankett!$B65*IF(Avropsblankett!$C65=Avropsblankett!$AA$13,BN62),0)</f>
        <v>0</v>
      </c>
      <c r="BO65" s="7">
        <f>IF(Avropsblankett!$B65&gt;0,Avropsblankett!$B65*IF(Avropsblankett!$D65=Avropsblankett!$AB$10,BO62),0)</f>
        <v>0</v>
      </c>
      <c r="BP65" s="7">
        <f>IF(Avropsblankett!$B65&gt;0,Avropsblankett!$B65*IF(Avropsblankett!$E65=Avropsblankett!$AC$11,BP62),0)</f>
        <v>0</v>
      </c>
      <c r="BQ65" s="7">
        <f>IF(Avropsblankett!$B65&gt;0,Avropsblankett!$B65*IF(Avropsblankett!$E65=Avropsblankett!$AC$12,BQ62),0)</f>
        <v>0</v>
      </c>
      <c r="BR65" s="7">
        <f>IF(Avropsblankett!$B65&gt;0,Avropsblankett!$B65*IF(Avropsblankett!$F65=Avropsblankett!$AB$10,BR62),0)</f>
        <v>0</v>
      </c>
      <c r="BS65" s="7">
        <f>IF(Avropsblankett!$B65&gt;0,Avropsblankett!$B65*IF(Avropsblankett!$F65=Avropsblankett!$AB$10,BS62),0)</f>
        <v>0</v>
      </c>
      <c r="BT65" s="16"/>
      <c r="BU65" s="7"/>
      <c r="BV65" s="7">
        <f>IF(Avropsblankett!$B65&gt;0,Avropsblankett!$B65*BV62,0)</f>
        <v>0</v>
      </c>
      <c r="BW65" s="7" t="str">
        <f>IF(Avropsblankett!$B65&gt;0,BW62,"")</f>
        <v/>
      </c>
      <c r="BX65" s="7">
        <f>IF(Avropsblankett!$B65&gt;0,Avropsblankett!$B65*IF(Avropsblankett!$C65=Avropsblankett!$AA$11,BX62),0)</f>
        <v>0</v>
      </c>
      <c r="BY65" s="7">
        <f>IF(Avropsblankett!$B65&gt;0,Avropsblankett!$B65*IF(Avropsblankett!$C65=Avropsblankett!$AA$12,BY62),0)</f>
        <v>0</v>
      </c>
      <c r="BZ65" s="7">
        <f>IF(Avropsblankett!$B65&gt;0,Avropsblankett!$B65*IF(Avropsblankett!$C65=Avropsblankett!$AA$13,BZ62),0)</f>
        <v>0</v>
      </c>
      <c r="CA65" s="7">
        <f>IF(Avropsblankett!$B65&gt;0,Avropsblankett!$B65*IF(Avropsblankett!$D65=Avropsblankett!$AB$10,CA62),0)</f>
        <v>0</v>
      </c>
      <c r="CB65" s="7">
        <f>IF(Avropsblankett!$B65&gt;0,Avropsblankett!$B65*IF(Avropsblankett!$E65=Avropsblankett!$AC$11,CB62),0)</f>
        <v>0</v>
      </c>
      <c r="CC65" s="7">
        <f>IF(Avropsblankett!$B65&gt;0,Avropsblankett!$B65*IF(Avropsblankett!$E65=Avropsblankett!$AC$12,CC62),0)</f>
        <v>0</v>
      </c>
      <c r="CD65" s="7">
        <f>IF(Avropsblankett!$B65&gt;0,Avropsblankett!$B65*IF(Avropsblankett!$F65=Avropsblankett!$AB$10,CD62),0)</f>
        <v>0</v>
      </c>
      <c r="CE65" s="7">
        <f>IF(Avropsblankett!$B65&gt;0,Avropsblankett!$B65*IF(Avropsblankett!$F65=Avropsblankett!$AB$10,CE62),0)</f>
        <v>0</v>
      </c>
      <c r="CF65" s="16"/>
      <c r="CI65" s="3" t="str">
        <f>IF(Avropsblankett!B65&gt;0,IF($Z$202=$B$184,C65,IF($Z$202=$C$184,O65,IF($Z$202=$D$184,AA65,IF($Z$202=$E$184,AM65,IF($Z$202=$F$184,AY65,IF($Z$202=$G$184,BK65,IF($Z$202=$H$184,BW65))))))),"")</f>
        <v/>
      </c>
      <c r="CJ65" s="16" t="str">
        <f>IF(Avropsblankett!B65&gt;0,IF($Z$202=$B$184,SUM(B65,D65:L65),IF($Z$202=$C$184,SUM(N65,P65:X65),IF($Z$202=$D$184,SUM(Z65,AB65:AJ65),IF($Z$202=$E$184,SUM(AL65,AN65:AV65),IF($Z$202=$F$184,SUM(AX65,AZ65:BH65),IF($Z$202=$G$184,SUM(BJ65,BL65:BT65),IF($Z$202=$H$184,SUM(BV65,BX65:CF65)))))))),"")</f>
        <v/>
      </c>
    </row>
    <row r="66" spans="1:88" x14ac:dyDescent="0.35">
      <c r="A66" s="28" t="s">
        <v>52</v>
      </c>
      <c r="B66" s="7">
        <f>IF(Avropsblankett!$B66&gt;0,Avropsblankett!$B66*B62,0)</f>
        <v>0</v>
      </c>
      <c r="C66" s="7" t="str">
        <f>IF(Avropsblankett!$B66&gt;0,C62,"")</f>
        <v/>
      </c>
      <c r="D66" s="7">
        <f>IF(Avropsblankett!$B66&gt;0,Avropsblankett!$B66*IF(Avropsblankett!$C66=Avropsblankett!$AA$11,D62),0)</f>
        <v>0</v>
      </c>
      <c r="E66" s="7">
        <f>IF(Avropsblankett!$B66&gt;0,Avropsblankett!$B66*IF(Avropsblankett!$C66=Avropsblankett!$AA$12,E62),0)</f>
        <v>0</v>
      </c>
      <c r="F66" s="7">
        <f>IF(Avropsblankett!$B66&gt;0,Avropsblankett!$B66*IF(Avropsblankett!$C66=Avropsblankett!$AA$13,F62),0)</f>
        <v>0</v>
      </c>
      <c r="G66" s="7">
        <f>IF(Avropsblankett!$B66&gt;0,Avropsblankett!$B66*IF(Avropsblankett!$D66=Avropsblankett!$AB$10,G62),0)</f>
        <v>0</v>
      </c>
      <c r="H66" s="7">
        <f>IF(Avropsblankett!$B66&gt;0,Avropsblankett!$B66*IF(Avropsblankett!$E66=Avropsblankett!$AC$11,H62),0)</f>
        <v>0</v>
      </c>
      <c r="I66" s="7">
        <f>IF(Avropsblankett!$B66&gt;0,Avropsblankett!$B66*IF(Avropsblankett!$E66=Avropsblankett!$AC$12,I62),0)</f>
        <v>0</v>
      </c>
      <c r="J66" s="7">
        <f>IF(Avropsblankett!$B66&gt;0,Avropsblankett!$B66*IF(Avropsblankett!$F66=Avropsblankett!$AB$10,J62),0)</f>
        <v>0</v>
      </c>
      <c r="K66" s="7">
        <f>IF(Avropsblankett!$B66&gt;0,Avropsblankett!$B66*IF(Avropsblankett!$F66=Avropsblankett!$AB$10,K62),0)</f>
        <v>0</v>
      </c>
      <c r="L66" s="16"/>
      <c r="M66" s="16"/>
      <c r="N66" s="7">
        <f>IF(Avropsblankett!$B66&gt;0,Avropsblankett!$B66*N62,0)</f>
        <v>0</v>
      </c>
      <c r="O66" s="7" t="str">
        <f>IF(Avropsblankett!$B66&gt;0,O62,"")</f>
        <v/>
      </c>
      <c r="P66" s="7">
        <f>IF(Avropsblankett!$B66&gt;0,Avropsblankett!$B66*IF(Avropsblankett!$C66=Avropsblankett!$AA$11,P62),0)</f>
        <v>0</v>
      </c>
      <c r="Q66" s="7">
        <f>IF(Avropsblankett!$B66&gt;0,Avropsblankett!$B66*IF(Avropsblankett!$C66=Avropsblankett!$AA$12,Q62),0)</f>
        <v>0</v>
      </c>
      <c r="R66" s="7">
        <f>IF(Avropsblankett!$B66&gt;0,Avropsblankett!$B66*IF(Avropsblankett!$C66=Avropsblankett!$AA$13,R62),0)</f>
        <v>0</v>
      </c>
      <c r="S66" s="7">
        <f>IF(Avropsblankett!$B66&gt;0,Avropsblankett!$B66*IF(Avropsblankett!$D66=Avropsblankett!$AB$10,S62),0)</f>
        <v>0</v>
      </c>
      <c r="T66" s="7">
        <f>IF(Avropsblankett!$B66&gt;0,Avropsblankett!$B66*IF(Avropsblankett!$E66=Avropsblankett!$AC$11,T62),0)</f>
        <v>0</v>
      </c>
      <c r="U66" s="7">
        <f>IF(Avropsblankett!$B66&gt;0,Avropsblankett!$B66*IF(Avropsblankett!$E66=Avropsblankett!$AC$12,U62),0)</f>
        <v>0</v>
      </c>
      <c r="V66" s="7">
        <f>IF(Avropsblankett!$B66&gt;0,Avropsblankett!$B66*IF(Avropsblankett!$F66=Avropsblankett!$AB$10,V62),0)</f>
        <v>0</v>
      </c>
      <c r="W66" s="7">
        <f>IF(Avropsblankett!$B66&gt;0,Avropsblankett!$B66*IF(Avropsblankett!$F66=Avropsblankett!$AB$10,W62),0)</f>
        <v>0</v>
      </c>
      <c r="X66" s="16"/>
      <c r="Y66" s="16"/>
      <c r="Z66" s="7">
        <f>IF(Avropsblankett!$B66&gt;0,Avropsblankett!$B66*Z62,0)</f>
        <v>0</v>
      </c>
      <c r="AA66" s="7" t="str">
        <f>IF(Avropsblankett!$B66&gt;0,AA62,"")</f>
        <v/>
      </c>
      <c r="AB66" s="7">
        <f>IF(Avropsblankett!$B66&gt;0,Avropsblankett!$B66*IF(Avropsblankett!$C66=Avropsblankett!$AA$11,AB62),0)</f>
        <v>0</v>
      </c>
      <c r="AC66" s="7">
        <f>IF(Avropsblankett!$B66&gt;0,Avropsblankett!$B66*IF(Avropsblankett!$C66=Avropsblankett!$AA$12,AC62),0)</f>
        <v>0</v>
      </c>
      <c r="AD66" s="7">
        <f>IF(Avropsblankett!$B66&gt;0,Avropsblankett!$B66*IF(Avropsblankett!$C66=Avropsblankett!$AA$13,AD62),0)</f>
        <v>0</v>
      </c>
      <c r="AE66" s="7">
        <f>IF(Avropsblankett!$B66&gt;0,Avropsblankett!$B66*IF(Avropsblankett!$D66=Avropsblankett!$AB$10,AE62),0)</f>
        <v>0</v>
      </c>
      <c r="AF66" s="7">
        <f>IF(Avropsblankett!$B66&gt;0,Avropsblankett!$B66*IF(Avropsblankett!$E66=Avropsblankett!$AC$11,AF62),0)</f>
        <v>0</v>
      </c>
      <c r="AG66" s="7">
        <f>IF(Avropsblankett!$B66&gt;0,Avropsblankett!$B66*IF(Avropsblankett!$E66=Avropsblankett!$AC$12,AG62),0)</f>
        <v>0</v>
      </c>
      <c r="AH66" s="7">
        <f>IF(Avropsblankett!$B66&gt;0,Avropsblankett!$B66*IF(Avropsblankett!$F66=Avropsblankett!$AB$10,AH62),0)</f>
        <v>0</v>
      </c>
      <c r="AI66" s="7">
        <f>IF(Avropsblankett!$B66&gt;0,Avropsblankett!$B66*IF(Avropsblankett!$F66=Avropsblankett!$AB$10,AI62),0)</f>
        <v>0</v>
      </c>
      <c r="AJ66" s="16"/>
      <c r="AL66" s="7">
        <f>IF(Avropsblankett!$B66&gt;0,Avropsblankett!$B66*AL62,0)</f>
        <v>0</v>
      </c>
      <c r="AM66" s="7" t="str">
        <f>IF(Avropsblankett!$B66&gt;0,AM62,"")</f>
        <v/>
      </c>
      <c r="AN66" s="7">
        <f>IF(Avropsblankett!$B66&gt;0,Avropsblankett!$B66*IF(Avropsblankett!$C66=Avropsblankett!$AA$11,AN62),0)</f>
        <v>0</v>
      </c>
      <c r="AO66" s="7">
        <f>IF(Avropsblankett!$B66&gt;0,Avropsblankett!$B66*IF(Avropsblankett!$C66=Avropsblankett!$AA$12,AO62),0)</f>
        <v>0</v>
      </c>
      <c r="AP66" s="7">
        <f>IF(Avropsblankett!$B66&gt;0,Avropsblankett!$B66*IF(Avropsblankett!$C66=Avropsblankett!$AA$13,AP62),0)</f>
        <v>0</v>
      </c>
      <c r="AQ66" s="7">
        <f>IF(Avropsblankett!$B66&gt;0,Avropsblankett!$B66*IF(Avropsblankett!$D66=Avropsblankett!$AB$10,AQ62),0)</f>
        <v>0</v>
      </c>
      <c r="AR66" s="7">
        <f>IF(Avropsblankett!$B66&gt;0,Avropsblankett!$B66*IF(Avropsblankett!$E66=Avropsblankett!$AC$11,AR62),0)</f>
        <v>0</v>
      </c>
      <c r="AS66" s="7">
        <f>IF(Avropsblankett!$B66&gt;0,Avropsblankett!$B66*IF(Avropsblankett!$E66=Avropsblankett!$AC$12,AS62),0)</f>
        <v>0</v>
      </c>
      <c r="AT66" s="7">
        <f>IF(Avropsblankett!$B66&gt;0,Avropsblankett!$B66*IF(Avropsblankett!$F66=Avropsblankett!$AB$10,AT62),0)</f>
        <v>0</v>
      </c>
      <c r="AU66" s="7">
        <f>IF(Avropsblankett!$B66&gt;0,Avropsblankett!$B66*IF(Avropsblankett!$F66=Avropsblankett!$AB$10,AU62),0)</f>
        <v>0</v>
      </c>
      <c r="AV66" s="16"/>
      <c r="AW66" s="7"/>
      <c r="AX66" s="7">
        <f>IF(Avropsblankett!$B66&gt;0,Avropsblankett!$B66*AX62,0)</f>
        <v>0</v>
      </c>
      <c r="AY66" s="7" t="str">
        <f>IF(Avropsblankett!$B66&gt;0,AY62,"")</f>
        <v/>
      </c>
      <c r="AZ66" s="7">
        <f>IF(Avropsblankett!$B66&gt;0,Avropsblankett!$B66*IF(Avropsblankett!$C66=Avropsblankett!$AA$11,AZ62),0)</f>
        <v>0</v>
      </c>
      <c r="BA66" s="7">
        <f>IF(Avropsblankett!$B66&gt;0,Avropsblankett!$B66*IF(Avropsblankett!$C66=Avropsblankett!$AA$12,BA62),0)</f>
        <v>0</v>
      </c>
      <c r="BB66" s="7">
        <f>IF(Avropsblankett!$B66&gt;0,Avropsblankett!$B66*IF(Avropsblankett!$C66=Avropsblankett!$AA$13,BB62),0)</f>
        <v>0</v>
      </c>
      <c r="BC66" s="7">
        <f>IF(Avropsblankett!$B66&gt;0,Avropsblankett!$B66*IF(Avropsblankett!$D66=Avropsblankett!$AB$10,BC62),0)</f>
        <v>0</v>
      </c>
      <c r="BD66" s="7">
        <f>IF(Avropsblankett!$B66&gt;0,Avropsblankett!$B66*IF(Avropsblankett!$E66=Avropsblankett!$AC$11,BD62),0)</f>
        <v>0</v>
      </c>
      <c r="BE66" s="7">
        <f>IF(Avropsblankett!$B66&gt;0,Avropsblankett!$B66*IF(Avropsblankett!$E66=Avropsblankett!$AC$12,BE62),0)</f>
        <v>0</v>
      </c>
      <c r="BF66" s="7">
        <f>IF(Avropsblankett!$B66&gt;0,Avropsblankett!$B66*IF(Avropsblankett!$F66=Avropsblankett!$AB$10,BF62),0)</f>
        <v>0</v>
      </c>
      <c r="BG66" s="7">
        <f>IF(Avropsblankett!$B66&gt;0,Avropsblankett!$B66*IF(Avropsblankett!$F66=Avropsblankett!$AB$10,BG62),0)</f>
        <v>0</v>
      </c>
      <c r="BH66" s="16"/>
      <c r="BI66" s="7"/>
      <c r="BJ66" s="7">
        <f>IF(Avropsblankett!$B66&gt;0,Avropsblankett!$B66*BJ62,0)</f>
        <v>0</v>
      </c>
      <c r="BK66" s="7" t="str">
        <f>IF(Avropsblankett!$B66&gt;0,BK62,"")</f>
        <v/>
      </c>
      <c r="BL66" s="7">
        <f>IF(Avropsblankett!$B66&gt;0,Avropsblankett!$B66*IF(Avropsblankett!$C66=Avropsblankett!$AA$11,BL62),0)</f>
        <v>0</v>
      </c>
      <c r="BM66" s="7">
        <f>IF(Avropsblankett!$B66&gt;0,Avropsblankett!$B66*IF(Avropsblankett!$C66=Avropsblankett!$AA$12,BM62),0)</f>
        <v>0</v>
      </c>
      <c r="BN66" s="7">
        <f>IF(Avropsblankett!$B66&gt;0,Avropsblankett!$B66*IF(Avropsblankett!$C66=Avropsblankett!$AA$13,BN62),0)</f>
        <v>0</v>
      </c>
      <c r="BO66" s="7">
        <f>IF(Avropsblankett!$B66&gt;0,Avropsblankett!$B66*IF(Avropsblankett!$D66=Avropsblankett!$AB$10,BO62),0)</f>
        <v>0</v>
      </c>
      <c r="BP66" s="7">
        <f>IF(Avropsblankett!$B66&gt;0,Avropsblankett!$B66*IF(Avropsblankett!$E66=Avropsblankett!$AC$11,BP62),0)</f>
        <v>0</v>
      </c>
      <c r="BQ66" s="7">
        <f>IF(Avropsblankett!$B66&gt;0,Avropsblankett!$B66*IF(Avropsblankett!$E66=Avropsblankett!$AC$12,BQ62),0)</f>
        <v>0</v>
      </c>
      <c r="BR66" s="7">
        <f>IF(Avropsblankett!$B66&gt;0,Avropsblankett!$B66*IF(Avropsblankett!$F66=Avropsblankett!$AB$10,BR62),0)</f>
        <v>0</v>
      </c>
      <c r="BS66" s="7">
        <f>IF(Avropsblankett!$B66&gt;0,Avropsblankett!$B66*IF(Avropsblankett!$F66=Avropsblankett!$AB$10,BS62),0)</f>
        <v>0</v>
      </c>
      <c r="BT66" s="16"/>
      <c r="BU66" s="7"/>
      <c r="BV66" s="7">
        <f>IF(Avropsblankett!$B66&gt;0,Avropsblankett!$B66*BV62,0)</f>
        <v>0</v>
      </c>
      <c r="BW66" s="7" t="str">
        <f>IF(Avropsblankett!$B66&gt;0,BW62,"")</f>
        <v/>
      </c>
      <c r="BX66" s="7">
        <f>IF(Avropsblankett!$B66&gt;0,Avropsblankett!$B66*IF(Avropsblankett!$C66=Avropsblankett!$AA$11,BX62),0)</f>
        <v>0</v>
      </c>
      <c r="BY66" s="7">
        <f>IF(Avropsblankett!$B66&gt;0,Avropsblankett!$B66*IF(Avropsblankett!$C66=Avropsblankett!$AA$12,BY62),0)</f>
        <v>0</v>
      </c>
      <c r="BZ66" s="7">
        <f>IF(Avropsblankett!$B66&gt;0,Avropsblankett!$B66*IF(Avropsblankett!$C66=Avropsblankett!$AA$13,BZ62),0)</f>
        <v>0</v>
      </c>
      <c r="CA66" s="7">
        <f>IF(Avropsblankett!$B66&gt;0,Avropsblankett!$B66*IF(Avropsblankett!$D66=Avropsblankett!$AB$10,CA62),0)</f>
        <v>0</v>
      </c>
      <c r="CB66" s="7">
        <f>IF(Avropsblankett!$B66&gt;0,Avropsblankett!$B66*IF(Avropsblankett!$E66=Avropsblankett!$AC$11,CB62),0)</f>
        <v>0</v>
      </c>
      <c r="CC66" s="7">
        <f>IF(Avropsblankett!$B66&gt;0,Avropsblankett!$B66*IF(Avropsblankett!$E66=Avropsblankett!$AC$12,CC62),0)</f>
        <v>0</v>
      </c>
      <c r="CD66" s="7">
        <f>IF(Avropsblankett!$B66&gt;0,Avropsblankett!$B66*IF(Avropsblankett!$F66=Avropsblankett!$AB$10,CD62),0)</f>
        <v>0</v>
      </c>
      <c r="CE66" s="7">
        <f>IF(Avropsblankett!$B66&gt;0,Avropsblankett!$B66*IF(Avropsblankett!$F66=Avropsblankett!$AB$10,CE62),0)</f>
        <v>0</v>
      </c>
      <c r="CF66" s="16"/>
      <c r="CI66" s="3" t="str">
        <f>IF(Avropsblankett!B66&gt;0,IF($Z$202=$B$184,C66,IF($Z$202=$C$184,O66,IF($Z$202=$D$184,AA66,IF($Z$202=$E$184,AM66,IF($Z$202=$F$184,AY66,IF($Z$202=$G$184,BK66,IF($Z$202=$H$184,BW66))))))),"")</f>
        <v/>
      </c>
      <c r="CJ66" s="16" t="str">
        <f>IF(Avropsblankett!B66&gt;0,IF($Z$202=$B$184,SUM(B66,D66:L66),IF($Z$202=$C$184,SUM(N66,P66:X66),IF($Z$202=$D$184,SUM(Z66,AB66:AJ66),IF($Z$202=$E$184,SUM(AL66,AN66:AV66),IF($Z$202=$F$184,SUM(AX66,AZ66:BH66),IF($Z$202=$G$184,SUM(BJ66,BL66:BT66),IF($Z$202=$H$184,SUM(BV66,BX66:CF66)))))))),"")</f>
        <v/>
      </c>
    </row>
    <row r="67" spans="1:88" x14ac:dyDescent="0.35">
      <c r="A67" s="28"/>
      <c r="L67" s="16"/>
      <c r="M67" s="16"/>
      <c r="X67" s="16"/>
      <c r="Y67" s="16"/>
      <c r="AJ67" s="16"/>
      <c r="AL67" s="3"/>
      <c r="AM67" s="3"/>
      <c r="AN67" s="3"/>
      <c r="AO67" s="3"/>
      <c r="AP67" s="3"/>
      <c r="AQ67" s="3"/>
      <c r="AR67" s="3"/>
      <c r="AS67" s="3"/>
      <c r="AT67" s="3"/>
      <c r="AU67" s="3"/>
      <c r="AV67" s="16"/>
      <c r="AW67" s="3"/>
      <c r="BH67" s="16"/>
      <c r="BT67" s="16"/>
      <c r="CF67" s="16"/>
    </row>
    <row r="68" spans="1:88" x14ac:dyDescent="0.35">
      <c r="A68" s="28" t="s">
        <v>145</v>
      </c>
      <c r="B68" s="7">
        <f>SUM(B64:B66,D64:K66)</f>
        <v>0</v>
      </c>
      <c r="C68" s="7"/>
      <c r="D68" s="7"/>
      <c r="E68" s="7"/>
      <c r="F68" s="7"/>
      <c r="G68" s="7"/>
      <c r="H68" s="7"/>
      <c r="I68" s="7"/>
      <c r="J68" s="7"/>
      <c r="K68" s="7"/>
      <c r="L68" s="16"/>
      <c r="M68" s="16"/>
      <c r="N68" s="7">
        <f>SUM(N64:N66,P64:W66)</f>
        <v>0</v>
      </c>
      <c r="O68" s="7"/>
      <c r="P68" s="7"/>
      <c r="Q68" s="7"/>
      <c r="R68" s="7"/>
      <c r="S68" s="7"/>
      <c r="T68" s="7"/>
      <c r="U68" s="7"/>
      <c r="V68" s="7"/>
      <c r="W68" s="7"/>
      <c r="X68" s="16"/>
      <c r="Y68" s="16"/>
      <c r="Z68" s="7">
        <f>SUM(Z64:Z66,AB64:AI66)</f>
        <v>0</v>
      </c>
      <c r="AA68" s="7"/>
      <c r="AB68" s="7"/>
      <c r="AC68" s="7"/>
      <c r="AD68" s="7"/>
      <c r="AE68" s="7"/>
      <c r="AF68" s="7"/>
      <c r="AG68" s="7"/>
      <c r="AH68" s="7"/>
      <c r="AI68" s="7"/>
      <c r="AJ68" s="16"/>
      <c r="AL68" s="7">
        <f>SUM(AL64:AL66,AN64:AU66)</f>
        <v>0</v>
      </c>
      <c r="AM68" s="7"/>
      <c r="AN68" s="7"/>
      <c r="AO68" s="7"/>
      <c r="AP68" s="7"/>
      <c r="AQ68" s="7"/>
      <c r="AR68" s="7"/>
      <c r="AS68" s="7"/>
      <c r="AT68" s="7"/>
      <c r="AU68" s="7"/>
      <c r="AV68" s="16"/>
      <c r="AW68" s="7"/>
      <c r="AX68" s="7">
        <f>SUM(AX64:AX66,AZ64:BG66)</f>
        <v>0</v>
      </c>
      <c r="AY68" s="7"/>
      <c r="AZ68" s="7"/>
      <c r="BA68" s="7"/>
      <c r="BB68" s="7"/>
      <c r="BC68" s="7"/>
      <c r="BD68" s="7"/>
      <c r="BE68" s="7"/>
      <c r="BF68" s="7"/>
      <c r="BG68" s="7"/>
      <c r="BH68" s="16"/>
      <c r="BI68" s="7"/>
      <c r="BJ68" s="7">
        <f>SUM(BJ64:BJ66,BL64:BS66)</f>
        <v>0</v>
      </c>
      <c r="BK68" s="7"/>
      <c r="BL68" s="7"/>
      <c r="BM68" s="7"/>
      <c r="BN68" s="7"/>
      <c r="BO68" s="7"/>
      <c r="BP68" s="7"/>
      <c r="BQ68" s="7"/>
      <c r="BR68" s="7"/>
      <c r="BS68" s="7"/>
      <c r="BT68" s="16"/>
      <c r="BU68" s="7"/>
      <c r="BV68" s="7">
        <f>SUM(BV64:BV66,BX64:CE66)</f>
        <v>0</v>
      </c>
      <c r="BW68" s="7"/>
      <c r="BX68" s="7"/>
      <c r="BY68" s="7"/>
      <c r="BZ68" s="7"/>
      <c r="CA68" s="7"/>
      <c r="CB68" s="7"/>
      <c r="CC68" s="7"/>
      <c r="CD68" s="7"/>
      <c r="CE68" s="7"/>
      <c r="CF68" s="16"/>
    </row>
    <row r="69" spans="1:88" ht="28.5" customHeight="1" thickBot="1" x14ac:dyDescent="0.4">
      <c r="A69" s="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L69" s="16"/>
      <c r="AM69" s="16"/>
      <c r="AN69" s="16"/>
      <c r="AO69" s="16"/>
      <c r="AP69" s="16"/>
      <c r="AQ69" s="16"/>
      <c r="AR69" s="16"/>
      <c r="AS69" s="16"/>
      <c r="AT69" s="16"/>
      <c r="AU69" s="16"/>
      <c r="AV69" s="16"/>
      <c r="AW69" s="3"/>
      <c r="AX69" s="16"/>
      <c r="AY69" s="16"/>
      <c r="AZ69" s="16"/>
      <c r="BA69" s="16"/>
      <c r="BB69" s="16"/>
      <c r="BC69" s="16"/>
      <c r="BD69" s="16"/>
      <c r="BE69" s="16"/>
      <c r="BF69" s="16"/>
      <c r="BG69" s="16"/>
      <c r="BH69" s="16"/>
      <c r="BJ69" s="16"/>
      <c r="BK69" s="16"/>
      <c r="BL69" s="16"/>
      <c r="BM69" s="16"/>
      <c r="BN69" s="16"/>
      <c r="BO69" s="16"/>
      <c r="BP69" s="16"/>
      <c r="BQ69" s="16"/>
      <c r="BR69" s="16"/>
      <c r="BS69" s="16"/>
      <c r="BT69" s="16"/>
      <c r="BV69" s="16"/>
      <c r="BW69" s="16"/>
      <c r="BX69" s="16"/>
      <c r="BY69" s="16"/>
      <c r="BZ69" s="16"/>
      <c r="CA69" s="16"/>
      <c r="CB69" s="16"/>
      <c r="CC69" s="16"/>
      <c r="CD69" s="16"/>
      <c r="CE69" s="16"/>
      <c r="CF69" s="16"/>
    </row>
    <row r="70" spans="1:88" ht="54" x14ac:dyDescent="0.35">
      <c r="A70" s="86" t="s">
        <v>95</v>
      </c>
      <c r="B70" s="29" t="s">
        <v>10</v>
      </c>
      <c r="C70" s="29" t="s">
        <v>41</v>
      </c>
      <c r="D70" s="29" t="s">
        <v>114</v>
      </c>
      <c r="E70" s="29" t="s">
        <v>115</v>
      </c>
      <c r="F70" s="29" t="s">
        <v>116</v>
      </c>
      <c r="G70" s="29" t="s">
        <v>119</v>
      </c>
      <c r="H70" s="45" t="s">
        <v>120</v>
      </c>
      <c r="I70" s="45" t="s">
        <v>121</v>
      </c>
      <c r="J70" s="45" t="s">
        <v>129</v>
      </c>
      <c r="K70" s="45" t="s">
        <v>130</v>
      </c>
      <c r="L70" s="16"/>
      <c r="M70" s="16"/>
      <c r="N70" s="29" t="s">
        <v>10</v>
      </c>
      <c r="O70" s="29" t="s">
        <v>41</v>
      </c>
      <c r="P70" s="29" t="s">
        <v>114</v>
      </c>
      <c r="Q70" s="29" t="s">
        <v>115</v>
      </c>
      <c r="R70" s="29" t="s">
        <v>116</v>
      </c>
      <c r="S70" s="29" t="s">
        <v>119</v>
      </c>
      <c r="T70" s="45" t="s">
        <v>120</v>
      </c>
      <c r="U70" s="45" t="s">
        <v>121</v>
      </c>
      <c r="V70" s="45" t="s">
        <v>129</v>
      </c>
      <c r="W70" s="45" t="s">
        <v>130</v>
      </c>
      <c r="X70" s="16"/>
      <c r="Y70" s="16"/>
      <c r="Z70" s="29" t="s">
        <v>10</v>
      </c>
      <c r="AA70" s="29" t="s">
        <v>41</v>
      </c>
      <c r="AB70" s="29" t="s">
        <v>114</v>
      </c>
      <c r="AC70" s="29" t="s">
        <v>115</v>
      </c>
      <c r="AD70" s="29" t="s">
        <v>116</v>
      </c>
      <c r="AE70" s="29" t="s">
        <v>119</v>
      </c>
      <c r="AF70" s="45" t="s">
        <v>120</v>
      </c>
      <c r="AG70" s="45" t="s">
        <v>121</v>
      </c>
      <c r="AH70" s="45" t="s">
        <v>129</v>
      </c>
      <c r="AI70" s="45" t="s">
        <v>130</v>
      </c>
      <c r="AJ70" s="16"/>
      <c r="AL70" s="29" t="s">
        <v>10</v>
      </c>
      <c r="AM70" s="29" t="s">
        <v>41</v>
      </c>
      <c r="AN70" s="29" t="s">
        <v>114</v>
      </c>
      <c r="AO70" s="29" t="s">
        <v>115</v>
      </c>
      <c r="AP70" s="29" t="s">
        <v>116</v>
      </c>
      <c r="AQ70" s="29" t="s">
        <v>119</v>
      </c>
      <c r="AR70" s="45" t="s">
        <v>120</v>
      </c>
      <c r="AS70" s="45" t="s">
        <v>121</v>
      </c>
      <c r="AT70" s="45" t="s">
        <v>129</v>
      </c>
      <c r="AU70" s="45" t="s">
        <v>130</v>
      </c>
      <c r="AV70" s="16"/>
      <c r="AX70" s="29" t="s">
        <v>10</v>
      </c>
      <c r="AY70" s="29" t="s">
        <v>41</v>
      </c>
      <c r="AZ70" s="29" t="s">
        <v>114</v>
      </c>
      <c r="BA70" s="29" t="s">
        <v>115</v>
      </c>
      <c r="BB70" s="29" t="s">
        <v>116</v>
      </c>
      <c r="BC70" s="29" t="s">
        <v>119</v>
      </c>
      <c r="BD70" s="45" t="s">
        <v>120</v>
      </c>
      <c r="BE70" s="45" t="s">
        <v>121</v>
      </c>
      <c r="BF70" s="45" t="s">
        <v>129</v>
      </c>
      <c r="BG70" s="45" t="s">
        <v>130</v>
      </c>
      <c r="BH70" s="16"/>
      <c r="BI70" s="4"/>
      <c r="BJ70" s="29" t="s">
        <v>10</v>
      </c>
      <c r="BK70" s="29" t="s">
        <v>41</v>
      </c>
      <c r="BL70" s="29" t="s">
        <v>114</v>
      </c>
      <c r="BM70" s="29" t="s">
        <v>115</v>
      </c>
      <c r="BN70" s="29" t="s">
        <v>116</v>
      </c>
      <c r="BO70" s="29" t="s">
        <v>119</v>
      </c>
      <c r="BP70" s="45" t="s">
        <v>120</v>
      </c>
      <c r="BQ70" s="45" t="s">
        <v>121</v>
      </c>
      <c r="BR70" s="45" t="s">
        <v>129</v>
      </c>
      <c r="BS70" s="45" t="s">
        <v>130</v>
      </c>
      <c r="BT70" s="16"/>
      <c r="BU70" s="4"/>
      <c r="BV70" s="29" t="s">
        <v>10</v>
      </c>
      <c r="BW70" s="29" t="s">
        <v>41</v>
      </c>
      <c r="BX70" s="29" t="s">
        <v>114</v>
      </c>
      <c r="BY70" s="29" t="s">
        <v>115</v>
      </c>
      <c r="BZ70" s="29" t="s">
        <v>116</v>
      </c>
      <c r="CA70" s="29" t="s">
        <v>119</v>
      </c>
      <c r="CB70" s="111" t="s">
        <v>120</v>
      </c>
      <c r="CC70" s="111" t="s">
        <v>121</v>
      </c>
      <c r="CD70" s="111" t="s">
        <v>129</v>
      </c>
      <c r="CE70" s="111" t="s">
        <v>130</v>
      </c>
      <c r="CF70" s="16"/>
    </row>
    <row r="71" spans="1:88" ht="27" x14ac:dyDescent="0.35">
      <c r="A71" s="2"/>
      <c r="B71" s="55">
        <v>10890</v>
      </c>
      <c r="C71" s="112" t="s">
        <v>172</v>
      </c>
      <c r="D71" s="55">
        <v>1</v>
      </c>
      <c r="E71" s="55">
        <v>1</v>
      </c>
      <c r="F71" s="55">
        <v>1</v>
      </c>
      <c r="G71" s="55">
        <v>695</v>
      </c>
      <c r="H71" s="55">
        <v>1</v>
      </c>
      <c r="I71" s="55">
        <v>1</v>
      </c>
      <c r="J71" s="55">
        <v>1</v>
      </c>
      <c r="K71" s="55">
        <v>115</v>
      </c>
      <c r="L71" s="16"/>
      <c r="M71" s="16"/>
      <c r="N71" s="55">
        <v>11753.500000000002</v>
      </c>
      <c r="O71" s="114" t="s">
        <v>206</v>
      </c>
      <c r="P71" s="55">
        <v>0</v>
      </c>
      <c r="Q71" s="55">
        <v>148</v>
      </c>
      <c r="R71" s="55">
        <v>297</v>
      </c>
      <c r="S71" s="55">
        <v>2000</v>
      </c>
      <c r="T71" s="55">
        <v>0</v>
      </c>
      <c r="U71" s="55">
        <v>0</v>
      </c>
      <c r="V71" s="55">
        <v>84.7</v>
      </c>
      <c r="W71" s="55">
        <v>117.7</v>
      </c>
      <c r="X71" s="16"/>
      <c r="Y71" s="16"/>
      <c r="Z71" s="55">
        <v>11020</v>
      </c>
      <c r="AA71" s="112" t="s">
        <v>244</v>
      </c>
      <c r="AB71" s="55">
        <v>0</v>
      </c>
      <c r="AC71" s="55">
        <v>0</v>
      </c>
      <c r="AD71" s="55">
        <v>0</v>
      </c>
      <c r="AE71" s="55">
        <v>400</v>
      </c>
      <c r="AF71" s="55">
        <v>0</v>
      </c>
      <c r="AG71" s="55">
        <v>0</v>
      </c>
      <c r="AH71" s="55">
        <v>0</v>
      </c>
      <c r="AI71" s="55">
        <v>25</v>
      </c>
      <c r="AJ71" s="16"/>
      <c r="AL71" s="55">
        <v>10142</v>
      </c>
      <c r="AM71" s="112" t="s">
        <v>279</v>
      </c>
      <c r="AN71" s="55">
        <v>0</v>
      </c>
      <c r="AO71" s="55">
        <v>0</v>
      </c>
      <c r="AP71" s="55">
        <v>0</v>
      </c>
      <c r="AQ71" s="55">
        <v>550</v>
      </c>
      <c r="AR71" s="55">
        <v>1</v>
      </c>
      <c r="AS71" s="55">
        <v>2</v>
      </c>
      <c r="AT71" s="55">
        <v>91</v>
      </c>
      <c r="AU71" s="55">
        <v>31</v>
      </c>
      <c r="AV71" s="16"/>
      <c r="AW71" s="8"/>
      <c r="AX71" s="55">
        <v>10441.200000000001</v>
      </c>
      <c r="AY71" s="112" t="s">
        <v>313</v>
      </c>
      <c r="AZ71" s="55">
        <v>0</v>
      </c>
      <c r="BA71" s="55">
        <v>120</v>
      </c>
      <c r="BB71" s="55">
        <v>120</v>
      </c>
      <c r="BC71" s="55">
        <v>1309</v>
      </c>
      <c r="BD71" s="55">
        <v>0</v>
      </c>
      <c r="BE71" s="55">
        <v>0</v>
      </c>
      <c r="BF71" s="55">
        <v>187.00000000000003</v>
      </c>
      <c r="BG71" s="55">
        <v>173.8</v>
      </c>
      <c r="BH71" s="16"/>
      <c r="BI71" s="8"/>
      <c r="BJ71" s="55">
        <v>14187</v>
      </c>
      <c r="BK71" s="112" t="s">
        <v>335</v>
      </c>
      <c r="BL71" s="55">
        <v>0</v>
      </c>
      <c r="BM71" s="55">
        <v>0</v>
      </c>
      <c r="BN71" s="55">
        <v>0</v>
      </c>
      <c r="BO71" s="55">
        <v>500</v>
      </c>
      <c r="BP71" s="55">
        <v>0</v>
      </c>
      <c r="BQ71" s="55">
        <v>0</v>
      </c>
      <c r="BR71" s="55">
        <v>215</v>
      </c>
      <c r="BS71" s="55">
        <v>147</v>
      </c>
      <c r="BT71" s="16"/>
      <c r="BU71" s="8"/>
      <c r="BV71" s="55">
        <v>12944</v>
      </c>
      <c r="BW71" s="112" t="s">
        <v>361</v>
      </c>
      <c r="BX71" s="55">
        <v>0</v>
      </c>
      <c r="BY71" s="55">
        <v>0</v>
      </c>
      <c r="BZ71" s="55">
        <v>0</v>
      </c>
      <c r="CA71" s="55">
        <v>495</v>
      </c>
      <c r="CB71" s="55">
        <v>0</v>
      </c>
      <c r="CC71" s="55">
        <v>0</v>
      </c>
      <c r="CD71" s="55">
        <v>174</v>
      </c>
      <c r="CE71" s="55">
        <v>61</v>
      </c>
      <c r="CF71" s="16"/>
    </row>
    <row r="72" spans="1:88" x14ac:dyDescent="0.35">
      <c r="A72" s="9"/>
      <c r="L72" s="16"/>
      <c r="M72" s="16"/>
      <c r="X72" s="16"/>
      <c r="Y72" s="16"/>
      <c r="AJ72" s="16"/>
      <c r="AL72" s="3"/>
      <c r="AM72" s="3"/>
      <c r="AN72" s="3"/>
      <c r="AO72" s="3"/>
      <c r="AP72" s="3"/>
      <c r="AQ72" s="3"/>
      <c r="AR72" s="3"/>
      <c r="AS72" s="3"/>
      <c r="AT72" s="3"/>
      <c r="AU72" s="3"/>
      <c r="AV72" s="16"/>
      <c r="BH72" s="16"/>
      <c r="BT72" s="16"/>
      <c r="CF72" s="16"/>
    </row>
    <row r="73" spans="1:88" x14ac:dyDescent="0.35">
      <c r="A73" s="28" t="s">
        <v>37</v>
      </c>
      <c r="B73" s="7">
        <f>IF(Avropsblankett!$B73&gt;0,Avropsblankett!$B73*B71,0)</f>
        <v>0</v>
      </c>
      <c r="C73" s="7" t="str">
        <f>IF(Avropsblankett!$B73&gt;0,C71,"")</f>
        <v/>
      </c>
      <c r="D73" s="7">
        <f>IF(Avropsblankett!$B73&gt;0,Avropsblankett!$B73*IF(Avropsblankett!$C73=Avropsblankett!$AA$11,D71),0)</f>
        <v>0</v>
      </c>
      <c r="E73" s="7">
        <f>IF(Avropsblankett!$B73&gt;0,Avropsblankett!$B73*IF(Avropsblankett!$C73=Avropsblankett!$AA$12,E71),0)</f>
        <v>0</v>
      </c>
      <c r="F73" s="7">
        <f>IF(Avropsblankett!$B73&gt;0,Avropsblankett!$B73*IF(Avropsblankett!$C73=Avropsblankett!$AA$13,F71),0)</f>
        <v>0</v>
      </c>
      <c r="G73" s="7">
        <f>IF(Avropsblankett!$B73&gt;0,Avropsblankett!$B73*IF(Avropsblankett!$D73=Avropsblankett!$AB$10,G71),0)</f>
        <v>0</v>
      </c>
      <c r="H73" s="7">
        <f>IF(Avropsblankett!$B73&gt;0,Avropsblankett!$B73*IF(Avropsblankett!$E73=Avropsblankett!$AC$11,H71),0)</f>
        <v>0</v>
      </c>
      <c r="I73" s="7">
        <f>IF(Avropsblankett!$B73&gt;0,Avropsblankett!$B73*IF(Avropsblankett!$E73=Avropsblankett!$AC$12,I71),0)</f>
        <v>0</v>
      </c>
      <c r="J73" s="7">
        <f>IF(Avropsblankett!$B73&gt;0,Avropsblankett!$B73*IF(Avropsblankett!$F73=Avropsblankett!$AB$10,J71),0)</f>
        <v>0</v>
      </c>
      <c r="K73" s="7">
        <f>IF(Avropsblankett!$B73&gt;0,Avropsblankett!$B73*IF(Avropsblankett!$F73=Avropsblankett!$AB$10,K71),0)</f>
        <v>0</v>
      </c>
      <c r="L73" s="16"/>
      <c r="M73" s="16"/>
      <c r="N73" s="7">
        <f>IF(Avropsblankett!$B73&gt;0,Avropsblankett!$B73*N71,0)</f>
        <v>0</v>
      </c>
      <c r="O73" s="7" t="str">
        <f>IF(Avropsblankett!$B73&gt;0,O71,"")</f>
        <v/>
      </c>
      <c r="P73" s="7">
        <f>IF(Avropsblankett!$B73&gt;0,Avropsblankett!$B73*IF(Avropsblankett!$C73=Avropsblankett!$AA$11,P71),0)</f>
        <v>0</v>
      </c>
      <c r="Q73" s="7">
        <f>IF(Avropsblankett!$B73&gt;0,Avropsblankett!$B73*IF(Avropsblankett!$C73=Avropsblankett!$AA$12,Q71),0)</f>
        <v>0</v>
      </c>
      <c r="R73" s="7">
        <f>IF(Avropsblankett!$B73&gt;0,Avropsblankett!$B73*IF(Avropsblankett!$C73=Avropsblankett!$AA$13,R71),0)</f>
        <v>0</v>
      </c>
      <c r="S73" s="7">
        <f>IF(Avropsblankett!$B73&gt;0,Avropsblankett!$B73*IF(Avropsblankett!$D73=Avropsblankett!$AB$10,S71),0)</f>
        <v>0</v>
      </c>
      <c r="T73" s="7">
        <f>IF(Avropsblankett!$B73&gt;0,Avropsblankett!$B73*IF(Avropsblankett!$E73=Avropsblankett!$AC$11,T71),0)</f>
        <v>0</v>
      </c>
      <c r="U73" s="7">
        <f>IF(Avropsblankett!$B73&gt;0,Avropsblankett!$B73*IF(Avropsblankett!$E73=Avropsblankett!$AC$12,U71),0)</f>
        <v>0</v>
      </c>
      <c r="V73" s="7">
        <f>IF(Avropsblankett!$B73&gt;0,Avropsblankett!$B73*IF(Avropsblankett!$F73=Avropsblankett!$AB$10,V71),0)</f>
        <v>0</v>
      </c>
      <c r="W73" s="7">
        <f>IF(Avropsblankett!$B73&gt;0,Avropsblankett!$B73*IF(Avropsblankett!$F73=Avropsblankett!$AB$10,W71),0)</f>
        <v>0</v>
      </c>
      <c r="X73" s="16"/>
      <c r="Y73" s="16"/>
      <c r="Z73" s="7">
        <f>IF(Avropsblankett!$B73&gt;0,Avropsblankett!$B73*Z71,0)</f>
        <v>0</v>
      </c>
      <c r="AA73" s="7" t="str">
        <f>IF(Avropsblankett!$B73&gt;0,AA71,"")</f>
        <v/>
      </c>
      <c r="AB73" s="7">
        <f>IF(Avropsblankett!$B73&gt;0,Avropsblankett!$B73*IF(Avropsblankett!$C73=Avropsblankett!$AA$11,AB71),0)</f>
        <v>0</v>
      </c>
      <c r="AC73" s="7">
        <f>IF(Avropsblankett!$B73&gt;0,Avropsblankett!$B73*IF(Avropsblankett!$C73=Avropsblankett!$AA$12,AC71),0)</f>
        <v>0</v>
      </c>
      <c r="AD73" s="7">
        <f>IF(Avropsblankett!$B73&gt;0,Avropsblankett!$B73*IF(Avropsblankett!$C73=Avropsblankett!$AA$13,AD71),0)</f>
        <v>0</v>
      </c>
      <c r="AE73" s="7">
        <f>IF(Avropsblankett!$B73&gt;0,Avropsblankett!$B73*IF(Avropsblankett!$D73=Avropsblankett!$AB$10,AE71),0)</f>
        <v>0</v>
      </c>
      <c r="AF73" s="7">
        <f>IF(Avropsblankett!$B73&gt;0,Avropsblankett!$B73*IF(Avropsblankett!$E73=Avropsblankett!$AC$11,AF71),0)</f>
        <v>0</v>
      </c>
      <c r="AG73" s="7">
        <f>IF(Avropsblankett!$B73&gt;0,Avropsblankett!$B73*IF(Avropsblankett!$E73=Avropsblankett!$AC$12,AG71),0)</f>
        <v>0</v>
      </c>
      <c r="AH73" s="7">
        <f>IF(Avropsblankett!$B73&gt;0,Avropsblankett!$B73*IF(Avropsblankett!$F73=Avropsblankett!$AB$10,AH71),0)</f>
        <v>0</v>
      </c>
      <c r="AI73" s="7">
        <f>IF(Avropsblankett!$B73&gt;0,Avropsblankett!$B73*IF(Avropsblankett!$F73=Avropsblankett!$AB$10,AI71),0)</f>
        <v>0</v>
      </c>
      <c r="AJ73" s="16"/>
      <c r="AL73" s="7">
        <f>IF(Avropsblankett!$B73&gt;0,Avropsblankett!$B73*AL71,0)</f>
        <v>0</v>
      </c>
      <c r="AM73" s="7" t="str">
        <f>IF(Avropsblankett!$B73&gt;0,AM71,"")</f>
        <v/>
      </c>
      <c r="AN73" s="7">
        <f>IF(Avropsblankett!$B73&gt;0,Avropsblankett!$B73*IF(Avropsblankett!$C73=Avropsblankett!$AA$11,AN71),0)</f>
        <v>0</v>
      </c>
      <c r="AO73" s="7">
        <f>IF(Avropsblankett!$B73&gt;0,Avropsblankett!$B73*IF(Avropsblankett!$C73=Avropsblankett!$AA$12,AO71),0)</f>
        <v>0</v>
      </c>
      <c r="AP73" s="7">
        <f>IF(Avropsblankett!$B73&gt;0,Avropsblankett!$B73*IF(Avropsblankett!$C73=Avropsblankett!$AA$13,AP71),0)</f>
        <v>0</v>
      </c>
      <c r="AQ73" s="7">
        <f>IF(Avropsblankett!$B73&gt;0,Avropsblankett!$B73*IF(Avropsblankett!$D73=Avropsblankett!$AB$10,AQ71),0)</f>
        <v>0</v>
      </c>
      <c r="AR73" s="7">
        <f>IF(Avropsblankett!$B73&gt;0,Avropsblankett!$B73*IF(Avropsblankett!$E73=Avropsblankett!$AC$11,AR71),0)</f>
        <v>0</v>
      </c>
      <c r="AS73" s="7">
        <f>IF(Avropsblankett!$B73&gt;0,Avropsblankett!$B73*IF(Avropsblankett!$E73=Avropsblankett!$AC$12,AS71),0)</f>
        <v>0</v>
      </c>
      <c r="AT73" s="7">
        <f>IF(Avropsblankett!$B73&gt;0,Avropsblankett!$B73*IF(Avropsblankett!$F73=Avropsblankett!$AB$10,AT71),0)</f>
        <v>0</v>
      </c>
      <c r="AU73" s="7">
        <f>IF(Avropsblankett!$B73&gt;0,Avropsblankett!$B73*IF(Avropsblankett!$F73=Avropsblankett!$AB$10,AU71),0)</f>
        <v>0</v>
      </c>
      <c r="AV73" s="16"/>
      <c r="AW73" s="7"/>
      <c r="AX73" s="7">
        <f>IF(Avropsblankett!$B73&gt;0,Avropsblankett!$B73*AX71,0)</f>
        <v>0</v>
      </c>
      <c r="AY73" s="7" t="str">
        <f>IF(Avropsblankett!$B73&gt;0,AY71,"")</f>
        <v/>
      </c>
      <c r="AZ73" s="7">
        <f>IF(Avropsblankett!$B73&gt;0,Avropsblankett!$B73*IF(Avropsblankett!$C73=Avropsblankett!$AA$11,AZ71),0)</f>
        <v>0</v>
      </c>
      <c r="BA73" s="7">
        <f>IF(Avropsblankett!$B73&gt;0,Avropsblankett!$B73*IF(Avropsblankett!$C73=Avropsblankett!$AA$12,BA71),0)</f>
        <v>0</v>
      </c>
      <c r="BB73" s="7">
        <f>IF(Avropsblankett!$B73&gt;0,Avropsblankett!$B73*IF(Avropsblankett!$C73=Avropsblankett!$AA$13,BB71),0)</f>
        <v>0</v>
      </c>
      <c r="BC73" s="7">
        <f>IF(Avropsblankett!$B73&gt;0,Avropsblankett!$B73*IF(Avropsblankett!$D73=Avropsblankett!$AB$10,BC71),0)</f>
        <v>0</v>
      </c>
      <c r="BD73" s="7">
        <f>IF(Avropsblankett!$B73&gt;0,Avropsblankett!$B73*IF(Avropsblankett!$E73=Avropsblankett!$AC$11,BD71),0)</f>
        <v>0</v>
      </c>
      <c r="BE73" s="7">
        <f>IF(Avropsblankett!$B73&gt;0,Avropsblankett!$B73*IF(Avropsblankett!$E73=Avropsblankett!$AC$12,BE71),0)</f>
        <v>0</v>
      </c>
      <c r="BF73" s="7">
        <f>IF(Avropsblankett!$B73&gt;0,Avropsblankett!$B73*IF(Avropsblankett!$F73=Avropsblankett!$AB$10,BF71),0)</f>
        <v>0</v>
      </c>
      <c r="BG73" s="7">
        <f>IF(Avropsblankett!$B73&gt;0,Avropsblankett!$B73*IF(Avropsblankett!$F73=Avropsblankett!$AB$10,BG71),0)</f>
        <v>0</v>
      </c>
      <c r="BH73" s="16"/>
      <c r="BI73" s="7"/>
      <c r="BJ73" s="7">
        <f>IF(Avropsblankett!$B73&gt;0,Avropsblankett!$B73*BJ71,0)</f>
        <v>0</v>
      </c>
      <c r="BK73" s="7" t="str">
        <f>IF(Avropsblankett!$B73&gt;0,BK71,"")</f>
        <v/>
      </c>
      <c r="BL73" s="7">
        <f>IF(Avropsblankett!$B73&gt;0,Avropsblankett!$B73*IF(Avropsblankett!$C73=Avropsblankett!$AA$11,BL71),0)</f>
        <v>0</v>
      </c>
      <c r="BM73" s="7">
        <f>IF(Avropsblankett!$B73&gt;0,Avropsblankett!$B73*IF(Avropsblankett!$C73=Avropsblankett!$AA$12,BM71),0)</f>
        <v>0</v>
      </c>
      <c r="BN73" s="7">
        <f>IF(Avropsblankett!$B73&gt;0,Avropsblankett!$B73*IF(Avropsblankett!$C73=Avropsblankett!$AA$13,BN71),0)</f>
        <v>0</v>
      </c>
      <c r="BO73" s="7">
        <f>IF(Avropsblankett!$B73&gt;0,Avropsblankett!$B73*IF(Avropsblankett!$D73=Avropsblankett!$AB$10,BO71),0)</f>
        <v>0</v>
      </c>
      <c r="BP73" s="7">
        <f>IF(Avropsblankett!$B73&gt;0,Avropsblankett!$B73*IF(Avropsblankett!$E73=Avropsblankett!$AC$11,BP71),0)</f>
        <v>0</v>
      </c>
      <c r="BQ73" s="7">
        <f>IF(Avropsblankett!$B73&gt;0,Avropsblankett!$B73*IF(Avropsblankett!$E73=Avropsblankett!$AC$12,BQ71),0)</f>
        <v>0</v>
      </c>
      <c r="BR73" s="7">
        <f>IF(Avropsblankett!$B73&gt;0,Avropsblankett!$B73*IF(Avropsblankett!$F73=Avropsblankett!$AB$10,BR71),0)</f>
        <v>0</v>
      </c>
      <c r="BS73" s="7">
        <f>IF(Avropsblankett!$B73&gt;0,Avropsblankett!$B73*IF(Avropsblankett!$F73=Avropsblankett!$AB$10,BS71),0)</f>
        <v>0</v>
      </c>
      <c r="BT73" s="16"/>
      <c r="BU73" s="7"/>
      <c r="BV73" s="7">
        <f>IF(Avropsblankett!$B73&gt;0,Avropsblankett!$B73*BV71,0)</f>
        <v>0</v>
      </c>
      <c r="BW73" s="7" t="str">
        <f>IF(Avropsblankett!$B73&gt;0,BW71,"")</f>
        <v/>
      </c>
      <c r="BX73" s="7">
        <f>IF(Avropsblankett!$B73&gt;0,Avropsblankett!$B73*IF(Avropsblankett!$C73=Avropsblankett!$AA$11,BX71),0)</f>
        <v>0</v>
      </c>
      <c r="BY73" s="7">
        <f>IF(Avropsblankett!$B73&gt;0,Avropsblankett!$B73*IF(Avropsblankett!$C73=Avropsblankett!$AA$12,BY71),0)</f>
        <v>0</v>
      </c>
      <c r="BZ73" s="7">
        <f>IF(Avropsblankett!$B73&gt;0,Avropsblankett!$B73*IF(Avropsblankett!$C73=Avropsblankett!$AA$13,BZ71),0)</f>
        <v>0</v>
      </c>
      <c r="CA73" s="7">
        <f>IF(Avropsblankett!$B73&gt;0,Avropsblankett!$B73*IF(Avropsblankett!$D73=Avropsblankett!$AB$10,CA71),0)</f>
        <v>0</v>
      </c>
      <c r="CB73" s="7">
        <f>IF(Avropsblankett!$B73&gt;0,Avropsblankett!$B73*IF(Avropsblankett!$E73=Avropsblankett!$AC$11,CB71),0)</f>
        <v>0</v>
      </c>
      <c r="CC73" s="7">
        <f>IF(Avropsblankett!$B73&gt;0,Avropsblankett!$B73*IF(Avropsblankett!$E73=Avropsblankett!$AC$12,CC71),0)</f>
        <v>0</v>
      </c>
      <c r="CD73" s="7">
        <f>IF(Avropsblankett!$B73&gt;0,Avropsblankett!$B73*IF(Avropsblankett!$F73=Avropsblankett!$AB$10,CD71),0)</f>
        <v>0</v>
      </c>
      <c r="CE73" s="7">
        <f>IF(Avropsblankett!$B73&gt;0,Avropsblankett!$B73*IF(Avropsblankett!$F73=Avropsblankett!$AB$10,CE71),0)</f>
        <v>0</v>
      </c>
      <c r="CF73" s="16"/>
      <c r="CI73" s="3" t="str">
        <f>IF(Avropsblankett!B73&gt;0,IF($Z$202=$B$184,C73,IF($Z$202=$C$184,O73,IF($Z$202=$D$184,AA73,IF($Z$202=$E$184,AM73,IF($Z$202=$F$184,AY73,IF($Z$202=$G$184,BK73,IF($Z$202=$H$184,BW73))))))),"")</f>
        <v/>
      </c>
      <c r="CJ73" s="16" t="str">
        <f>IF(Avropsblankett!B73&gt;0,IF($Z$202=$B$184,SUM(B73,D73:L73),IF($Z$202=$C$184,SUM(N73,P73:X73),IF($Z$202=$D$184,SUM(Z73,AB73:AJ73),IF($Z$202=$E$184,SUM(AL73,AN73:AV73),IF($Z$202=$F$184,SUM(AX73,AZ73:BH73),IF($Z$202=$G$184,SUM(BJ73,BL73:BT73),IF($Z$202=$H$184,SUM(BV73,BX73:CF73)))))))),"")</f>
        <v/>
      </c>
    </row>
    <row r="74" spans="1:88" x14ac:dyDescent="0.35">
      <c r="A74" s="28" t="s">
        <v>38</v>
      </c>
      <c r="B74" s="7">
        <f>IF(Avropsblankett!$B74&gt;0,Avropsblankett!$B74*B71,0)</f>
        <v>0</v>
      </c>
      <c r="C74" s="7" t="str">
        <f>IF(Avropsblankett!$B74&gt;0,C71,"")</f>
        <v/>
      </c>
      <c r="D74" s="7">
        <f>IF(Avropsblankett!$B74&gt;0,Avropsblankett!$B74*IF(Avropsblankett!$C74=Avropsblankett!$AA$11,D71),0)</f>
        <v>0</v>
      </c>
      <c r="E74" s="7">
        <f>IF(Avropsblankett!$B74&gt;0,Avropsblankett!$B74*IF(Avropsblankett!$C74=Avropsblankett!$AA$12,E71),0)</f>
        <v>0</v>
      </c>
      <c r="F74" s="7">
        <f>IF(Avropsblankett!$B74&gt;0,Avropsblankett!$B74*IF(Avropsblankett!$C74=Avropsblankett!$AA$13,F71),0)</f>
        <v>0</v>
      </c>
      <c r="G74" s="7">
        <f>IF(Avropsblankett!$B74&gt;0,Avropsblankett!$B74*IF(Avropsblankett!$D74=Avropsblankett!$AB$10,G71),0)</f>
        <v>0</v>
      </c>
      <c r="H74" s="7">
        <f>IF(Avropsblankett!$B74&gt;0,Avropsblankett!$B74*IF(Avropsblankett!$E74=Avropsblankett!$AC$11,H71),0)</f>
        <v>0</v>
      </c>
      <c r="I74" s="7">
        <f>IF(Avropsblankett!$B74&gt;0,Avropsblankett!$B74*IF(Avropsblankett!$E74=Avropsblankett!$AC$12,I71),0)</f>
        <v>0</v>
      </c>
      <c r="J74" s="7">
        <f>IF(Avropsblankett!$B74&gt;0,Avropsblankett!$B74*IF(Avropsblankett!$F74=Avropsblankett!$AB$10,J71),0)</f>
        <v>0</v>
      </c>
      <c r="K74" s="7">
        <f>IF(Avropsblankett!$B74&gt;0,Avropsblankett!$B74*IF(Avropsblankett!$F74=Avropsblankett!$AB$10,K71),0)</f>
        <v>0</v>
      </c>
      <c r="L74" s="16"/>
      <c r="M74" s="16"/>
      <c r="N74" s="7">
        <f>IF(Avropsblankett!$B74&gt;0,Avropsblankett!$B74*N71,0)</f>
        <v>0</v>
      </c>
      <c r="O74" s="7" t="str">
        <f>IF(Avropsblankett!$B74&gt;0,O71,"")</f>
        <v/>
      </c>
      <c r="P74" s="7">
        <f>IF(Avropsblankett!$B74&gt;0,Avropsblankett!$B74*IF(Avropsblankett!$C74=Avropsblankett!$AA$11,P71),0)</f>
        <v>0</v>
      </c>
      <c r="Q74" s="7">
        <f>IF(Avropsblankett!$B74&gt;0,Avropsblankett!$B74*IF(Avropsblankett!$C74=Avropsblankett!$AA$12,Q71),0)</f>
        <v>0</v>
      </c>
      <c r="R74" s="7">
        <f>IF(Avropsblankett!$B74&gt;0,Avropsblankett!$B74*IF(Avropsblankett!$C74=Avropsblankett!$AA$13,R71),0)</f>
        <v>0</v>
      </c>
      <c r="S74" s="7">
        <f>IF(Avropsblankett!$B74&gt;0,Avropsblankett!$B74*IF(Avropsblankett!$D74=Avropsblankett!$AB$10,S71),0)</f>
        <v>0</v>
      </c>
      <c r="T74" s="7">
        <f>IF(Avropsblankett!$B74&gt;0,Avropsblankett!$B74*IF(Avropsblankett!$E74=Avropsblankett!$AC$11,T71),0)</f>
        <v>0</v>
      </c>
      <c r="U74" s="7">
        <f>IF(Avropsblankett!$B74&gt;0,Avropsblankett!$B74*IF(Avropsblankett!$E74=Avropsblankett!$AC$12,U71),0)</f>
        <v>0</v>
      </c>
      <c r="V74" s="7">
        <f>IF(Avropsblankett!$B74&gt;0,Avropsblankett!$B74*IF(Avropsblankett!$F74=Avropsblankett!$AB$10,V71),0)</f>
        <v>0</v>
      </c>
      <c r="W74" s="7">
        <f>IF(Avropsblankett!$B74&gt;0,Avropsblankett!$B74*IF(Avropsblankett!$F74=Avropsblankett!$AB$10,W71),0)</f>
        <v>0</v>
      </c>
      <c r="X74" s="16"/>
      <c r="Y74" s="16"/>
      <c r="Z74" s="7">
        <f>IF(Avropsblankett!$B74&gt;0,Avropsblankett!$B74*Z71,0)</f>
        <v>0</v>
      </c>
      <c r="AA74" s="7" t="str">
        <f>IF(Avropsblankett!$B74&gt;0,AA71,"")</f>
        <v/>
      </c>
      <c r="AB74" s="7">
        <f>IF(Avropsblankett!$B74&gt;0,Avropsblankett!$B74*IF(Avropsblankett!$C74=Avropsblankett!$AA$11,AB71),0)</f>
        <v>0</v>
      </c>
      <c r="AC74" s="7">
        <f>IF(Avropsblankett!$B74&gt;0,Avropsblankett!$B74*IF(Avropsblankett!$C74=Avropsblankett!$AA$12,AC71),0)</f>
        <v>0</v>
      </c>
      <c r="AD74" s="7">
        <f>IF(Avropsblankett!$B74&gt;0,Avropsblankett!$B74*IF(Avropsblankett!$C74=Avropsblankett!$AA$13,AD71),0)</f>
        <v>0</v>
      </c>
      <c r="AE74" s="7">
        <f>IF(Avropsblankett!$B74&gt;0,Avropsblankett!$B74*IF(Avropsblankett!$D74=Avropsblankett!$AB$10,AE71),0)</f>
        <v>0</v>
      </c>
      <c r="AF74" s="7">
        <f>IF(Avropsblankett!$B74&gt;0,Avropsblankett!$B74*IF(Avropsblankett!$E74=Avropsblankett!$AC$11,AF71),0)</f>
        <v>0</v>
      </c>
      <c r="AG74" s="7">
        <f>IF(Avropsblankett!$B74&gt;0,Avropsblankett!$B74*IF(Avropsblankett!$E74=Avropsblankett!$AC$12,AG71),0)</f>
        <v>0</v>
      </c>
      <c r="AH74" s="7">
        <f>IF(Avropsblankett!$B74&gt;0,Avropsblankett!$B74*IF(Avropsblankett!$F74=Avropsblankett!$AB$10,AH71),0)</f>
        <v>0</v>
      </c>
      <c r="AI74" s="7">
        <f>IF(Avropsblankett!$B74&gt;0,Avropsblankett!$B74*IF(Avropsblankett!$F74=Avropsblankett!$AB$10,AI71),0)</f>
        <v>0</v>
      </c>
      <c r="AJ74" s="16"/>
      <c r="AL74" s="7">
        <f>IF(Avropsblankett!$B74&gt;0,Avropsblankett!$B74*AL71,0)</f>
        <v>0</v>
      </c>
      <c r="AM74" s="7" t="str">
        <f>IF(Avropsblankett!$B74&gt;0,AM71,"")</f>
        <v/>
      </c>
      <c r="AN74" s="7">
        <f>IF(Avropsblankett!$B74&gt;0,Avropsblankett!$B74*IF(Avropsblankett!$C74=Avropsblankett!$AA$11,AN71),0)</f>
        <v>0</v>
      </c>
      <c r="AO74" s="7">
        <f>IF(Avropsblankett!$B74&gt;0,Avropsblankett!$B74*IF(Avropsblankett!$C74=Avropsblankett!$AA$12,AO71),0)</f>
        <v>0</v>
      </c>
      <c r="AP74" s="7">
        <f>IF(Avropsblankett!$B74&gt;0,Avropsblankett!$B74*IF(Avropsblankett!$C74=Avropsblankett!$AA$13,AP71),0)</f>
        <v>0</v>
      </c>
      <c r="AQ74" s="7">
        <f>IF(Avropsblankett!$B74&gt;0,Avropsblankett!$B74*IF(Avropsblankett!$D74=Avropsblankett!$AB$10,AQ71),0)</f>
        <v>0</v>
      </c>
      <c r="AR74" s="7">
        <f>IF(Avropsblankett!$B74&gt;0,Avropsblankett!$B74*IF(Avropsblankett!$E74=Avropsblankett!$AC$11,AR71),0)</f>
        <v>0</v>
      </c>
      <c r="AS74" s="7">
        <f>IF(Avropsblankett!$B74&gt;0,Avropsblankett!$B74*IF(Avropsblankett!$E74=Avropsblankett!$AC$12,AS71),0)</f>
        <v>0</v>
      </c>
      <c r="AT74" s="7">
        <f>IF(Avropsblankett!$B74&gt;0,Avropsblankett!$B74*IF(Avropsblankett!$F74=Avropsblankett!$AB$10,AT71),0)</f>
        <v>0</v>
      </c>
      <c r="AU74" s="7">
        <f>IF(Avropsblankett!$B74&gt;0,Avropsblankett!$B74*IF(Avropsblankett!$F74=Avropsblankett!$AB$10,AU71),0)</f>
        <v>0</v>
      </c>
      <c r="AV74" s="16"/>
      <c r="AW74" s="7"/>
      <c r="AX74" s="7">
        <f>IF(Avropsblankett!$B74&gt;0,Avropsblankett!$B74*AX71,0)</f>
        <v>0</v>
      </c>
      <c r="AY74" s="7" t="str">
        <f>IF(Avropsblankett!$B74&gt;0,AY71,"")</f>
        <v/>
      </c>
      <c r="AZ74" s="7">
        <f>IF(Avropsblankett!$B74&gt;0,Avropsblankett!$B74*IF(Avropsblankett!$C74=Avropsblankett!$AA$11,AZ71),0)</f>
        <v>0</v>
      </c>
      <c r="BA74" s="7">
        <f>IF(Avropsblankett!$B74&gt;0,Avropsblankett!$B74*IF(Avropsblankett!$C74=Avropsblankett!$AA$12,BA71),0)</f>
        <v>0</v>
      </c>
      <c r="BB74" s="7">
        <f>IF(Avropsblankett!$B74&gt;0,Avropsblankett!$B74*IF(Avropsblankett!$C74=Avropsblankett!$AA$13,BB71),0)</f>
        <v>0</v>
      </c>
      <c r="BC74" s="7">
        <f>IF(Avropsblankett!$B74&gt;0,Avropsblankett!$B74*IF(Avropsblankett!$D74=Avropsblankett!$AB$10,BC71),0)</f>
        <v>0</v>
      </c>
      <c r="BD74" s="7">
        <f>IF(Avropsblankett!$B74&gt;0,Avropsblankett!$B74*IF(Avropsblankett!$E74=Avropsblankett!$AC$11,BD71),0)</f>
        <v>0</v>
      </c>
      <c r="BE74" s="7">
        <f>IF(Avropsblankett!$B74&gt;0,Avropsblankett!$B74*IF(Avropsblankett!$E74=Avropsblankett!$AC$12,BE71),0)</f>
        <v>0</v>
      </c>
      <c r="BF74" s="7">
        <f>IF(Avropsblankett!$B74&gt;0,Avropsblankett!$B74*IF(Avropsblankett!$F74=Avropsblankett!$AB$10,BF71),0)</f>
        <v>0</v>
      </c>
      <c r="BG74" s="7">
        <f>IF(Avropsblankett!$B74&gt;0,Avropsblankett!$B74*IF(Avropsblankett!$F74=Avropsblankett!$AB$10,BG71),0)</f>
        <v>0</v>
      </c>
      <c r="BH74" s="16"/>
      <c r="BI74" s="7"/>
      <c r="BJ74" s="7">
        <f>IF(Avropsblankett!$B74&gt;0,Avropsblankett!$B74*BJ71,0)</f>
        <v>0</v>
      </c>
      <c r="BK74" s="7" t="str">
        <f>IF(Avropsblankett!$B74&gt;0,BK71,"")</f>
        <v/>
      </c>
      <c r="BL74" s="7">
        <f>IF(Avropsblankett!$B74&gt;0,Avropsblankett!$B74*IF(Avropsblankett!$C74=Avropsblankett!$AA$11,BL71),0)</f>
        <v>0</v>
      </c>
      <c r="BM74" s="7">
        <f>IF(Avropsblankett!$B74&gt;0,Avropsblankett!$B74*IF(Avropsblankett!$C74=Avropsblankett!$AA$12,BM71),0)</f>
        <v>0</v>
      </c>
      <c r="BN74" s="7">
        <f>IF(Avropsblankett!$B74&gt;0,Avropsblankett!$B74*IF(Avropsblankett!$C74=Avropsblankett!$AA$13,BN71),0)</f>
        <v>0</v>
      </c>
      <c r="BO74" s="7">
        <f>IF(Avropsblankett!$B74&gt;0,Avropsblankett!$B74*IF(Avropsblankett!$D74=Avropsblankett!$AB$10,BO71),0)</f>
        <v>0</v>
      </c>
      <c r="BP74" s="7">
        <f>IF(Avropsblankett!$B74&gt;0,Avropsblankett!$B74*IF(Avropsblankett!$E74=Avropsblankett!$AC$11,BP71),0)</f>
        <v>0</v>
      </c>
      <c r="BQ74" s="7">
        <f>IF(Avropsblankett!$B74&gt;0,Avropsblankett!$B74*IF(Avropsblankett!$E74=Avropsblankett!$AC$12,BQ71),0)</f>
        <v>0</v>
      </c>
      <c r="BR74" s="7">
        <f>IF(Avropsblankett!$B74&gt;0,Avropsblankett!$B74*IF(Avropsblankett!$F74=Avropsblankett!$AB$10,BR71),0)</f>
        <v>0</v>
      </c>
      <c r="BS74" s="7">
        <f>IF(Avropsblankett!$B74&gt;0,Avropsblankett!$B74*IF(Avropsblankett!$F74=Avropsblankett!$AB$10,BS71),0)</f>
        <v>0</v>
      </c>
      <c r="BT74" s="16"/>
      <c r="BU74" s="7"/>
      <c r="BV74" s="7">
        <f>IF(Avropsblankett!$B74&gt;0,Avropsblankett!$B74*BV71,0)</f>
        <v>0</v>
      </c>
      <c r="BW74" s="7" t="str">
        <f>IF(Avropsblankett!$B74&gt;0,BW71,"")</f>
        <v/>
      </c>
      <c r="BX74" s="7">
        <f>IF(Avropsblankett!$B74&gt;0,Avropsblankett!$B74*IF(Avropsblankett!$C74=Avropsblankett!$AA$11,BX71),0)</f>
        <v>0</v>
      </c>
      <c r="BY74" s="7">
        <f>IF(Avropsblankett!$B74&gt;0,Avropsblankett!$B74*IF(Avropsblankett!$C74=Avropsblankett!$AA$12,BY71),0)</f>
        <v>0</v>
      </c>
      <c r="BZ74" s="7">
        <f>IF(Avropsblankett!$B74&gt;0,Avropsblankett!$B74*IF(Avropsblankett!$C74=Avropsblankett!$AA$13,BZ71),0)</f>
        <v>0</v>
      </c>
      <c r="CA74" s="7">
        <f>IF(Avropsblankett!$B74&gt;0,Avropsblankett!$B74*IF(Avropsblankett!$D74=Avropsblankett!$AB$10,CA71),0)</f>
        <v>0</v>
      </c>
      <c r="CB74" s="7">
        <f>IF(Avropsblankett!$B74&gt;0,Avropsblankett!$B74*IF(Avropsblankett!$E74=Avropsblankett!$AC$11,CB71),0)</f>
        <v>0</v>
      </c>
      <c r="CC74" s="7">
        <f>IF(Avropsblankett!$B74&gt;0,Avropsblankett!$B74*IF(Avropsblankett!$E74=Avropsblankett!$AC$12,CC71),0)</f>
        <v>0</v>
      </c>
      <c r="CD74" s="7">
        <f>IF(Avropsblankett!$B74&gt;0,Avropsblankett!$B74*IF(Avropsblankett!$F74=Avropsblankett!$AB$10,CD71),0)</f>
        <v>0</v>
      </c>
      <c r="CE74" s="7">
        <f>IF(Avropsblankett!$B74&gt;0,Avropsblankett!$B74*IF(Avropsblankett!$F74=Avropsblankett!$AB$10,CE71),0)</f>
        <v>0</v>
      </c>
      <c r="CF74" s="16"/>
      <c r="CI74" s="3" t="str">
        <f>IF(Avropsblankett!B74&gt;0,IF($Z$202=$B$184,C74,IF($Z$202=$C$184,O74,IF($Z$202=$D$184,AA74,IF($Z$202=$E$184,AM74,IF($Z$202=$F$184,AY74,IF($Z$202=$G$184,BK74,IF($Z$202=$H$184,BW74))))))),"")</f>
        <v/>
      </c>
      <c r="CJ74" s="16" t="str">
        <f>IF(Avropsblankett!B74&gt;0,IF($Z$202=$B$184,SUM(B74,D74:L74),IF($Z$202=$C$184,SUM(N74,P74:X74),IF($Z$202=$D$184,SUM(Z74,AB74:AJ74),IF($Z$202=$E$184,SUM(AL74,AN74:AV74),IF($Z$202=$F$184,SUM(AX74,AZ74:BH74),IF($Z$202=$G$184,SUM(BJ74,BL74:BT74),IF($Z$202=$H$184,SUM(BV74,BX74:CF74)))))))),"")</f>
        <v/>
      </c>
    </row>
    <row r="75" spans="1:88" x14ac:dyDescent="0.35">
      <c r="A75" s="28" t="s">
        <v>52</v>
      </c>
      <c r="B75" s="7">
        <f>IF(Avropsblankett!$B75&gt;0,Avropsblankett!$B75*B71,0)</f>
        <v>0</v>
      </c>
      <c r="C75" s="7" t="str">
        <f>IF(Avropsblankett!$B75&gt;0,C71,"")</f>
        <v/>
      </c>
      <c r="D75" s="7">
        <f>IF(Avropsblankett!$B75&gt;0,Avropsblankett!$B75*IF(Avropsblankett!$C75=Avropsblankett!$AA$11,D71),0)</f>
        <v>0</v>
      </c>
      <c r="E75" s="7">
        <f>IF(Avropsblankett!$B75&gt;0,Avropsblankett!$B75*IF(Avropsblankett!$C75=Avropsblankett!$AA$12,E71),0)</f>
        <v>0</v>
      </c>
      <c r="F75" s="7">
        <f>IF(Avropsblankett!$B75&gt;0,Avropsblankett!$B75*IF(Avropsblankett!$C75=Avropsblankett!$AA$13,F71),0)</f>
        <v>0</v>
      </c>
      <c r="G75" s="7">
        <f>IF(Avropsblankett!$B75&gt;0,Avropsblankett!$B75*IF(Avropsblankett!$D75=Avropsblankett!$AB$10,G71),0)</f>
        <v>0</v>
      </c>
      <c r="H75" s="7">
        <f>IF(Avropsblankett!$B75&gt;0,Avropsblankett!$B75*IF(Avropsblankett!$E75=Avropsblankett!$AC$11,H71),0)</f>
        <v>0</v>
      </c>
      <c r="I75" s="7">
        <f>IF(Avropsblankett!$B75&gt;0,Avropsblankett!$B75*IF(Avropsblankett!$E75=Avropsblankett!$AC$12,I71),0)</f>
        <v>0</v>
      </c>
      <c r="J75" s="7">
        <f>IF(Avropsblankett!$B75&gt;0,Avropsblankett!$B75*IF(Avropsblankett!$F75=Avropsblankett!$AB$10,J71),0)</f>
        <v>0</v>
      </c>
      <c r="K75" s="7">
        <f>IF(Avropsblankett!$B75&gt;0,Avropsblankett!$B75*IF(Avropsblankett!$F75=Avropsblankett!$AB$10,K71),0)</f>
        <v>0</v>
      </c>
      <c r="L75" s="16"/>
      <c r="M75" s="16"/>
      <c r="N75" s="7">
        <f>IF(Avropsblankett!$B75&gt;0,Avropsblankett!$B75*N71,0)</f>
        <v>0</v>
      </c>
      <c r="O75" s="7" t="str">
        <f>IF(Avropsblankett!$B75&gt;0,O71,"")</f>
        <v/>
      </c>
      <c r="P75" s="7">
        <f>IF(Avropsblankett!$B75&gt;0,Avropsblankett!$B75*IF(Avropsblankett!$C75=Avropsblankett!$AA$11,P71),0)</f>
        <v>0</v>
      </c>
      <c r="Q75" s="7">
        <f>IF(Avropsblankett!$B75&gt;0,Avropsblankett!$B75*IF(Avropsblankett!$C75=Avropsblankett!$AA$12,Q71),0)</f>
        <v>0</v>
      </c>
      <c r="R75" s="7">
        <f>IF(Avropsblankett!$B75&gt;0,Avropsblankett!$B75*IF(Avropsblankett!$C75=Avropsblankett!$AA$13,R71),0)</f>
        <v>0</v>
      </c>
      <c r="S75" s="7">
        <f>IF(Avropsblankett!$B75&gt;0,Avropsblankett!$B75*IF(Avropsblankett!$D75=Avropsblankett!$AB$10,S71),0)</f>
        <v>0</v>
      </c>
      <c r="T75" s="7">
        <f>IF(Avropsblankett!$B75&gt;0,Avropsblankett!$B75*IF(Avropsblankett!$E75=Avropsblankett!$AC$11,T71),0)</f>
        <v>0</v>
      </c>
      <c r="U75" s="7">
        <f>IF(Avropsblankett!$B75&gt;0,Avropsblankett!$B75*IF(Avropsblankett!$E75=Avropsblankett!$AC$12,U71),0)</f>
        <v>0</v>
      </c>
      <c r="V75" s="7">
        <f>IF(Avropsblankett!$B75&gt;0,Avropsblankett!$B75*IF(Avropsblankett!$F75=Avropsblankett!$AB$10,V71),0)</f>
        <v>0</v>
      </c>
      <c r="W75" s="7">
        <f>IF(Avropsblankett!$B75&gt;0,Avropsblankett!$B75*IF(Avropsblankett!$F75=Avropsblankett!$AB$10,W71),0)</f>
        <v>0</v>
      </c>
      <c r="X75" s="16"/>
      <c r="Y75" s="16"/>
      <c r="Z75" s="7">
        <f>IF(Avropsblankett!$B75&gt;0,Avropsblankett!$B75*Z71,0)</f>
        <v>0</v>
      </c>
      <c r="AA75" s="7" t="str">
        <f>IF(Avropsblankett!$B75&gt;0,AA71,"")</f>
        <v/>
      </c>
      <c r="AB75" s="7">
        <f>IF(Avropsblankett!$B75&gt;0,Avropsblankett!$B75*IF(Avropsblankett!$C75=Avropsblankett!$AA$11,AB71),0)</f>
        <v>0</v>
      </c>
      <c r="AC75" s="7">
        <f>IF(Avropsblankett!$B75&gt;0,Avropsblankett!$B75*IF(Avropsblankett!$C75=Avropsblankett!$AA$12,AC71),0)</f>
        <v>0</v>
      </c>
      <c r="AD75" s="7">
        <f>IF(Avropsblankett!$B75&gt;0,Avropsblankett!$B75*IF(Avropsblankett!$C75=Avropsblankett!$AA$13,AD71),0)</f>
        <v>0</v>
      </c>
      <c r="AE75" s="7">
        <f>IF(Avropsblankett!$B75&gt;0,Avropsblankett!$B75*IF(Avropsblankett!$D75=Avropsblankett!$AB$10,AE71),0)</f>
        <v>0</v>
      </c>
      <c r="AF75" s="7">
        <f>IF(Avropsblankett!$B75&gt;0,Avropsblankett!$B75*IF(Avropsblankett!$E75=Avropsblankett!$AC$11,AF71),0)</f>
        <v>0</v>
      </c>
      <c r="AG75" s="7">
        <f>IF(Avropsblankett!$B75&gt;0,Avropsblankett!$B75*IF(Avropsblankett!$E75=Avropsblankett!$AC$12,AG71),0)</f>
        <v>0</v>
      </c>
      <c r="AH75" s="7">
        <f>IF(Avropsblankett!$B75&gt;0,Avropsblankett!$B75*IF(Avropsblankett!$F75=Avropsblankett!$AB$10,AH71),0)</f>
        <v>0</v>
      </c>
      <c r="AI75" s="7">
        <f>IF(Avropsblankett!$B75&gt;0,Avropsblankett!$B75*IF(Avropsblankett!$F75=Avropsblankett!$AB$10,AI71),0)</f>
        <v>0</v>
      </c>
      <c r="AJ75" s="16"/>
      <c r="AL75" s="7">
        <f>IF(Avropsblankett!$B75&gt;0,Avropsblankett!$B75*AL71,0)</f>
        <v>0</v>
      </c>
      <c r="AM75" s="7" t="str">
        <f>IF(Avropsblankett!$B75&gt;0,AM71,"")</f>
        <v/>
      </c>
      <c r="AN75" s="7">
        <f>IF(Avropsblankett!$B75&gt;0,Avropsblankett!$B75*IF(Avropsblankett!$C75=Avropsblankett!$AA$11,AN71),0)</f>
        <v>0</v>
      </c>
      <c r="AO75" s="7">
        <f>IF(Avropsblankett!$B75&gt;0,Avropsblankett!$B75*IF(Avropsblankett!$C75=Avropsblankett!$AA$12,AO71),0)</f>
        <v>0</v>
      </c>
      <c r="AP75" s="7">
        <f>IF(Avropsblankett!$B75&gt;0,Avropsblankett!$B75*IF(Avropsblankett!$C75=Avropsblankett!$AA$13,AP71),0)</f>
        <v>0</v>
      </c>
      <c r="AQ75" s="7">
        <f>IF(Avropsblankett!$B75&gt;0,Avropsblankett!$B75*IF(Avropsblankett!$D75=Avropsblankett!$AB$10,AQ71),0)</f>
        <v>0</v>
      </c>
      <c r="AR75" s="7">
        <f>IF(Avropsblankett!$B75&gt;0,Avropsblankett!$B75*IF(Avropsblankett!$E75=Avropsblankett!$AC$11,AR71),0)</f>
        <v>0</v>
      </c>
      <c r="AS75" s="7">
        <f>IF(Avropsblankett!$B75&gt;0,Avropsblankett!$B75*IF(Avropsblankett!$E75=Avropsblankett!$AC$12,AS71),0)</f>
        <v>0</v>
      </c>
      <c r="AT75" s="7">
        <f>IF(Avropsblankett!$B75&gt;0,Avropsblankett!$B75*IF(Avropsblankett!$F75=Avropsblankett!$AB$10,AT71),0)</f>
        <v>0</v>
      </c>
      <c r="AU75" s="7">
        <f>IF(Avropsblankett!$B75&gt;0,Avropsblankett!$B75*IF(Avropsblankett!$F75=Avropsblankett!$AB$10,AU71),0)</f>
        <v>0</v>
      </c>
      <c r="AV75" s="16"/>
      <c r="AW75" s="7"/>
      <c r="AX75" s="7">
        <f>IF(Avropsblankett!$B75&gt;0,Avropsblankett!$B75*AX71,0)</f>
        <v>0</v>
      </c>
      <c r="AY75" s="7" t="str">
        <f>IF(Avropsblankett!$B75&gt;0,AY71,"")</f>
        <v/>
      </c>
      <c r="AZ75" s="7">
        <f>IF(Avropsblankett!$B75&gt;0,Avropsblankett!$B75*IF(Avropsblankett!$C75=Avropsblankett!$AA$11,AZ71),0)</f>
        <v>0</v>
      </c>
      <c r="BA75" s="7">
        <f>IF(Avropsblankett!$B75&gt;0,Avropsblankett!$B75*IF(Avropsblankett!$C75=Avropsblankett!$AA$12,BA71),0)</f>
        <v>0</v>
      </c>
      <c r="BB75" s="7">
        <f>IF(Avropsblankett!$B75&gt;0,Avropsblankett!$B75*IF(Avropsblankett!$C75=Avropsblankett!$AA$13,BB71),0)</f>
        <v>0</v>
      </c>
      <c r="BC75" s="7">
        <f>IF(Avropsblankett!$B75&gt;0,Avropsblankett!$B75*IF(Avropsblankett!$D75=Avropsblankett!$AB$10,BC71),0)</f>
        <v>0</v>
      </c>
      <c r="BD75" s="7">
        <f>IF(Avropsblankett!$B75&gt;0,Avropsblankett!$B75*IF(Avropsblankett!$E75=Avropsblankett!$AC$11,BD71),0)</f>
        <v>0</v>
      </c>
      <c r="BE75" s="7">
        <f>IF(Avropsblankett!$B75&gt;0,Avropsblankett!$B75*IF(Avropsblankett!$E75=Avropsblankett!$AC$12,BE71),0)</f>
        <v>0</v>
      </c>
      <c r="BF75" s="7">
        <f>IF(Avropsblankett!$B75&gt;0,Avropsblankett!$B75*IF(Avropsblankett!$F75=Avropsblankett!$AB$10,BF71),0)</f>
        <v>0</v>
      </c>
      <c r="BG75" s="7">
        <f>IF(Avropsblankett!$B75&gt;0,Avropsblankett!$B75*IF(Avropsblankett!$F75=Avropsblankett!$AB$10,BG71),0)</f>
        <v>0</v>
      </c>
      <c r="BH75" s="16"/>
      <c r="BI75" s="7"/>
      <c r="BJ75" s="7">
        <f>IF(Avropsblankett!$B75&gt;0,Avropsblankett!$B75*BJ71,0)</f>
        <v>0</v>
      </c>
      <c r="BK75" s="7" t="str">
        <f>IF(Avropsblankett!$B75&gt;0,BK71,"")</f>
        <v/>
      </c>
      <c r="BL75" s="7">
        <f>IF(Avropsblankett!$B75&gt;0,Avropsblankett!$B75*IF(Avropsblankett!$C75=Avropsblankett!$AA$11,BL71),0)</f>
        <v>0</v>
      </c>
      <c r="BM75" s="7">
        <f>IF(Avropsblankett!$B75&gt;0,Avropsblankett!$B75*IF(Avropsblankett!$C75=Avropsblankett!$AA$12,BM71),0)</f>
        <v>0</v>
      </c>
      <c r="BN75" s="7">
        <f>IF(Avropsblankett!$B75&gt;0,Avropsblankett!$B75*IF(Avropsblankett!$C75=Avropsblankett!$AA$13,BN71),0)</f>
        <v>0</v>
      </c>
      <c r="BO75" s="7">
        <f>IF(Avropsblankett!$B75&gt;0,Avropsblankett!$B75*IF(Avropsblankett!$D75=Avropsblankett!$AB$10,BO71),0)</f>
        <v>0</v>
      </c>
      <c r="BP75" s="7">
        <f>IF(Avropsblankett!$B75&gt;0,Avropsblankett!$B75*IF(Avropsblankett!$E75=Avropsblankett!$AC$11,BP71),0)</f>
        <v>0</v>
      </c>
      <c r="BQ75" s="7">
        <f>IF(Avropsblankett!$B75&gt;0,Avropsblankett!$B75*IF(Avropsblankett!$E75=Avropsblankett!$AC$12,BQ71),0)</f>
        <v>0</v>
      </c>
      <c r="BR75" s="7">
        <f>IF(Avropsblankett!$B75&gt;0,Avropsblankett!$B75*IF(Avropsblankett!$F75=Avropsblankett!$AB$10,BR71),0)</f>
        <v>0</v>
      </c>
      <c r="BS75" s="7">
        <f>IF(Avropsblankett!$B75&gt;0,Avropsblankett!$B75*IF(Avropsblankett!$F75=Avropsblankett!$AB$10,BS71),0)</f>
        <v>0</v>
      </c>
      <c r="BT75" s="16"/>
      <c r="BU75" s="7"/>
      <c r="BV75" s="7">
        <f>IF(Avropsblankett!$B75&gt;0,Avropsblankett!$B75*BV71,0)</f>
        <v>0</v>
      </c>
      <c r="BW75" s="7" t="str">
        <f>IF(Avropsblankett!$B75&gt;0,BW71,"")</f>
        <v/>
      </c>
      <c r="BX75" s="7">
        <f>IF(Avropsblankett!$B75&gt;0,Avropsblankett!$B75*IF(Avropsblankett!$C75=Avropsblankett!$AA$11,BX71),0)</f>
        <v>0</v>
      </c>
      <c r="BY75" s="7">
        <f>IF(Avropsblankett!$B75&gt;0,Avropsblankett!$B75*IF(Avropsblankett!$C75=Avropsblankett!$AA$12,BY71),0)</f>
        <v>0</v>
      </c>
      <c r="BZ75" s="7">
        <f>IF(Avropsblankett!$B75&gt;0,Avropsblankett!$B75*IF(Avropsblankett!$C75=Avropsblankett!$AA$13,BZ71),0)</f>
        <v>0</v>
      </c>
      <c r="CA75" s="7">
        <f>IF(Avropsblankett!$B75&gt;0,Avropsblankett!$B75*IF(Avropsblankett!$D75=Avropsblankett!$AB$10,CA71),0)</f>
        <v>0</v>
      </c>
      <c r="CB75" s="7">
        <f>IF(Avropsblankett!$B75&gt;0,Avropsblankett!$B75*IF(Avropsblankett!$E75=Avropsblankett!$AC$11,CB71),0)</f>
        <v>0</v>
      </c>
      <c r="CC75" s="7">
        <f>IF(Avropsblankett!$B75&gt;0,Avropsblankett!$B75*IF(Avropsblankett!$E75=Avropsblankett!$AC$12,CC71),0)</f>
        <v>0</v>
      </c>
      <c r="CD75" s="7">
        <f>IF(Avropsblankett!$B75&gt;0,Avropsblankett!$B75*IF(Avropsblankett!$F75=Avropsblankett!$AB$10,CD71),0)</f>
        <v>0</v>
      </c>
      <c r="CE75" s="7">
        <f>IF(Avropsblankett!$B75&gt;0,Avropsblankett!$B75*IF(Avropsblankett!$F75=Avropsblankett!$AB$10,CE71),0)</f>
        <v>0</v>
      </c>
      <c r="CF75" s="16"/>
      <c r="CI75" s="3" t="str">
        <f>IF(Avropsblankett!B75&gt;0,IF($Z$202=$B$184,C75,IF($Z$202=$C$184,O75,IF($Z$202=$D$184,AA75,IF($Z$202=$E$184,AM75,IF($Z$202=$F$184,AY75,IF($Z$202=$G$184,BK75,IF($Z$202=$H$184,BW75))))))),"")</f>
        <v/>
      </c>
      <c r="CJ75" s="16" t="str">
        <f>IF(Avropsblankett!B75&gt;0,IF($Z$202=$B$184,SUM(B75,D75:L75),IF($Z$202=$C$184,SUM(N75,P75:X75),IF($Z$202=$D$184,SUM(Z75,AB75:AJ75),IF($Z$202=$E$184,SUM(AL75,AN75:AV75),IF($Z$202=$F$184,SUM(AX75,AZ75:BH75),IF($Z$202=$G$184,SUM(BJ75,BL75:BT75),IF($Z$202=$H$184,SUM(BV75,BX75:CF75)))))))),"")</f>
        <v/>
      </c>
    </row>
    <row r="76" spans="1:88" x14ac:dyDescent="0.35">
      <c r="A76" s="28"/>
      <c r="K76" s="16"/>
      <c r="L76" s="16"/>
      <c r="M76" s="16"/>
      <c r="W76" s="16"/>
      <c r="X76" s="16"/>
      <c r="Y76" s="16"/>
      <c r="AI76" s="16"/>
      <c r="AJ76" s="16"/>
      <c r="AL76" s="3"/>
      <c r="AM76" s="3"/>
      <c r="AN76" s="3"/>
      <c r="AO76" s="3"/>
      <c r="AP76" s="3"/>
      <c r="AQ76" s="3"/>
      <c r="AR76" s="3"/>
      <c r="AS76" s="3"/>
      <c r="AT76" s="3"/>
      <c r="AU76" s="16"/>
      <c r="AV76" s="16"/>
      <c r="AW76" s="3"/>
      <c r="BG76" s="16"/>
      <c r="BH76" s="16"/>
      <c r="BS76" s="16"/>
      <c r="BT76" s="16"/>
      <c r="CE76" s="16"/>
      <c r="CF76" s="16"/>
    </row>
    <row r="77" spans="1:88" x14ac:dyDescent="0.35">
      <c r="A77" s="28" t="s">
        <v>146</v>
      </c>
      <c r="B77" s="7">
        <f>SUM(B73:B75,D73:K75)</f>
        <v>0</v>
      </c>
      <c r="C77" s="7"/>
      <c r="D77" s="7"/>
      <c r="E77" s="7"/>
      <c r="F77" s="7"/>
      <c r="G77" s="7"/>
      <c r="H77" s="7"/>
      <c r="I77" s="7"/>
      <c r="J77" s="7"/>
      <c r="K77" s="7"/>
      <c r="L77" s="16"/>
      <c r="M77" s="16"/>
      <c r="N77" s="7">
        <f>SUM(N73:N75,P73:W75)</f>
        <v>0</v>
      </c>
      <c r="O77" s="7"/>
      <c r="P77" s="7"/>
      <c r="Q77" s="7"/>
      <c r="R77" s="7"/>
      <c r="S77" s="7"/>
      <c r="T77" s="7"/>
      <c r="U77" s="7"/>
      <c r="V77" s="7"/>
      <c r="W77" s="7"/>
      <c r="X77" s="16"/>
      <c r="Y77" s="16"/>
      <c r="Z77" s="7">
        <f>SUM(Z73:Z75,AB73:AI75)</f>
        <v>0</v>
      </c>
      <c r="AA77" s="7"/>
      <c r="AB77" s="7"/>
      <c r="AC77" s="7"/>
      <c r="AD77" s="7"/>
      <c r="AE77" s="7"/>
      <c r="AF77" s="7"/>
      <c r="AG77" s="7"/>
      <c r="AH77" s="7"/>
      <c r="AI77" s="7"/>
      <c r="AJ77" s="16"/>
      <c r="AL77" s="7">
        <f>SUM(AL73:AL75,AN73:AU75)</f>
        <v>0</v>
      </c>
      <c r="AM77" s="7"/>
      <c r="AN77" s="7"/>
      <c r="AO77" s="7"/>
      <c r="AP77" s="7"/>
      <c r="AQ77" s="7"/>
      <c r="AR77" s="7"/>
      <c r="AS77" s="7"/>
      <c r="AT77" s="7"/>
      <c r="AU77" s="7"/>
      <c r="AV77" s="16"/>
      <c r="AW77" s="7"/>
      <c r="AX77" s="7">
        <f>SUM(AX73:AX75,AZ73:BG75)</f>
        <v>0</v>
      </c>
      <c r="AY77" s="7"/>
      <c r="AZ77" s="7"/>
      <c r="BA77" s="7"/>
      <c r="BB77" s="7"/>
      <c r="BC77" s="7"/>
      <c r="BD77" s="7"/>
      <c r="BE77" s="7"/>
      <c r="BF77" s="7"/>
      <c r="BG77" s="7"/>
      <c r="BH77" s="16"/>
      <c r="BI77" s="7"/>
      <c r="BJ77" s="7">
        <f>SUM(BJ73:BJ75,BL73:BS75)</f>
        <v>0</v>
      </c>
      <c r="BK77" s="7"/>
      <c r="BL77" s="7"/>
      <c r="BM77" s="7"/>
      <c r="BN77" s="7"/>
      <c r="BO77" s="7"/>
      <c r="BP77" s="7"/>
      <c r="BQ77" s="7"/>
      <c r="BR77" s="7"/>
      <c r="BS77" s="7"/>
      <c r="BT77" s="16"/>
      <c r="BU77" s="7"/>
      <c r="BV77" s="7">
        <f>SUM(BV73:BV75,BX73:CE75)</f>
        <v>0</v>
      </c>
      <c r="BW77" s="7"/>
      <c r="BX77" s="7"/>
      <c r="BY77" s="7"/>
      <c r="BZ77" s="7"/>
      <c r="CA77" s="7"/>
      <c r="CB77" s="7"/>
      <c r="CC77" s="7"/>
      <c r="CD77" s="7"/>
      <c r="CE77" s="7"/>
      <c r="CF77" s="16"/>
    </row>
    <row r="78" spans="1:88" ht="15" customHeight="1" thickBot="1" x14ac:dyDescent="0.4">
      <c r="A78" s="9"/>
      <c r="B78" s="11"/>
      <c r="C78" s="11"/>
      <c r="D78" s="11"/>
      <c r="E78" s="11"/>
      <c r="F78" s="11"/>
      <c r="G78" s="11"/>
      <c r="H78" s="11"/>
      <c r="I78" s="11"/>
      <c r="J78" s="11"/>
      <c r="K78" s="16"/>
      <c r="L78" s="16"/>
      <c r="M78" s="16"/>
      <c r="N78" s="11"/>
      <c r="O78" s="11"/>
      <c r="P78" s="11"/>
      <c r="Q78" s="11"/>
      <c r="R78" s="11"/>
      <c r="S78" s="11"/>
      <c r="T78" s="11"/>
      <c r="U78" s="11"/>
      <c r="V78" s="11"/>
      <c r="W78" s="16"/>
      <c r="X78" s="16"/>
      <c r="Y78" s="16"/>
      <c r="Z78" s="11"/>
      <c r="AA78" s="11"/>
      <c r="AB78" s="11"/>
      <c r="AC78" s="11"/>
      <c r="AD78" s="11"/>
      <c r="AE78" s="11"/>
      <c r="AF78" s="11"/>
      <c r="AG78" s="11"/>
      <c r="AH78" s="11"/>
      <c r="AI78" s="16"/>
      <c r="AJ78" s="16"/>
      <c r="AL78" s="11"/>
      <c r="AM78" s="11"/>
      <c r="AN78" s="11"/>
      <c r="AO78" s="11"/>
      <c r="AP78" s="11"/>
      <c r="AQ78" s="11"/>
      <c r="AR78" s="11"/>
      <c r="AS78" s="11"/>
      <c r="AT78" s="11"/>
      <c r="AU78" s="16"/>
      <c r="AV78" s="16"/>
      <c r="AW78" s="3"/>
      <c r="AX78" s="11"/>
      <c r="AY78" s="11"/>
      <c r="AZ78" s="11"/>
      <c r="BA78" s="11"/>
      <c r="BB78" s="11"/>
      <c r="BC78" s="11"/>
      <c r="BD78" s="11"/>
      <c r="BE78" s="11"/>
      <c r="BF78" s="11"/>
      <c r="BG78" s="16"/>
      <c r="BH78" s="16"/>
      <c r="BJ78" s="11"/>
      <c r="BK78" s="11"/>
      <c r="BL78" s="11"/>
      <c r="BM78" s="11"/>
      <c r="BN78" s="11"/>
      <c r="BO78" s="11"/>
      <c r="BP78" s="11"/>
      <c r="BQ78" s="11"/>
      <c r="BR78" s="11"/>
      <c r="BS78" s="16"/>
      <c r="BT78" s="16"/>
      <c r="BV78" s="11"/>
      <c r="BW78" s="11"/>
      <c r="BX78" s="11"/>
      <c r="BY78" s="11"/>
      <c r="BZ78" s="11"/>
      <c r="CA78" s="11"/>
      <c r="CB78" s="11"/>
      <c r="CC78" s="11"/>
      <c r="CD78" s="11"/>
      <c r="CE78" s="16"/>
      <c r="CF78" s="16"/>
    </row>
    <row r="79" spans="1:88" ht="54" x14ac:dyDescent="0.35">
      <c r="A79" s="86" t="s">
        <v>96</v>
      </c>
      <c r="B79" s="29" t="s">
        <v>10</v>
      </c>
      <c r="C79" s="29" t="s">
        <v>41</v>
      </c>
      <c r="D79" s="29" t="s">
        <v>114</v>
      </c>
      <c r="E79" s="29" t="s">
        <v>115</v>
      </c>
      <c r="F79" s="29" t="s">
        <v>116</v>
      </c>
      <c r="G79" s="29" t="s">
        <v>119</v>
      </c>
      <c r="H79" s="45" t="s">
        <v>120</v>
      </c>
      <c r="I79" s="45" t="s">
        <v>121</v>
      </c>
      <c r="J79" s="45" t="s">
        <v>129</v>
      </c>
      <c r="K79" s="45" t="s">
        <v>130</v>
      </c>
      <c r="L79" s="16"/>
      <c r="M79" s="16"/>
      <c r="N79" s="29" t="s">
        <v>10</v>
      </c>
      <c r="O79" s="29" t="s">
        <v>41</v>
      </c>
      <c r="P79" s="29" t="s">
        <v>114</v>
      </c>
      <c r="Q79" s="29" t="s">
        <v>115</v>
      </c>
      <c r="R79" s="29" t="s">
        <v>116</v>
      </c>
      <c r="S79" s="29" t="s">
        <v>119</v>
      </c>
      <c r="T79" s="45" t="s">
        <v>120</v>
      </c>
      <c r="U79" s="45" t="s">
        <v>121</v>
      </c>
      <c r="V79" s="45" t="s">
        <v>129</v>
      </c>
      <c r="W79" s="45" t="s">
        <v>130</v>
      </c>
      <c r="X79" s="16"/>
      <c r="Y79" s="16"/>
      <c r="Z79" s="29" t="s">
        <v>10</v>
      </c>
      <c r="AA79" s="29" t="s">
        <v>41</v>
      </c>
      <c r="AB79" s="29" t="s">
        <v>114</v>
      </c>
      <c r="AC79" s="29" t="s">
        <v>115</v>
      </c>
      <c r="AD79" s="29" t="s">
        <v>116</v>
      </c>
      <c r="AE79" s="29" t="s">
        <v>119</v>
      </c>
      <c r="AF79" s="45" t="s">
        <v>120</v>
      </c>
      <c r="AG79" s="45" t="s">
        <v>121</v>
      </c>
      <c r="AH79" s="45" t="s">
        <v>129</v>
      </c>
      <c r="AI79" s="45" t="s">
        <v>130</v>
      </c>
      <c r="AJ79" s="16"/>
      <c r="AL79" s="29" t="s">
        <v>10</v>
      </c>
      <c r="AM79" s="29" t="s">
        <v>41</v>
      </c>
      <c r="AN79" s="29" t="s">
        <v>114</v>
      </c>
      <c r="AO79" s="29" t="s">
        <v>115</v>
      </c>
      <c r="AP79" s="29" t="s">
        <v>116</v>
      </c>
      <c r="AQ79" s="29" t="s">
        <v>119</v>
      </c>
      <c r="AR79" s="45" t="s">
        <v>120</v>
      </c>
      <c r="AS79" s="45" t="s">
        <v>121</v>
      </c>
      <c r="AT79" s="45" t="s">
        <v>129</v>
      </c>
      <c r="AU79" s="45" t="s">
        <v>130</v>
      </c>
      <c r="AV79" s="16"/>
      <c r="AX79" s="29" t="s">
        <v>10</v>
      </c>
      <c r="AY79" s="29" t="s">
        <v>41</v>
      </c>
      <c r="AZ79" s="29" t="s">
        <v>114</v>
      </c>
      <c r="BA79" s="29" t="s">
        <v>115</v>
      </c>
      <c r="BB79" s="29" t="s">
        <v>116</v>
      </c>
      <c r="BC79" s="29" t="s">
        <v>119</v>
      </c>
      <c r="BD79" s="45" t="s">
        <v>120</v>
      </c>
      <c r="BE79" s="45" t="s">
        <v>121</v>
      </c>
      <c r="BF79" s="45" t="s">
        <v>129</v>
      </c>
      <c r="BG79" s="45" t="s">
        <v>130</v>
      </c>
      <c r="BH79" s="16"/>
      <c r="BI79" s="4"/>
      <c r="BJ79" s="29" t="s">
        <v>10</v>
      </c>
      <c r="BK79" s="29" t="s">
        <v>41</v>
      </c>
      <c r="BL79" s="29" t="s">
        <v>114</v>
      </c>
      <c r="BM79" s="29" t="s">
        <v>115</v>
      </c>
      <c r="BN79" s="29" t="s">
        <v>116</v>
      </c>
      <c r="BO79" s="29" t="s">
        <v>119</v>
      </c>
      <c r="BP79" s="45" t="s">
        <v>120</v>
      </c>
      <c r="BQ79" s="45" t="s">
        <v>121</v>
      </c>
      <c r="BR79" s="45" t="s">
        <v>129</v>
      </c>
      <c r="BS79" s="45" t="s">
        <v>130</v>
      </c>
      <c r="BT79" s="16"/>
      <c r="BU79" s="4"/>
      <c r="BV79" s="29" t="s">
        <v>10</v>
      </c>
      <c r="BW79" s="29" t="s">
        <v>41</v>
      </c>
      <c r="BX79" s="29" t="s">
        <v>114</v>
      </c>
      <c r="BY79" s="29" t="s">
        <v>115</v>
      </c>
      <c r="BZ79" s="29" t="s">
        <v>116</v>
      </c>
      <c r="CA79" s="29" t="s">
        <v>119</v>
      </c>
      <c r="CB79" s="45" t="s">
        <v>120</v>
      </c>
      <c r="CC79" s="45" t="s">
        <v>121</v>
      </c>
      <c r="CD79" s="45" t="s">
        <v>129</v>
      </c>
      <c r="CE79" s="45" t="s">
        <v>130</v>
      </c>
      <c r="CF79" s="16"/>
    </row>
    <row r="80" spans="1:88" ht="27" x14ac:dyDescent="0.35">
      <c r="A80" s="2"/>
      <c r="B80" s="55">
        <v>15258</v>
      </c>
      <c r="C80" s="112" t="s">
        <v>171</v>
      </c>
      <c r="D80" s="55">
        <v>1</v>
      </c>
      <c r="E80" s="55">
        <v>1</v>
      </c>
      <c r="F80" s="55">
        <v>1</v>
      </c>
      <c r="G80" s="55">
        <v>695</v>
      </c>
      <c r="H80" s="55">
        <v>1</v>
      </c>
      <c r="I80" s="55">
        <v>1</v>
      </c>
      <c r="J80" s="55">
        <v>1</v>
      </c>
      <c r="K80" s="55">
        <v>115</v>
      </c>
      <c r="L80" s="16"/>
      <c r="M80" s="16"/>
      <c r="N80" s="55">
        <v>15912.600000000002</v>
      </c>
      <c r="O80" s="114" t="s">
        <v>207</v>
      </c>
      <c r="P80" s="55">
        <v>0</v>
      </c>
      <c r="Q80" s="55">
        <v>0</v>
      </c>
      <c r="R80" s="55">
        <v>0</v>
      </c>
      <c r="S80" s="55">
        <v>2000</v>
      </c>
      <c r="T80" s="55">
        <v>0</v>
      </c>
      <c r="U80" s="55">
        <v>0</v>
      </c>
      <c r="V80" s="55">
        <v>84.7</v>
      </c>
      <c r="W80" s="55">
        <v>117.7</v>
      </c>
      <c r="X80" s="16"/>
      <c r="Y80" s="16"/>
      <c r="Z80" s="55">
        <v>16721</v>
      </c>
      <c r="AA80" s="112" t="s">
        <v>245</v>
      </c>
      <c r="AB80" s="55">
        <v>0</v>
      </c>
      <c r="AC80" s="55">
        <v>0</v>
      </c>
      <c r="AD80" s="55">
        <v>0</v>
      </c>
      <c r="AE80" s="55">
        <v>400</v>
      </c>
      <c r="AF80" s="55">
        <v>0</v>
      </c>
      <c r="AG80" s="55">
        <v>0</v>
      </c>
      <c r="AH80" s="55">
        <v>0</v>
      </c>
      <c r="AI80" s="55">
        <v>25</v>
      </c>
      <c r="AJ80" s="16"/>
      <c r="AL80" s="55">
        <v>12878</v>
      </c>
      <c r="AM80" s="112" t="s">
        <v>280</v>
      </c>
      <c r="AN80" s="55">
        <v>0</v>
      </c>
      <c r="AO80" s="55">
        <v>0</v>
      </c>
      <c r="AP80" s="55">
        <v>0</v>
      </c>
      <c r="AQ80" s="55">
        <v>825</v>
      </c>
      <c r="AR80" s="55">
        <v>1</v>
      </c>
      <c r="AS80" s="55">
        <v>2</v>
      </c>
      <c r="AT80" s="55">
        <v>91</v>
      </c>
      <c r="AU80" s="55">
        <v>31</v>
      </c>
      <c r="AV80" s="16"/>
      <c r="AW80" s="8"/>
      <c r="AX80" s="55">
        <v>12177.000000000002</v>
      </c>
      <c r="AY80" s="112" t="s">
        <v>314</v>
      </c>
      <c r="AZ80" s="55">
        <v>0</v>
      </c>
      <c r="BA80" s="55">
        <v>0</v>
      </c>
      <c r="BB80" s="55">
        <v>0</v>
      </c>
      <c r="BC80" s="55">
        <v>1309</v>
      </c>
      <c r="BD80" s="55">
        <v>0</v>
      </c>
      <c r="BE80" s="55">
        <v>0</v>
      </c>
      <c r="BF80" s="55">
        <v>187.00000000000003</v>
      </c>
      <c r="BG80" s="55">
        <v>173.8</v>
      </c>
      <c r="BH80" s="16"/>
      <c r="BI80" s="8"/>
      <c r="BJ80" s="55">
        <v>18026</v>
      </c>
      <c r="BK80" s="112" t="s">
        <v>336</v>
      </c>
      <c r="BL80" s="55">
        <v>0</v>
      </c>
      <c r="BM80" s="55">
        <v>0</v>
      </c>
      <c r="BN80" s="55">
        <v>0</v>
      </c>
      <c r="BO80" s="55">
        <v>500</v>
      </c>
      <c r="BP80" s="55">
        <v>0</v>
      </c>
      <c r="BQ80" s="55">
        <v>0</v>
      </c>
      <c r="BR80" s="55">
        <v>215</v>
      </c>
      <c r="BS80" s="55">
        <v>147</v>
      </c>
      <c r="BT80" s="16"/>
      <c r="BU80" s="8"/>
      <c r="BV80" s="55">
        <v>16449</v>
      </c>
      <c r="BW80" s="112" t="s">
        <v>362</v>
      </c>
      <c r="BX80" s="55">
        <v>0</v>
      </c>
      <c r="BY80" s="55">
        <v>0</v>
      </c>
      <c r="BZ80" s="55">
        <v>0</v>
      </c>
      <c r="CA80" s="55">
        <v>990</v>
      </c>
      <c r="CB80" s="55">
        <v>0</v>
      </c>
      <c r="CC80" s="55">
        <v>0</v>
      </c>
      <c r="CD80" s="55">
        <v>174</v>
      </c>
      <c r="CE80" s="55">
        <v>61</v>
      </c>
      <c r="CF80" s="16"/>
    </row>
    <row r="81" spans="1:88" x14ac:dyDescent="0.35">
      <c r="A81" s="9"/>
      <c r="L81" s="16"/>
      <c r="M81" s="16"/>
      <c r="X81" s="16"/>
      <c r="Y81" s="16"/>
      <c r="AJ81" s="16"/>
      <c r="AL81" s="3"/>
      <c r="AM81" s="3"/>
      <c r="AN81" s="3"/>
      <c r="AO81" s="3"/>
      <c r="AP81" s="3"/>
      <c r="AQ81" s="3"/>
      <c r="AR81" s="3"/>
      <c r="AS81" s="3"/>
      <c r="AT81" s="3"/>
      <c r="AU81" s="3"/>
      <c r="AV81" s="16"/>
      <c r="BH81" s="16"/>
      <c r="BT81" s="16"/>
      <c r="CF81" s="16"/>
    </row>
    <row r="82" spans="1:88" x14ac:dyDescent="0.35">
      <c r="A82" s="28" t="s">
        <v>37</v>
      </c>
      <c r="B82" s="7">
        <f>IF(Avropsblankett!$B82&gt;0,Avropsblankett!$B82*B80,0)</f>
        <v>0</v>
      </c>
      <c r="C82" s="7" t="str">
        <f>IF(Avropsblankett!$B82&gt;0,C80,"")</f>
        <v/>
      </c>
      <c r="D82" s="7">
        <f>IF(Avropsblankett!$B82&gt;0,Avropsblankett!$B82*IF(Avropsblankett!$C82=Avropsblankett!$AA$11,D80),0)</f>
        <v>0</v>
      </c>
      <c r="E82" s="7">
        <f>IF(Avropsblankett!$B82&gt;0,Avropsblankett!$B82*IF(Avropsblankett!$C82=Avropsblankett!$AA$12,E80),0)</f>
        <v>0</v>
      </c>
      <c r="F82" s="7">
        <f>IF(Avropsblankett!$B82&gt;0,Avropsblankett!$B82*IF(Avropsblankett!$C82=Avropsblankett!$AA$13,F80),0)</f>
        <v>0</v>
      </c>
      <c r="G82" s="7">
        <f>IF(Avropsblankett!$B82&gt;0,Avropsblankett!$B82*IF(Avropsblankett!$D82=Avropsblankett!$AB$10,G80),0)</f>
        <v>0</v>
      </c>
      <c r="H82" s="7">
        <f>IF(Avropsblankett!$B82&gt;0,Avropsblankett!$B82*IF(Avropsblankett!$E82=Avropsblankett!$AC$11,H80),0)</f>
        <v>0</v>
      </c>
      <c r="I82" s="7">
        <f>IF(Avropsblankett!$B82&gt;0,Avropsblankett!$B82*IF(Avropsblankett!$E82=Avropsblankett!$AC$12,I80),0)</f>
        <v>0</v>
      </c>
      <c r="J82" s="7">
        <f>IF(Avropsblankett!$B82&gt;0,Avropsblankett!$B82*IF(Avropsblankett!$F82=Avropsblankett!$AB$10,J80),0)</f>
        <v>0</v>
      </c>
      <c r="K82" s="7">
        <f>IF(Avropsblankett!$B82&gt;0,Avropsblankett!$B82*IF(Avropsblankett!$F82=Avropsblankett!$AB$10,K80),0)</f>
        <v>0</v>
      </c>
      <c r="L82" s="16"/>
      <c r="M82" s="16"/>
      <c r="N82" s="7">
        <f>IF(Avropsblankett!$B82&gt;0,Avropsblankett!$B82*N80,0)</f>
        <v>0</v>
      </c>
      <c r="O82" s="7" t="str">
        <f>IF(Avropsblankett!$B82&gt;0,O80,"")</f>
        <v/>
      </c>
      <c r="P82" s="7">
        <f>IF(Avropsblankett!$B82&gt;0,Avropsblankett!$B82*IF(Avropsblankett!$C82=Avropsblankett!$AA$11,P80),0)</f>
        <v>0</v>
      </c>
      <c r="Q82" s="7">
        <f>IF(Avropsblankett!$B82&gt;0,Avropsblankett!$B82*IF(Avropsblankett!$C82=Avropsblankett!$AA$12,Q80),0)</f>
        <v>0</v>
      </c>
      <c r="R82" s="7">
        <f>IF(Avropsblankett!$B82&gt;0,Avropsblankett!$B82*IF(Avropsblankett!$C82=Avropsblankett!$AA$13,R80),0)</f>
        <v>0</v>
      </c>
      <c r="S82" s="7">
        <f>IF(Avropsblankett!$B82&gt;0,Avropsblankett!$B82*IF(Avropsblankett!$D82=Avropsblankett!$AB$10,S80),0)</f>
        <v>0</v>
      </c>
      <c r="T82" s="7">
        <f>IF(Avropsblankett!$B82&gt;0,Avropsblankett!$B82*IF(Avropsblankett!$E82=Avropsblankett!$AC$11,T80),0)</f>
        <v>0</v>
      </c>
      <c r="U82" s="7">
        <f>IF(Avropsblankett!$B82&gt;0,Avropsblankett!$B82*IF(Avropsblankett!$E82=Avropsblankett!$AC$12,U80),0)</f>
        <v>0</v>
      </c>
      <c r="V82" s="7">
        <f>IF(Avropsblankett!$B82&gt;0,Avropsblankett!$B82*IF(Avropsblankett!$F82=Avropsblankett!$AB$10,V80),0)</f>
        <v>0</v>
      </c>
      <c r="W82" s="7">
        <f>IF(Avropsblankett!$B82&gt;0,Avropsblankett!$B82*IF(Avropsblankett!$F82=Avropsblankett!$AB$10,W80),0)</f>
        <v>0</v>
      </c>
      <c r="X82" s="16"/>
      <c r="Y82" s="16"/>
      <c r="Z82" s="7">
        <f>IF(Avropsblankett!$B82&gt;0,Avropsblankett!$B82*Z80,0)</f>
        <v>0</v>
      </c>
      <c r="AA82" s="7" t="str">
        <f>IF(Avropsblankett!$B82&gt;0,AA80,"")</f>
        <v/>
      </c>
      <c r="AB82" s="7">
        <f>IF(Avropsblankett!$B82&gt;0,Avropsblankett!$B82*IF(Avropsblankett!$C82=Avropsblankett!$AA$11,AB80),0)</f>
        <v>0</v>
      </c>
      <c r="AC82" s="7">
        <f>IF(Avropsblankett!$B82&gt;0,Avropsblankett!$B82*IF(Avropsblankett!$C82=Avropsblankett!$AA$12,AC80),0)</f>
        <v>0</v>
      </c>
      <c r="AD82" s="7">
        <f>IF(Avropsblankett!$B82&gt;0,Avropsblankett!$B82*IF(Avropsblankett!$C82=Avropsblankett!$AA$13,AD80),0)</f>
        <v>0</v>
      </c>
      <c r="AE82" s="7">
        <f>IF(Avropsblankett!$B82&gt;0,Avropsblankett!$B82*IF(Avropsblankett!$D82=Avropsblankett!$AB$10,AE80),0)</f>
        <v>0</v>
      </c>
      <c r="AF82" s="7">
        <f>IF(Avropsblankett!$B82&gt;0,Avropsblankett!$B82*IF(Avropsblankett!$E82=Avropsblankett!$AC$11,AF80),0)</f>
        <v>0</v>
      </c>
      <c r="AG82" s="7">
        <f>IF(Avropsblankett!$B82&gt;0,Avropsblankett!$B82*IF(Avropsblankett!$E82=Avropsblankett!$AC$12,AG80),0)</f>
        <v>0</v>
      </c>
      <c r="AH82" s="7">
        <f>IF(Avropsblankett!$B82&gt;0,Avropsblankett!$B82*IF(Avropsblankett!$F82=Avropsblankett!$AB$10,AH80),0)</f>
        <v>0</v>
      </c>
      <c r="AI82" s="7">
        <f>IF(Avropsblankett!$B82&gt;0,Avropsblankett!$B82*IF(Avropsblankett!$F82=Avropsblankett!$AB$10,AI80),0)</f>
        <v>0</v>
      </c>
      <c r="AJ82" s="16"/>
      <c r="AL82" s="7">
        <f>IF(Avropsblankett!$B82&gt;0,Avropsblankett!$B82*AL80,0)</f>
        <v>0</v>
      </c>
      <c r="AM82" s="7" t="str">
        <f>IF(Avropsblankett!$B82&gt;0,AM80,"")</f>
        <v/>
      </c>
      <c r="AN82" s="7">
        <f>IF(Avropsblankett!$B82&gt;0,Avropsblankett!$B82*IF(Avropsblankett!$C82=Avropsblankett!$AA$11,AN80),0)</f>
        <v>0</v>
      </c>
      <c r="AO82" s="7">
        <f>IF(Avropsblankett!$B82&gt;0,Avropsblankett!$B82*IF(Avropsblankett!$C82=Avropsblankett!$AA$12,AO80),0)</f>
        <v>0</v>
      </c>
      <c r="AP82" s="7">
        <f>IF(Avropsblankett!$B82&gt;0,Avropsblankett!$B82*IF(Avropsblankett!$C82=Avropsblankett!$AA$13,AP80),0)</f>
        <v>0</v>
      </c>
      <c r="AQ82" s="7">
        <f>IF(Avropsblankett!$B82&gt;0,Avropsblankett!$B82*IF(Avropsblankett!$D82=Avropsblankett!$AB$10,AQ80),0)</f>
        <v>0</v>
      </c>
      <c r="AR82" s="7">
        <f>IF(Avropsblankett!$B82&gt;0,Avropsblankett!$B82*IF(Avropsblankett!$E82=Avropsblankett!$AC$11,AR80),0)</f>
        <v>0</v>
      </c>
      <c r="AS82" s="7">
        <f>IF(Avropsblankett!$B82&gt;0,Avropsblankett!$B82*IF(Avropsblankett!$E82=Avropsblankett!$AC$12,AS80),0)</f>
        <v>0</v>
      </c>
      <c r="AT82" s="7">
        <f>IF(Avropsblankett!$B82&gt;0,Avropsblankett!$B82*IF(Avropsblankett!$F82=Avropsblankett!$AB$10,AT80),0)</f>
        <v>0</v>
      </c>
      <c r="AU82" s="7">
        <f>IF(Avropsblankett!$B82&gt;0,Avropsblankett!$B82*IF(Avropsblankett!$F82=Avropsblankett!$AB$10,AU80),0)</f>
        <v>0</v>
      </c>
      <c r="AV82" s="16"/>
      <c r="AW82" s="7"/>
      <c r="AX82" s="7">
        <f>IF(Avropsblankett!$B82&gt;0,Avropsblankett!$B82*AX80,0)</f>
        <v>0</v>
      </c>
      <c r="AY82" s="7" t="str">
        <f>IF(Avropsblankett!$B82&gt;0,AY80,"")</f>
        <v/>
      </c>
      <c r="AZ82" s="7">
        <f>IF(Avropsblankett!$B82&gt;0,Avropsblankett!$B82*IF(Avropsblankett!$C82=Avropsblankett!$AA$11,AZ80),0)</f>
        <v>0</v>
      </c>
      <c r="BA82" s="7">
        <f>IF(Avropsblankett!$B82&gt;0,Avropsblankett!$B82*IF(Avropsblankett!$C82=Avropsblankett!$AA$12,BA80),0)</f>
        <v>0</v>
      </c>
      <c r="BB82" s="7">
        <f>IF(Avropsblankett!$B82&gt;0,Avropsblankett!$B82*IF(Avropsblankett!$C82=Avropsblankett!$AA$13,BB80),0)</f>
        <v>0</v>
      </c>
      <c r="BC82" s="7">
        <f>IF(Avropsblankett!$B82&gt;0,Avropsblankett!$B82*IF(Avropsblankett!$D82=Avropsblankett!$AB$10,BC80),0)</f>
        <v>0</v>
      </c>
      <c r="BD82" s="7">
        <f>IF(Avropsblankett!$B82&gt;0,Avropsblankett!$B82*IF(Avropsblankett!$E82=Avropsblankett!$AC$11,BD80),0)</f>
        <v>0</v>
      </c>
      <c r="BE82" s="7">
        <f>IF(Avropsblankett!$B82&gt;0,Avropsblankett!$B82*IF(Avropsblankett!$E82=Avropsblankett!$AC$12,BE80),0)</f>
        <v>0</v>
      </c>
      <c r="BF82" s="7">
        <f>IF(Avropsblankett!$B82&gt;0,Avropsblankett!$B82*IF(Avropsblankett!$F82=Avropsblankett!$AB$10,BF80),0)</f>
        <v>0</v>
      </c>
      <c r="BG82" s="7">
        <f>IF(Avropsblankett!$B82&gt;0,Avropsblankett!$B82*IF(Avropsblankett!$F82=Avropsblankett!$AB$10,BG80),0)</f>
        <v>0</v>
      </c>
      <c r="BH82" s="16"/>
      <c r="BI82" s="7"/>
      <c r="BJ82" s="7">
        <f>IF(Avropsblankett!$B82&gt;0,Avropsblankett!$B82*BJ80,0)</f>
        <v>0</v>
      </c>
      <c r="BK82" s="7" t="str">
        <f>IF(Avropsblankett!$B82&gt;0,BK80,"")</f>
        <v/>
      </c>
      <c r="BL82" s="7">
        <f>IF(Avropsblankett!$B82&gt;0,Avropsblankett!$B82*IF(Avropsblankett!$C82=Avropsblankett!$AA$11,BL80),0)</f>
        <v>0</v>
      </c>
      <c r="BM82" s="7">
        <f>IF(Avropsblankett!$B82&gt;0,Avropsblankett!$B82*IF(Avropsblankett!$C82=Avropsblankett!$AA$12,BM80),0)</f>
        <v>0</v>
      </c>
      <c r="BN82" s="7">
        <f>IF(Avropsblankett!$B82&gt;0,Avropsblankett!$B82*IF(Avropsblankett!$C82=Avropsblankett!$AA$13,BN80),0)</f>
        <v>0</v>
      </c>
      <c r="BO82" s="7">
        <f>IF(Avropsblankett!$B82&gt;0,Avropsblankett!$B82*IF(Avropsblankett!$D82=Avropsblankett!$AB$10,BO80),0)</f>
        <v>0</v>
      </c>
      <c r="BP82" s="7">
        <f>IF(Avropsblankett!$B82&gt;0,Avropsblankett!$B82*IF(Avropsblankett!$E82=Avropsblankett!$AC$11,BP80),0)</f>
        <v>0</v>
      </c>
      <c r="BQ82" s="7">
        <f>IF(Avropsblankett!$B82&gt;0,Avropsblankett!$B82*IF(Avropsblankett!$E82=Avropsblankett!$AC$12,BQ80),0)</f>
        <v>0</v>
      </c>
      <c r="BR82" s="7">
        <f>IF(Avropsblankett!$B82&gt;0,Avropsblankett!$B82*IF(Avropsblankett!$F82=Avropsblankett!$AB$10,BR80),0)</f>
        <v>0</v>
      </c>
      <c r="BS82" s="7">
        <f>IF(Avropsblankett!$B82&gt;0,Avropsblankett!$B82*IF(Avropsblankett!$F82=Avropsblankett!$AB$10,BS80),0)</f>
        <v>0</v>
      </c>
      <c r="BT82" s="16"/>
      <c r="BU82" s="7"/>
      <c r="BV82" s="7">
        <f>IF(Avropsblankett!$B82&gt;0,Avropsblankett!$B82*BV80,0)</f>
        <v>0</v>
      </c>
      <c r="BW82" s="7" t="str">
        <f>IF(Avropsblankett!$B82&gt;0,BW80,"")</f>
        <v/>
      </c>
      <c r="BX82" s="7">
        <f>IF(Avropsblankett!$B82&gt;0,Avropsblankett!$B82*IF(Avropsblankett!$C82=Avropsblankett!$AA$11,BX80),0)</f>
        <v>0</v>
      </c>
      <c r="BY82" s="7">
        <f>IF(Avropsblankett!$B82&gt;0,Avropsblankett!$B82*IF(Avropsblankett!$C82=Avropsblankett!$AA$12,BY80),0)</f>
        <v>0</v>
      </c>
      <c r="BZ82" s="7">
        <f>IF(Avropsblankett!$B82&gt;0,Avropsblankett!$B82*IF(Avropsblankett!$C82=Avropsblankett!$AA$13,BZ80),0)</f>
        <v>0</v>
      </c>
      <c r="CA82" s="7">
        <f>IF(Avropsblankett!$B82&gt;0,Avropsblankett!$B82*IF(Avropsblankett!$D82=Avropsblankett!$AB$10,CA80),0)</f>
        <v>0</v>
      </c>
      <c r="CB82" s="7">
        <f>IF(Avropsblankett!$B82&gt;0,Avropsblankett!$B82*IF(Avropsblankett!$E82=Avropsblankett!$AC$11,CB80),0)</f>
        <v>0</v>
      </c>
      <c r="CC82" s="7">
        <f>IF(Avropsblankett!$B82&gt;0,Avropsblankett!$B82*IF(Avropsblankett!$E82=Avropsblankett!$AC$12,CC80),0)</f>
        <v>0</v>
      </c>
      <c r="CD82" s="7">
        <f>IF(Avropsblankett!$B82&gt;0,Avropsblankett!$B82*IF(Avropsblankett!$F82=Avropsblankett!$AB$10,CD80),0)</f>
        <v>0</v>
      </c>
      <c r="CE82" s="7">
        <f>IF(Avropsblankett!$B82&gt;0,Avropsblankett!$B82*IF(Avropsblankett!$F82=Avropsblankett!$AB$10,CE80),0)</f>
        <v>0</v>
      </c>
      <c r="CF82" s="16"/>
      <c r="CI82" s="3" t="str">
        <f>IF(Avropsblankett!B82&gt;0,IF($Z$202=$B$184,C82,IF($Z$202=$C$184,O82,IF($Z$202=$D$184,AA82,IF($Z$202=$E$184,AM82,IF($Z$202=$F$184,AY82,IF($Z$202=$G$184,BK82,IF($Z$202=$H$184,BW82))))))),"")</f>
        <v/>
      </c>
      <c r="CJ82" s="16" t="str">
        <f>IF(Avropsblankett!B82&gt;0,IF($Z$202=$B$184,SUM(B82,D82:L82),IF($Z$202=$C$184,SUM(N82,P82:X82),IF($Z$202=$D$184,SUM(Z82,AB82:AJ82),IF($Z$202=$E$184,SUM(AL82,AN82:AV82),IF($Z$202=$F$184,SUM(AX82,AZ82:BH82),IF($Z$202=$G$184,SUM(BJ82,BL82:BT82),IF($Z$202=$H$184,SUM(BV82,BX82:CF82)))))))),"")</f>
        <v/>
      </c>
    </row>
    <row r="83" spans="1:88" x14ac:dyDescent="0.35">
      <c r="A83" s="28" t="s">
        <v>38</v>
      </c>
      <c r="B83" s="7">
        <f>IF(Avropsblankett!$B83&gt;0,Avropsblankett!$B83*B80,0)</f>
        <v>0</v>
      </c>
      <c r="C83" s="7" t="str">
        <f>IF(Avropsblankett!$B83&gt;0,C80,"")</f>
        <v/>
      </c>
      <c r="D83" s="7">
        <f>IF(Avropsblankett!$B83&gt;0,Avropsblankett!$B83*IF(Avropsblankett!$C83=Avropsblankett!$AA$11,D80),0)</f>
        <v>0</v>
      </c>
      <c r="E83" s="7">
        <f>IF(Avropsblankett!$B83&gt;0,Avropsblankett!$B83*IF(Avropsblankett!$C83=Avropsblankett!$AA$12,E80),0)</f>
        <v>0</v>
      </c>
      <c r="F83" s="7">
        <f>IF(Avropsblankett!$B83&gt;0,Avropsblankett!$B83*IF(Avropsblankett!$C83=Avropsblankett!$AA$13,F80),0)</f>
        <v>0</v>
      </c>
      <c r="G83" s="7">
        <f>IF(Avropsblankett!$B83&gt;0,Avropsblankett!$B83*IF(Avropsblankett!$D83=Avropsblankett!$AB$10,G80),0)</f>
        <v>0</v>
      </c>
      <c r="H83" s="7">
        <f>IF(Avropsblankett!$B83&gt;0,Avropsblankett!$B83*IF(Avropsblankett!$E83=Avropsblankett!$AC$11,H80),0)</f>
        <v>0</v>
      </c>
      <c r="I83" s="7">
        <f>IF(Avropsblankett!$B83&gt;0,Avropsblankett!$B83*IF(Avropsblankett!$E83=Avropsblankett!$AC$12,I80),0)</f>
        <v>0</v>
      </c>
      <c r="J83" s="7">
        <f>IF(Avropsblankett!$B83&gt;0,Avropsblankett!$B83*IF(Avropsblankett!$F83=Avropsblankett!$AB$10,J80),0)</f>
        <v>0</v>
      </c>
      <c r="K83" s="7">
        <f>IF(Avropsblankett!$B83&gt;0,Avropsblankett!$B83*IF(Avropsblankett!$F83=Avropsblankett!$AB$10,K80),0)</f>
        <v>0</v>
      </c>
      <c r="L83" s="16"/>
      <c r="M83" s="16"/>
      <c r="N83" s="7">
        <f>IF(Avropsblankett!$B83&gt;0,Avropsblankett!$B83*N80,0)</f>
        <v>0</v>
      </c>
      <c r="O83" s="7" t="str">
        <f>IF(Avropsblankett!$B83&gt;0,O80,"")</f>
        <v/>
      </c>
      <c r="P83" s="7">
        <f>IF(Avropsblankett!$B83&gt;0,Avropsblankett!$B83*IF(Avropsblankett!$C83=Avropsblankett!$AA$11,P80),0)</f>
        <v>0</v>
      </c>
      <c r="Q83" s="7">
        <f>IF(Avropsblankett!$B83&gt;0,Avropsblankett!$B83*IF(Avropsblankett!$C83=Avropsblankett!$AA$12,Q80),0)</f>
        <v>0</v>
      </c>
      <c r="R83" s="7">
        <f>IF(Avropsblankett!$B83&gt;0,Avropsblankett!$B83*IF(Avropsblankett!$C83=Avropsblankett!$AA$13,R80),0)</f>
        <v>0</v>
      </c>
      <c r="S83" s="7">
        <f>IF(Avropsblankett!$B83&gt;0,Avropsblankett!$B83*IF(Avropsblankett!$D83=Avropsblankett!$AB$10,S80),0)</f>
        <v>0</v>
      </c>
      <c r="T83" s="7">
        <f>IF(Avropsblankett!$B83&gt;0,Avropsblankett!$B83*IF(Avropsblankett!$E83=Avropsblankett!$AC$11,T80),0)</f>
        <v>0</v>
      </c>
      <c r="U83" s="7">
        <f>IF(Avropsblankett!$B83&gt;0,Avropsblankett!$B83*IF(Avropsblankett!$E83=Avropsblankett!$AC$12,U80),0)</f>
        <v>0</v>
      </c>
      <c r="V83" s="7">
        <f>IF(Avropsblankett!$B83&gt;0,Avropsblankett!$B83*IF(Avropsblankett!$F83=Avropsblankett!$AB$10,V80),0)</f>
        <v>0</v>
      </c>
      <c r="W83" s="7">
        <f>IF(Avropsblankett!$B83&gt;0,Avropsblankett!$B83*IF(Avropsblankett!$F83=Avropsblankett!$AB$10,W80),0)</f>
        <v>0</v>
      </c>
      <c r="X83" s="16"/>
      <c r="Y83" s="16"/>
      <c r="Z83" s="7">
        <f>IF(Avropsblankett!$B83&gt;0,Avropsblankett!$B83*Z80,0)</f>
        <v>0</v>
      </c>
      <c r="AA83" s="7" t="str">
        <f>IF(Avropsblankett!$B83&gt;0,AA80,"")</f>
        <v/>
      </c>
      <c r="AB83" s="7">
        <f>IF(Avropsblankett!$B83&gt;0,Avropsblankett!$B83*IF(Avropsblankett!$C83=Avropsblankett!$AA$11,AB80),0)</f>
        <v>0</v>
      </c>
      <c r="AC83" s="7">
        <f>IF(Avropsblankett!$B83&gt;0,Avropsblankett!$B83*IF(Avropsblankett!$C83=Avropsblankett!$AA$12,AC80),0)</f>
        <v>0</v>
      </c>
      <c r="AD83" s="7">
        <f>IF(Avropsblankett!$B83&gt;0,Avropsblankett!$B83*IF(Avropsblankett!$C83=Avropsblankett!$AA$13,AD80),0)</f>
        <v>0</v>
      </c>
      <c r="AE83" s="7">
        <f>IF(Avropsblankett!$B83&gt;0,Avropsblankett!$B83*IF(Avropsblankett!$D83=Avropsblankett!$AB$10,AE80),0)</f>
        <v>0</v>
      </c>
      <c r="AF83" s="7">
        <f>IF(Avropsblankett!$B83&gt;0,Avropsblankett!$B83*IF(Avropsblankett!$E83=Avropsblankett!$AC$11,AF80),0)</f>
        <v>0</v>
      </c>
      <c r="AG83" s="7">
        <f>IF(Avropsblankett!$B83&gt;0,Avropsblankett!$B83*IF(Avropsblankett!$E83=Avropsblankett!$AC$12,AG80),0)</f>
        <v>0</v>
      </c>
      <c r="AH83" s="7">
        <f>IF(Avropsblankett!$B83&gt;0,Avropsblankett!$B83*IF(Avropsblankett!$F83=Avropsblankett!$AB$10,AH80),0)</f>
        <v>0</v>
      </c>
      <c r="AI83" s="7">
        <f>IF(Avropsblankett!$B83&gt;0,Avropsblankett!$B83*IF(Avropsblankett!$F83=Avropsblankett!$AB$10,AI80),0)</f>
        <v>0</v>
      </c>
      <c r="AJ83" s="16"/>
      <c r="AL83" s="7">
        <f>IF(Avropsblankett!$B83&gt;0,Avropsblankett!$B83*AL80,0)</f>
        <v>0</v>
      </c>
      <c r="AM83" s="7" t="str">
        <f>IF(Avropsblankett!$B83&gt;0,AM80,"")</f>
        <v/>
      </c>
      <c r="AN83" s="7">
        <f>IF(Avropsblankett!$B83&gt;0,Avropsblankett!$B83*IF(Avropsblankett!$C83=Avropsblankett!$AA$11,AN80),0)</f>
        <v>0</v>
      </c>
      <c r="AO83" s="7">
        <f>IF(Avropsblankett!$B83&gt;0,Avropsblankett!$B83*IF(Avropsblankett!$C83=Avropsblankett!$AA$12,AO80),0)</f>
        <v>0</v>
      </c>
      <c r="AP83" s="7">
        <f>IF(Avropsblankett!$B83&gt;0,Avropsblankett!$B83*IF(Avropsblankett!$C83=Avropsblankett!$AA$13,AP80),0)</f>
        <v>0</v>
      </c>
      <c r="AQ83" s="7">
        <f>IF(Avropsblankett!$B83&gt;0,Avropsblankett!$B83*IF(Avropsblankett!$D83=Avropsblankett!$AB$10,AQ80),0)</f>
        <v>0</v>
      </c>
      <c r="AR83" s="7">
        <f>IF(Avropsblankett!$B83&gt;0,Avropsblankett!$B83*IF(Avropsblankett!$E83=Avropsblankett!$AC$11,AR80),0)</f>
        <v>0</v>
      </c>
      <c r="AS83" s="7">
        <f>IF(Avropsblankett!$B83&gt;0,Avropsblankett!$B83*IF(Avropsblankett!$E83=Avropsblankett!$AC$12,AS80),0)</f>
        <v>0</v>
      </c>
      <c r="AT83" s="7">
        <f>IF(Avropsblankett!$B83&gt;0,Avropsblankett!$B83*IF(Avropsblankett!$F83=Avropsblankett!$AB$10,AT80),0)</f>
        <v>0</v>
      </c>
      <c r="AU83" s="7">
        <f>IF(Avropsblankett!$B83&gt;0,Avropsblankett!$B83*IF(Avropsblankett!$F83=Avropsblankett!$AB$10,AU80),0)</f>
        <v>0</v>
      </c>
      <c r="AV83" s="16"/>
      <c r="AW83" s="7"/>
      <c r="AX83" s="7">
        <f>IF(Avropsblankett!$B83&gt;0,Avropsblankett!$B83*AX80,0)</f>
        <v>0</v>
      </c>
      <c r="AY83" s="7" t="str">
        <f>IF(Avropsblankett!$B83&gt;0,AY80,"")</f>
        <v/>
      </c>
      <c r="AZ83" s="7">
        <f>IF(Avropsblankett!$B83&gt;0,Avropsblankett!$B83*IF(Avropsblankett!$C83=Avropsblankett!$AA$11,AZ80),0)</f>
        <v>0</v>
      </c>
      <c r="BA83" s="7">
        <f>IF(Avropsblankett!$B83&gt;0,Avropsblankett!$B83*IF(Avropsblankett!$C83=Avropsblankett!$AA$12,BA80),0)</f>
        <v>0</v>
      </c>
      <c r="BB83" s="7">
        <f>IF(Avropsblankett!$B83&gt;0,Avropsblankett!$B83*IF(Avropsblankett!$C83=Avropsblankett!$AA$13,BB80),0)</f>
        <v>0</v>
      </c>
      <c r="BC83" s="7">
        <f>IF(Avropsblankett!$B83&gt;0,Avropsblankett!$B83*IF(Avropsblankett!$D83=Avropsblankett!$AB$10,BC80),0)</f>
        <v>0</v>
      </c>
      <c r="BD83" s="7">
        <f>IF(Avropsblankett!$B83&gt;0,Avropsblankett!$B83*IF(Avropsblankett!$E83=Avropsblankett!$AC$11,BD80),0)</f>
        <v>0</v>
      </c>
      <c r="BE83" s="7">
        <f>IF(Avropsblankett!$B83&gt;0,Avropsblankett!$B83*IF(Avropsblankett!$E83=Avropsblankett!$AC$12,BE80),0)</f>
        <v>0</v>
      </c>
      <c r="BF83" s="7">
        <f>IF(Avropsblankett!$B83&gt;0,Avropsblankett!$B83*IF(Avropsblankett!$F83=Avropsblankett!$AB$10,BF80),0)</f>
        <v>0</v>
      </c>
      <c r="BG83" s="7">
        <f>IF(Avropsblankett!$B83&gt;0,Avropsblankett!$B83*IF(Avropsblankett!$F83=Avropsblankett!$AB$10,BG80),0)</f>
        <v>0</v>
      </c>
      <c r="BH83" s="16"/>
      <c r="BI83" s="7"/>
      <c r="BJ83" s="7">
        <f>IF(Avropsblankett!$B83&gt;0,Avropsblankett!$B83*BJ80,0)</f>
        <v>0</v>
      </c>
      <c r="BK83" s="7" t="str">
        <f>IF(Avropsblankett!$B83&gt;0,BK80,"")</f>
        <v/>
      </c>
      <c r="BL83" s="7">
        <f>IF(Avropsblankett!$B83&gt;0,Avropsblankett!$B83*IF(Avropsblankett!$C83=Avropsblankett!$AA$11,BL80),0)</f>
        <v>0</v>
      </c>
      <c r="BM83" s="7">
        <f>IF(Avropsblankett!$B83&gt;0,Avropsblankett!$B83*IF(Avropsblankett!$C83=Avropsblankett!$AA$12,BM80),0)</f>
        <v>0</v>
      </c>
      <c r="BN83" s="7">
        <f>IF(Avropsblankett!$B83&gt;0,Avropsblankett!$B83*IF(Avropsblankett!$C83=Avropsblankett!$AA$13,BN80),0)</f>
        <v>0</v>
      </c>
      <c r="BO83" s="7">
        <f>IF(Avropsblankett!$B83&gt;0,Avropsblankett!$B83*IF(Avropsblankett!$D83=Avropsblankett!$AB$10,BO80),0)</f>
        <v>0</v>
      </c>
      <c r="BP83" s="7">
        <f>IF(Avropsblankett!$B83&gt;0,Avropsblankett!$B83*IF(Avropsblankett!$E83=Avropsblankett!$AC$11,BP80),0)</f>
        <v>0</v>
      </c>
      <c r="BQ83" s="7">
        <f>IF(Avropsblankett!$B83&gt;0,Avropsblankett!$B83*IF(Avropsblankett!$E83=Avropsblankett!$AC$12,BQ80),0)</f>
        <v>0</v>
      </c>
      <c r="BR83" s="7">
        <f>IF(Avropsblankett!$B83&gt;0,Avropsblankett!$B83*IF(Avropsblankett!$F83=Avropsblankett!$AB$10,BR80),0)</f>
        <v>0</v>
      </c>
      <c r="BS83" s="7">
        <f>IF(Avropsblankett!$B83&gt;0,Avropsblankett!$B83*IF(Avropsblankett!$F83=Avropsblankett!$AB$10,BS80),0)</f>
        <v>0</v>
      </c>
      <c r="BT83" s="16"/>
      <c r="BU83" s="7"/>
      <c r="BV83" s="7">
        <f>IF(Avropsblankett!$B83&gt;0,Avropsblankett!$B83*BV80,0)</f>
        <v>0</v>
      </c>
      <c r="BW83" s="7" t="str">
        <f>IF(Avropsblankett!$B83&gt;0,BW80,"")</f>
        <v/>
      </c>
      <c r="BX83" s="7">
        <f>IF(Avropsblankett!$B83&gt;0,Avropsblankett!$B83*IF(Avropsblankett!$C83=Avropsblankett!$AA$11,BX80),0)</f>
        <v>0</v>
      </c>
      <c r="BY83" s="7">
        <f>IF(Avropsblankett!$B83&gt;0,Avropsblankett!$B83*IF(Avropsblankett!$C83=Avropsblankett!$AA$12,BY80),0)</f>
        <v>0</v>
      </c>
      <c r="BZ83" s="7">
        <f>IF(Avropsblankett!$B83&gt;0,Avropsblankett!$B83*IF(Avropsblankett!$C83=Avropsblankett!$AA$13,BZ80),0)</f>
        <v>0</v>
      </c>
      <c r="CA83" s="7">
        <f>IF(Avropsblankett!$B83&gt;0,Avropsblankett!$B83*IF(Avropsblankett!$D83=Avropsblankett!$AB$10,CA80),0)</f>
        <v>0</v>
      </c>
      <c r="CB83" s="7">
        <f>IF(Avropsblankett!$B83&gt;0,Avropsblankett!$B83*IF(Avropsblankett!$E83=Avropsblankett!$AC$11,CB80),0)</f>
        <v>0</v>
      </c>
      <c r="CC83" s="7">
        <f>IF(Avropsblankett!$B83&gt;0,Avropsblankett!$B83*IF(Avropsblankett!$E83=Avropsblankett!$AC$12,CC80),0)</f>
        <v>0</v>
      </c>
      <c r="CD83" s="7">
        <f>IF(Avropsblankett!$B83&gt;0,Avropsblankett!$B83*IF(Avropsblankett!$F83=Avropsblankett!$AB$10,CD80),0)</f>
        <v>0</v>
      </c>
      <c r="CE83" s="7">
        <f>IF(Avropsblankett!$B83&gt;0,Avropsblankett!$B83*IF(Avropsblankett!$F83=Avropsblankett!$AB$10,CE80),0)</f>
        <v>0</v>
      </c>
      <c r="CF83" s="16"/>
      <c r="CI83" s="3" t="str">
        <f>IF(Avropsblankett!B83&gt;0,IF($Z$202=$B$184,C83,IF($Z$202=$C$184,O83,IF($Z$202=$D$184,AA83,IF($Z$202=$E$184,AM83,IF($Z$202=$F$184,AY83,IF($Z$202=$G$184,BK83,IF($Z$202=$H$184,BW83))))))),"")</f>
        <v/>
      </c>
      <c r="CJ83" s="16" t="str">
        <f>IF(Avropsblankett!B83&gt;0,IF($Z$202=$B$184,SUM(B83,D83:L83),IF($Z$202=$C$184,SUM(N83,P83:X83),IF($Z$202=$D$184,SUM(Z83,AB83:AJ83),IF($Z$202=$E$184,SUM(AL83,AN83:AV83),IF($Z$202=$F$184,SUM(AX83,AZ83:BH83),IF($Z$202=$G$184,SUM(BJ83,BL83:BT83),IF($Z$202=$H$184,SUM(BV83,BX83:CF83)))))))),"")</f>
        <v/>
      </c>
    </row>
    <row r="84" spans="1:88" x14ac:dyDescent="0.35">
      <c r="A84" s="28" t="s">
        <v>52</v>
      </c>
      <c r="B84" s="7">
        <f>IF(Avropsblankett!$B84&gt;0,Avropsblankett!$B84*B80,0)</f>
        <v>0</v>
      </c>
      <c r="C84" s="7" t="str">
        <f>IF(Avropsblankett!$B84&gt;0,C80,"")</f>
        <v/>
      </c>
      <c r="D84" s="7">
        <f>IF(Avropsblankett!$B84&gt;0,Avropsblankett!$B84*IF(Avropsblankett!$C84=Avropsblankett!$AA$11,D80),0)</f>
        <v>0</v>
      </c>
      <c r="E84" s="7">
        <f>IF(Avropsblankett!$B84&gt;0,Avropsblankett!$B84*IF(Avropsblankett!$C84=Avropsblankett!$AA$12,E80),0)</f>
        <v>0</v>
      </c>
      <c r="F84" s="7">
        <f>IF(Avropsblankett!$B84&gt;0,Avropsblankett!$B84*IF(Avropsblankett!$C84=Avropsblankett!$AA$13,F80),0)</f>
        <v>0</v>
      </c>
      <c r="G84" s="7">
        <f>IF(Avropsblankett!$B84&gt;0,Avropsblankett!$B84*IF(Avropsblankett!$D84=Avropsblankett!$AB$10,G80),0)</f>
        <v>0</v>
      </c>
      <c r="H84" s="7">
        <f>IF(Avropsblankett!$B84&gt;0,Avropsblankett!$B84*IF(Avropsblankett!$E84=Avropsblankett!$AC$11,H80),0)</f>
        <v>0</v>
      </c>
      <c r="I84" s="7">
        <f>IF(Avropsblankett!$B84&gt;0,Avropsblankett!$B84*IF(Avropsblankett!$E84=Avropsblankett!$AC$12,I80),0)</f>
        <v>0</v>
      </c>
      <c r="J84" s="7">
        <f>IF(Avropsblankett!$B84&gt;0,Avropsblankett!$B84*IF(Avropsblankett!$F84=Avropsblankett!$AB$10,J80),0)</f>
        <v>0</v>
      </c>
      <c r="K84" s="7">
        <f>IF(Avropsblankett!$B84&gt;0,Avropsblankett!$B84*IF(Avropsblankett!$F84=Avropsblankett!$AB$10,K80),0)</f>
        <v>0</v>
      </c>
      <c r="L84" s="16"/>
      <c r="M84" s="16"/>
      <c r="N84" s="7">
        <f>IF(Avropsblankett!$B84&gt;0,Avropsblankett!$B84*N80,0)</f>
        <v>0</v>
      </c>
      <c r="O84" s="7" t="str">
        <f>IF(Avropsblankett!$B84&gt;0,O80,"")</f>
        <v/>
      </c>
      <c r="P84" s="7">
        <f>IF(Avropsblankett!$B84&gt;0,Avropsblankett!$B84*IF(Avropsblankett!$C84=Avropsblankett!$AA$11,P80),0)</f>
        <v>0</v>
      </c>
      <c r="Q84" s="7">
        <f>IF(Avropsblankett!$B84&gt;0,Avropsblankett!$B84*IF(Avropsblankett!$C84=Avropsblankett!$AA$12,Q80),0)</f>
        <v>0</v>
      </c>
      <c r="R84" s="7">
        <f>IF(Avropsblankett!$B84&gt;0,Avropsblankett!$B84*IF(Avropsblankett!$C84=Avropsblankett!$AA$13,R80),0)</f>
        <v>0</v>
      </c>
      <c r="S84" s="7">
        <f>IF(Avropsblankett!$B84&gt;0,Avropsblankett!$B84*IF(Avropsblankett!$D84=Avropsblankett!$AB$10,S80),0)</f>
        <v>0</v>
      </c>
      <c r="T84" s="7">
        <f>IF(Avropsblankett!$B84&gt;0,Avropsblankett!$B84*IF(Avropsblankett!$E84=Avropsblankett!$AC$11,T80),0)</f>
        <v>0</v>
      </c>
      <c r="U84" s="7">
        <f>IF(Avropsblankett!$B84&gt;0,Avropsblankett!$B84*IF(Avropsblankett!$E84=Avropsblankett!$AC$12,U80),0)</f>
        <v>0</v>
      </c>
      <c r="V84" s="7">
        <f>IF(Avropsblankett!$B84&gt;0,Avropsblankett!$B84*IF(Avropsblankett!$F84=Avropsblankett!$AB$10,V80),0)</f>
        <v>0</v>
      </c>
      <c r="W84" s="7">
        <f>IF(Avropsblankett!$B84&gt;0,Avropsblankett!$B84*IF(Avropsblankett!$F84=Avropsblankett!$AB$10,W80),0)</f>
        <v>0</v>
      </c>
      <c r="X84" s="16"/>
      <c r="Y84" s="16"/>
      <c r="Z84" s="7">
        <f>IF(Avropsblankett!$B84&gt;0,Avropsblankett!$B84*Z80,0)</f>
        <v>0</v>
      </c>
      <c r="AA84" s="7" t="str">
        <f>IF(Avropsblankett!$B84&gt;0,AA80,"")</f>
        <v/>
      </c>
      <c r="AB84" s="7">
        <f>IF(Avropsblankett!$B84&gt;0,Avropsblankett!$B84*IF(Avropsblankett!$C84=Avropsblankett!$AA$11,AB80),0)</f>
        <v>0</v>
      </c>
      <c r="AC84" s="7">
        <f>IF(Avropsblankett!$B84&gt;0,Avropsblankett!$B84*IF(Avropsblankett!$C84=Avropsblankett!$AA$12,AC80),0)</f>
        <v>0</v>
      </c>
      <c r="AD84" s="7">
        <f>IF(Avropsblankett!$B84&gt;0,Avropsblankett!$B84*IF(Avropsblankett!$C84=Avropsblankett!$AA$13,AD80),0)</f>
        <v>0</v>
      </c>
      <c r="AE84" s="7">
        <f>IF(Avropsblankett!$B84&gt;0,Avropsblankett!$B84*IF(Avropsblankett!$D84=Avropsblankett!$AB$10,AE80),0)</f>
        <v>0</v>
      </c>
      <c r="AF84" s="7">
        <f>IF(Avropsblankett!$B84&gt;0,Avropsblankett!$B84*IF(Avropsblankett!$E84=Avropsblankett!$AC$11,AF80),0)</f>
        <v>0</v>
      </c>
      <c r="AG84" s="7">
        <f>IF(Avropsblankett!$B84&gt;0,Avropsblankett!$B84*IF(Avropsblankett!$E84=Avropsblankett!$AC$12,AG80),0)</f>
        <v>0</v>
      </c>
      <c r="AH84" s="7">
        <f>IF(Avropsblankett!$B84&gt;0,Avropsblankett!$B84*IF(Avropsblankett!$F84=Avropsblankett!$AB$10,AH80),0)</f>
        <v>0</v>
      </c>
      <c r="AI84" s="7">
        <f>IF(Avropsblankett!$B84&gt;0,Avropsblankett!$B84*IF(Avropsblankett!$F84=Avropsblankett!$AB$10,AI80),0)</f>
        <v>0</v>
      </c>
      <c r="AJ84" s="16"/>
      <c r="AL84" s="7">
        <f>IF(Avropsblankett!$B84&gt;0,Avropsblankett!$B84*AL80,0)</f>
        <v>0</v>
      </c>
      <c r="AM84" s="7" t="str">
        <f>IF(Avropsblankett!$B84&gt;0,AM80,"")</f>
        <v/>
      </c>
      <c r="AN84" s="7">
        <f>IF(Avropsblankett!$B84&gt;0,Avropsblankett!$B84*IF(Avropsblankett!$C84=Avropsblankett!$AA$11,AN80),0)</f>
        <v>0</v>
      </c>
      <c r="AO84" s="7">
        <f>IF(Avropsblankett!$B84&gt;0,Avropsblankett!$B84*IF(Avropsblankett!$C84=Avropsblankett!$AA$12,AO80),0)</f>
        <v>0</v>
      </c>
      <c r="AP84" s="7">
        <f>IF(Avropsblankett!$B84&gt;0,Avropsblankett!$B84*IF(Avropsblankett!$C84=Avropsblankett!$AA$13,AP80),0)</f>
        <v>0</v>
      </c>
      <c r="AQ84" s="7">
        <f>IF(Avropsblankett!$B84&gt;0,Avropsblankett!$B84*IF(Avropsblankett!$D84=Avropsblankett!$AB$10,AQ80),0)</f>
        <v>0</v>
      </c>
      <c r="AR84" s="7">
        <f>IF(Avropsblankett!$B84&gt;0,Avropsblankett!$B84*IF(Avropsblankett!$E84=Avropsblankett!$AC$11,AR80),0)</f>
        <v>0</v>
      </c>
      <c r="AS84" s="7">
        <f>IF(Avropsblankett!$B84&gt;0,Avropsblankett!$B84*IF(Avropsblankett!$E84=Avropsblankett!$AC$12,AS80),0)</f>
        <v>0</v>
      </c>
      <c r="AT84" s="7">
        <f>IF(Avropsblankett!$B84&gt;0,Avropsblankett!$B84*IF(Avropsblankett!$F84=Avropsblankett!$AB$10,AT80),0)</f>
        <v>0</v>
      </c>
      <c r="AU84" s="7">
        <f>IF(Avropsblankett!$B84&gt;0,Avropsblankett!$B84*IF(Avropsblankett!$F84=Avropsblankett!$AB$10,AU80),0)</f>
        <v>0</v>
      </c>
      <c r="AV84" s="16"/>
      <c r="AW84" s="7"/>
      <c r="AX84" s="7">
        <f>IF(Avropsblankett!$B84&gt;0,Avropsblankett!$B84*AX80,0)</f>
        <v>0</v>
      </c>
      <c r="AY84" s="7" t="str">
        <f>IF(Avropsblankett!$B84&gt;0,AY80,"")</f>
        <v/>
      </c>
      <c r="AZ84" s="7">
        <f>IF(Avropsblankett!$B84&gt;0,Avropsblankett!$B84*IF(Avropsblankett!$C84=Avropsblankett!$AA$11,AZ80),0)</f>
        <v>0</v>
      </c>
      <c r="BA84" s="7">
        <f>IF(Avropsblankett!$B84&gt;0,Avropsblankett!$B84*IF(Avropsblankett!$C84=Avropsblankett!$AA$12,BA80),0)</f>
        <v>0</v>
      </c>
      <c r="BB84" s="7">
        <f>IF(Avropsblankett!$B84&gt;0,Avropsblankett!$B84*IF(Avropsblankett!$C84=Avropsblankett!$AA$13,BB80),0)</f>
        <v>0</v>
      </c>
      <c r="BC84" s="7">
        <f>IF(Avropsblankett!$B84&gt;0,Avropsblankett!$B84*IF(Avropsblankett!$D84=Avropsblankett!$AB$10,BC80),0)</f>
        <v>0</v>
      </c>
      <c r="BD84" s="7">
        <f>IF(Avropsblankett!$B84&gt;0,Avropsblankett!$B84*IF(Avropsblankett!$E84=Avropsblankett!$AC$11,BD80),0)</f>
        <v>0</v>
      </c>
      <c r="BE84" s="7">
        <f>IF(Avropsblankett!$B84&gt;0,Avropsblankett!$B84*IF(Avropsblankett!$E84=Avropsblankett!$AC$12,BE80),0)</f>
        <v>0</v>
      </c>
      <c r="BF84" s="7">
        <f>IF(Avropsblankett!$B84&gt;0,Avropsblankett!$B84*IF(Avropsblankett!$F84=Avropsblankett!$AB$10,BF80),0)</f>
        <v>0</v>
      </c>
      <c r="BG84" s="7">
        <f>IF(Avropsblankett!$B84&gt;0,Avropsblankett!$B84*IF(Avropsblankett!$F84=Avropsblankett!$AB$10,BG80),0)</f>
        <v>0</v>
      </c>
      <c r="BH84" s="16"/>
      <c r="BI84" s="7"/>
      <c r="BJ84" s="7">
        <f>IF(Avropsblankett!$B84&gt;0,Avropsblankett!$B84*BJ80,0)</f>
        <v>0</v>
      </c>
      <c r="BK84" s="7" t="str">
        <f>IF(Avropsblankett!$B84&gt;0,BK80,"")</f>
        <v/>
      </c>
      <c r="BL84" s="7">
        <f>IF(Avropsblankett!$B84&gt;0,Avropsblankett!$B84*IF(Avropsblankett!$C84=Avropsblankett!$AA$11,BL80),0)</f>
        <v>0</v>
      </c>
      <c r="BM84" s="7">
        <f>IF(Avropsblankett!$B84&gt;0,Avropsblankett!$B84*IF(Avropsblankett!$C84=Avropsblankett!$AA$12,BM80),0)</f>
        <v>0</v>
      </c>
      <c r="BN84" s="7">
        <f>IF(Avropsblankett!$B84&gt;0,Avropsblankett!$B84*IF(Avropsblankett!$C84=Avropsblankett!$AA$13,BN80),0)</f>
        <v>0</v>
      </c>
      <c r="BO84" s="7">
        <f>IF(Avropsblankett!$B84&gt;0,Avropsblankett!$B84*IF(Avropsblankett!$D84=Avropsblankett!$AB$10,BO80),0)</f>
        <v>0</v>
      </c>
      <c r="BP84" s="7">
        <f>IF(Avropsblankett!$B84&gt;0,Avropsblankett!$B84*IF(Avropsblankett!$E84=Avropsblankett!$AC$11,BP80),0)</f>
        <v>0</v>
      </c>
      <c r="BQ84" s="7">
        <f>IF(Avropsblankett!$B84&gt;0,Avropsblankett!$B84*IF(Avropsblankett!$E84=Avropsblankett!$AC$12,BQ80),0)</f>
        <v>0</v>
      </c>
      <c r="BR84" s="7">
        <f>IF(Avropsblankett!$B84&gt;0,Avropsblankett!$B84*IF(Avropsblankett!$F84=Avropsblankett!$AB$10,BR80),0)</f>
        <v>0</v>
      </c>
      <c r="BS84" s="7">
        <f>IF(Avropsblankett!$B84&gt;0,Avropsblankett!$B84*IF(Avropsblankett!$F84=Avropsblankett!$AB$10,BS80),0)</f>
        <v>0</v>
      </c>
      <c r="BT84" s="16"/>
      <c r="BU84" s="7"/>
      <c r="BV84" s="7">
        <f>IF(Avropsblankett!$B84&gt;0,Avropsblankett!$B84*BV80,0)</f>
        <v>0</v>
      </c>
      <c r="BW84" s="7" t="str">
        <f>IF(Avropsblankett!$B84&gt;0,BW80,"")</f>
        <v/>
      </c>
      <c r="BX84" s="7">
        <f>IF(Avropsblankett!$B84&gt;0,Avropsblankett!$B84*IF(Avropsblankett!$C84=Avropsblankett!$AA$11,BX80),0)</f>
        <v>0</v>
      </c>
      <c r="BY84" s="7">
        <f>IF(Avropsblankett!$B84&gt;0,Avropsblankett!$B84*IF(Avropsblankett!$C84=Avropsblankett!$AA$12,BY80),0)</f>
        <v>0</v>
      </c>
      <c r="BZ84" s="7">
        <f>IF(Avropsblankett!$B84&gt;0,Avropsblankett!$B84*IF(Avropsblankett!$C84=Avropsblankett!$AA$13,BZ80),0)</f>
        <v>0</v>
      </c>
      <c r="CA84" s="7">
        <f>IF(Avropsblankett!$B84&gt;0,Avropsblankett!$B84*IF(Avropsblankett!$D84=Avropsblankett!$AB$10,CA80),0)</f>
        <v>0</v>
      </c>
      <c r="CB84" s="7">
        <f>IF(Avropsblankett!$B84&gt;0,Avropsblankett!$B84*IF(Avropsblankett!$E84=Avropsblankett!$AC$11,CB80),0)</f>
        <v>0</v>
      </c>
      <c r="CC84" s="7">
        <f>IF(Avropsblankett!$B84&gt;0,Avropsblankett!$B84*IF(Avropsblankett!$E84=Avropsblankett!$AC$12,CC80),0)</f>
        <v>0</v>
      </c>
      <c r="CD84" s="7">
        <f>IF(Avropsblankett!$B84&gt;0,Avropsblankett!$B84*IF(Avropsblankett!$F84=Avropsblankett!$AB$10,CD80),0)</f>
        <v>0</v>
      </c>
      <c r="CE84" s="7">
        <f>IF(Avropsblankett!$B84&gt;0,Avropsblankett!$B84*IF(Avropsblankett!$F84=Avropsblankett!$AB$10,CE80),0)</f>
        <v>0</v>
      </c>
      <c r="CF84" s="16"/>
      <c r="CI84" s="3" t="str">
        <f>IF(Avropsblankett!B84&gt;0,IF($Z$202=$B$184,C84,IF($Z$202=$C$184,O84,IF($Z$202=$D$184,AA84,IF($Z$202=$E$184,AM84,IF($Z$202=$F$184,AY84,IF($Z$202=$G$184,BK84,IF($Z$202=$H$184,BW84))))))),"")</f>
        <v/>
      </c>
      <c r="CJ84" s="16" t="str">
        <f>IF(Avropsblankett!B84&gt;0,IF($Z$202=$B$184,SUM(B84,D84:L84),IF($Z$202=$C$184,SUM(N84,P84:X84),IF($Z$202=$D$184,SUM(Z84,AB84:AJ84),IF($Z$202=$E$184,SUM(AL84,AN84:AV84),IF($Z$202=$F$184,SUM(AX84,AZ84:BH84),IF($Z$202=$G$184,SUM(BJ84,BL84:BT84),IF($Z$202=$H$184,SUM(BV84,BX84:CF84)))))))),"")</f>
        <v/>
      </c>
    </row>
    <row r="85" spans="1:88" x14ac:dyDescent="0.35">
      <c r="A85" s="28"/>
      <c r="K85" s="16"/>
      <c r="L85" s="16"/>
      <c r="M85" s="16"/>
      <c r="W85" s="16"/>
      <c r="X85" s="16"/>
      <c r="Y85" s="16"/>
      <c r="AI85" s="16"/>
      <c r="AJ85" s="16"/>
      <c r="AL85" s="3"/>
      <c r="AM85" s="3"/>
      <c r="AN85" s="3"/>
      <c r="AO85" s="3"/>
      <c r="AP85" s="3"/>
      <c r="AQ85" s="3"/>
      <c r="AR85" s="3"/>
      <c r="AS85" s="3"/>
      <c r="AT85" s="3"/>
      <c r="AU85" s="16"/>
      <c r="AV85" s="16"/>
      <c r="AW85" s="3"/>
      <c r="BG85" s="16"/>
      <c r="BH85" s="16"/>
      <c r="BS85" s="16"/>
      <c r="BT85" s="16"/>
      <c r="CE85" s="16"/>
      <c r="CF85" s="16"/>
    </row>
    <row r="86" spans="1:88" ht="27" x14ac:dyDescent="0.35">
      <c r="A86" s="28" t="s">
        <v>147</v>
      </c>
      <c r="B86" s="7">
        <f>SUM(B82:B84,D82:K84)</f>
        <v>0</v>
      </c>
      <c r="C86" s="7"/>
      <c r="D86" s="7"/>
      <c r="E86" s="7"/>
      <c r="F86" s="7"/>
      <c r="G86" s="7"/>
      <c r="H86" s="7"/>
      <c r="I86" s="7"/>
      <c r="J86" s="7"/>
      <c r="K86" s="7"/>
      <c r="L86" s="16"/>
      <c r="M86" s="16"/>
      <c r="N86" s="7">
        <f>SUM(N82:N84,P82:W84)</f>
        <v>0</v>
      </c>
      <c r="O86" s="7"/>
      <c r="P86" s="7"/>
      <c r="Q86" s="7"/>
      <c r="R86" s="7"/>
      <c r="S86" s="7"/>
      <c r="T86" s="7"/>
      <c r="U86" s="7"/>
      <c r="V86" s="7"/>
      <c r="W86" s="7"/>
      <c r="X86" s="16"/>
      <c r="Y86" s="16"/>
      <c r="Z86" s="7">
        <f>SUM(Z82:Z84,AB82:AI84)</f>
        <v>0</v>
      </c>
      <c r="AA86" s="7"/>
      <c r="AB86" s="7"/>
      <c r="AC86" s="7"/>
      <c r="AD86" s="7"/>
      <c r="AE86" s="7"/>
      <c r="AF86" s="7"/>
      <c r="AG86" s="7"/>
      <c r="AH86" s="7"/>
      <c r="AI86" s="7"/>
      <c r="AJ86" s="16"/>
      <c r="AL86" s="7">
        <f>SUM(AL82:AL84,AN82:AU84)</f>
        <v>0</v>
      </c>
      <c r="AM86" s="7"/>
      <c r="AN86" s="7"/>
      <c r="AO86" s="7"/>
      <c r="AP86" s="7"/>
      <c r="AQ86" s="7"/>
      <c r="AR86" s="7"/>
      <c r="AS86" s="7"/>
      <c r="AT86" s="7"/>
      <c r="AU86" s="7"/>
      <c r="AV86" s="16"/>
      <c r="AW86" s="7"/>
      <c r="AX86" s="7">
        <f>SUM(AX82:AX84,AZ82:BG84)</f>
        <v>0</v>
      </c>
      <c r="AY86" s="7"/>
      <c r="AZ86" s="7"/>
      <c r="BA86" s="7"/>
      <c r="BB86" s="7"/>
      <c r="BC86" s="7"/>
      <c r="BD86" s="7"/>
      <c r="BE86" s="7"/>
      <c r="BF86" s="7"/>
      <c r="BG86" s="7"/>
      <c r="BH86" s="16"/>
      <c r="BI86" s="7"/>
      <c r="BJ86" s="7">
        <f>SUM(BJ82:BJ84,BL82:BS84)</f>
        <v>0</v>
      </c>
      <c r="BK86" s="7"/>
      <c r="BL86" s="7"/>
      <c r="BM86" s="7"/>
      <c r="BN86" s="7"/>
      <c r="BO86" s="7"/>
      <c r="BP86" s="7"/>
      <c r="BQ86" s="7"/>
      <c r="BR86" s="7"/>
      <c r="BS86" s="7"/>
      <c r="BT86" s="16"/>
      <c r="BU86" s="7"/>
      <c r="BV86" s="7">
        <f>SUM(BV82:BV84,BX82:CE84)</f>
        <v>0</v>
      </c>
      <c r="BW86" s="7"/>
      <c r="BX86" s="7"/>
      <c r="BY86" s="7"/>
      <c r="BZ86" s="7"/>
      <c r="CA86" s="7"/>
      <c r="CB86" s="7"/>
      <c r="CC86" s="7"/>
      <c r="CD86" s="7"/>
      <c r="CE86" s="7"/>
      <c r="CF86" s="16"/>
    </row>
    <row r="87" spans="1:88" ht="15" customHeight="1" thickBot="1" x14ac:dyDescent="0.4">
      <c r="A87" s="9"/>
      <c r="B87" s="11"/>
      <c r="C87" s="11"/>
      <c r="D87" s="11"/>
      <c r="E87" s="11"/>
      <c r="F87" s="11"/>
      <c r="G87" s="11"/>
      <c r="H87" s="11"/>
      <c r="I87" s="11"/>
      <c r="J87" s="11"/>
      <c r="K87" s="11"/>
      <c r="L87" s="16"/>
      <c r="M87" s="16"/>
      <c r="N87" s="11"/>
      <c r="O87" s="11"/>
      <c r="P87" s="11"/>
      <c r="Q87" s="11"/>
      <c r="R87" s="11"/>
      <c r="S87" s="11"/>
      <c r="T87" s="11"/>
      <c r="U87" s="11"/>
      <c r="V87" s="11"/>
      <c r="W87" s="11"/>
      <c r="X87" s="16"/>
      <c r="Y87" s="16"/>
      <c r="Z87" s="11"/>
      <c r="AA87" s="11"/>
      <c r="AB87" s="11"/>
      <c r="AC87" s="11"/>
      <c r="AD87" s="11"/>
      <c r="AE87" s="11"/>
      <c r="AF87" s="11"/>
      <c r="AG87" s="11"/>
      <c r="AH87" s="11"/>
      <c r="AI87" s="11"/>
      <c r="AJ87" s="16"/>
      <c r="AL87" s="11"/>
      <c r="AM87" s="11"/>
      <c r="AN87" s="11"/>
      <c r="AO87" s="11"/>
      <c r="AP87" s="11"/>
      <c r="AQ87" s="11"/>
      <c r="AR87" s="11"/>
      <c r="AS87" s="11"/>
      <c r="AT87" s="11"/>
      <c r="AU87" s="11"/>
      <c r="AV87" s="16"/>
      <c r="AW87" s="3"/>
      <c r="AX87" s="11"/>
      <c r="AY87" s="11"/>
      <c r="AZ87" s="11"/>
      <c r="BA87" s="11"/>
      <c r="BB87" s="11"/>
      <c r="BC87" s="11"/>
      <c r="BD87" s="11"/>
      <c r="BE87" s="11"/>
      <c r="BF87" s="11"/>
      <c r="BG87" s="11"/>
      <c r="BH87" s="16"/>
      <c r="BJ87" s="11"/>
      <c r="BK87" s="11"/>
      <c r="BL87" s="11"/>
      <c r="BM87" s="11"/>
      <c r="BN87" s="11"/>
      <c r="BO87" s="11"/>
      <c r="BP87" s="11"/>
      <c r="BQ87" s="11"/>
      <c r="BR87" s="11"/>
      <c r="BS87" s="11"/>
      <c r="BT87" s="16"/>
      <c r="BV87" s="11"/>
      <c r="BW87" s="11"/>
      <c r="BX87" s="11"/>
      <c r="BY87" s="11"/>
      <c r="BZ87" s="11"/>
      <c r="CA87" s="11"/>
      <c r="CB87" s="11"/>
      <c r="CC87" s="11"/>
      <c r="CD87" s="11"/>
      <c r="CE87" s="11"/>
      <c r="CF87" s="16"/>
    </row>
    <row r="88" spans="1:88" ht="54" x14ac:dyDescent="0.35">
      <c r="A88" s="86" t="s">
        <v>97</v>
      </c>
      <c r="B88" s="29" t="s">
        <v>10</v>
      </c>
      <c r="C88" s="29" t="s">
        <v>41</v>
      </c>
      <c r="D88" s="29" t="s">
        <v>114</v>
      </c>
      <c r="E88" s="29" t="s">
        <v>115</v>
      </c>
      <c r="F88" s="29" t="s">
        <v>116</v>
      </c>
      <c r="G88" s="29" t="s">
        <v>119</v>
      </c>
      <c r="H88" s="45" t="s">
        <v>120</v>
      </c>
      <c r="I88" s="45" t="s">
        <v>121</v>
      </c>
      <c r="J88" s="45" t="s">
        <v>130</v>
      </c>
      <c r="K88" s="16"/>
      <c r="L88" s="16"/>
      <c r="M88" s="16"/>
      <c r="N88" s="29" t="s">
        <v>10</v>
      </c>
      <c r="O88" s="29" t="s">
        <v>41</v>
      </c>
      <c r="P88" s="29" t="s">
        <v>114</v>
      </c>
      <c r="Q88" s="29" t="s">
        <v>115</v>
      </c>
      <c r="R88" s="29" t="s">
        <v>116</v>
      </c>
      <c r="S88" s="29" t="s">
        <v>119</v>
      </c>
      <c r="T88" s="45" t="s">
        <v>120</v>
      </c>
      <c r="U88" s="45" t="s">
        <v>121</v>
      </c>
      <c r="V88" s="45" t="s">
        <v>130</v>
      </c>
      <c r="W88" s="16"/>
      <c r="X88" s="16"/>
      <c r="Y88" s="16"/>
      <c r="Z88" s="29" t="s">
        <v>10</v>
      </c>
      <c r="AA88" s="29" t="s">
        <v>41</v>
      </c>
      <c r="AB88" s="29" t="s">
        <v>114</v>
      </c>
      <c r="AC88" s="29" t="s">
        <v>115</v>
      </c>
      <c r="AD88" s="29" t="s">
        <v>116</v>
      </c>
      <c r="AE88" s="29" t="s">
        <v>119</v>
      </c>
      <c r="AF88" s="45" t="s">
        <v>120</v>
      </c>
      <c r="AG88" s="45" t="s">
        <v>121</v>
      </c>
      <c r="AH88" s="45" t="s">
        <v>130</v>
      </c>
      <c r="AI88" s="16"/>
      <c r="AJ88" s="16"/>
      <c r="AL88" s="29" t="s">
        <v>10</v>
      </c>
      <c r="AM88" s="29" t="s">
        <v>41</v>
      </c>
      <c r="AN88" s="29" t="s">
        <v>114</v>
      </c>
      <c r="AO88" s="29" t="s">
        <v>115</v>
      </c>
      <c r="AP88" s="29" t="s">
        <v>116</v>
      </c>
      <c r="AQ88" s="29" t="s">
        <v>119</v>
      </c>
      <c r="AR88" s="45" t="s">
        <v>120</v>
      </c>
      <c r="AS88" s="45" t="s">
        <v>121</v>
      </c>
      <c r="AT88" s="45" t="s">
        <v>130</v>
      </c>
      <c r="AU88" s="16"/>
      <c r="AV88" s="16"/>
      <c r="AW88" s="39"/>
      <c r="AX88" s="29" t="s">
        <v>10</v>
      </c>
      <c r="AY88" s="29" t="s">
        <v>41</v>
      </c>
      <c r="AZ88" s="29" t="s">
        <v>114</v>
      </c>
      <c r="BA88" s="29" t="s">
        <v>115</v>
      </c>
      <c r="BB88" s="29" t="s">
        <v>116</v>
      </c>
      <c r="BC88" s="29" t="s">
        <v>119</v>
      </c>
      <c r="BD88" s="45" t="s">
        <v>120</v>
      </c>
      <c r="BE88" s="45" t="s">
        <v>121</v>
      </c>
      <c r="BF88" s="45" t="s">
        <v>130</v>
      </c>
      <c r="BG88" s="16"/>
      <c r="BH88" s="16"/>
      <c r="BI88" s="39"/>
      <c r="BJ88" s="29" t="s">
        <v>10</v>
      </c>
      <c r="BK88" s="29" t="s">
        <v>41</v>
      </c>
      <c r="BL88" s="29" t="s">
        <v>114</v>
      </c>
      <c r="BM88" s="29" t="s">
        <v>115</v>
      </c>
      <c r="BN88" s="29" t="s">
        <v>116</v>
      </c>
      <c r="BO88" s="29" t="s">
        <v>119</v>
      </c>
      <c r="BP88" s="45" t="s">
        <v>120</v>
      </c>
      <c r="BQ88" s="45" t="s">
        <v>121</v>
      </c>
      <c r="BR88" s="45" t="s">
        <v>130</v>
      </c>
      <c r="BS88" s="16"/>
      <c r="BT88" s="16"/>
      <c r="BU88" s="4"/>
      <c r="BV88" s="29" t="s">
        <v>10</v>
      </c>
      <c r="BW88" s="29" t="s">
        <v>41</v>
      </c>
      <c r="BX88" s="29" t="s">
        <v>114</v>
      </c>
      <c r="BY88" s="29" t="s">
        <v>115</v>
      </c>
      <c r="BZ88" s="29" t="s">
        <v>116</v>
      </c>
      <c r="CA88" s="29" t="s">
        <v>119</v>
      </c>
      <c r="CB88" s="111" t="s">
        <v>120</v>
      </c>
      <c r="CC88" s="111" t="s">
        <v>121</v>
      </c>
      <c r="CD88" s="111" t="s">
        <v>130</v>
      </c>
      <c r="CE88" s="16"/>
      <c r="CF88" s="16"/>
    </row>
    <row r="89" spans="1:88" x14ac:dyDescent="0.35">
      <c r="A89" s="2"/>
      <c r="B89" s="55">
        <v>1529</v>
      </c>
      <c r="C89" s="112" t="s">
        <v>170</v>
      </c>
      <c r="D89" s="55">
        <v>1</v>
      </c>
      <c r="E89" s="55">
        <v>1</v>
      </c>
      <c r="F89" s="55">
        <v>1</v>
      </c>
      <c r="G89" s="55">
        <v>695</v>
      </c>
      <c r="H89" s="55">
        <v>1</v>
      </c>
      <c r="I89" s="55">
        <v>1</v>
      </c>
      <c r="J89" s="55">
        <v>115</v>
      </c>
      <c r="K89" s="16"/>
      <c r="L89" s="16"/>
      <c r="M89" s="16"/>
      <c r="N89" s="55">
        <v>2101</v>
      </c>
      <c r="O89" s="114" t="s">
        <v>208</v>
      </c>
      <c r="P89" s="55">
        <v>0</v>
      </c>
      <c r="Q89" s="55">
        <v>0</v>
      </c>
      <c r="R89" s="55">
        <v>0</v>
      </c>
      <c r="S89" s="55">
        <v>700</v>
      </c>
      <c r="T89" s="55">
        <v>0</v>
      </c>
      <c r="U89" s="55">
        <v>0</v>
      </c>
      <c r="V89" s="55">
        <v>117.7</v>
      </c>
      <c r="W89" s="16"/>
      <c r="X89" s="16"/>
      <c r="Y89" s="16"/>
      <c r="Z89" s="55">
        <v>2745</v>
      </c>
      <c r="AA89" s="112" t="s">
        <v>246</v>
      </c>
      <c r="AB89" s="55">
        <v>0</v>
      </c>
      <c r="AC89" s="55">
        <v>0</v>
      </c>
      <c r="AD89" s="55">
        <v>0</v>
      </c>
      <c r="AE89" s="55">
        <v>250</v>
      </c>
      <c r="AF89" s="55">
        <v>0</v>
      </c>
      <c r="AG89" s="55">
        <v>0</v>
      </c>
      <c r="AH89" s="55">
        <v>25</v>
      </c>
      <c r="AI89" s="16"/>
      <c r="AJ89" s="16"/>
      <c r="AL89" s="55">
        <v>1672</v>
      </c>
      <c r="AM89" s="112" t="s">
        <v>281</v>
      </c>
      <c r="AN89" s="55">
        <v>30</v>
      </c>
      <c r="AO89" s="55">
        <v>40</v>
      </c>
      <c r="AP89" s="55">
        <v>50</v>
      </c>
      <c r="AQ89" s="55">
        <v>550</v>
      </c>
      <c r="AR89" s="55">
        <v>1</v>
      </c>
      <c r="AS89" s="55">
        <v>2</v>
      </c>
      <c r="AT89" s="55">
        <v>156</v>
      </c>
      <c r="AU89" s="16"/>
      <c r="AV89" s="16"/>
      <c r="AW89" s="1"/>
      <c r="AX89" s="55">
        <v>3630.0000000000005</v>
      </c>
      <c r="AY89" s="112" t="s">
        <v>315</v>
      </c>
      <c r="AZ89" s="55">
        <v>0</v>
      </c>
      <c r="BA89" s="55">
        <v>174</v>
      </c>
      <c r="BB89" s="55">
        <v>312</v>
      </c>
      <c r="BC89" s="55">
        <v>655</v>
      </c>
      <c r="BD89" s="55">
        <v>0</v>
      </c>
      <c r="BE89" s="55">
        <v>0</v>
      </c>
      <c r="BF89" s="55">
        <v>173.8</v>
      </c>
      <c r="BG89" s="16"/>
      <c r="BH89" s="16"/>
      <c r="BI89" s="1"/>
      <c r="BJ89" s="55">
        <v>2587</v>
      </c>
      <c r="BK89" s="112" t="s">
        <v>208</v>
      </c>
      <c r="BL89" s="55">
        <v>0</v>
      </c>
      <c r="BM89" s="55">
        <v>0</v>
      </c>
      <c r="BN89" s="55">
        <v>0</v>
      </c>
      <c r="BO89" s="55">
        <v>250</v>
      </c>
      <c r="BP89" s="55">
        <v>0</v>
      </c>
      <c r="BQ89" s="55">
        <v>0</v>
      </c>
      <c r="BR89" s="55">
        <v>147</v>
      </c>
      <c r="BS89" s="16"/>
      <c r="BT89" s="16"/>
      <c r="BU89" s="1"/>
      <c r="BV89" s="55">
        <v>2420</v>
      </c>
      <c r="BW89" s="112" t="s">
        <v>208</v>
      </c>
      <c r="BX89" s="55">
        <v>0</v>
      </c>
      <c r="BY89" s="55">
        <v>0</v>
      </c>
      <c r="BZ89" s="55">
        <v>0</v>
      </c>
      <c r="CA89" s="55">
        <v>495</v>
      </c>
      <c r="CB89" s="55">
        <v>0</v>
      </c>
      <c r="CC89" s="55">
        <v>0</v>
      </c>
      <c r="CD89" s="55">
        <v>61</v>
      </c>
      <c r="CE89" s="16"/>
      <c r="CF89" s="16"/>
    </row>
    <row r="90" spans="1:88" x14ac:dyDescent="0.35">
      <c r="A90" s="9"/>
      <c r="K90" s="16"/>
      <c r="L90" s="16"/>
      <c r="M90" s="16"/>
      <c r="W90" s="16"/>
      <c r="X90" s="16"/>
      <c r="Y90" s="16"/>
      <c r="AI90" s="16"/>
      <c r="AJ90" s="16"/>
      <c r="AL90" s="3"/>
      <c r="AM90" s="3"/>
      <c r="AN90" s="3"/>
      <c r="AO90" s="3"/>
      <c r="AP90" s="3"/>
      <c r="AQ90" s="3"/>
      <c r="AR90" s="3"/>
      <c r="AS90" s="3"/>
      <c r="AT90" s="3"/>
      <c r="AU90" s="16"/>
      <c r="AV90" s="16"/>
      <c r="AW90" s="1"/>
      <c r="BG90" s="16"/>
      <c r="BH90" s="16"/>
      <c r="BI90" s="1"/>
      <c r="BS90" s="16"/>
      <c r="BT90" s="16"/>
      <c r="BU90" s="1"/>
      <c r="CE90" s="16"/>
      <c r="CF90" s="16"/>
    </row>
    <row r="91" spans="1:88" x14ac:dyDescent="0.35">
      <c r="A91" s="28" t="s">
        <v>37</v>
      </c>
      <c r="B91" s="7">
        <f>IF(Avropsblankett!$B91&gt;0,Avropsblankett!$B91*B89,0)</f>
        <v>0</v>
      </c>
      <c r="C91" s="7" t="str">
        <f>IF(Avropsblankett!$B91&gt;0,C89,"")</f>
        <v/>
      </c>
      <c r="D91" s="7">
        <f>IF(Avropsblankett!$B91&gt;0,Avropsblankett!$B91*IF(Avropsblankett!$C91=Avropsblankett!$AA$11,D89),0)</f>
        <v>0</v>
      </c>
      <c r="E91" s="7">
        <f>IF(Avropsblankett!$B91&gt;0,Avropsblankett!$B91*IF(Avropsblankett!$C91=Avropsblankett!$AA$12,E89),0)</f>
        <v>0</v>
      </c>
      <c r="F91" s="7">
        <f>IF(Avropsblankett!$B91&gt;0,Avropsblankett!$B91*IF(Avropsblankett!$C91=Avropsblankett!$AA$13,F89),0)</f>
        <v>0</v>
      </c>
      <c r="G91" s="7">
        <f>IF(Avropsblankett!$B91&gt;0,Avropsblankett!$B91*IF(Avropsblankett!$D91=Avropsblankett!$AB$10,G89),0)</f>
        <v>0</v>
      </c>
      <c r="H91" s="7">
        <f>IF(Avropsblankett!$B91&gt;0,Avropsblankett!$B91*IF(Avropsblankett!$E91=Avropsblankett!$AC$11,H89),0)</f>
        <v>0</v>
      </c>
      <c r="I91" s="7">
        <f>IF(Avropsblankett!$B91&gt;0,Avropsblankett!$B91*IF(Avropsblankett!$E91=Avropsblankett!$AC$12,I89),0)</f>
        <v>0</v>
      </c>
      <c r="J91" s="7">
        <f>IF(Avropsblankett!$B91&gt;0,Avropsblankett!$B91*IF(Avropsblankett!$F91=Avropsblankett!$AB$10,J89),0)</f>
        <v>0</v>
      </c>
      <c r="K91" s="16"/>
      <c r="L91" s="16"/>
      <c r="M91" s="16"/>
      <c r="N91" s="7">
        <f>IF(Avropsblankett!$B91&gt;0,Avropsblankett!$B91*N89,0)</f>
        <v>0</v>
      </c>
      <c r="O91" s="7" t="str">
        <f>IF(Avropsblankett!$B91&gt;0,O89,"")</f>
        <v/>
      </c>
      <c r="P91" s="7">
        <f>IF(Avropsblankett!$B91&gt;0,Avropsblankett!$B91*IF(Avropsblankett!$C91=Avropsblankett!$AA$11,P89),0)</f>
        <v>0</v>
      </c>
      <c r="Q91" s="7">
        <f>IF(Avropsblankett!$B91&gt;0,Avropsblankett!$B91*IF(Avropsblankett!$C91=Avropsblankett!$AA$12,Q89),0)</f>
        <v>0</v>
      </c>
      <c r="R91" s="7">
        <f>IF(Avropsblankett!$B91&gt;0,Avropsblankett!$B91*IF(Avropsblankett!$C91=Avropsblankett!$AA$13,R89),0)</f>
        <v>0</v>
      </c>
      <c r="S91" s="7">
        <f>IF(Avropsblankett!$B91&gt;0,Avropsblankett!$B91*IF(Avropsblankett!$D91=Avropsblankett!$AB$10,S89),0)</f>
        <v>0</v>
      </c>
      <c r="T91" s="7">
        <f>IF(Avropsblankett!$B91&gt;0,Avropsblankett!$B91*IF(Avropsblankett!$E91=Avropsblankett!$AC$11,T89),0)</f>
        <v>0</v>
      </c>
      <c r="U91" s="7">
        <f>IF(Avropsblankett!$B91&gt;0,Avropsblankett!$B91*IF(Avropsblankett!$E91=Avropsblankett!$AC$12,U89),0)</f>
        <v>0</v>
      </c>
      <c r="V91" s="7">
        <f>IF(Avropsblankett!$B91&gt;0,Avropsblankett!$B91*IF(Avropsblankett!$F91=Avropsblankett!$AB$10,V89),0)</f>
        <v>0</v>
      </c>
      <c r="W91" s="16"/>
      <c r="X91" s="16"/>
      <c r="Y91" s="16"/>
      <c r="Z91" s="7">
        <f>IF(Avropsblankett!$B91&gt;0,Avropsblankett!$B91*Z89,0)</f>
        <v>0</v>
      </c>
      <c r="AA91" s="7" t="str">
        <f>IF(Avropsblankett!$B91&gt;0,AA89,"")</f>
        <v/>
      </c>
      <c r="AB91" s="7">
        <f>IF(Avropsblankett!$B91&gt;0,Avropsblankett!$B91*IF(Avropsblankett!$C91=Avropsblankett!$AA$11,AB89),0)</f>
        <v>0</v>
      </c>
      <c r="AC91" s="7">
        <f>IF(Avropsblankett!$B91&gt;0,Avropsblankett!$B91*IF(Avropsblankett!$C91=Avropsblankett!$AA$12,AC89),0)</f>
        <v>0</v>
      </c>
      <c r="AD91" s="7">
        <f>IF(Avropsblankett!$B91&gt;0,Avropsblankett!$B91*IF(Avropsblankett!$C91=Avropsblankett!$AA$13,AD89),0)</f>
        <v>0</v>
      </c>
      <c r="AE91" s="7">
        <f>IF(Avropsblankett!$B91&gt;0,Avropsblankett!$B91*IF(Avropsblankett!$D91=Avropsblankett!$AB$10,AE89),0)</f>
        <v>0</v>
      </c>
      <c r="AF91" s="7">
        <f>IF(Avropsblankett!$B91&gt;0,Avropsblankett!$B91*IF(Avropsblankett!$E91=Avropsblankett!$AC$11,AF89),0)</f>
        <v>0</v>
      </c>
      <c r="AG91" s="7">
        <f>IF(Avropsblankett!$B91&gt;0,Avropsblankett!$B91*IF(Avropsblankett!$E91=Avropsblankett!$AC$12,AG89),0)</f>
        <v>0</v>
      </c>
      <c r="AH91" s="7">
        <f>IF(Avropsblankett!$B91&gt;0,Avropsblankett!$B91*IF(Avropsblankett!$F91=Avropsblankett!$AB$10,AH89),0)</f>
        <v>0</v>
      </c>
      <c r="AI91" s="16"/>
      <c r="AJ91" s="16"/>
      <c r="AL91" s="7">
        <f>IF(Avropsblankett!$B91&gt;0,Avropsblankett!$B91*AL89,0)</f>
        <v>0</v>
      </c>
      <c r="AM91" s="7" t="str">
        <f>IF(Avropsblankett!$B91&gt;0,AM89,"")</f>
        <v/>
      </c>
      <c r="AN91" s="7">
        <f>IF(Avropsblankett!$B91&gt;0,Avropsblankett!$B91*IF(Avropsblankett!$C91=Avropsblankett!$AA$11,AN89),0)</f>
        <v>0</v>
      </c>
      <c r="AO91" s="7">
        <f>IF(Avropsblankett!$B91&gt;0,Avropsblankett!$B91*IF(Avropsblankett!$C91=Avropsblankett!$AA$12,AO89),0)</f>
        <v>0</v>
      </c>
      <c r="AP91" s="7">
        <f>IF(Avropsblankett!$B91&gt;0,Avropsblankett!$B91*IF(Avropsblankett!$C91=Avropsblankett!$AA$13,AP89),0)</f>
        <v>0</v>
      </c>
      <c r="AQ91" s="7">
        <f>IF(Avropsblankett!$B91&gt;0,Avropsblankett!$B91*IF(Avropsblankett!$D91=Avropsblankett!$AB$10,AQ89),0)</f>
        <v>0</v>
      </c>
      <c r="AR91" s="7">
        <f>IF(Avropsblankett!$B91&gt;0,Avropsblankett!$B91*IF(Avropsblankett!$E91=Avropsblankett!$AC$11,AR89),0)</f>
        <v>0</v>
      </c>
      <c r="AS91" s="7">
        <f>IF(Avropsblankett!$B91&gt;0,Avropsblankett!$B91*IF(Avropsblankett!$E91=Avropsblankett!$AC$12,AS89),0)</f>
        <v>0</v>
      </c>
      <c r="AT91" s="7">
        <f>IF(Avropsblankett!$B91&gt;0,Avropsblankett!$B91*IF(Avropsblankett!$F91=Avropsblankett!$AB$10,AT89),0)</f>
        <v>0</v>
      </c>
      <c r="AU91" s="16"/>
      <c r="AV91" s="16"/>
      <c r="AW91" s="7"/>
      <c r="AX91" s="7">
        <f>IF(Avropsblankett!$B91&gt;0,Avropsblankett!$B91*AX89,0)</f>
        <v>0</v>
      </c>
      <c r="AY91" s="7" t="str">
        <f>IF(Avropsblankett!$B91&gt;0,AY89,"")</f>
        <v/>
      </c>
      <c r="AZ91" s="7">
        <f>IF(Avropsblankett!$B91&gt;0,Avropsblankett!$B91*IF(Avropsblankett!$C91=Avropsblankett!$AA$11,AZ89),0)</f>
        <v>0</v>
      </c>
      <c r="BA91" s="7">
        <f>IF(Avropsblankett!$B91&gt;0,Avropsblankett!$B91*IF(Avropsblankett!$C91=Avropsblankett!$AA$12,BA89),0)</f>
        <v>0</v>
      </c>
      <c r="BB91" s="7">
        <f>IF(Avropsblankett!$B91&gt;0,Avropsblankett!$B91*IF(Avropsblankett!$C91=Avropsblankett!$AA$13,BB89),0)</f>
        <v>0</v>
      </c>
      <c r="BC91" s="7">
        <f>IF(Avropsblankett!$B91&gt;0,Avropsblankett!$B91*IF(Avropsblankett!$D91=Avropsblankett!$AB$10,BC89),0)</f>
        <v>0</v>
      </c>
      <c r="BD91" s="7">
        <f>IF(Avropsblankett!$B91&gt;0,Avropsblankett!$B91*IF(Avropsblankett!$E91=Avropsblankett!$AC$11,BD89),0)</f>
        <v>0</v>
      </c>
      <c r="BE91" s="7">
        <f>IF(Avropsblankett!$B91&gt;0,Avropsblankett!$B91*IF(Avropsblankett!$E91=Avropsblankett!$AC$12,BE89),0)</f>
        <v>0</v>
      </c>
      <c r="BF91" s="7">
        <f>IF(Avropsblankett!$B91&gt;0,Avropsblankett!$B91*IF(Avropsblankett!$F91=Avropsblankett!$AB$10,BF89),0)</f>
        <v>0</v>
      </c>
      <c r="BG91" s="16"/>
      <c r="BH91" s="16"/>
      <c r="BI91" s="7"/>
      <c r="BJ91" s="7">
        <f>IF(Avropsblankett!$B91&gt;0,Avropsblankett!$B91*BJ89,0)</f>
        <v>0</v>
      </c>
      <c r="BK91" s="7" t="str">
        <f>IF(Avropsblankett!$B91&gt;0,BK89,"")</f>
        <v/>
      </c>
      <c r="BL91" s="7">
        <f>IF(Avropsblankett!$B91&gt;0,Avropsblankett!$B91*IF(Avropsblankett!$C91=Avropsblankett!$AA$11,BL89),0)</f>
        <v>0</v>
      </c>
      <c r="BM91" s="7">
        <f>IF(Avropsblankett!$B91&gt;0,Avropsblankett!$B91*IF(Avropsblankett!$C91=Avropsblankett!$AA$12,BM89),0)</f>
        <v>0</v>
      </c>
      <c r="BN91" s="7">
        <f>IF(Avropsblankett!$B91&gt;0,Avropsblankett!$B91*IF(Avropsblankett!$C91=Avropsblankett!$AA$13,BN89),0)</f>
        <v>0</v>
      </c>
      <c r="BO91" s="7">
        <f>IF(Avropsblankett!$B91&gt;0,Avropsblankett!$B91*IF(Avropsblankett!$D91=Avropsblankett!$AB$10,BO89),0)</f>
        <v>0</v>
      </c>
      <c r="BP91" s="7">
        <f>IF(Avropsblankett!$B91&gt;0,Avropsblankett!$B91*IF(Avropsblankett!$E91=Avropsblankett!$AC$11,BP89),0)</f>
        <v>0</v>
      </c>
      <c r="BQ91" s="7">
        <f>IF(Avropsblankett!$B91&gt;0,Avropsblankett!$B91*IF(Avropsblankett!$E91=Avropsblankett!$AC$12,BQ89),0)</f>
        <v>0</v>
      </c>
      <c r="BR91" s="7">
        <f>IF(Avropsblankett!$B91&gt;0,Avropsblankett!$B91*IF(Avropsblankett!$F91=Avropsblankett!$AB$10,BR89),0)</f>
        <v>0</v>
      </c>
      <c r="BS91" s="16"/>
      <c r="BT91" s="16"/>
      <c r="BU91" s="7"/>
      <c r="BV91" s="7">
        <f>IF(Avropsblankett!$B91&gt;0,Avropsblankett!$B91*BV89,0)</f>
        <v>0</v>
      </c>
      <c r="BW91" s="7" t="str">
        <f>IF(Avropsblankett!$B91&gt;0,BW89,"")</f>
        <v/>
      </c>
      <c r="BX91" s="7">
        <f>IF(Avropsblankett!$B91&gt;0,Avropsblankett!$B91*IF(Avropsblankett!$C91=Avropsblankett!$AA$11,BX89),0)</f>
        <v>0</v>
      </c>
      <c r="BY91" s="7">
        <f>IF(Avropsblankett!$B91&gt;0,Avropsblankett!$B91*IF(Avropsblankett!$C91=Avropsblankett!$AA$12,BY89),0)</f>
        <v>0</v>
      </c>
      <c r="BZ91" s="7">
        <f>IF(Avropsblankett!$B91&gt;0,Avropsblankett!$B91*IF(Avropsblankett!$C91=Avropsblankett!$AA$13,BZ89),0)</f>
        <v>0</v>
      </c>
      <c r="CA91" s="7">
        <f>IF(Avropsblankett!$B91&gt;0,Avropsblankett!$B91*IF(Avropsblankett!$D91=Avropsblankett!$AB$10,CA89),0)</f>
        <v>0</v>
      </c>
      <c r="CB91" s="7">
        <f>IF(Avropsblankett!$B91&gt;0,Avropsblankett!$B91*IF(Avropsblankett!$E91=Avropsblankett!$AC$11,CB89),0)</f>
        <v>0</v>
      </c>
      <c r="CC91" s="7">
        <f>IF(Avropsblankett!$B91&gt;0,Avropsblankett!$B91*IF(Avropsblankett!$E91=Avropsblankett!$AC$12,CC89),0)</f>
        <v>0</v>
      </c>
      <c r="CD91" s="7">
        <f>IF(Avropsblankett!$B91&gt;0,Avropsblankett!$B91*IF(Avropsblankett!$F91=Avropsblankett!$AB$10,CD89),0)</f>
        <v>0</v>
      </c>
      <c r="CE91" s="16"/>
      <c r="CF91" s="16"/>
      <c r="CI91" s="3" t="str">
        <f>IF(Avropsblankett!B91&gt;0,IF($Z$202=$B$184,C91,IF($Z$202=$C$184,O91,IF($Z$202=$D$184,AA91,IF($Z$202=$E$184,AM91,IF($Z$202=$F$184,AY91,IF($Z$202=$G$184,BK91,IF($Z$202=$H$184,BW91))))))),"")</f>
        <v/>
      </c>
      <c r="CJ91" s="16" t="str">
        <f>IF(Avropsblankett!B91&gt;0,IF($Z$202=$B$184,SUM(B91,D91:L91),IF($Z$202=$C$184,SUM(N91,P91:X91),IF($Z$202=$D$184,SUM(Z91,AB91:AJ91),IF($Z$202=$E$184,SUM(AL91,AN91:AV91),IF($Z$202=$F$184,SUM(AX91,AZ91:BH91),IF($Z$202=$G$184,SUM(BJ91,BL91:BT91),IF($Z$202=$H$184,SUM(BV91,BX91:CF91)))))))),"")</f>
        <v/>
      </c>
    </row>
    <row r="92" spans="1:88" x14ac:dyDescent="0.35">
      <c r="A92" s="28" t="s">
        <v>38</v>
      </c>
      <c r="B92" s="7">
        <f>IF(Avropsblankett!$B92&gt;0,Avropsblankett!$B92*B89,0)</f>
        <v>0</v>
      </c>
      <c r="C92" s="7" t="str">
        <f>IF(Avropsblankett!$B92&gt;0,C89,"")</f>
        <v/>
      </c>
      <c r="D92" s="7">
        <f>IF(Avropsblankett!$B92&gt;0,Avropsblankett!$B92*IF(Avropsblankett!$C92=Avropsblankett!$AA$11,D89),0)</f>
        <v>0</v>
      </c>
      <c r="E92" s="7">
        <f>IF(Avropsblankett!$B92&gt;0,Avropsblankett!$B92*IF(Avropsblankett!$C92=Avropsblankett!$AA$12,E89),0)</f>
        <v>0</v>
      </c>
      <c r="F92" s="7">
        <f>IF(Avropsblankett!$B92&gt;0,Avropsblankett!$B92*IF(Avropsblankett!$C92=Avropsblankett!$AA$13,F89),0)</f>
        <v>0</v>
      </c>
      <c r="G92" s="7">
        <f>IF(Avropsblankett!$B92&gt;0,Avropsblankett!$B92*IF(Avropsblankett!$D92=Avropsblankett!$AB$10,G89),0)</f>
        <v>0</v>
      </c>
      <c r="H92" s="7">
        <f>IF(Avropsblankett!$B92&gt;0,Avropsblankett!$B92*IF(Avropsblankett!$E92=Avropsblankett!$AC$11,H89),0)</f>
        <v>0</v>
      </c>
      <c r="I92" s="7">
        <f>IF(Avropsblankett!$B92&gt;0,Avropsblankett!$B92*IF(Avropsblankett!$E92=Avropsblankett!$AC$12,I89),0)</f>
        <v>0</v>
      </c>
      <c r="J92" s="7">
        <f>IF(Avropsblankett!$B92&gt;0,Avropsblankett!$B92*IF(Avropsblankett!$F92=Avropsblankett!$AB$10,J89),0)</f>
        <v>0</v>
      </c>
      <c r="K92" s="16"/>
      <c r="L92" s="16"/>
      <c r="M92" s="16"/>
      <c r="N92" s="7">
        <f>IF(Avropsblankett!$B92&gt;0,Avropsblankett!$B92*N89,0)</f>
        <v>0</v>
      </c>
      <c r="O92" s="7" t="str">
        <f>IF(Avropsblankett!$B92&gt;0,O89,"")</f>
        <v/>
      </c>
      <c r="P92" s="7">
        <f>IF(Avropsblankett!$B92&gt;0,Avropsblankett!$B92*IF(Avropsblankett!$C92=Avropsblankett!$AA$11,P89),0)</f>
        <v>0</v>
      </c>
      <c r="Q92" s="7">
        <f>IF(Avropsblankett!$B92&gt;0,Avropsblankett!$B92*IF(Avropsblankett!$C92=Avropsblankett!$AA$12,Q89),0)</f>
        <v>0</v>
      </c>
      <c r="R92" s="7">
        <f>IF(Avropsblankett!$B92&gt;0,Avropsblankett!$B92*IF(Avropsblankett!$C92=Avropsblankett!$AA$13,R89),0)</f>
        <v>0</v>
      </c>
      <c r="S92" s="7">
        <f>IF(Avropsblankett!$B92&gt;0,Avropsblankett!$B92*IF(Avropsblankett!$D92=Avropsblankett!$AB$10,S89),0)</f>
        <v>0</v>
      </c>
      <c r="T92" s="7">
        <f>IF(Avropsblankett!$B92&gt;0,Avropsblankett!$B92*IF(Avropsblankett!$E92=Avropsblankett!$AC$11,T89),0)</f>
        <v>0</v>
      </c>
      <c r="U92" s="7">
        <f>IF(Avropsblankett!$B92&gt;0,Avropsblankett!$B92*IF(Avropsblankett!$E92=Avropsblankett!$AC$12,U89),0)</f>
        <v>0</v>
      </c>
      <c r="V92" s="7">
        <f>IF(Avropsblankett!$B92&gt;0,Avropsblankett!$B92*IF(Avropsblankett!$F92=Avropsblankett!$AB$10,V89),0)</f>
        <v>0</v>
      </c>
      <c r="W92" s="16"/>
      <c r="X92" s="16"/>
      <c r="Y92" s="16"/>
      <c r="Z92" s="7">
        <f>IF(Avropsblankett!$B92&gt;0,Avropsblankett!$B92*Z89,0)</f>
        <v>0</v>
      </c>
      <c r="AA92" s="7" t="str">
        <f>IF(Avropsblankett!$B92&gt;0,AA89,"")</f>
        <v/>
      </c>
      <c r="AB92" s="7">
        <f>IF(Avropsblankett!$B92&gt;0,Avropsblankett!$B92*IF(Avropsblankett!$C92=Avropsblankett!$AA$11,AB89),0)</f>
        <v>0</v>
      </c>
      <c r="AC92" s="7">
        <f>IF(Avropsblankett!$B92&gt;0,Avropsblankett!$B92*IF(Avropsblankett!$C92=Avropsblankett!$AA$12,AC89),0)</f>
        <v>0</v>
      </c>
      <c r="AD92" s="7">
        <f>IF(Avropsblankett!$B92&gt;0,Avropsblankett!$B92*IF(Avropsblankett!$C92=Avropsblankett!$AA$13,AD89),0)</f>
        <v>0</v>
      </c>
      <c r="AE92" s="7">
        <f>IF(Avropsblankett!$B92&gt;0,Avropsblankett!$B92*IF(Avropsblankett!$D92=Avropsblankett!$AB$10,AE89),0)</f>
        <v>0</v>
      </c>
      <c r="AF92" s="7">
        <f>IF(Avropsblankett!$B92&gt;0,Avropsblankett!$B92*IF(Avropsblankett!$E92=Avropsblankett!$AC$11,AF89),0)</f>
        <v>0</v>
      </c>
      <c r="AG92" s="7">
        <f>IF(Avropsblankett!$B92&gt;0,Avropsblankett!$B92*IF(Avropsblankett!$E92=Avropsblankett!$AC$12,AG89),0)</f>
        <v>0</v>
      </c>
      <c r="AH92" s="7">
        <f>IF(Avropsblankett!$B92&gt;0,Avropsblankett!$B92*IF(Avropsblankett!$F92=Avropsblankett!$AB$10,AH89),0)</f>
        <v>0</v>
      </c>
      <c r="AI92" s="16"/>
      <c r="AJ92" s="16"/>
      <c r="AL92" s="7">
        <f>IF(Avropsblankett!$B92&gt;0,Avropsblankett!$B92*AL89,0)</f>
        <v>0</v>
      </c>
      <c r="AM92" s="7" t="str">
        <f>IF(Avropsblankett!$B92&gt;0,AM89,"")</f>
        <v/>
      </c>
      <c r="AN92" s="7">
        <f>IF(Avropsblankett!$B92&gt;0,Avropsblankett!$B92*IF(Avropsblankett!$C92=Avropsblankett!$AA$11,AN89),0)</f>
        <v>0</v>
      </c>
      <c r="AO92" s="7">
        <f>IF(Avropsblankett!$B92&gt;0,Avropsblankett!$B92*IF(Avropsblankett!$C92=Avropsblankett!$AA$12,AO89),0)</f>
        <v>0</v>
      </c>
      <c r="AP92" s="7">
        <f>IF(Avropsblankett!$B92&gt;0,Avropsblankett!$B92*IF(Avropsblankett!$C92=Avropsblankett!$AA$13,AP89),0)</f>
        <v>0</v>
      </c>
      <c r="AQ92" s="7">
        <f>IF(Avropsblankett!$B92&gt;0,Avropsblankett!$B92*IF(Avropsblankett!$D92=Avropsblankett!$AB$10,AQ89),0)</f>
        <v>0</v>
      </c>
      <c r="AR92" s="7">
        <f>IF(Avropsblankett!$B92&gt;0,Avropsblankett!$B92*IF(Avropsblankett!$E92=Avropsblankett!$AC$11,AR89),0)</f>
        <v>0</v>
      </c>
      <c r="AS92" s="7">
        <f>IF(Avropsblankett!$B92&gt;0,Avropsblankett!$B92*IF(Avropsblankett!$E92=Avropsblankett!$AC$12,AS89),0)</f>
        <v>0</v>
      </c>
      <c r="AT92" s="7">
        <f>IF(Avropsblankett!$B92&gt;0,Avropsblankett!$B92*IF(Avropsblankett!$F92=Avropsblankett!$AB$10,AT89),0)</f>
        <v>0</v>
      </c>
      <c r="AU92" s="16"/>
      <c r="AV92" s="16"/>
      <c r="AW92" s="7"/>
      <c r="AX92" s="7">
        <f>IF(Avropsblankett!$B92&gt;0,Avropsblankett!$B92*AX89,0)</f>
        <v>0</v>
      </c>
      <c r="AY92" s="7" t="str">
        <f>IF(Avropsblankett!$B92&gt;0,AY89,"")</f>
        <v/>
      </c>
      <c r="AZ92" s="7">
        <f>IF(Avropsblankett!$B92&gt;0,Avropsblankett!$B92*IF(Avropsblankett!$C92=Avropsblankett!$AA$11,AZ89),0)</f>
        <v>0</v>
      </c>
      <c r="BA92" s="7">
        <f>IF(Avropsblankett!$B92&gt;0,Avropsblankett!$B92*IF(Avropsblankett!$C92=Avropsblankett!$AA$12,BA89),0)</f>
        <v>0</v>
      </c>
      <c r="BB92" s="7">
        <f>IF(Avropsblankett!$B92&gt;0,Avropsblankett!$B92*IF(Avropsblankett!$C92=Avropsblankett!$AA$13,BB89),0)</f>
        <v>0</v>
      </c>
      <c r="BC92" s="7">
        <f>IF(Avropsblankett!$B92&gt;0,Avropsblankett!$B92*IF(Avropsblankett!$D92=Avropsblankett!$AB$10,BC89),0)</f>
        <v>0</v>
      </c>
      <c r="BD92" s="7">
        <f>IF(Avropsblankett!$B92&gt;0,Avropsblankett!$B92*IF(Avropsblankett!$E92=Avropsblankett!$AC$11,BD89),0)</f>
        <v>0</v>
      </c>
      <c r="BE92" s="7">
        <f>IF(Avropsblankett!$B92&gt;0,Avropsblankett!$B92*IF(Avropsblankett!$E92=Avropsblankett!$AC$12,BE89),0)</f>
        <v>0</v>
      </c>
      <c r="BF92" s="7">
        <f>IF(Avropsblankett!$B92&gt;0,Avropsblankett!$B92*IF(Avropsblankett!$F92=Avropsblankett!$AB$10,BF89),0)</f>
        <v>0</v>
      </c>
      <c r="BG92" s="16"/>
      <c r="BH92" s="16"/>
      <c r="BI92" s="7"/>
      <c r="BJ92" s="7">
        <f>IF(Avropsblankett!$B92&gt;0,Avropsblankett!$B92*BJ89,0)</f>
        <v>0</v>
      </c>
      <c r="BK92" s="7" t="str">
        <f>IF(Avropsblankett!$B92&gt;0,BK89,"")</f>
        <v/>
      </c>
      <c r="BL92" s="7">
        <f>IF(Avropsblankett!$B92&gt;0,Avropsblankett!$B92*IF(Avropsblankett!$C92=Avropsblankett!$AA$11,BL89),0)</f>
        <v>0</v>
      </c>
      <c r="BM92" s="7">
        <f>IF(Avropsblankett!$B92&gt;0,Avropsblankett!$B92*IF(Avropsblankett!$C92=Avropsblankett!$AA$12,BM89),0)</f>
        <v>0</v>
      </c>
      <c r="BN92" s="7">
        <f>IF(Avropsblankett!$B92&gt;0,Avropsblankett!$B92*IF(Avropsblankett!$C92=Avropsblankett!$AA$13,BN89),0)</f>
        <v>0</v>
      </c>
      <c r="BO92" s="7">
        <f>IF(Avropsblankett!$B92&gt;0,Avropsblankett!$B92*IF(Avropsblankett!$D92=Avropsblankett!$AB$10,BO89),0)</f>
        <v>0</v>
      </c>
      <c r="BP92" s="7">
        <f>IF(Avropsblankett!$B92&gt;0,Avropsblankett!$B92*IF(Avropsblankett!$E92=Avropsblankett!$AC$11,BP89),0)</f>
        <v>0</v>
      </c>
      <c r="BQ92" s="7">
        <f>IF(Avropsblankett!$B92&gt;0,Avropsblankett!$B92*IF(Avropsblankett!$E92=Avropsblankett!$AC$12,BQ89),0)</f>
        <v>0</v>
      </c>
      <c r="BR92" s="7">
        <f>IF(Avropsblankett!$B92&gt;0,Avropsblankett!$B92*IF(Avropsblankett!$F92=Avropsblankett!$AB$10,BR89),0)</f>
        <v>0</v>
      </c>
      <c r="BS92" s="16"/>
      <c r="BT92" s="16"/>
      <c r="BU92" s="7"/>
      <c r="BV92" s="7">
        <f>IF(Avropsblankett!$B92&gt;0,Avropsblankett!$B92*BV89,0)</f>
        <v>0</v>
      </c>
      <c r="BW92" s="7" t="str">
        <f>IF(Avropsblankett!$B92&gt;0,BW89,"")</f>
        <v/>
      </c>
      <c r="BX92" s="7">
        <f>IF(Avropsblankett!$B92&gt;0,Avropsblankett!$B92*IF(Avropsblankett!$C92=Avropsblankett!$AA$11,BX89),0)</f>
        <v>0</v>
      </c>
      <c r="BY92" s="7">
        <f>IF(Avropsblankett!$B92&gt;0,Avropsblankett!$B92*IF(Avropsblankett!$C92=Avropsblankett!$AA$12,BY89),0)</f>
        <v>0</v>
      </c>
      <c r="BZ92" s="7">
        <f>IF(Avropsblankett!$B92&gt;0,Avropsblankett!$B92*IF(Avropsblankett!$C92=Avropsblankett!$AA$13,BZ89),0)</f>
        <v>0</v>
      </c>
      <c r="CA92" s="7">
        <f>IF(Avropsblankett!$B92&gt;0,Avropsblankett!$B92*IF(Avropsblankett!$D92=Avropsblankett!$AB$10,CA89),0)</f>
        <v>0</v>
      </c>
      <c r="CB92" s="7">
        <f>IF(Avropsblankett!$B92&gt;0,Avropsblankett!$B92*IF(Avropsblankett!$E92=Avropsblankett!$AC$11,CB89),0)</f>
        <v>0</v>
      </c>
      <c r="CC92" s="7">
        <f>IF(Avropsblankett!$B92&gt;0,Avropsblankett!$B92*IF(Avropsblankett!$E92=Avropsblankett!$AC$12,CC89),0)</f>
        <v>0</v>
      </c>
      <c r="CD92" s="7">
        <f>IF(Avropsblankett!$B92&gt;0,Avropsblankett!$B92*IF(Avropsblankett!$F92=Avropsblankett!$AB$10,CD89),0)</f>
        <v>0</v>
      </c>
      <c r="CE92" s="16"/>
      <c r="CF92" s="16"/>
      <c r="CI92" s="3" t="str">
        <f>IF(Avropsblankett!B92&gt;0,IF($Z$202=$B$184,C92,IF($Z$202=$C$184,O92,IF($Z$202=$D$184,AA92,IF($Z$202=$E$184,AM92,IF($Z$202=$F$184,AY92,IF($Z$202=$G$184,BK92,IF($Z$202=$H$184,BW92))))))),"")</f>
        <v/>
      </c>
      <c r="CJ92" s="16" t="str">
        <f>IF(Avropsblankett!B92&gt;0,IF($Z$202=$B$184,SUM(B92,D92:L92),IF($Z$202=$C$184,SUM(N92,P92:X92),IF($Z$202=$D$184,SUM(Z92,AB92:AJ92),IF($Z$202=$E$184,SUM(AL92,AN92:AV92),IF($Z$202=$F$184,SUM(AX92,AZ92:BH92),IF($Z$202=$G$184,SUM(BJ92,BL92:BT92),IF($Z$202=$H$184,SUM(BV92,BX92:CF92)))))))),"")</f>
        <v/>
      </c>
    </row>
    <row r="93" spans="1:88" x14ac:dyDescent="0.35">
      <c r="A93" s="28" t="s">
        <v>52</v>
      </c>
      <c r="B93" s="7">
        <f>IF(Avropsblankett!$B93&gt;0,Avropsblankett!$B93*B89,0)</f>
        <v>0</v>
      </c>
      <c r="C93" s="7" t="str">
        <f>IF(Avropsblankett!$B93&gt;0,C89,"")</f>
        <v/>
      </c>
      <c r="D93" s="7">
        <f>IF(Avropsblankett!$B93&gt;0,Avropsblankett!$B93*IF(Avropsblankett!$C93=Avropsblankett!$AA$11,D89),0)</f>
        <v>0</v>
      </c>
      <c r="E93" s="7">
        <f>IF(Avropsblankett!$B93&gt;0,Avropsblankett!$B93*IF(Avropsblankett!$C93=Avropsblankett!$AA$12,E89),0)</f>
        <v>0</v>
      </c>
      <c r="F93" s="7">
        <f>IF(Avropsblankett!$B93&gt;0,Avropsblankett!$B93*IF(Avropsblankett!$C93=Avropsblankett!$AA$13,F89),0)</f>
        <v>0</v>
      </c>
      <c r="G93" s="7">
        <f>IF(Avropsblankett!$B93&gt;0,Avropsblankett!$B93*IF(Avropsblankett!$D93=Avropsblankett!$AB$10,G89),0)</f>
        <v>0</v>
      </c>
      <c r="H93" s="7">
        <f>IF(Avropsblankett!$B93&gt;0,Avropsblankett!$B93*IF(Avropsblankett!$E93=Avropsblankett!$AC$11,H89),0)</f>
        <v>0</v>
      </c>
      <c r="I93" s="7">
        <f>IF(Avropsblankett!$B93&gt;0,Avropsblankett!$B93*IF(Avropsblankett!$E93=Avropsblankett!$AC$12,I89),0)</f>
        <v>0</v>
      </c>
      <c r="J93" s="7">
        <f>IF(Avropsblankett!$B93&gt;0,Avropsblankett!$B93*IF(Avropsblankett!$F93=Avropsblankett!$AB$10,J89),0)</f>
        <v>0</v>
      </c>
      <c r="K93" s="16"/>
      <c r="L93" s="16"/>
      <c r="M93" s="16"/>
      <c r="N93" s="7">
        <f>IF(Avropsblankett!$B93&gt;0,Avropsblankett!$B93*N89,0)</f>
        <v>0</v>
      </c>
      <c r="O93" s="7" t="str">
        <f>IF(Avropsblankett!$B93&gt;0,O89,"")</f>
        <v/>
      </c>
      <c r="P93" s="7">
        <f>IF(Avropsblankett!$B93&gt;0,Avropsblankett!$B93*IF(Avropsblankett!$C93=Avropsblankett!$AA$11,P89),0)</f>
        <v>0</v>
      </c>
      <c r="Q93" s="7">
        <f>IF(Avropsblankett!$B93&gt;0,Avropsblankett!$B93*IF(Avropsblankett!$C93=Avropsblankett!$AA$12,Q89),0)</f>
        <v>0</v>
      </c>
      <c r="R93" s="7">
        <f>IF(Avropsblankett!$B93&gt;0,Avropsblankett!$B93*IF(Avropsblankett!$C93=Avropsblankett!$AA$13,R89),0)</f>
        <v>0</v>
      </c>
      <c r="S93" s="7">
        <f>IF(Avropsblankett!$B93&gt;0,Avropsblankett!$B93*IF(Avropsblankett!$D93=Avropsblankett!$AB$10,S89),0)</f>
        <v>0</v>
      </c>
      <c r="T93" s="7">
        <f>IF(Avropsblankett!$B93&gt;0,Avropsblankett!$B93*IF(Avropsblankett!$E93=Avropsblankett!$AC$11,T89),0)</f>
        <v>0</v>
      </c>
      <c r="U93" s="7">
        <f>IF(Avropsblankett!$B93&gt;0,Avropsblankett!$B93*IF(Avropsblankett!$E93=Avropsblankett!$AC$12,U89),0)</f>
        <v>0</v>
      </c>
      <c r="V93" s="7">
        <f>IF(Avropsblankett!$B93&gt;0,Avropsblankett!$B93*IF(Avropsblankett!$F93=Avropsblankett!$AB$10,V89),0)</f>
        <v>0</v>
      </c>
      <c r="W93" s="16"/>
      <c r="X93" s="16"/>
      <c r="Y93" s="16"/>
      <c r="Z93" s="7">
        <f>IF(Avropsblankett!$B93&gt;0,Avropsblankett!$B93*Z89,0)</f>
        <v>0</v>
      </c>
      <c r="AA93" s="7" t="str">
        <f>IF(Avropsblankett!$B93&gt;0,AA89,"")</f>
        <v/>
      </c>
      <c r="AB93" s="7">
        <f>IF(Avropsblankett!$B93&gt;0,Avropsblankett!$B93*IF(Avropsblankett!$C93=Avropsblankett!$AA$11,AB89),0)</f>
        <v>0</v>
      </c>
      <c r="AC93" s="7">
        <f>IF(Avropsblankett!$B93&gt;0,Avropsblankett!$B93*IF(Avropsblankett!$C93=Avropsblankett!$AA$12,AC89),0)</f>
        <v>0</v>
      </c>
      <c r="AD93" s="7">
        <f>IF(Avropsblankett!$B93&gt;0,Avropsblankett!$B93*IF(Avropsblankett!$C93=Avropsblankett!$AA$13,AD89),0)</f>
        <v>0</v>
      </c>
      <c r="AE93" s="7">
        <f>IF(Avropsblankett!$B93&gt;0,Avropsblankett!$B93*IF(Avropsblankett!$D93=Avropsblankett!$AB$10,AE89),0)</f>
        <v>0</v>
      </c>
      <c r="AF93" s="7">
        <f>IF(Avropsblankett!$B93&gt;0,Avropsblankett!$B93*IF(Avropsblankett!$E93=Avropsblankett!$AC$11,AF89),0)</f>
        <v>0</v>
      </c>
      <c r="AG93" s="7">
        <f>IF(Avropsblankett!$B93&gt;0,Avropsblankett!$B93*IF(Avropsblankett!$E93=Avropsblankett!$AC$12,AG89),0)</f>
        <v>0</v>
      </c>
      <c r="AH93" s="7">
        <f>IF(Avropsblankett!$B93&gt;0,Avropsblankett!$B93*IF(Avropsblankett!$F93=Avropsblankett!$AB$10,AH89),0)</f>
        <v>0</v>
      </c>
      <c r="AI93" s="16"/>
      <c r="AJ93" s="16"/>
      <c r="AL93" s="7">
        <f>IF(Avropsblankett!$B93&gt;0,Avropsblankett!$B93*AL89,0)</f>
        <v>0</v>
      </c>
      <c r="AM93" s="7" t="str">
        <f>IF(Avropsblankett!$B93&gt;0,AM89,"")</f>
        <v/>
      </c>
      <c r="AN93" s="7">
        <f>IF(Avropsblankett!$B93&gt;0,Avropsblankett!$B93*IF(Avropsblankett!$C93=Avropsblankett!$AA$11,AN89),0)</f>
        <v>0</v>
      </c>
      <c r="AO93" s="7">
        <f>IF(Avropsblankett!$B93&gt;0,Avropsblankett!$B93*IF(Avropsblankett!$C93=Avropsblankett!$AA$12,AO89),0)</f>
        <v>0</v>
      </c>
      <c r="AP93" s="7">
        <f>IF(Avropsblankett!$B93&gt;0,Avropsblankett!$B93*IF(Avropsblankett!$C93=Avropsblankett!$AA$13,AP89),0)</f>
        <v>0</v>
      </c>
      <c r="AQ93" s="7">
        <f>IF(Avropsblankett!$B93&gt;0,Avropsblankett!$B93*IF(Avropsblankett!$D93=Avropsblankett!$AB$10,AQ89),0)</f>
        <v>0</v>
      </c>
      <c r="AR93" s="7">
        <f>IF(Avropsblankett!$B93&gt;0,Avropsblankett!$B93*IF(Avropsblankett!$E93=Avropsblankett!$AC$11,AR89),0)</f>
        <v>0</v>
      </c>
      <c r="AS93" s="7">
        <f>IF(Avropsblankett!$B93&gt;0,Avropsblankett!$B93*IF(Avropsblankett!$E93=Avropsblankett!$AC$12,AS89),0)</f>
        <v>0</v>
      </c>
      <c r="AT93" s="7">
        <f>IF(Avropsblankett!$B93&gt;0,Avropsblankett!$B93*IF(Avropsblankett!$F93=Avropsblankett!$AB$10,AT89),0)</f>
        <v>0</v>
      </c>
      <c r="AU93" s="16"/>
      <c r="AV93" s="16"/>
      <c r="AW93" s="7"/>
      <c r="AX93" s="7">
        <f>IF(Avropsblankett!$B93&gt;0,Avropsblankett!$B93*AX89,0)</f>
        <v>0</v>
      </c>
      <c r="AY93" s="7" t="str">
        <f>IF(Avropsblankett!$B93&gt;0,AY89,"")</f>
        <v/>
      </c>
      <c r="AZ93" s="7">
        <f>IF(Avropsblankett!$B93&gt;0,Avropsblankett!$B93*IF(Avropsblankett!$C93=Avropsblankett!$AA$11,AZ89),0)</f>
        <v>0</v>
      </c>
      <c r="BA93" s="7">
        <f>IF(Avropsblankett!$B93&gt;0,Avropsblankett!$B93*IF(Avropsblankett!$C93=Avropsblankett!$AA$12,BA89),0)</f>
        <v>0</v>
      </c>
      <c r="BB93" s="7">
        <f>IF(Avropsblankett!$B93&gt;0,Avropsblankett!$B93*IF(Avropsblankett!$C93=Avropsblankett!$AA$13,BB89),0)</f>
        <v>0</v>
      </c>
      <c r="BC93" s="7">
        <f>IF(Avropsblankett!$B93&gt;0,Avropsblankett!$B93*IF(Avropsblankett!$D93=Avropsblankett!$AB$10,BC89),0)</f>
        <v>0</v>
      </c>
      <c r="BD93" s="7">
        <f>IF(Avropsblankett!$B93&gt;0,Avropsblankett!$B93*IF(Avropsblankett!$E93=Avropsblankett!$AC$11,BD89),0)</f>
        <v>0</v>
      </c>
      <c r="BE93" s="7">
        <f>IF(Avropsblankett!$B93&gt;0,Avropsblankett!$B93*IF(Avropsblankett!$E93=Avropsblankett!$AC$12,BE89),0)</f>
        <v>0</v>
      </c>
      <c r="BF93" s="7">
        <f>IF(Avropsblankett!$B93&gt;0,Avropsblankett!$B93*IF(Avropsblankett!$F93=Avropsblankett!$AB$10,BF89),0)</f>
        <v>0</v>
      </c>
      <c r="BG93" s="16"/>
      <c r="BH93" s="16"/>
      <c r="BI93" s="7"/>
      <c r="BJ93" s="7">
        <f>IF(Avropsblankett!$B93&gt;0,Avropsblankett!$B93*BJ89,0)</f>
        <v>0</v>
      </c>
      <c r="BK93" s="7" t="str">
        <f>IF(Avropsblankett!$B93&gt;0,BK89,"")</f>
        <v/>
      </c>
      <c r="BL93" s="7">
        <f>IF(Avropsblankett!$B93&gt;0,Avropsblankett!$B93*IF(Avropsblankett!$C93=Avropsblankett!$AA$11,BL89),0)</f>
        <v>0</v>
      </c>
      <c r="BM93" s="7">
        <f>IF(Avropsblankett!$B93&gt;0,Avropsblankett!$B93*IF(Avropsblankett!$C93=Avropsblankett!$AA$12,BM89),0)</f>
        <v>0</v>
      </c>
      <c r="BN93" s="7">
        <f>IF(Avropsblankett!$B93&gt;0,Avropsblankett!$B93*IF(Avropsblankett!$C93=Avropsblankett!$AA$13,BN89),0)</f>
        <v>0</v>
      </c>
      <c r="BO93" s="7">
        <f>IF(Avropsblankett!$B93&gt;0,Avropsblankett!$B93*IF(Avropsblankett!$D93=Avropsblankett!$AB$10,BO89),0)</f>
        <v>0</v>
      </c>
      <c r="BP93" s="7">
        <f>IF(Avropsblankett!$B93&gt;0,Avropsblankett!$B93*IF(Avropsblankett!$E93=Avropsblankett!$AC$11,BP89),0)</f>
        <v>0</v>
      </c>
      <c r="BQ93" s="7">
        <f>IF(Avropsblankett!$B93&gt;0,Avropsblankett!$B93*IF(Avropsblankett!$E93=Avropsblankett!$AC$12,BQ89),0)</f>
        <v>0</v>
      </c>
      <c r="BR93" s="7">
        <f>IF(Avropsblankett!$B93&gt;0,Avropsblankett!$B93*IF(Avropsblankett!$F93=Avropsblankett!$AB$10,BR89),0)</f>
        <v>0</v>
      </c>
      <c r="BU93" s="7"/>
      <c r="BV93" s="7">
        <f>IF(Avropsblankett!$B93&gt;0,Avropsblankett!$B93*BV89,0)</f>
        <v>0</v>
      </c>
      <c r="BW93" s="7" t="str">
        <f>IF(Avropsblankett!$B93&gt;0,BW89,"")</f>
        <v/>
      </c>
      <c r="BX93" s="7">
        <f>IF(Avropsblankett!$B93&gt;0,Avropsblankett!$B93*IF(Avropsblankett!$C93=Avropsblankett!$AA$11,BX89),0)</f>
        <v>0</v>
      </c>
      <c r="BY93" s="7">
        <f>IF(Avropsblankett!$B93&gt;0,Avropsblankett!$B93*IF(Avropsblankett!$C93=Avropsblankett!$AA$12,BY89),0)</f>
        <v>0</v>
      </c>
      <c r="BZ93" s="7">
        <f>IF(Avropsblankett!$B93&gt;0,Avropsblankett!$B93*IF(Avropsblankett!$C93=Avropsblankett!$AA$13,BZ89),0)</f>
        <v>0</v>
      </c>
      <c r="CA93" s="7">
        <f>IF(Avropsblankett!$B93&gt;0,Avropsblankett!$B93*IF(Avropsblankett!$D93=Avropsblankett!$AB$10,CA89),0)</f>
        <v>0</v>
      </c>
      <c r="CB93" s="7">
        <f>IF(Avropsblankett!$B93&gt;0,Avropsblankett!$B93*IF(Avropsblankett!$E93=Avropsblankett!$AC$11,CB89),0)</f>
        <v>0</v>
      </c>
      <c r="CC93" s="7">
        <f>IF(Avropsblankett!$B93&gt;0,Avropsblankett!$B93*IF(Avropsblankett!$E93=Avropsblankett!$AC$12,CC89),0)</f>
        <v>0</v>
      </c>
      <c r="CD93" s="7">
        <f>IF(Avropsblankett!$B93&gt;0,Avropsblankett!$B93*IF(Avropsblankett!$F93=Avropsblankett!$AB$10,CD89),0)</f>
        <v>0</v>
      </c>
      <c r="CE93" s="16"/>
      <c r="CF93" s="16"/>
      <c r="CI93" s="3" t="str">
        <f>IF(Avropsblankett!B93&gt;0,IF($Z$202=$B$184,C93,IF($Z$202=$C$184,O93,IF($Z$202=$D$184,AA93,IF($Z$202=$E$184,AM93,IF($Z$202=$F$184,AY93,IF($Z$202=$G$184,BK93,IF($Z$202=$H$184,BW93))))))),"")</f>
        <v/>
      </c>
      <c r="CJ93" s="16" t="str">
        <f>IF(Avropsblankett!B93&gt;0,IF($Z$202=$B$184,SUM(B93,D93:L93),IF($Z$202=$C$184,SUM(N93,P93:X93),IF($Z$202=$D$184,SUM(Z93,AB93:AJ93),IF($Z$202=$E$184,SUM(AL93,AN93:AV93),IF($Z$202=$F$184,SUM(AX93,AZ93:BH93),IF($Z$202=$G$184,SUM(BJ93,BL93:BT93),IF($Z$202=$H$184,SUM(BV93,BX93:CF93)))))))),"")</f>
        <v/>
      </c>
    </row>
    <row r="94" spans="1:88" x14ac:dyDescent="0.35">
      <c r="A94" s="28"/>
      <c r="K94" s="16"/>
      <c r="L94" s="16"/>
      <c r="M94" s="16"/>
      <c r="W94" s="16"/>
      <c r="X94" s="16"/>
      <c r="Y94" s="16"/>
      <c r="AI94" s="16"/>
      <c r="AJ94" s="16"/>
      <c r="AL94" s="3"/>
      <c r="AM94" s="3"/>
      <c r="AN94" s="3"/>
      <c r="AO94" s="3"/>
      <c r="AP94" s="3"/>
      <c r="AQ94" s="3"/>
      <c r="AR94" s="3"/>
      <c r="AS94" s="3"/>
      <c r="AT94" s="3"/>
      <c r="AU94" s="16"/>
      <c r="AV94" s="16"/>
      <c r="AW94" s="8"/>
      <c r="BG94" s="16"/>
      <c r="BH94" s="16"/>
      <c r="BI94" s="8"/>
      <c r="BS94" s="16"/>
      <c r="BT94" s="16"/>
      <c r="BU94" s="8"/>
      <c r="CE94" s="16"/>
      <c r="CF94" s="16"/>
    </row>
    <row r="95" spans="1:88" x14ac:dyDescent="0.35">
      <c r="A95" s="28" t="s">
        <v>149</v>
      </c>
      <c r="B95" s="7">
        <f>SUM(B91:B93,D91:J93)</f>
        <v>0</v>
      </c>
      <c r="C95" s="7"/>
      <c r="D95" s="7"/>
      <c r="E95" s="7"/>
      <c r="F95" s="7"/>
      <c r="G95" s="7"/>
      <c r="H95" s="7"/>
      <c r="I95" s="7"/>
      <c r="J95" s="7"/>
      <c r="K95" s="16"/>
      <c r="L95" s="16"/>
      <c r="M95" s="16"/>
      <c r="N95" s="7">
        <f>SUM(N91:N93,P91:V93)</f>
        <v>0</v>
      </c>
      <c r="O95" s="7"/>
      <c r="P95" s="7"/>
      <c r="Q95" s="7"/>
      <c r="R95" s="7"/>
      <c r="S95" s="7"/>
      <c r="T95" s="7"/>
      <c r="U95" s="7"/>
      <c r="V95" s="7"/>
      <c r="W95" s="16"/>
      <c r="X95" s="16"/>
      <c r="Y95" s="16"/>
      <c r="Z95" s="7">
        <f>SUM(Z91:Z93,AB91:AH93)</f>
        <v>0</v>
      </c>
      <c r="AA95" s="7"/>
      <c r="AB95" s="7"/>
      <c r="AC95" s="7"/>
      <c r="AD95" s="7"/>
      <c r="AE95" s="7"/>
      <c r="AF95" s="7"/>
      <c r="AG95" s="7"/>
      <c r="AH95" s="7"/>
      <c r="AI95" s="16"/>
      <c r="AJ95" s="16"/>
      <c r="AL95" s="7">
        <f>SUM(AL91:AL93,AN91:AT93)</f>
        <v>0</v>
      </c>
      <c r="AM95" s="7"/>
      <c r="AN95" s="7"/>
      <c r="AO95" s="7"/>
      <c r="AP95" s="7"/>
      <c r="AQ95" s="7"/>
      <c r="AR95" s="7"/>
      <c r="AS95" s="7"/>
      <c r="AT95" s="7"/>
      <c r="AU95" s="16"/>
      <c r="AV95" s="16"/>
      <c r="AW95" s="8"/>
      <c r="AX95" s="7">
        <f>SUM(AX91:AX93,AZ91:BF93)</f>
        <v>0</v>
      </c>
      <c r="AY95" s="7"/>
      <c r="AZ95" s="7"/>
      <c r="BA95" s="7"/>
      <c r="BB95" s="7"/>
      <c r="BC95" s="7"/>
      <c r="BD95" s="7"/>
      <c r="BE95" s="7"/>
      <c r="BF95" s="7"/>
      <c r="BG95" s="16"/>
      <c r="BH95" s="16"/>
      <c r="BI95" s="8"/>
      <c r="BJ95" s="7">
        <f>SUM(BJ91:BJ93,BL91:BR93)</f>
        <v>0</v>
      </c>
      <c r="BK95" s="7"/>
      <c r="BL95" s="7"/>
      <c r="BM95" s="7"/>
      <c r="BN95" s="7"/>
      <c r="BO95" s="7"/>
      <c r="BP95" s="7"/>
      <c r="BQ95" s="7"/>
      <c r="BR95" s="7"/>
      <c r="BS95" s="16"/>
      <c r="BT95" s="16"/>
      <c r="BU95" s="8"/>
      <c r="BV95" s="7">
        <f>SUM(BV91:BV93,BX91:CD93)</f>
        <v>0</v>
      </c>
      <c r="BW95" s="7"/>
      <c r="BX95" s="7"/>
      <c r="BY95" s="7"/>
      <c r="BZ95" s="7"/>
      <c r="CA95" s="7"/>
      <c r="CB95" s="7"/>
      <c r="CC95" s="7"/>
      <c r="CD95" s="7"/>
      <c r="CE95" s="16"/>
      <c r="CF95" s="16"/>
    </row>
    <row r="96" spans="1:88" ht="14" thickBot="1" x14ac:dyDescent="0.4">
      <c r="A96" s="9"/>
      <c r="B96" s="11"/>
      <c r="C96" s="11"/>
      <c r="D96" s="11"/>
      <c r="E96" s="11"/>
      <c r="F96" s="11"/>
      <c r="G96" s="11"/>
      <c r="H96" s="11"/>
      <c r="I96" s="11"/>
      <c r="J96" s="11"/>
      <c r="K96" s="16"/>
      <c r="L96" s="16"/>
      <c r="M96" s="16"/>
      <c r="N96" s="11"/>
      <c r="O96" s="11"/>
      <c r="P96" s="11"/>
      <c r="Q96" s="11"/>
      <c r="R96" s="11"/>
      <c r="S96" s="11"/>
      <c r="T96" s="11"/>
      <c r="U96" s="11"/>
      <c r="V96" s="11"/>
      <c r="W96" s="16"/>
      <c r="X96" s="16"/>
      <c r="Y96" s="16"/>
      <c r="Z96" s="11"/>
      <c r="AA96" s="11"/>
      <c r="AB96" s="11"/>
      <c r="AC96" s="11"/>
      <c r="AD96" s="11"/>
      <c r="AE96" s="11"/>
      <c r="AF96" s="11"/>
      <c r="AG96" s="11"/>
      <c r="AH96" s="11"/>
      <c r="AI96" s="16"/>
      <c r="AJ96" s="16"/>
      <c r="AL96" s="11"/>
      <c r="AM96" s="11"/>
      <c r="AN96" s="11"/>
      <c r="AO96" s="11"/>
      <c r="AP96" s="11"/>
      <c r="AQ96" s="11"/>
      <c r="AR96" s="11"/>
      <c r="AS96" s="11"/>
      <c r="AT96" s="11"/>
      <c r="AU96" s="16"/>
      <c r="AV96" s="16"/>
      <c r="AW96" s="8"/>
      <c r="AX96" s="11"/>
      <c r="AY96" s="11"/>
      <c r="AZ96" s="11"/>
      <c r="BA96" s="11"/>
      <c r="BB96" s="11"/>
      <c r="BC96" s="11"/>
      <c r="BD96" s="11"/>
      <c r="BE96" s="11"/>
      <c r="BF96" s="11"/>
      <c r="BG96" s="16"/>
      <c r="BH96" s="16"/>
      <c r="BI96" s="8"/>
      <c r="BJ96" s="11"/>
      <c r="BK96" s="11"/>
      <c r="BL96" s="11"/>
      <c r="BM96" s="11"/>
      <c r="BN96" s="11"/>
      <c r="BO96" s="11"/>
      <c r="BP96" s="11"/>
      <c r="BQ96" s="11"/>
      <c r="BR96" s="11"/>
      <c r="BU96" s="8"/>
      <c r="BV96" s="11"/>
      <c r="BW96" s="11"/>
      <c r="BX96" s="11"/>
      <c r="BY96" s="11"/>
      <c r="BZ96" s="11"/>
      <c r="CA96" s="11"/>
      <c r="CB96" s="11"/>
      <c r="CC96" s="11"/>
      <c r="CD96" s="11"/>
    </row>
    <row r="97" spans="1:88" ht="54" x14ac:dyDescent="0.35">
      <c r="A97" s="86" t="s">
        <v>98</v>
      </c>
      <c r="B97" s="29" t="s">
        <v>10</v>
      </c>
      <c r="C97" s="29" t="s">
        <v>41</v>
      </c>
      <c r="D97" s="29" t="s">
        <v>114</v>
      </c>
      <c r="E97" s="29" t="s">
        <v>115</v>
      </c>
      <c r="F97" s="29" t="s">
        <v>116</v>
      </c>
      <c r="G97" s="29" t="s">
        <v>119</v>
      </c>
      <c r="H97" s="45" t="s">
        <v>120</v>
      </c>
      <c r="I97" s="45" t="s">
        <v>121</v>
      </c>
      <c r="J97" s="45" t="s">
        <v>130</v>
      </c>
      <c r="K97" s="16"/>
      <c r="L97" s="16"/>
      <c r="M97" s="16"/>
      <c r="N97" s="29" t="s">
        <v>10</v>
      </c>
      <c r="O97" s="29" t="s">
        <v>41</v>
      </c>
      <c r="P97" s="29" t="s">
        <v>114</v>
      </c>
      <c r="Q97" s="29" t="s">
        <v>115</v>
      </c>
      <c r="R97" s="29" t="s">
        <v>116</v>
      </c>
      <c r="S97" s="29" t="s">
        <v>119</v>
      </c>
      <c r="T97" s="45" t="s">
        <v>120</v>
      </c>
      <c r="U97" s="45" t="s">
        <v>121</v>
      </c>
      <c r="V97" s="45" t="s">
        <v>130</v>
      </c>
      <c r="W97" s="16"/>
      <c r="X97" s="16"/>
      <c r="Y97" s="16"/>
      <c r="Z97" s="29" t="s">
        <v>10</v>
      </c>
      <c r="AA97" s="29" t="s">
        <v>41</v>
      </c>
      <c r="AB97" s="29" t="s">
        <v>114</v>
      </c>
      <c r="AC97" s="29" t="s">
        <v>115</v>
      </c>
      <c r="AD97" s="29" t="s">
        <v>116</v>
      </c>
      <c r="AE97" s="29" t="s">
        <v>119</v>
      </c>
      <c r="AF97" s="45" t="s">
        <v>120</v>
      </c>
      <c r="AG97" s="45" t="s">
        <v>121</v>
      </c>
      <c r="AH97" s="45" t="s">
        <v>130</v>
      </c>
      <c r="AI97" s="16"/>
      <c r="AJ97" s="16"/>
      <c r="AL97" s="29" t="s">
        <v>10</v>
      </c>
      <c r="AM97" s="29" t="s">
        <v>41</v>
      </c>
      <c r="AN97" s="29" t="s">
        <v>114</v>
      </c>
      <c r="AO97" s="29" t="s">
        <v>115</v>
      </c>
      <c r="AP97" s="29" t="s">
        <v>116</v>
      </c>
      <c r="AQ97" s="29" t="s">
        <v>119</v>
      </c>
      <c r="AR97" s="45" t="s">
        <v>120</v>
      </c>
      <c r="AS97" s="45" t="s">
        <v>121</v>
      </c>
      <c r="AT97" s="45" t="s">
        <v>130</v>
      </c>
      <c r="AU97" s="16"/>
      <c r="AV97" s="16"/>
      <c r="AW97" s="39"/>
      <c r="AX97" s="29" t="s">
        <v>10</v>
      </c>
      <c r="AY97" s="29" t="s">
        <v>41</v>
      </c>
      <c r="AZ97" s="29" t="s">
        <v>114</v>
      </c>
      <c r="BA97" s="29" t="s">
        <v>115</v>
      </c>
      <c r="BB97" s="29" t="s">
        <v>116</v>
      </c>
      <c r="BC97" s="29" t="s">
        <v>119</v>
      </c>
      <c r="BD97" s="45" t="s">
        <v>120</v>
      </c>
      <c r="BE97" s="45" t="s">
        <v>121</v>
      </c>
      <c r="BF97" s="45" t="s">
        <v>130</v>
      </c>
      <c r="BG97" s="16"/>
      <c r="BH97" s="16"/>
      <c r="BI97" s="39"/>
      <c r="BJ97" s="29" t="s">
        <v>10</v>
      </c>
      <c r="BK97" s="29" t="s">
        <v>41</v>
      </c>
      <c r="BL97" s="29" t="s">
        <v>114</v>
      </c>
      <c r="BM97" s="29" t="s">
        <v>115</v>
      </c>
      <c r="BN97" s="29" t="s">
        <v>116</v>
      </c>
      <c r="BO97" s="29" t="s">
        <v>119</v>
      </c>
      <c r="BP97" s="45" t="s">
        <v>120</v>
      </c>
      <c r="BQ97" s="45" t="s">
        <v>121</v>
      </c>
      <c r="BR97" s="45" t="s">
        <v>130</v>
      </c>
      <c r="BS97" s="16"/>
      <c r="BT97" s="16"/>
      <c r="BU97" s="4"/>
      <c r="BV97" s="29" t="s">
        <v>10</v>
      </c>
      <c r="BW97" s="29" t="s">
        <v>41</v>
      </c>
      <c r="BX97" s="29" t="s">
        <v>114</v>
      </c>
      <c r="BY97" s="29" t="s">
        <v>115</v>
      </c>
      <c r="BZ97" s="29" t="s">
        <v>116</v>
      </c>
      <c r="CA97" s="29" t="s">
        <v>119</v>
      </c>
      <c r="CB97" s="45" t="s">
        <v>120</v>
      </c>
      <c r="CC97" s="45" t="s">
        <v>121</v>
      </c>
      <c r="CD97" s="45" t="s">
        <v>130</v>
      </c>
      <c r="CE97" s="16"/>
      <c r="CF97" s="16"/>
    </row>
    <row r="98" spans="1:88" x14ac:dyDescent="0.35">
      <c r="A98" s="2"/>
      <c r="B98" s="55">
        <v>2776</v>
      </c>
      <c r="C98" s="112" t="s">
        <v>385</v>
      </c>
      <c r="D98" s="55">
        <v>1</v>
      </c>
      <c r="E98" s="55">
        <v>1</v>
      </c>
      <c r="F98" s="55">
        <v>1</v>
      </c>
      <c r="G98" s="55">
        <v>695</v>
      </c>
      <c r="H98" s="55">
        <v>1</v>
      </c>
      <c r="I98" s="55">
        <v>1</v>
      </c>
      <c r="J98" s="55">
        <v>115</v>
      </c>
      <c r="K98" s="16"/>
      <c r="L98" s="16"/>
      <c r="M98" s="16"/>
      <c r="N98" s="55">
        <v>3100.9</v>
      </c>
      <c r="O98" s="114" t="s">
        <v>209</v>
      </c>
      <c r="P98" s="55">
        <v>0</v>
      </c>
      <c r="Q98" s="55">
        <v>0</v>
      </c>
      <c r="R98" s="55">
        <v>0</v>
      </c>
      <c r="S98" s="55">
        <v>700</v>
      </c>
      <c r="T98" s="55">
        <v>0</v>
      </c>
      <c r="U98" s="55">
        <v>0</v>
      </c>
      <c r="V98" s="55">
        <v>117.7</v>
      </c>
      <c r="W98" s="16"/>
      <c r="X98" s="16"/>
      <c r="Y98" s="16"/>
      <c r="Z98" s="55">
        <v>5632</v>
      </c>
      <c r="AA98" s="112" t="s">
        <v>247</v>
      </c>
      <c r="AB98" s="55">
        <v>0</v>
      </c>
      <c r="AC98" s="55">
        <v>0</v>
      </c>
      <c r="AD98" s="55">
        <v>0</v>
      </c>
      <c r="AE98" s="55">
        <v>250</v>
      </c>
      <c r="AF98" s="55">
        <v>0</v>
      </c>
      <c r="AG98" s="55">
        <v>0</v>
      </c>
      <c r="AH98" s="55">
        <v>25</v>
      </c>
      <c r="AI98" s="16"/>
      <c r="AJ98" s="16"/>
      <c r="AL98" s="55">
        <v>2030</v>
      </c>
      <c r="AM98" s="112" t="s">
        <v>208</v>
      </c>
      <c r="AN98" s="55">
        <v>0</v>
      </c>
      <c r="AO98" s="55">
        <v>0</v>
      </c>
      <c r="AP98" s="55">
        <v>0</v>
      </c>
      <c r="AQ98" s="55">
        <v>550</v>
      </c>
      <c r="AR98" s="55">
        <v>1</v>
      </c>
      <c r="AS98" s="55">
        <v>2</v>
      </c>
      <c r="AT98" s="55">
        <v>31</v>
      </c>
      <c r="AU98" s="16"/>
      <c r="AV98" s="16"/>
      <c r="AW98" s="1"/>
      <c r="AX98" s="55">
        <v>6761.7000000000007</v>
      </c>
      <c r="AY98" s="112" t="s">
        <v>316</v>
      </c>
      <c r="AZ98" s="55">
        <v>0</v>
      </c>
      <c r="BA98" s="55">
        <v>356</v>
      </c>
      <c r="BB98" s="55">
        <v>640</v>
      </c>
      <c r="BC98" s="55">
        <v>655</v>
      </c>
      <c r="BD98" s="55">
        <v>0</v>
      </c>
      <c r="BE98" s="55">
        <v>0</v>
      </c>
      <c r="BF98" s="55">
        <v>173.8</v>
      </c>
      <c r="BG98" s="16"/>
      <c r="BH98" s="16"/>
      <c r="BI98" s="1"/>
      <c r="BJ98" s="55">
        <v>3454</v>
      </c>
      <c r="BK98" s="112" t="s">
        <v>337</v>
      </c>
      <c r="BL98" s="55">
        <v>0</v>
      </c>
      <c r="BM98" s="55">
        <v>0</v>
      </c>
      <c r="BN98" s="55">
        <v>0</v>
      </c>
      <c r="BO98" s="55">
        <v>250</v>
      </c>
      <c r="BP98" s="55">
        <v>0</v>
      </c>
      <c r="BQ98" s="55">
        <v>0</v>
      </c>
      <c r="BR98" s="55">
        <v>147</v>
      </c>
      <c r="BS98" s="16"/>
      <c r="BT98" s="16"/>
      <c r="BU98" s="1"/>
      <c r="BV98" s="55">
        <v>2420</v>
      </c>
      <c r="BW98" s="112" t="s">
        <v>208</v>
      </c>
      <c r="BX98" s="55">
        <v>0</v>
      </c>
      <c r="BY98" s="55">
        <v>0</v>
      </c>
      <c r="BZ98" s="55">
        <v>0</v>
      </c>
      <c r="CA98" s="55">
        <v>495</v>
      </c>
      <c r="CB98" s="55">
        <v>0</v>
      </c>
      <c r="CC98" s="55">
        <v>0</v>
      </c>
      <c r="CD98" s="55">
        <v>61</v>
      </c>
      <c r="CE98" s="16"/>
      <c r="CF98" s="16"/>
    </row>
    <row r="99" spans="1:88" x14ac:dyDescent="0.35">
      <c r="A99" s="9"/>
      <c r="K99" s="16"/>
      <c r="L99" s="16"/>
      <c r="M99" s="16"/>
      <c r="W99" s="16"/>
      <c r="X99" s="16"/>
      <c r="Y99" s="16"/>
      <c r="AI99" s="16"/>
      <c r="AJ99" s="16"/>
      <c r="AL99" s="3"/>
      <c r="AM99" s="3"/>
      <c r="AN99" s="3"/>
      <c r="AO99" s="3"/>
      <c r="AP99" s="3"/>
      <c r="AQ99" s="3"/>
      <c r="AR99" s="3"/>
      <c r="AS99" s="3"/>
      <c r="AT99" s="3"/>
      <c r="AU99" s="16"/>
      <c r="AV99" s="16"/>
      <c r="AW99" s="1"/>
      <c r="BG99" s="16"/>
      <c r="BH99" s="16"/>
      <c r="BI99" s="1"/>
      <c r="BS99" s="16"/>
      <c r="BT99" s="16"/>
      <c r="BU99" s="1"/>
      <c r="CE99" s="16"/>
      <c r="CF99" s="16"/>
    </row>
    <row r="100" spans="1:88" x14ac:dyDescent="0.35">
      <c r="A100" s="28" t="s">
        <v>37</v>
      </c>
      <c r="B100" s="7">
        <f>IF(Avropsblankett!$B100&gt;0,Avropsblankett!$B100*B98,0)</f>
        <v>0</v>
      </c>
      <c r="C100" s="7" t="str">
        <f>IF(Avropsblankett!$B100&gt;0,C98,"")</f>
        <v/>
      </c>
      <c r="D100" s="7">
        <f>IF(Avropsblankett!$B100&gt;0,Avropsblankett!$B100*IF(Avropsblankett!$C100=Avropsblankett!$AA$11,D98),0)</f>
        <v>0</v>
      </c>
      <c r="E100" s="7">
        <f>IF(Avropsblankett!$B100&gt;0,Avropsblankett!$B100*IF(Avropsblankett!$C100=Avropsblankett!$AA$12,E98),0)</f>
        <v>0</v>
      </c>
      <c r="F100" s="7">
        <f>IF(Avropsblankett!$B100&gt;0,Avropsblankett!$B100*IF(Avropsblankett!$C100=Avropsblankett!$AA$13,F98),0)</f>
        <v>0</v>
      </c>
      <c r="G100" s="7">
        <f>IF(Avropsblankett!$B100&gt;0,Avropsblankett!$B100*IF(Avropsblankett!$D100=Avropsblankett!$AB$10,G98),0)</f>
        <v>0</v>
      </c>
      <c r="H100" s="7">
        <f>IF(Avropsblankett!$B100&gt;0,Avropsblankett!$B100*IF(Avropsblankett!$E100=Avropsblankett!$AC$11,H98),0)</f>
        <v>0</v>
      </c>
      <c r="I100" s="7">
        <f>IF(Avropsblankett!$B100&gt;0,Avropsblankett!$B100*IF(Avropsblankett!$E100=Avropsblankett!$AC$12,I98),0)</f>
        <v>0</v>
      </c>
      <c r="J100" s="7">
        <f>IF(Avropsblankett!$B100&gt;0,Avropsblankett!$B100*IF(Avropsblankett!$F100=Avropsblankett!$AB$10,J98),0)</f>
        <v>0</v>
      </c>
      <c r="K100" s="16"/>
      <c r="L100" s="16"/>
      <c r="M100" s="16"/>
      <c r="N100" s="7">
        <f>IF(Avropsblankett!$B100&gt;0,Avropsblankett!$B100*N98,0)</f>
        <v>0</v>
      </c>
      <c r="O100" s="7" t="str">
        <f>IF(Avropsblankett!$B100&gt;0,O98,"")</f>
        <v/>
      </c>
      <c r="P100" s="7">
        <f>IF(Avropsblankett!$B100&gt;0,Avropsblankett!$B100*IF(Avropsblankett!$C100=Avropsblankett!$AA$11,P98),0)</f>
        <v>0</v>
      </c>
      <c r="Q100" s="7">
        <f>IF(Avropsblankett!$B100&gt;0,Avropsblankett!$B100*IF(Avropsblankett!$C100=Avropsblankett!$AA$12,Q98),0)</f>
        <v>0</v>
      </c>
      <c r="R100" s="7">
        <f>IF(Avropsblankett!$B100&gt;0,Avropsblankett!$B100*IF(Avropsblankett!$C100=Avropsblankett!$AA$13,R98),0)</f>
        <v>0</v>
      </c>
      <c r="S100" s="7">
        <f>IF(Avropsblankett!$B100&gt;0,Avropsblankett!$B100*IF(Avropsblankett!$D100=Avropsblankett!$AB$10,S98),0)</f>
        <v>0</v>
      </c>
      <c r="T100" s="7">
        <f>IF(Avropsblankett!$B100&gt;0,Avropsblankett!$B100*IF(Avropsblankett!$E100=Avropsblankett!$AC$11,T98),0)</f>
        <v>0</v>
      </c>
      <c r="U100" s="7">
        <f>IF(Avropsblankett!$B100&gt;0,Avropsblankett!$B100*IF(Avropsblankett!$E100=Avropsblankett!$AC$12,U98),0)</f>
        <v>0</v>
      </c>
      <c r="V100" s="7">
        <f>IF(Avropsblankett!$B100&gt;0,Avropsblankett!$B100*IF(Avropsblankett!$F100=Avropsblankett!$AB$10,V98),0)</f>
        <v>0</v>
      </c>
      <c r="W100" s="16"/>
      <c r="X100" s="16"/>
      <c r="Y100" s="16"/>
      <c r="Z100" s="7">
        <f>IF(Avropsblankett!$B100&gt;0,Avropsblankett!$B100*Z98,0)</f>
        <v>0</v>
      </c>
      <c r="AA100" s="7" t="str">
        <f>IF(Avropsblankett!$B100&gt;0,AA98,"")</f>
        <v/>
      </c>
      <c r="AB100" s="7">
        <f>IF(Avropsblankett!$B100&gt;0,Avropsblankett!$B100*IF(Avropsblankett!$C100=Avropsblankett!$AA$11,AB98),0)</f>
        <v>0</v>
      </c>
      <c r="AC100" s="7">
        <f>IF(Avropsblankett!$B100&gt;0,Avropsblankett!$B100*IF(Avropsblankett!$C100=Avropsblankett!$AA$12,AC98),0)</f>
        <v>0</v>
      </c>
      <c r="AD100" s="7">
        <f>IF(Avropsblankett!$B100&gt;0,Avropsblankett!$B100*IF(Avropsblankett!$C100=Avropsblankett!$AA$13,AD98),0)</f>
        <v>0</v>
      </c>
      <c r="AE100" s="7">
        <f>IF(Avropsblankett!$B100&gt;0,Avropsblankett!$B100*IF(Avropsblankett!$D100=Avropsblankett!$AB$10,AE98),0)</f>
        <v>0</v>
      </c>
      <c r="AF100" s="7">
        <f>IF(Avropsblankett!$B100&gt;0,Avropsblankett!$B100*IF(Avropsblankett!$E100=Avropsblankett!$AC$11,AF98),0)</f>
        <v>0</v>
      </c>
      <c r="AG100" s="7">
        <f>IF(Avropsblankett!$B100&gt;0,Avropsblankett!$B100*IF(Avropsblankett!$E100=Avropsblankett!$AC$12,AG98),0)</f>
        <v>0</v>
      </c>
      <c r="AH100" s="7">
        <f>IF(Avropsblankett!$B100&gt;0,Avropsblankett!$B100*IF(Avropsblankett!$F100=Avropsblankett!$AB$10,AH98),0)</f>
        <v>0</v>
      </c>
      <c r="AI100" s="16"/>
      <c r="AJ100" s="16"/>
      <c r="AL100" s="7">
        <f>IF(Avropsblankett!$B100&gt;0,Avropsblankett!$B100*AL98,0)</f>
        <v>0</v>
      </c>
      <c r="AM100" s="7" t="str">
        <f>IF(Avropsblankett!$B100&gt;0,AM98,"")</f>
        <v/>
      </c>
      <c r="AN100" s="7">
        <f>IF(Avropsblankett!$B100&gt;0,Avropsblankett!$B100*IF(Avropsblankett!$C100=Avropsblankett!$AA$11,AN98),0)</f>
        <v>0</v>
      </c>
      <c r="AO100" s="7">
        <f>IF(Avropsblankett!$B100&gt;0,Avropsblankett!$B100*IF(Avropsblankett!$C100=Avropsblankett!$AA$12,AO98),0)</f>
        <v>0</v>
      </c>
      <c r="AP100" s="7">
        <f>IF(Avropsblankett!$B100&gt;0,Avropsblankett!$B100*IF(Avropsblankett!$C100=Avropsblankett!$AA$13,AP98),0)</f>
        <v>0</v>
      </c>
      <c r="AQ100" s="7">
        <f>IF(Avropsblankett!$B100&gt;0,Avropsblankett!$B100*IF(Avropsblankett!$D100=Avropsblankett!$AB$10,AQ98),0)</f>
        <v>0</v>
      </c>
      <c r="AR100" s="7">
        <f>IF(Avropsblankett!$B100&gt;0,Avropsblankett!$B100*IF(Avropsblankett!$E100=Avropsblankett!$AC$11,AR98),0)</f>
        <v>0</v>
      </c>
      <c r="AS100" s="7">
        <f>IF(Avropsblankett!$B100&gt;0,Avropsblankett!$B100*IF(Avropsblankett!$E100=Avropsblankett!$AC$12,AS98),0)</f>
        <v>0</v>
      </c>
      <c r="AT100" s="7">
        <f>IF(Avropsblankett!$B100&gt;0,Avropsblankett!$B100*IF(Avropsblankett!$F100=Avropsblankett!$AB$10,AT98),0)</f>
        <v>0</v>
      </c>
      <c r="AU100" s="16"/>
      <c r="AV100" s="16"/>
      <c r="AW100" s="7"/>
      <c r="AX100" s="7">
        <f>IF(Avropsblankett!$B100&gt;0,Avropsblankett!$B100*AX98,0)</f>
        <v>0</v>
      </c>
      <c r="AY100" s="7" t="str">
        <f>IF(Avropsblankett!$B100&gt;0,AY98,"")</f>
        <v/>
      </c>
      <c r="AZ100" s="7">
        <f>IF(Avropsblankett!$B100&gt;0,Avropsblankett!$B100*IF(Avropsblankett!$C100=Avropsblankett!$AA$11,AZ98),0)</f>
        <v>0</v>
      </c>
      <c r="BA100" s="7">
        <f>IF(Avropsblankett!$B100&gt;0,Avropsblankett!$B100*IF(Avropsblankett!$C100=Avropsblankett!$AA$12,BA98),0)</f>
        <v>0</v>
      </c>
      <c r="BB100" s="7">
        <f>IF(Avropsblankett!$B100&gt;0,Avropsblankett!$B100*IF(Avropsblankett!$C100=Avropsblankett!$AA$13,BB98),0)</f>
        <v>0</v>
      </c>
      <c r="BC100" s="7">
        <f>IF(Avropsblankett!$B100&gt;0,Avropsblankett!$B100*IF(Avropsblankett!$D100=Avropsblankett!$AB$10,BC98),0)</f>
        <v>0</v>
      </c>
      <c r="BD100" s="7">
        <f>IF(Avropsblankett!$B100&gt;0,Avropsblankett!$B100*IF(Avropsblankett!$E100=Avropsblankett!$AC$11,BD98),0)</f>
        <v>0</v>
      </c>
      <c r="BE100" s="7">
        <f>IF(Avropsblankett!$B100&gt;0,Avropsblankett!$B100*IF(Avropsblankett!$E100=Avropsblankett!$AC$12,BE98),0)</f>
        <v>0</v>
      </c>
      <c r="BF100" s="7">
        <f>IF(Avropsblankett!$B100&gt;0,Avropsblankett!$B100*IF(Avropsblankett!$F100=Avropsblankett!$AB$10,BF98),0)</f>
        <v>0</v>
      </c>
      <c r="BG100" s="16"/>
      <c r="BH100" s="16"/>
      <c r="BI100" s="7"/>
      <c r="BJ100" s="7">
        <f>IF(Avropsblankett!$B100&gt;0,Avropsblankett!$B100*BJ98,0)</f>
        <v>0</v>
      </c>
      <c r="BK100" s="7" t="str">
        <f>IF(Avropsblankett!$B100&gt;0,BK98,"")</f>
        <v/>
      </c>
      <c r="BL100" s="7">
        <f>IF(Avropsblankett!$B100&gt;0,Avropsblankett!$B100*IF(Avropsblankett!$C100=Avropsblankett!$AA$11,BL98),0)</f>
        <v>0</v>
      </c>
      <c r="BM100" s="7">
        <f>IF(Avropsblankett!$B100&gt;0,Avropsblankett!$B100*IF(Avropsblankett!$C100=Avropsblankett!$AA$12,BM98),0)</f>
        <v>0</v>
      </c>
      <c r="BN100" s="7">
        <f>IF(Avropsblankett!$B100&gt;0,Avropsblankett!$B100*IF(Avropsblankett!$C100=Avropsblankett!$AA$13,BN98),0)</f>
        <v>0</v>
      </c>
      <c r="BO100" s="7">
        <f>IF(Avropsblankett!$B100&gt;0,Avropsblankett!$B100*IF(Avropsblankett!$D100=Avropsblankett!$AB$10,BO98),0)</f>
        <v>0</v>
      </c>
      <c r="BP100" s="7">
        <f>IF(Avropsblankett!$B100&gt;0,Avropsblankett!$B100*IF(Avropsblankett!$E100=Avropsblankett!$AC$11,BP98),0)</f>
        <v>0</v>
      </c>
      <c r="BQ100" s="7">
        <f>IF(Avropsblankett!$B100&gt;0,Avropsblankett!$B100*IF(Avropsblankett!$E100=Avropsblankett!$AC$12,BQ98),0)</f>
        <v>0</v>
      </c>
      <c r="BR100" s="7">
        <f>IF(Avropsblankett!$B100&gt;0,Avropsblankett!$B100*IF(Avropsblankett!$F100=Avropsblankett!$AB$10,BR98),0)</f>
        <v>0</v>
      </c>
      <c r="BS100" s="16"/>
      <c r="BT100" s="16"/>
      <c r="BU100" s="7"/>
      <c r="BV100" s="7">
        <f>IF(Avropsblankett!$B100&gt;0,Avropsblankett!$B100*BV98,0)</f>
        <v>0</v>
      </c>
      <c r="BW100" s="7" t="str">
        <f>IF(Avropsblankett!$B100&gt;0,BW98,"")</f>
        <v/>
      </c>
      <c r="BX100" s="7">
        <f>IF(Avropsblankett!$B100&gt;0,Avropsblankett!$B100*IF(Avropsblankett!$C100=Avropsblankett!$AA$11,BX98),0)</f>
        <v>0</v>
      </c>
      <c r="BY100" s="7">
        <f>IF(Avropsblankett!$B100&gt;0,Avropsblankett!$B100*IF(Avropsblankett!$C100=Avropsblankett!$AA$12,BY98),0)</f>
        <v>0</v>
      </c>
      <c r="BZ100" s="7">
        <f>IF(Avropsblankett!$B100&gt;0,Avropsblankett!$B100*IF(Avropsblankett!$C100=Avropsblankett!$AA$13,BZ98),0)</f>
        <v>0</v>
      </c>
      <c r="CA100" s="7">
        <f>IF(Avropsblankett!$B100&gt;0,Avropsblankett!$B100*IF(Avropsblankett!$D100=Avropsblankett!$AB$10,CA98),0)</f>
        <v>0</v>
      </c>
      <c r="CB100" s="7">
        <f>IF(Avropsblankett!$B100&gt;0,Avropsblankett!$B100*IF(Avropsblankett!$E100=Avropsblankett!$AC$11,CB98),0)</f>
        <v>0</v>
      </c>
      <c r="CC100" s="7">
        <f>IF(Avropsblankett!$B100&gt;0,Avropsblankett!$B100*IF(Avropsblankett!$E100=Avropsblankett!$AC$12,CC98),0)</f>
        <v>0</v>
      </c>
      <c r="CD100" s="7">
        <f>IF(Avropsblankett!$B100&gt;0,Avropsblankett!$B100*IF(Avropsblankett!$F100=Avropsblankett!$AB$10,CD98),0)</f>
        <v>0</v>
      </c>
      <c r="CE100" s="16"/>
      <c r="CF100" s="16"/>
      <c r="CI100" s="3" t="str">
        <f>IF(Avropsblankett!B100&gt;0,IF($Z$202=$B$184,C100,IF($Z$202=$C$184,O100,IF($Z$202=$D$184,AA100,IF($Z$202=$E$184,AM100,IF($Z$202=$F$184,AY100,IF($Z$202=$G$184,BK100,IF($Z$202=$H$184,BW100))))))),"")</f>
        <v/>
      </c>
      <c r="CJ100" s="16" t="str">
        <f>IF(Avropsblankett!B100&gt;0,IF($Z$202=$B$184,SUM(B100,D100:L100),IF($Z$202=$C$184,SUM(N100,P100:X100),IF($Z$202=$D$184,SUM(Z100,AB100:AJ100),IF($Z$202=$E$184,SUM(AL100,AN100:AV100),IF($Z$202=$F$184,SUM(AX100,AZ100:BH100),IF($Z$202=$G$184,SUM(BJ100,BL100:BT100),IF($Z$202=$H$184,SUM(BV100,BX100:CF100)))))))),"")</f>
        <v/>
      </c>
    </row>
    <row r="101" spans="1:88" x14ac:dyDescent="0.35">
      <c r="A101" s="28" t="s">
        <v>38</v>
      </c>
      <c r="B101" s="7">
        <f>IF(Avropsblankett!$B101&gt;0,Avropsblankett!$B101*B98,0)</f>
        <v>0</v>
      </c>
      <c r="C101" s="7" t="str">
        <f>IF(Avropsblankett!$B101&gt;0,C98,"")</f>
        <v/>
      </c>
      <c r="D101" s="7">
        <f>IF(Avropsblankett!$B101&gt;0,Avropsblankett!$B101*IF(Avropsblankett!$C101=Avropsblankett!$AA$11,D98),0)</f>
        <v>0</v>
      </c>
      <c r="E101" s="7">
        <f>IF(Avropsblankett!$B101&gt;0,Avropsblankett!$B101*IF(Avropsblankett!$C101=Avropsblankett!$AA$12,E98),0)</f>
        <v>0</v>
      </c>
      <c r="F101" s="7">
        <f>IF(Avropsblankett!$B101&gt;0,Avropsblankett!$B101*IF(Avropsblankett!$C101=Avropsblankett!$AA$13,F98),0)</f>
        <v>0</v>
      </c>
      <c r="G101" s="7">
        <f>IF(Avropsblankett!$B101&gt;0,Avropsblankett!$B101*IF(Avropsblankett!$D101=Avropsblankett!$AB$10,G98),0)</f>
        <v>0</v>
      </c>
      <c r="H101" s="7">
        <f>IF(Avropsblankett!$B101&gt;0,Avropsblankett!$B101*IF(Avropsblankett!$E101=Avropsblankett!$AC$11,H98),0)</f>
        <v>0</v>
      </c>
      <c r="I101" s="7">
        <f>IF(Avropsblankett!$B101&gt;0,Avropsblankett!$B101*IF(Avropsblankett!$E101=Avropsblankett!$AC$12,I98),0)</f>
        <v>0</v>
      </c>
      <c r="J101" s="7">
        <f>IF(Avropsblankett!$B101&gt;0,Avropsblankett!$B101*IF(Avropsblankett!$F101=Avropsblankett!$AB$10,J98),0)</f>
        <v>0</v>
      </c>
      <c r="K101" s="16"/>
      <c r="L101" s="16"/>
      <c r="M101" s="16"/>
      <c r="N101" s="7">
        <f>IF(Avropsblankett!$B101&gt;0,Avropsblankett!$B101*N98,0)</f>
        <v>0</v>
      </c>
      <c r="O101" s="7" t="str">
        <f>IF(Avropsblankett!$B101&gt;0,O98,"")</f>
        <v/>
      </c>
      <c r="P101" s="7">
        <f>IF(Avropsblankett!$B101&gt;0,Avropsblankett!$B101*IF(Avropsblankett!$C101=Avropsblankett!$AA$11,P98),0)</f>
        <v>0</v>
      </c>
      <c r="Q101" s="7">
        <f>IF(Avropsblankett!$B101&gt;0,Avropsblankett!$B101*IF(Avropsblankett!$C101=Avropsblankett!$AA$12,Q98),0)</f>
        <v>0</v>
      </c>
      <c r="R101" s="7">
        <f>IF(Avropsblankett!$B101&gt;0,Avropsblankett!$B101*IF(Avropsblankett!$C101=Avropsblankett!$AA$13,R98),0)</f>
        <v>0</v>
      </c>
      <c r="S101" s="7">
        <f>IF(Avropsblankett!$B101&gt;0,Avropsblankett!$B101*IF(Avropsblankett!$D101=Avropsblankett!$AB$10,S98),0)</f>
        <v>0</v>
      </c>
      <c r="T101" s="7">
        <f>IF(Avropsblankett!$B101&gt;0,Avropsblankett!$B101*IF(Avropsblankett!$E101=Avropsblankett!$AC$11,T98),0)</f>
        <v>0</v>
      </c>
      <c r="U101" s="7">
        <f>IF(Avropsblankett!$B101&gt;0,Avropsblankett!$B101*IF(Avropsblankett!$E101=Avropsblankett!$AC$12,U98),0)</f>
        <v>0</v>
      </c>
      <c r="V101" s="7">
        <f>IF(Avropsblankett!$B101&gt;0,Avropsblankett!$B101*IF(Avropsblankett!$F101=Avropsblankett!$AB$10,V98),0)</f>
        <v>0</v>
      </c>
      <c r="W101" s="16"/>
      <c r="X101" s="16"/>
      <c r="Y101" s="16"/>
      <c r="Z101" s="7">
        <f>IF(Avropsblankett!$B101&gt;0,Avropsblankett!$B101*Z98,0)</f>
        <v>0</v>
      </c>
      <c r="AA101" s="7" t="str">
        <f>IF(Avropsblankett!$B101&gt;0,AA98,"")</f>
        <v/>
      </c>
      <c r="AB101" s="7">
        <f>IF(Avropsblankett!$B101&gt;0,Avropsblankett!$B101*IF(Avropsblankett!$C101=Avropsblankett!$AA$11,AB98),0)</f>
        <v>0</v>
      </c>
      <c r="AC101" s="7">
        <f>IF(Avropsblankett!$B101&gt;0,Avropsblankett!$B101*IF(Avropsblankett!$C101=Avropsblankett!$AA$12,AC98),0)</f>
        <v>0</v>
      </c>
      <c r="AD101" s="7">
        <f>IF(Avropsblankett!$B101&gt;0,Avropsblankett!$B101*IF(Avropsblankett!$C101=Avropsblankett!$AA$13,AD98),0)</f>
        <v>0</v>
      </c>
      <c r="AE101" s="7">
        <f>IF(Avropsblankett!$B101&gt;0,Avropsblankett!$B101*IF(Avropsblankett!$D101=Avropsblankett!$AB$10,AE98),0)</f>
        <v>0</v>
      </c>
      <c r="AF101" s="7">
        <f>IF(Avropsblankett!$B101&gt;0,Avropsblankett!$B101*IF(Avropsblankett!$E101=Avropsblankett!$AC$11,AF98),0)</f>
        <v>0</v>
      </c>
      <c r="AG101" s="7">
        <f>IF(Avropsblankett!$B101&gt;0,Avropsblankett!$B101*IF(Avropsblankett!$E101=Avropsblankett!$AC$12,AG98),0)</f>
        <v>0</v>
      </c>
      <c r="AH101" s="7">
        <f>IF(Avropsblankett!$B101&gt;0,Avropsblankett!$B101*IF(Avropsblankett!$F101=Avropsblankett!$AB$10,AH98),0)</f>
        <v>0</v>
      </c>
      <c r="AI101" s="16"/>
      <c r="AJ101" s="16"/>
      <c r="AL101" s="7">
        <f>IF(Avropsblankett!$B101&gt;0,Avropsblankett!$B101*AL98,0)</f>
        <v>0</v>
      </c>
      <c r="AM101" s="7" t="str">
        <f>IF(Avropsblankett!$B101&gt;0,AM98,"")</f>
        <v/>
      </c>
      <c r="AN101" s="7">
        <f>IF(Avropsblankett!$B101&gt;0,Avropsblankett!$B101*IF(Avropsblankett!$C101=Avropsblankett!$AA$11,AN98),0)</f>
        <v>0</v>
      </c>
      <c r="AO101" s="7">
        <f>IF(Avropsblankett!$B101&gt;0,Avropsblankett!$B101*IF(Avropsblankett!$C101=Avropsblankett!$AA$12,AO98),0)</f>
        <v>0</v>
      </c>
      <c r="AP101" s="7">
        <f>IF(Avropsblankett!$B101&gt;0,Avropsblankett!$B101*IF(Avropsblankett!$C101=Avropsblankett!$AA$13,AP98),0)</f>
        <v>0</v>
      </c>
      <c r="AQ101" s="7">
        <f>IF(Avropsblankett!$B101&gt;0,Avropsblankett!$B101*IF(Avropsblankett!$D101=Avropsblankett!$AB$10,AQ98),0)</f>
        <v>0</v>
      </c>
      <c r="AR101" s="7">
        <f>IF(Avropsblankett!$B101&gt;0,Avropsblankett!$B101*IF(Avropsblankett!$E101=Avropsblankett!$AC$11,AR98),0)</f>
        <v>0</v>
      </c>
      <c r="AS101" s="7">
        <f>IF(Avropsblankett!$B101&gt;0,Avropsblankett!$B101*IF(Avropsblankett!$E101=Avropsblankett!$AC$12,AS98),0)</f>
        <v>0</v>
      </c>
      <c r="AT101" s="7">
        <f>IF(Avropsblankett!$B101&gt;0,Avropsblankett!$B101*IF(Avropsblankett!$F101=Avropsblankett!$AB$10,AT98),0)</f>
        <v>0</v>
      </c>
      <c r="AU101" s="16"/>
      <c r="AV101" s="16"/>
      <c r="AW101" s="7"/>
      <c r="AX101" s="7">
        <f>IF(Avropsblankett!$B101&gt;0,Avropsblankett!$B101*AX98,0)</f>
        <v>0</v>
      </c>
      <c r="AY101" s="7" t="str">
        <f>IF(Avropsblankett!$B101&gt;0,AY98,"")</f>
        <v/>
      </c>
      <c r="AZ101" s="7">
        <f>IF(Avropsblankett!$B101&gt;0,Avropsblankett!$B101*IF(Avropsblankett!$C101=Avropsblankett!$AA$11,AZ98),0)</f>
        <v>0</v>
      </c>
      <c r="BA101" s="7">
        <f>IF(Avropsblankett!$B101&gt;0,Avropsblankett!$B101*IF(Avropsblankett!$C101=Avropsblankett!$AA$12,BA98),0)</f>
        <v>0</v>
      </c>
      <c r="BB101" s="7">
        <f>IF(Avropsblankett!$B101&gt;0,Avropsblankett!$B101*IF(Avropsblankett!$C101=Avropsblankett!$AA$13,BB98),0)</f>
        <v>0</v>
      </c>
      <c r="BC101" s="7">
        <f>IF(Avropsblankett!$B101&gt;0,Avropsblankett!$B101*IF(Avropsblankett!$D101=Avropsblankett!$AB$10,BC98),0)</f>
        <v>0</v>
      </c>
      <c r="BD101" s="7">
        <f>IF(Avropsblankett!$B101&gt;0,Avropsblankett!$B101*IF(Avropsblankett!$E101=Avropsblankett!$AC$11,BD98),0)</f>
        <v>0</v>
      </c>
      <c r="BE101" s="7">
        <f>IF(Avropsblankett!$B101&gt;0,Avropsblankett!$B101*IF(Avropsblankett!$E101=Avropsblankett!$AC$12,BE98),0)</f>
        <v>0</v>
      </c>
      <c r="BF101" s="7">
        <f>IF(Avropsblankett!$B101&gt;0,Avropsblankett!$B101*IF(Avropsblankett!$F101=Avropsblankett!$AB$10,BF98),0)</f>
        <v>0</v>
      </c>
      <c r="BG101" s="16"/>
      <c r="BH101" s="16"/>
      <c r="BI101" s="7"/>
      <c r="BJ101" s="7">
        <f>IF(Avropsblankett!$B101&gt;0,Avropsblankett!$B101*BJ98,0)</f>
        <v>0</v>
      </c>
      <c r="BK101" s="7" t="str">
        <f>IF(Avropsblankett!$B101&gt;0,BK98,"")</f>
        <v/>
      </c>
      <c r="BL101" s="7">
        <f>IF(Avropsblankett!$B101&gt;0,Avropsblankett!$B101*IF(Avropsblankett!$C101=Avropsblankett!$AA$11,BL98),0)</f>
        <v>0</v>
      </c>
      <c r="BM101" s="7">
        <f>IF(Avropsblankett!$B101&gt;0,Avropsblankett!$B101*IF(Avropsblankett!$C101=Avropsblankett!$AA$12,BM98),0)</f>
        <v>0</v>
      </c>
      <c r="BN101" s="7">
        <f>IF(Avropsblankett!$B101&gt;0,Avropsblankett!$B101*IF(Avropsblankett!$C101=Avropsblankett!$AA$13,BN98),0)</f>
        <v>0</v>
      </c>
      <c r="BO101" s="7">
        <f>IF(Avropsblankett!$B101&gt;0,Avropsblankett!$B101*IF(Avropsblankett!$D101=Avropsblankett!$AB$10,BO98),0)</f>
        <v>0</v>
      </c>
      <c r="BP101" s="7">
        <f>IF(Avropsblankett!$B101&gt;0,Avropsblankett!$B101*IF(Avropsblankett!$E101=Avropsblankett!$AC$11,BP98),0)</f>
        <v>0</v>
      </c>
      <c r="BQ101" s="7">
        <f>IF(Avropsblankett!$B101&gt;0,Avropsblankett!$B101*IF(Avropsblankett!$E101=Avropsblankett!$AC$12,BQ98),0)</f>
        <v>0</v>
      </c>
      <c r="BR101" s="7">
        <f>IF(Avropsblankett!$B101&gt;0,Avropsblankett!$B101*IF(Avropsblankett!$F101=Avropsblankett!$AB$10,BR98),0)</f>
        <v>0</v>
      </c>
      <c r="BS101" s="16"/>
      <c r="BT101" s="16"/>
      <c r="BU101" s="7"/>
      <c r="BV101" s="7">
        <f>IF(Avropsblankett!$B101&gt;0,Avropsblankett!$B101*BV98,0)</f>
        <v>0</v>
      </c>
      <c r="BW101" s="7" t="str">
        <f>IF(Avropsblankett!$B101&gt;0,BW98,"")</f>
        <v/>
      </c>
      <c r="BX101" s="7">
        <f>IF(Avropsblankett!$B101&gt;0,Avropsblankett!$B101*IF(Avropsblankett!$C101=Avropsblankett!$AA$11,BX98),0)</f>
        <v>0</v>
      </c>
      <c r="BY101" s="7">
        <f>IF(Avropsblankett!$B101&gt;0,Avropsblankett!$B101*IF(Avropsblankett!$C101=Avropsblankett!$AA$12,BY98),0)</f>
        <v>0</v>
      </c>
      <c r="BZ101" s="7">
        <f>IF(Avropsblankett!$B101&gt;0,Avropsblankett!$B101*IF(Avropsblankett!$C101=Avropsblankett!$AA$13,BZ98),0)</f>
        <v>0</v>
      </c>
      <c r="CA101" s="7">
        <f>IF(Avropsblankett!$B101&gt;0,Avropsblankett!$B101*IF(Avropsblankett!$D101=Avropsblankett!$AB$10,CA98),0)</f>
        <v>0</v>
      </c>
      <c r="CB101" s="7">
        <f>IF(Avropsblankett!$B101&gt;0,Avropsblankett!$B101*IF(Avropsblankett!$E101=Avropsblankett!$AC$11,CB98),0)</f>
        <v>0</v>
      </c>
      <c r="CC101" s="7">
        <f>IF(Avropsblankett!$B101&gt;0,Avropsblankett!$B101*IF(Avropsblankett!$E101=Avropsblankett!$AC$12,CC98),0)</f>
        <v>0</v>
      </c>
      <c r="CD101" s="7">
        <f>IF(Avropsblankett!$B101&gt;0,Avropsblankett!$B101*IF(Avropsblankett!$F101=Avropsblankett!$AB$10,CD98),0)</f>
        <v>0</v>
      </c>
      <c r="CE101" s="16"/>
      <c r="CF101" s="16"/>
      <c r="CI101" s="3" t="str">
        <f>IF(Avropsblankett!B101&gt;0,IF($Z$202=$B$184,C101,IF($Z$202=$C$184,O101,IF($Z$202=$D$184,AA101,IF($Z$202=$E$184,AM101,IF($Z$202=$F$184,AY101,IF($Z$202=$G$184,BK101,IF($Z$202=$H$184,BW101))))))),"")</f>
        <v/>
      </c>
      <c r="CJ101" s="16" t="str">
        <f>IF(Avropsblankett!B101&gt;0,IF($Z$202=$B$184,SUM(B101,D101:L101),IF($Z$202=$C$184,SUM(N101,P101:X101),IF($Z$202=$D$184,SUM(Z101,AB101:AJ101),IF($Z$202=$E$184,SUM(AL101,AN101:AV101),IF($Z$202=$F$184,SUM(AX101,AZ101:BH101),IF($Z$202=$G$184,SUM(BJ101,BL101:BT101),IF($Z$202=$H$184,SUM(BV101,BX101:CF101)))))))),"")</f>
        <v/>
      </c>
    </row>
    <row r="102" spans="1:88" x14ac:dyDescent="0.35">
      <c r="A102" s="28" t="s">
        <v>52</v>
      </c>
      <c r="B102" s="7">
        <f>IF(Avropsblankett!$B102&gt;0,Avropsblankett!$B102*B98,0)</f>
        <v>0</v>
      </c>
      <c r="C102" s="7" t="str">
        <f>IF(Avropsblankett!$B102&gt;0,C98,"")</f>
        <v/>
      </c>
      <c r="D102" s="7">
        <f>IF(Avropsblankett!$B102&gt;0,Avropsblankett!$B102*IF(Avropsblankett!$C102=Avropsblankett!$AA$11,D98),0)</f>
        <v>0</v>
      </c>
      <c r="E102" s="7">
        <f>IF(Avropsblankett!$B102&gt;0,Avropsblankett!$B102*IF(Avropsblankett!$C102=Avropsblankett!$AA$12,E98),0)</f>
        <v>0</v>
      </c>
      <c r="F102" s="7">
        <f>IF(Avropsblankett!$B102&gt;0,Avropsblankett!$B102*IF(Avropsblankett!$C102=Avropsblankett!$AA$13,F98),0)</f>
        <v>0</v>
      </c>
      <c r="G102" s="7">
        <f>IF(Avropsblankett!$B102&gt;0,Avropsblankett!$B102*IF(Avropsblankett!$D102=Avropsblankett!$AB$10,G98),0)</f>
        <v>0</v>
      </c>
      <c r="H102" s="7">
        <f>IF(Avropsblankett!$B102&gt;0,Avropsblankett!$B102*IF(Avropsblankett!$E102=Avropsblankett!$AC$11,H98),0)</f>
        <v>0</v>
      </c>
      <c r="I102" s="7">
        <f>IF(Avropsblankett!$B102&gt;0,Avropsblankett!$B102*IF(Avropsblankett!$E102=Avropsblankett!$AC$12,I98),0)</f>
        <v>0</v>
      </c>
      <c r="J102" s="7">
        <f>IF(Avropsblankett!$B102&gt;0,Avropsblankett!$B102*IF(Avropsblankett!$F102=Avropsblankett!$AB$10,J98),0)</f>
        <v>0</v>
      </c>
      <c r="K102" s="16"/>
      <c r="L102" s="16"/>
      <c r="M102" s="16"/>
      <c r="N102" s="7">
        <f>IF(Avropsblankett!$B102&gt;0,Avropsblankett!$B102*N98,0)</f>
        <v>0</v>
      </c>
      <c r="O102" s="7" t="str">
        <f>IF(Avropsblankett!$B102&gt;0,O98,"")</f>
        <v/>
      </c>
      <c r="P102" s="7">
        <f>IF(Avropsblankett!$B102&gt;0,Avropsblankett!$B102*IF(Avropsblankett!$C102=Avropsblankett!$AA$11,P98),0)</f>
        <v>0</v>
      </c>
      <c r="Q102" s="7">
        <f>IF(Avropsblankett!$B102&gt;0,Avropsblankett!$B102*IF(Avropsblankett!$C102=Avropsblankett!$AA$12,Q98),0)</f>
        <v>0</v>
      </c>
      <c r="R102" s="7">
        <f>IF(Avropsblankett!$B102&gt;0,Avropsblankett!$B102*IF(Avropsblankett!$C102=Avropsblankett!$AA$13,R98),0)</f>
        <v>0</v>
      </c>
      <c r="S102" s="7">
        <f>IF(Avropsblankett!$B102&gt;0,Avropsblankett!$B102*IF(Avropsblankett!$D102=Avropsblankett!$AB$10,S98),0)</f>
        <v>0</v>
      </c>
      <c r="T102" s="7">
        <f>IF(Avropsblankett!$B102&gt;0,Avropsblankett!$B102*IF(Avropsblankett!$E102=Avropsblankett!$AC$11,T98),0)</f>
        <v>0</v>
      </c>
      <c r="U102" s="7">
        <f>IF(Avropsblankett!$B102&gt;0,Avropsblankett!$B102*IF(Avropsblankett!$E102=Avropsblankett!$AC$12,U98),0)</f>
        <v>0</v>
      </c>
      <c r="V102" s="7">
        <f>IF(Avropsblankett!$B102&gt;0,Avropsblankett!$B102*IF(Avropsblankett!$F102=Avropsblankett!$AB$10,V98),0)</f>
        <v>0</v>
      </c>
      <c r="W102" s="16"/>
      <c r="X102" s="16"/>
      <c r="Y102" s="16"/>
      <c r="Z102" s="7">
        <f>IF(Avropsblankett!$B102&gt;0,Avropsblankett!$B102*Z98,0)</f>
        <v>0</v>
      </c>
      <c r="AA102" s="7" t="str">
        <f>IF(Avropsblankett!$B102&gt;0,AA98,"")</f>
        <v/>
      </c>
      <c r="AB102" s="7">
        <f>IF(Avropsblankett!$B102&gt;0,Avropsblankett!$B102*IF(Avropsblankett!$C102=Avropsblankett!$AA$11,AB98),0)</f>
        <v>0</v>
      </c>
      <c r="AC102" s="7">
        <f>IF(Avropsblankett!$B102&gt;0,Avropsblankett!$B102*IF(Avropsblankett!$C102=Avropsblankett!$AA$12,AC98),0)</f>
        <v>0</v>
      </c>
      <c r="AD102" s="7">
        <f>IF(Avropsblankett!$B102&gt;0,Avropsblankett!$B102*IF(Avropsblankett!$C102=Avropsblankett!$AA$13,AD98),0)</f>
        <v>0</v>
      </c>
      <c r="AE102" s="7">
        <f>IF(Avropsblankett!$B102&gt;0,Avropsblankett!$B102*IF(Avropsblankett!$D102=Avropsblankett!$AB$10,AE98),0)</f>
        <v>0</v>
      </c>
      <c r="AF102" s="7">
        <f>IF(Avropsblankett!$B102&gt;0,Avropsblankett!$B102*IF(Avropsblankett!$E102=Avropsblankett!$AC$11,AF98),0)</f>
        <v>0</v>
      </c>
      <c r="AG102" s="7">
        <f>IF(Avropsblankett!$B102&gt;0,Avropsblankett!$B102*IF(Avropsblankett!$E102=Avropsblankett!$AC$12,AG98),0)</f>
        <v>0</v>
      </c>
      <c r="AH102" s="7">
        <f>IF(Avropsblankett!$B102&gt;0,Avropsblankett!$B102*IF(Avropsblankett!$F102=Avropsblankett!$AB$10,AH98),0)</f>
        <v>0</v>
      </c>
      <c r="AI102" s="16"/>
      <c r="AJ102" s="16"/>
      <c r="AL102" s="7">
        <f>IF(Avropsblankett!$B102&gt;0,Avropsblankett!$B102*AL98,0)</f>
        <v>0</v>
      </c>
      <c r="AM102" s="7" t="str">
        <f>IF(Avropsblankett!$B102&gt;0,AM98,"")</f>
        <v/>
      </c>
      <c r="AN102" s="7">
        <f>IF(Avropsblankett!$B102&gt;0,Avropsblankett!$B102*IF(Avropsblankett!$C102=Avropsblankett!$AA$11,AN98),0)</f>
        <v>0</v>
      </c>
      <c r="AO102" s="7">
        <f>IF(Avropsblankett!$B102&gt;0,Avropsblankett!$B102*IF(Avropsblankett!$C102=Avropsblankett!$AA$12,AO98),0)</f>
        <v>0</v>
      </c>
      <c r="AP102" s="7">
        <f>IF(Avropsblankett!$B102&gt;0,Avropsblankett!$B102*IF(Avropsblankett!$C102=Avropsblankett!$AA$13,AP98),0)</f>
        <v>0</v>
      </c>
      <c r="AQ102" s="7">
        <f>IF(Avropsblankett!$B102&gt;0,Avropsblankett!$B102*IF(Avropsblankett!$D102=Avropsblankett!$AB$10,AQ98),0)</f>
        <v>0</v>
      </c>
      <c r="AR102" s="7">
        <f>IF(Avropsblankett!$B102&gt;0,Avropsblankett!$B102*IF(Avropsblankett!$E102=Avropsblankett!$AC$11,AR98),0)</f>
        <v>0</v>
      </c>
      <c r="AS102" s="7">
        <f>IF(Avropsblankett!$B102&gt;0,Avropsblankett!$B102*IF(Avropsblankett!$E102=Avropsblankett!$AC$12,AS98),0)</f>
        <v>0</v>
      </c>
      <c r="AT102" s="7">
        <f>IF(Avropsblankett!$B102&gt;0,Avropsblankett!$B102*IF(Avropsblankett!$F102=Avropsblankett!$AB$10,AT98),0)</f>
        <v>0</v>
      </c>
      <c r="AU102" s="16"/>
      <c r="AV102" s="16"/>
      <c r="AW102" s="7"/>
      <c r="AX102" s="7">
        <f>IF(Avropsblankett!$B102&gt;0,Avropsblankett!$B102*AX98,0)</f>
        <v>0</v>
      </c>
      <c r="AY102" s="7" t="str">
        <f>IF(Avropsblankett!$B102&gt;0,AY98,"")</f>
        <v/>
      </c>
      <c r="AZ102" s="7">
        <f>IF(Avropsblankett!$B102&gt;0,Avropsblankett!$B102*IF(Avropsblankett!$C102=Avropsblankett!$AA$11,AZ98),0)</f>
        <v>0</v>
      </c>
      <c r="BA102" s="7">
        <f>IF(Avropsblankett!$B102&gt;0,Avropsblankett!$B102*IF(Avropsblankett!$C102=Avropsblankett!$AA$12,BA98),0)</f>
        <v>0</v>
      </c>
      <c r="BB102" s="7">
        <f>IF(Avropsblankett!$B102&gt;0,Avropsblankett!$B102*IF(Avropsblankett!$C102=Avropsblankett!$AA$13,BB98),0)</f>
        <v>0</v>
      </c>
      <c r="BC102" s="7">
        <f>IF(Avropsblankett!$B102&gt;0,Avropsblankett!$B102*IF(Avropsblankett!$D102=Avropsblankett!$AB$10,BC98),0)</f>
        <v>0</v>
      </c>
      <c r="BD102" s="7">
        <f>IF(Avropsblankett!$B102&gt;0,Avropsblankett!$B102*IF(Avropsblankett!$E102=Avropsblankett!$AC$11,BD98),0)</f>
        <v>0</v>
      </c>
      <c r="BE102" s="7">
        <f>IF(Avropsblankett!$B102&gt;0,Avropsblankett!$B102*IF(Avropsblankett!$E102=Avropsblankett!$AC$12,BE98),0)</f>
        <v>0</v>
      </c>
      <c r="BF102" s="7">
        <f>IF(Avropsblankett!$B102&gt;0,Avropsblankett!$B102*IF(Avropsblankett!$F102=Avropsblankett!$AB$10,BF98),0)</f>
        <v>0</v>
      </c>
      <c r="BG102" s="16"/>
      <c r="BH102" s="16"/>
      <c r="BI102" s="7"/>
      <c r="BJ102" s="7">
        <f>IF(Avropsblankett!$B102&gt;0,Avropsblankett!$B102*BJ98,0)</f>
        <v>0</v>
      </c>
      <c r="BK102" s="7" t="str">
        <f>IF(Avropsblankett!$B102&gt;0,BK98,"")</f>
        <v/>
      </c>
      <c r="BL102" s="7">
        <f>IF(Avropsblankett!$B102&gt;0,Avropsblankett!$B102*IF(Avropsblankett!$C102=Avropsblankett!$AA$11,BL98),0)</f>
        <v>0</v>
      </c>
      <c r="BM102" s="7">
        <f>IF(Avropsblankett!$B102&gt;0,Avropsblankett!$B102*IF(Avropsblankett!$C102=Avropsblankett!$AA$12,BM98),0)</f>
        <v>0</v>
      </c>
      <c r="BN102" s="7">
        <f>IF(Avropsblankett!$B102&gt;0,Avropsblankett!$B102*IF(Avropsblankett!$C102=Avropsblankett!$AA$13,BN98),0)</f>
        <v>0</v>
      </c>
      <c r="BO102" s="7">
        <f>IF(Avropsblankett!$B102&gt;0,Avropsblankett!$B102*IF(Avropsblankett!$D102=Avropsblankett!$AB$10,BO98),0)</f>
        <v>0</v>
      </c>
      <c r="BP102" s="7">
        <f>IF(Avropsblankett!$B102&gt;0,Avropsblankett!$B102*IF(Avropsblankett!$E102=Avropsblankett!$AC$11,BP98),0)</f>
        <v>0</v>
      </c>
      <c r="BQ102" s="7">
        <f>IF(Avropsblankett!$B102&gt;0,Avropsblankett!$B102*IF(Avropsblankett!$E102=Avropsblankett!$AC$12,BQ98),0)</f>
        <v>0</v>
      </c>
      <c r="BR102" s="7">
        <f>IF(Avropsblankett!$B102&gt;0,Avropsblankett!$B102*IF(Avropsblankett!$F102=Avropsblankett!$AB$10,BR98),0)</f>
        <v>0</v>
      </c>
      <c r="BS102" s="16"/>
      <c r="BT102" s="16"/>
      <c r="BU102" s="7"/>
      <c r="BV102" s="7">
        <f>IF(Avropsblankett!$B102&gt;0,Avropsblankett!$B102*BV98,0)</f>
        <v>0</v>
      </c>
      <c r="BW102" s="7" t="str">
        <f>IF(Avropsblankett!$B102&gt;0,BW98,"")</f>
        <v/>
      </c>
      <c r="BX102" s="7">
        <f>IF(Avropsblankett!$B102&gt;0,Avropsblankett!$B102*IF(Avropsblankett!$C102=Avropsblankett!$AA$11,BX98),0)</f>
        <v>0</v>
      </c>
      <c r="BY102" s="7">
        <f>IF(Avropsblankett!$B102&gt;0,Avropsblankett!$B102*IF(Avropsblankett!$C102=Avropsblankett!$AA$12,BY98),0)</f>
        <v>0</v>
      </c>
      <c r="BZ102" s="7">
        <f>IF(Avropsblankett!$B102&gt;0,Avropsblankett!$B102*IF(Avropsblankett!$C102=Avropsblankett!$AA$13,BZ98),0)</f>
        <v>0</v>
      </c>
      <c r="CA102" s="7">
        <f>IF(Avropsblankett!$B102&gt;0,Avropsblankett!$B102*IF(Avropsblankett!$D102=Avropsblankett!$AB$10,CA98),0)</f>
        <v>0</v>
      </c>
      <c r="CB102" s="7">
        <f>IF(Avropsblankett!$B102&gt;0,Avropsblankett!$B102*IF(Avropsblankett!$E102=Avropsblankett!$AC$11,CB98),0)</f>
        <v>0</v>
      </c>
      <c r="CC102" s="7">
        <f>IF(Avropsblankett!$B102&gt;0,Avropsblankett!$B102*IF(Avropsblankett!$E102=Avropsblankett!$AC$12,CC98),0)</f>
        <v>0</v>
      </c>
      <c r="CD102" s="7">
        <f>IF(Avropsblankett!$B102&gt;0,Avropsblankett!$B102*IF(Avropsblankett!$F102=Avropsblankett!$AB$10,CD98),0)</f>
        <v>0</v>
      </c>
      <c r="CE102" s="16"/>
      <c r="CF102" s="16"/>
      <c r="CI102" s="3" t="str">
        <f>IF(Avropsblankett!B102&gt;0,IF($Z$202=$B$184,C102,IF($Z$202=$C$184,O102,IF($Z$202=$D$184,AA102,IF($Z$202=$E$184,AM102,IF($Z$202=$F$184,AY102,IF($Z$202=$G$184,BK102,IF($Z$202=$H$184,BW102))))))),"")</f>
        <v/>
      </c>
      <c r="CJ102" s="16" t="str">
        <f>IF(Avropsblankett!B102&gt;0,IF($Z$202=$B$184,SUM(B102,D102:L102),IF($Z$202=$C$184,SUM(N102,P102:X102),IF($Z$202=$D$184,SUM(Z102,AB102:AJ102),IF($Z$202=$E$184,SUM(AL102,AN102:AV102),IF($Z$202=$F$184,SUM(AX102,AZ102:BH102),IF($Z$202=$G$184,SUM(BJ102,BL102:BT102),IF($Z$202=$H$184,SUM(BV102,BX102:CF102)))))))),"")</f>
        <v/>
      </c>
    </row>
    <row r="103" spans="1:88" x14ac:dyDescent="0.35">
      <c r="A103" s="28"/>
      <c r="K103" s="16"/>
      <c r="L103" s="16"/>
      <c r="M103" s="16"/>
      <c r="W103" s="16"/>
      <c r="X103" s="16"/>
      <c r="Y103" s="16"/>
      <c r="AI103" s="16"/>
      <c r="AJ103" s="16"/>
      <c r="AL103" s="3"/>
      <c r="AM103" s="3"/>
      <c r="AN103" s="3"/>
      <c r="AO103" s="3"/>
      <c r="AP103" s="3"/>
      <c r="AQ103" s="3"/>
      <c r="AR103" s="3"/>
      <c r="AS103" s="3"/>
      <c r="AT103" s="3"/>
      <c r="AU103" s="16"/>
      <c r="AV103" s="16"/>
      <c r="AW103" s="8"/>
      <c r="BG103" s="16"/>
      <c r="BH103" s="16"/>
      <c r="BI103" s="8"/>
      <c r="BS103" s="16"/>
      <c r="BT103" s="16"/>
      <c r="BU103" s="8"/>
      <c r="CE103" s="16"/>
      <c r="CF103" s="16"/>
    </row>
    <row r="104" spans="1:88" ht="27" x14ac:dyDescent="0.35">
      <c r="A104" s="28" t="s">
        <v>148</v>
      </c>
      <c r="B104" s="7">
        <f>SUM(B100:B102,D100:J102)</f>
        <v>0</v>
      </c>
      <c r="C104" s="7"/>
      <c r="D104" s="7"/>
      <c r="E104" s="7"/>
      <c r="F104" s="7"/>
      <c r="G104" s="7"/>
      <c r="H104" s="7"/>
      <c r="I104" s="7"/>
      <c r="J104" s="7"/>
      <c r="K104" s="16"/>
      <c r="L104" s="16"/>
      <c r="M104" s="16"/>
      <c r="N104" s="7">
        <f>SUM(N100:N102,P100:V102)</f>
        <v>0</v>
      </c>
      <c r="O104" s="7"/>
      <c r="P104" s="7"/>
      <c r="Q104" s="7"/>
      <c r="R104" s="7"/>
      <c r="S104" s="7"/>
      <c r="T104" s="7"/>
      <c r="U104" s="7"/>
      <c r="V104" s="7"/>
      <c r="W104" s="16"/>
      <c r="X104" s="16"/>
      <c r="Y104" s="16"/>
      <c r="Z104" s="7">
        <f>SUM(Z100:Z102,AB100:AH102)</f>
        <v>0</v>
      </c>
      <c r="AA104" s="7"/>
      <c r="AB104" s="7"/>
      <c r="AC104" s="7"/>
      <c r="AD104" s="7"/>
      <c r="AE104" s="7"/>
      <c r="AF104" s="7"/>
      <c r="AG104" s="7"/>
      <c r="AH104" s="7"/>
      <c r="AI104" s="16"/>
      <c r="AJ104" s="16"/>
      <c r="AL104" s="7">
        <f>SUM(AL100:AL102,AN100:AT102)</f>
        <v>0</v>
      </c>
      <c r="AM104" s="7"/>
      <c r="AN104" s="7"/>
      <c r="AO104" s="7"/>
      <c r="AP104" s="7"/>
      <c r="AQ104" s="7"/>
      <c r="AR104" s="7"/>
      <c r="AS104" s="7"/>
      <c r="AT104" s="7"/>
      <c r="AU104" s="16"/>
      <c r="AV104" s="16"/>
      <c r="AW104" s="7"/>
      <c r="AX104" s="7">
        <f>SUM(AX100:AX102,AZ100:BF102)</f>
        <v>0</v>
      </c>
      <c r="AY104" s="7"/>
      <c r="AZ104" s="7"/>
      <c r="BA104" s="7"/>
      <c r="BB104" s="7"/>
      <c r="BC104" s="7"/>
      <c r="BD104" s="7"/>
      <c r="BE104" s="7"/>
      <c r="BF104" s="7"/>
      <c r="BG104" s="16"/>
      <c r="BH104" s="16"/>
      <c r="BI104" s="7"/>
      <c r="BJ104" s="7">
        <f>SUM(BJ100:BJ102,BL100:BR102)</f>
        <v>0</v>
      </c>
      <c r="BK104" s="7"/>
      <c r="BL104" s="7"/>
      <c r="BM104" s="7"/>
      <c r="BN104" s="7"/>
      <c r="BO104" s="7"/>
      <c r="BP104" s="7"/>
      <c r="BQ104" s="7"/>
      <c r="BR104" s="7"/>
      <c r="BS104" s="16"/>
      <c r="BT104" s="16"/>
      <c r="BU104" s="7"/>
      <c r="BV104" s="7">
        <f>SUM(BV100:BV102,BX100:CD102)</f>
        <v>0</v>
      </c>
      <c r="BW104" s="7"/>
      <c r="BX104" s="7"/>
      <c r="BY104" s="7"/>
      <c r="BZ104" s="7"/>
      <c r="CA104" s="7"/>
      <c r="CB104" s="7"/>
      <c r="CC104" s="7"/>
      <c r="CD104" s="7"/>
      <c r="CE104" s="16"/>
      <c r="CF104" s="16"/>
    </row>
    <row r="105" spans="1:88" ht="14" thickBot="1" x14ac:dyDescent="0.4">
      <c r="A105" s="9"/>
      <c r="B105" s="11"/>
      <c r="C105" s="11"/>
      <c r="D105" s="11"/>
      <c r="E105" s="11"/>
      <c r="F105" s="11"/>
      <c r="G105" s="11"/>
      <c r="H105" s="11"/>
      <c r="I105" s="11"/>
      <c r="J105" s="11"/>
      <c r="K105" s="16"/>
      <c r="L105" s="16"/>
      <c r="M105" s="16"/>
      <c r="N105" s="11"/>
      <c r="O105" s="11"/>
      <c r="P105" s="11"/>
      <c r="Q105" s="11"/>
      <c r="R105" s="11"/>
      <c r="S105" s="11"/>
      <c r="T105" s="11"/>
      <c r="U105" s="11"/>
      <c r="V105" s="11"/>
      <c r="W105" s="16"/>
      <c r="X105" s="16"/>
      <c r="Y105" s="16"/>
      <c r="Z105" s="11"/>
      <c r="AA105" s="11"/>
      <c r="AB105" s="11"/>
      <c r="AC105" s="11"/>
      <c r="AD105" s="11"/>
      <c r="AE105" s="11"/>
      <c r="AF105" s="11"/>
      <c r="AG105" s="11"/>
      <c r="AH105" s="11"/>
      <c r="AI105" s="16"/>
      <c r="AJ105" s="16"/>
      <c r="AL105" s="11"/>
      <c r="AM105" s="11"/>
      <c r="AN105" s="11"/>
      <c r="AO105" s="11"/>
      <c r="AP105" s="11"/>
      <c r="AQ105" s="11"/>
      <c r="AR105" s="11"/>
      <c r="AS105" s="11"/>
      <c r="AT105" s="11"/>
      <c r="AU105" s="11"/>
      <c r="AV105" s="11"/>
      <c r="AW105" s="3"/>
      <c r="AX105" s="11"/>
      <c r="AY105" s="11"/>
      <c r="AZ105" s="11"/>
      <c r="BA105" s="11"/>
      <c r="BB105" s="11"/>
      <c r="BC105" s="11"/>
      <c r="BD105" s="11"/>
      <c r="BE105" s="11"/>
      <c r="BF105" s="11"/>
      <c r="BG105" s="16"/>
      <c r="BH105" s="16"/>
      <c r="BJ105" s="11"/>
      <c r="BK105" s="11"/>
      <c r="BL105" s="11"/>
      <c r="BM105" s="11"/>
      <c r="BN105" s="11"/>
      <c r="BO105" s="11"/>
      <c r="BP105" s="11"/>
      <c r="BQ105" s="11"/>
      <c r="BR105" s="11"/>
      <c r="BS105" s="11"/>
      <c r="BT105" s="11"/>
      <c r="BV105" s="11"/>
      <c r="BW105" s="11"/>
      <c r="BX105" s="11"/>
      <c r="BY105" s="11"/>
      <c r="BZ105" s="11"/>
      <c r="CA105" s="11"/>
      <c r="CB105" s="11"/>
      <c r="CC105" s="11"/>
      <c r="CD105" s="11"/>
      <c r="CE105" s="16"/>
      <c r="CF105" s="16"/>
    </row>
    <row r="106" spans="1:88" ht="54" x14ac:dyDescent="0.35">
      <c r="A106" s="86" t="s">
        <v>99</v>
      </c>
      <c r="B106" s="29" t="s">
        <v>10</v>
      </c>
      <c r="C106" s="29" t="s">
        <v>41</v>
      </c>
      <c r="D106" s="29" t="s">
        <v>114</v>
      </c>
      <c r="E106" s="29" t="s">
        <v>115</v>
      </c>
      <c r="F106" s="29" t="s">
        <v>116</v>
      </c>
      <c r="G106" s="29" t="s">
        <v>119</v>
      </c>
      <c r="H106" s="45" t="s">
        <v>120</v>
      </c>
      <c r="I106" s="45" t="s">
        <v>121</v>
      </c>
      <c r="J106" s="45" t="s">
        <v>130</v>
      </c>
      <c r="K106" s="16"/>
      <c r="L106" s="16"/>
      <c r="M106" s="16"/>
      <c r="N106" s="29" t="s">
        <v>10</v>
      </c>
      <c r="O106" s="29" t="s">
        <v>41</v>
      </c>
      <c r="P106" s="29" t="s">
        <v>114</v>
      </c>
      <c r="Q106" s="29" t="s">
        <v>115</v>
      </c>
      <c r="R106" s="29" t="s">
        <v>116</v>
      </c>
      <c r="S106" s="29" t="s">
        <v>119</v>
      </c>
      <c r="T106" s="45" t="s">
        <v>120</v>
      </c>
      <c r="U106" s="45" t="s">
        <v>121</v>
      </c>
      <c r="V106" s="45" t="s">
        <v>130</v>
      </c>
      <c r="W106" s="16"/>
      <c r="X106" s="16"/>
      <c r="Y106" s="16"/>
      <c r="Z106" s="29" t="s">
        <v>10</v>
      </c>
      <c r="AA106" s="29" t="s">
        <v>41</v>
      </c>
      <c r="AB106" s="29" t="s">
        <v>114</v>
      </c>
      <c r="AC106" s="29" t="s">
        <v>115</v>
      </c>
      <c r="AD106" s="29" t="s">
        <v>116</v>
      </c>
      <c r="AE106" s="29" t="s">
        <v>119</v>
      </c>
      <c r="AF106" s="45" t="s">
        <v>120</v>
      </c>
      <c r="AG106" s="45" t="s">
        <v>121</v>
      </c>
      <c r="AH106" s="45" t="s">
        <v>130</v>
      </c>
      <c r="AI106" s="16"/>
      <c r="AJ106" s="16"/>
      <c r="AL106" s="29" t="s">
        <v>10</v>
      </c>
      <c r="AM106" s="29" t="s">
        <v>41</v>
      </c>
      <c r="AN106" s="29" t="s">
        <v>114</v>
      </c>
      <c r="AO106" s="29" t="s">
        <v>115</v>
      </c>
      <c r="AP106" s="29" t="s">
        <v>116</v>
      </c>
      <c r="AQ106" s="29" t="s">
        <v>119</v>
      </c>
      <c r="AR106" s="45" t="s">
        <v>120</v>
      </c>
      <c r="AS106" s="45" t="s">
        <v>121</v>
      </c>
      <c r="AT106" s="45" t="s">
        <v>130</v>
      </c>
      <c r="AU106" s="16"/>
      <c r="AV106" s="16"/>
      <c r="AW106" s="39"/>
      <c r="AX106" s="29" t="s">
        <v>10</v>
      </c>
      <c r="AY106" s="29" t="s">
        <v>41</v>
      </c>
      <c r="AZ106" s="29" t="s">
        <v>114</v>
      </c>
      <c r="BA106" s="29" t="s">
        <v>115</v>
      </c>
      <c r="BB106" s="29" t="s">
        <v>116</v>
      </c>
      <c r="BC106" s="29" t="s">
        <v>119</v>
      </c>
      <c r="BD106" s="45" t="s">
        <v>120</v>
      </c>
      <c r="BE106" s="45" t="s">
        <v>121</v>
      </c>
      <c r="BF106" s="45" t="s">
        <v>130</v>
      </c>
      <c r="BG106" s="16"/>
      <c r="BH106" s="16"/>
      <c r="BI106" s="39"/>
      <c r="BJ106" s="29" t="s">
        <v>10</v>
      </c>
      <c r="BK106" s="29" t="s">
        <v>41</v>
      </c>
      <c r="BL106" s="29" t="s">
        <v>114</v>
      </c>
      <c r="BM106" s="29" t="s">
        <v>115</v>
      </c>
      <c r="BN106" s="29" t="s">
        <v>116</v>
      </c>
      <c r="BO106" s="29" t="s">
        <v>119</v>
      </c>
      <c r="BP106" s="45" t="s">
        <v>120</v>
      </c>
      <c r="BQ106" s="45" t="s">
        <v>121</v>
      </c>
      <c r="BR106" s="45" t="s">
        <v>130</v>
      </c>
      <c r="BS106" s="16"/>
      <c r="BT106" s="16"/>
      <c r="BU106" s="4"/>
      <c r="BV106" s="29" t="s">
        <v>10</v>
      </c>
      <c r="BW106" s="29" t="s">
        <v>41</v>
      </c>
      <c r="BX106" s="29" t="s">
        <v>114</v>
      </c>
      <c r="BY106" s="29" t="s">
        <v>115</v>
      </c>
      <c r="BZ106" s="29" t="s">
        <v>116</v>
      </c>
      <c r="CA106" s="29" t="s">
        <v>119</v>
      </c>
      <c r="CB106" s="111" t="s">
        <v>120</v>
      </c>
      <c r="CC106" s="111" t="s">
        <v>121</v>
      </c>
      <c r="CD106" s="111" t="s">
        <v>130</v>
      </c>
      <c r="CE106" s="16"/>
      <c r="CF106" s="16"/>
    </row>
    <row r="107" spans="1:88" ht="54" x14ac:dyDescent="0.35">
      <c r="A107" s="2"/>
      <c r="B107" s="55">
        <v>5346</v>
      </c>
      <c r="C107" s="112" t="s">
        <v>169</v>
      </c>
      <c r="D107" s="55">
        <v>1</v>
      </c>
      <c r="E107" s="55">
        <v>1</v>
      </c>
      <c r="F107" s="55">
        <v>1</v>
      </c>
      <c r="G107" s="55">
        <v>695</v>
      </c>
      <c r="H107" s="55">
        <v>1</v>
      </c>
      <c r="I107" s="55">
        <v>1</v>
      </c>
      <c r="J107" s="55">
        <v>115</v>
      </c>
      <c r="K107" s="16"/>
      <c r="L107" s="16"/>
      <c r="M107" s="16"/>
      <c r="N107" s="55">
        <v>6077.5000000000009</v>
      </c>
      <c r="O107" s="114" t="s">
        <v>210</v>
      </c>
      <c r="P107" s="55">
        <v>0</v>
      </c>
      <c r="Q107" s="55">
        <v>0</v>
      </c>
      <c r="R107" s="55">
        <v>0</v>
      </c>
      <c r="S107" s="55">
        <v>1000</v>
      </c>
      <c r="T107" s="55">
        <v>0</v>
      </c>
      <c r="U107" s="55">
        <v>0</v>
      </c>
      <c r="V107" s="55">
        <v>117.7</v>
      </c>
      <c r="W107" s="16"/>
      <c r="X107" s="16"/>
      <c r="Y107" s="16"/>
      <c r="Z107" s="55">
        <v>4743</v>
      </c>
      <c r="AA107" s="112" t="s">
        <v>248</v>
      </c>
      <c r="AB107" s="55">
        <v>0</v>
      </c>
      <c r="AC107" s="55">
        <v>0</v>
      </c>
      <c r="AD107" s="55">
        <v>0</v>
      </c>
      <c r="AE107" s="55">
        <v>400</v>
      </c>
      <c r="AF107" s="55">
        <v>0</v>
      </c>
      <c r="AG107" s="55">
        <v>0</v>
      </c>
      <c r="AH107" s="55">
        <v>25</v>
      </c>
      <c r="AI107" s="16"/>
      <c r="AJ107" s="16"/>
      <c r="AL107" s="55">
        <v>2917</v>
      </c>
      <c r="AM107" s="112" t="s">
        <v>209</v>
      </c>
      <c r="AN107" s="55">
        <v>0</v>
      </c>
      <c r="AO107" s="55">
        <v>0</v>
      </c>
      <c r="AP107" s="55">
        <v>0</v>
      </c>
      <c r="AQ107" s="55">
        <v>550</v>
      </c>
      <c r="AR107" s="55">
        <v>1</v>
      </c>
      <c r="AS107" s="55">
        <v>2</v>
      </c>
      <c r="AT107" s="55">
        <v>31</v>
      </c>
      <c r="AU107" s="16"/>
      <c r="AV107" s="16"/>
      <c r="AW107" s="1"/>
      <c r="AX107" s="55">
        <v>6761.7000000000007</v>
      </c>
      <c r="AY107" s="112" t="s">
        <v>316</v>
      </c>
      <c r="AZ107" s="55">
        <v>0</v>
      </c>
      <c r="BA107" s="55">
        <v>356</v>
      </c>
      <c r="BB107" s="55">
        <v>640</v>
      </c>
      <c r="BC107" s="55">
        <v>655</v>
      </c>
      <c r="BD107" s="55">
        <v>0</v>
      </c>
      <c r="BE107" s="55">
        <v>0</v>
      </c>
      <c r="BF107" s="55">
        <v>173.8</v>
      </c>
      <c r="BG107" s="16"/>
      <c r="BH107" s="16"/>
      <c r="BI107" s="1"/>
      <c r="BJ107" s="55">
        <v>3454</v>
      </c>
      <c r="BK107" s="112" t="s">
        <v>337</v>
      </c>
      <c r="BL107" s="55">
        <v>0</v>
      </c>
      <c r="BM107" s="55">
        <v>0</v>
      </c>
      <c r="BN107" s="55">
        <v>0</v>
      </c>
      <c r="BO107" s="55">
        <v>250</v>
      </c>
      <c r="BP107" s="55">
        <v>0</v>
      </c>
      <c r="BQ107" s="55">
        <v>0</v>
      </c>
      <c r="BR107" s="55">
        <v>147</v>
      </c>
      <c r="BS107" s="16"/>
      <c r="BT107" s="16"/>
      <c r="BU107" s="1"/>
      <c r="BV107" s="55">
        <v>3479</v>
      </c>
      <c r="BW107" s="112" t="s">
        <v>209</v>
      </c>
      <c r="BX107" s="55">
        <v>0</v>
      </c>
      <c r="BY107" s="55">
        <v>0</v>
      </c>
      <c r="BZ107" s="55">
        <v>0</v>
      </c>
      <c r="CA107" s="55">
        <v>495</v>
      </c>
      <c r="CB107" s="55">
        <v>0</v>
      </c>
      <c r="CC107" s="55">
        <v>0</v>
      </c>
      <c r="CD107" s="55">
        <v>61</v>
      </c>
      <c r="CE107" s="16"/>
      <c r="CF107" s="16"/>
    </row>
    <row r="108" spans="1:88" x14ac:dyDescent="0.35">
      <c r="A108" s="9"/>
      <c r="K108" s="16"/>
      <c r="L108" s="16"/>
      <c r="M108" s="16"/>
      <c r="W108" s="16"/>
      <c r="X108" s="16"/>
      <c r="Y108" s="16"/>
      <c r="AI108" s="16"/>
      <c r="AJ108" s="16"/>
      <c r="AL108" s="3"/>
      <c r="AM108" s="3"/>
      <c r="AN108" s="3"/>
      <c r="AO108" s="3"/>
      <c r="AP108" s="3"/>
      <c r="AQ108" s="3"/>
      <c r="AR108" s="3"/>
      <c r="AS108" s="3"/>
      <c r="AT108" s="3"/>
      <c r="AU108" s="16"/>
      <c r="AV108" s="16"/>
      <c r="AW108" s="1"/>
      <c r="BG108" s="16"/>
      <c r="BH108" s="16"/>
      <c r="BI108" s="1"/>
      <c r="BS108" s="16"/>
      <c r="BT108" s="16"/>
      <c r="BU108" s="1"/>
      <c r="CE108" s="16"/>
      <c r="CF108" s="16"/>
    </row>
    <row r="109" spans="1:88" x14ac:dyDescent="0.35">
      <c r="A109" s="28" t="s">
        <v>37</v>
      </c>
      <c r="B109" s="7">
        <f>IF(Avropsblankett!$B109&gt;0,Avropsblankett!$B109*B107,0)</f>
        <v>0</v>
      </c>
      <c r="C109" s="7" t="str">
        <f>IF(Avropsblankett!$B109&gt;0,C107,"")</f>
        <v/>
      </c>
      <c r="D109" s="7">
        <f>IF(Avropsblankett!$B109&gt;0,Avropsblankett!$B109*IF(Avropsblankett!$C109=Avropsblankett!$AA$11,D107),0)</f>
        <v>0</v>
      </c>
      <c r="E109" s="7">
        <f>IF(Avropsblankett!$B109&gt;0,Avropsblankett!$B109*IF(Avropsblankett!$C109=Avropsblankett!$AA$12,E107),0)</f>
        <v>0</v>
      </c>
      <c r="F109" s="7">
        <f>IF(Avropsblankett!$B109&gt;0,Avropsblankett!$B109*IF(Avropsblankett!$C109=Avropsblankett!$AA$13,F107),0)</f>
        <v>0</v>
      </c>
      <c r="G109" s="7">
        <f>IF(Avropsblankett!$B109&gt;0,Avropsblankett!$B109*IF(Avropsblankett!$D109=Avropsblankett!$AB$10,G107),0)</f>
        <v>0</v>
      </c>
      <c r="H109" s="7">
        <f>IF(Avropsblankett!$B109&gt;0,Avropsblankett!$B109*IF(Avropsblankett!$E109=Avropsblankett!$AC$11,H107),0)</f>
        <v>0</v>
      </c>
      <c r="I109" s="7">
        <f>IF(Avropsblankett!$B109&gt;0,Avropsblankett!$B109*IF(Avropsblankett!$E109=Avropsblankett!$AC$12,I107),0)</f>
        <v>0</v>
      </c>
      <c r="J109" s="7">
        <f>IF(Avropsblankett!$B109&gt;0,Avropsblankett!$B109*IF(Avropsblankett!$F109=Avropsblankett!$AB$10,J107),0)</f>
        <v>0</v>
      </c>
      <c r="K109" s="16"/>
      <c r="L109" s="16"/>
      <c r="M109" s="16"/>
      <c r="N109" s="7">
        <f>IF(Avropsblankett!$B109&gt;0,Avropsblankett!$B109*N107,0)</f>
        <v>0</v>
      </c>
      <c r="O109" s="7" t="str">
        <f>IF(Avropsblankett!$B109&gt;0,O107,"")</f>
        <v/>
      </c>
      <c r="P109" s="7">
        <f>IF(Avropsblankett!$B109&gt;0,Avropsblankett!$B109*IF(Avropsblankett!$C109=Avropsblankett!$AA$11,P107),0)</f>
        <v>0</v>
      </c>
      <c r="Q109" s="7">
        <f>IF(Avropsblankett!$B109&gt;0,Avropsblankett!$B109*IF(Avropsblankett!$C109=Avropsblankett!$AA$12,Q107),0)</f>
        <v>0</v>
      </c>
      <c r="R109" s="7">
        <f>IF(Avropsblankett!$B109&gt;0,Avropsblankett!$B109*IF(Avropsblankett!$C109=Avropsblankett!$AA$13,R107),0)</f>
        <v>0</v>
      </c>
      <c r="S109" s="7">
        <f>IF(Avropsblankett!$B109&gt;0,Avropsblankett!$B109*IF(Avropsblankett!$D109=Avropsblankett!$AB$10,S107),0)</f>
        <v>0</v>
      </c>
      <c r="T109" s="7">
        <f>IF(Avropsblankett!$B109&gt;0,Avropsblankett!$B109*IF(Avropsblankett!$E109=Avropsblankett!$AC$11,T107),0)</f>
        <v>0</v>
      </c>
      <c r="U109" s="7">
        <f>IF(Avropsblankett!$B109&gt;0,Avropsblankett!$B109*IF(Avropsblankett!$E109=Avropsblankett!$AC$12,U107),0)</f>
        <v>0</v>
      </c>
      <c r="V109" s="7">
        <f>IF(Avropsblankett!$B109&gt;0,Avropsblankett!$B109*IF(Avropsblankett!$F109=Avropsblankett!$AB$10,V107),0)</f>
        <v>0</v>
      </c>
      <c r="W109" s="16"/>
      <c r="X109" s="16"/>
      <c r="Y109" s="16"/>
      <c r="Z109" s="7">
        <f>IF(Avropsblankett!$B109&gt;0,Avropsblankett!$B109*Z107,0)</f>
        <v>0</v>
      </c>
      <c r="AA109" s="7" t="str">
        <f>IF(Avropsblankett!$B109&gt;0,AA107,"")</f>
        <v/>
      </c>
      <c r="AB109" s="7">
        <f>IF(Avropsblankett!$B109&gt;0,Avropsblankett!$B109*IF(Avropsblankett!$C109=Avropsblankett!$AA$11,AB107),0)</f>
        <v>0</v>
      </c>
      <c r="AC109" s="7">
        <f>IF(Avropsblankett!$B109&gt;0,Avropsblankett!$B109*IF(Avropsblankett!$C109=Avropsblankett!$AA$12,AC107),0)</f>
        <v>0</v>
      </c>
      <c r="AD109" s="7">
        <f>IF(Avropsblankett!$B109&gt;0,Avropsblankett!$B109*IF(Avropsblankett!$C109=Avropsblankett!$AA$13,AD107),0)</f>
        <v>0</v>
      </c>
      <c r="AE109" s="7">
        <f>IF(Avropsblankett!$B109&gt;0,Avropsblankett!$B109*IF(Avropsblankett!$D109=Avropsblankett!$AB$10,AE107),0)</f>
        <v>0</v>
      </c>
      <c r="AF109" s="7">
        <f>IF(Avropsblankett!$B109&gt;0,Avropsblankett!$B109*IF(Avropsblankett!$E109=Avropsblankett!$AC$11,AF107),0)</f>
        <v>0</v>
      </c>
      <c r="AG109" s="7">
        <f>IF(Avropsblankett!$B109&gt;0,Avropsblankett!$B109*IF(Avropsblankett!$E109=Avropsblankett!$AC$12,AG107),0)</f>
        <v>0</v>
      </c>
      <c r="AH109" s="7">
        <f>IF(Avropsblankett!$B109&gt;0,Avropsblankett!$B109*IF(Avropsblankett!$F109=Avropsblankett!$AB$10,AH107),0)</f>
        <v>0</v>
      </c>
      <c r="AI109" s="16"/>
      <c r="AJ109" s="16"/>
      <c r="AL109" s="7">
        <f>IF(Avropsblankett!$B109&gt;0,Avropsblankett!$B109*AL107,0)</f>
        <v>0</v>
      </c>
      <c r="AM109" s="7" t="str">
        <f>IF(Avropsblankett!$B109&gt;0,AM107,"")</f>
        <v/>
      </c>
      <c r="AN109" s="7">
        <f>IF(Avropsblankett!$B109&gt;0,Avropsblankett!$B109*IF(Avropsblankett!$C109=Avropsblankett!$AA$11,AN107),0)</f>
        <v>0</v>
      </c>
      <c r="AO109" s="7">
        <f>IF(Avropsblankett!$B109&gt;0,Avropsblankett!$B109*IF(Avropsblankett!$C109=Avropsblankett!$AA$12,AO107),0)</f>
        <v>0</v>
      </c>
      <c r="AP109" s="7">
        <f>IF(Avropsblankett!$B109&gt;0,Avropsblankett!$B109*IF(Avropsblankett!$C109=Avropsblankett!$AA$13,AP107),0)</f>
        <v>0</v>
      </c>
      <c r="AQ109" s="7">
        <f>IF(Avropsblankett!$B109&gt;0,Avropsblankett!$B109*IF(Avropsblankett!$D109=Avropsblankett!$AB$10,AQ107),0)</f>
        <v>0</v>
      </c>
      <c r="AR109" s="7">
        <f>IF(Avropsblankett!$B109&gt;0,Avropsblankett!$B109*IF(Avropsblankett!$E109=Avropsblankett!$AC$11,AR107),0)</f>
        <v>0</v>
      </c>
      <c r="AS109" s="7">
        <f>IF(Avropsblankett!$B109&gt;0,Avropsblankett!$B109*IF(Avropsblankett!$E109=Avropsblankett!$AC$12,AS107),0)</f>
        <v>0</v>
      </c>
      <c r="AT109" s="7">
        <f>IF(Avropsblankett!$B109&gt;0,Avropsblankett!$B109*IF(Avropsblankett!$F109=Avropsblankett!$AB$10,AT107),0)</f>
        <v>0</v>
      </c>
      <c r="AU109" s="16"/>
      <c r="AV109" s="16"/>
      <c r="AW109" s="7"/>
      <c r="AX109" s="7">
        <f>IF(Avropsblankett!$B109&gt;0,Avropsblankett!$B109*AX107,0)</f>
        <v>0</v>
      </c>
      <c r="AY109" s="7" t="str">
        <f>IF(Avropsblankett!$B109&gt;0,AY107,"")</f>
        <v/>
      </c>
      <c r="AZ109" s="7">
        <f>IF(Avropsblankett!$B109&gt;0,Avropsblankett!$B109*IF(Avropsblankett!$C109=Avropsblankett!$AA$11,AZ107),0)</f>
        <v>0</v>
      </c>
      <c r="BA109" s="7">
        <f>IF(Avropsblankett!$B109&gt;0,Avropsblankett!$B109*IF(Avropsblankett!$C109=Avropsblankett!$AA$12,BA107),0)</f>
        <v>0</v>
      </c>
      <c r="BB109" s="7">
        <f>IF(Avropsblankett!$B109&gt;0,Avropsblankett!$B109*IF(Avropsblankett!$C109=Avropsblankett!$AA$13,BB107),0)</f>
        <v>0</v>
      </c>
      <c r="BC109" s="7">
        <f>IF(Avropsblankett!$B109&gt;0,Avropsblankett!$B109*IF(Avropsblankett!$D109=Avropsblankett!$AB$10,BC107),0)</f>
        <v>0</v>
      </c>
      <c r="BD109" s="7">
        <f>IF(Avropsblankett!$B109&gt;0,Avropsblankett!$B109*IF(Avropsblankett!$E109=Avropsblankett!$AC$11,BD107),0)</f>
        <v>0</v>
      </c>
      <c r="BE109" s="7">
        <f>IF(Avropsblankett!$B109&gt;0,Avropsblankett!$B109*IF(Avropsblankett!$E109=Avropsblankett!$AC$12,BE107),0)</f>
        <v>0</v>
      </c>
      <c r="BF109" s="7">
        <f>IF(Avropsblankett!$B109&gt;0,Avropsblankett!$B109*IF(Avropsblankett!$F109=Avropsblankett!$AB$10,BF107),0)</f>
        <v>0</v>
      </c>
      <c r="BG109" s="16"/>
      <c r="BH109" s="16"/>
      <c r="BI109" s="7"/>
      <c r="BJ109" s="7">
        <f>IF(Avropsblankett!$B109&gt;0,Avropsblankett!$B109*BJ107,0)</f>
        <v>0</v>
      </c>
      <c r="BK109" s="7" t="str">
        <f>IF(Avropsblankett!$B109&gt;0,BK107,"")</f>
        <v/>
      </c>
      <c r="BL109" s="7">
        <f>IF(Avropsblankett!$B109&gt;0,Avropsblankett!$B109*IF(Avropsblankett!$C109=Avropsblankett!$AA$11,BL107),0)</f>
        <v>0</v>
      </c>
      <c r="BM109" s="7">
        <f>IF(Avropsblankett!$B109&gt;0,Avropsblankett!$B109*IF(Avropsblankett!$C109=Avropsblankett!$AA$12,BM107),0)</f>
        <v>0</v>
      </c>
      <c r="BN109" s="7">
        <f>IF(Avropsblankett!$B109&gt;0,Avropsblankett!$B109*IF(Avropsblankett!$C109=Avropsblankett!$AA$13,BN107),0)</f>
        <v>0</v>
      </c>
      <c r="BO109" s="7">
        <f>IF(Avropsblankett!$B109&gt;0,Avropsblankett!$B109*IF(Avropsblankett!$D109=Avropsblankett!$AB$10,BO107),0)</f>
        <v>0</v>
      </c>
      <c r="BP109" s="7">
        <f>IF(Avropsblankett!$B109&gt;0,Avropsblankett!$B109*IF(Avropsblankett!$E109=Avropsblankett!$AC$11,BP107),0)</f>
        <v>0</v>
      </c>
      <c r="BQ109" s="7">
        <f>IF(Avropsblankett!$B109&gt;0,Avropsblankett!$B109*IF(Avropsblankett!$E109=Avropsblankett!$AC$12,BQ107),0)</f>
        <v>0</v>
      </c>
      <c r="BR109" s="7">
        <f>IF(Avropsblankett!$B109&gt;0,Avropsblankett!$B109*IF(Avropsblankett!$F109=Avropsblankett!$AB$10,BR107),0)</f>
        <v>0</v>
      </c>
      <c r="BS109" s="16"/>
      <c r="BT109" s="16"/>
      <c r="BU109" s="7"/>
      <c r="BV109" s="7">
        <f>IF(Avropsblankett!$B109&gt;0,Avropsblankett!$B109*BV107,0)</f>
        <v>0</v>
      </c>
      <c r="BW109" s="7" t="str">
        <f>IF(Avropsblankett!$B109&gt;0,BW107,"")</f>
        <v/>
      </c>
      <c r="BX109" s="7">
        <f>IF(Avropsblankett!$B109&gt;0,Avropsblankett!$B109*IF(Avropsblankett!$C109=Avropsblankett!$AA$11,BX107),0)</f>
        <v>0</v>
      </c>
      <c r="BY109" s="7">
        <f>IF(Avropsblankett!$B109&gt;0,Avropsblankett!$B109*IF(Avropsblankett!$C109=Avropsblankett!$AA$12,BY107),0)</f>
        <v>0</v>
      </c>
      <c r="BZ109" s="7">
        <f>IF(Avropsblankett!$B109&gt;0,Avropsblankett!$B109*IF(Avropsblankett!$C109=Avropsblankett!$AA$13,BZ107),0)</f>
        <v>0</v>
      </c>
      <c r="CA109" s="7">
        <f>IF(Avropsblankett!$B109&gt;0,Avropsblankett!$B109*IF(Avropsblankett!$D109=Avropsblankett!$AB$10,CA107),0)</f>
        <v>0</v>
      </c>
      <c r="CB109" s="7">
        <f>IF(Avropsblankett!$B109&gt;0,Avropsblankett!$B109*IF(Avropsblankett!$E109=Avropsblankett!$AC$11,CB107),0)</f>
        <v>0</v>
      </c>
      <c r="CC109" s="7">
        <f>IF(Avropsblankett!$B109&gt;0,Avropsblankett!$B109*IF(Avropsblankett!$E109=Avropsblankett!$AC$12,CC107),0)</f>
        <v>0</v>
      </c>
      <c r="CD109" s="7">
        <f>IF(Avropsblankett!$B109&gt;0,Avropsblankett!$B109*IF(Avropsblankett!$F109=Avropsblankett!$AB$10,CD107),0)</f>
        <v>0</v>
      </c>
      <c r="CE109" s="16"/>
      <c r="CF109" s="16"/>
      <c r="CI109" s="3" t="str">
        <f>IF(Avropsblankett!B109&gt;0,IF($Z$202=$B$184,C109,IF($Z$202=$C$184,O109,IF($Z$202=$D$184,AA109,IF($Z$202=$E$184,AM109,IF($Z$202=$F$184,AY109,IF($Z$202=$G$184,BK109,IF($Z$202=$H$184,BW109))))))),"")</f>
        <v/>
      </c>
      <c r="CJ109" s="16" t="str">
        <f>IF(Avropsblankett!B109&gt;0,IF($Z$202=$B$184,SUM(B109,D109:L109),IF($Z$202=$C$184,SUM(N109,P109:X109),IF($Z$202=$D$184,SUM(Z109,AB109:AJ109),IF($Z$202=$E$184,SUM(AL109,AN109:AV109),IF($Z$202=$F$184,SUM(AX109,AZ109:BH109),IF($Z$202=$G$184,SUM(BJ109,BL109:BT109),IF($Z$202=$H$184,SUM(BV109,BX109:CF109)))))))),"")</f>
        <v/>
      </c>
    </row>
    <row r="110" spans="1:88" x14ac:dyDescent="0.35">
      <c r="A110" s="28" t="s">
        <v>38</v>
      </c>
      <c r="B110" s="7">
        <f>IF(Avropsblankett!$B110&gt;0,Avropsblankett!$B110*B107,0)</f>
        <v>0</v>
      </c>
      <c r="C110" s="7" t="str">
        <f>IF(Avropsblankett!$B110&gt;0,C107,"")</f>
        <v/>
      </c>
      <c r="D110" s="7">
        <f>IF(Avropsblankett!$B110&gt;0,Avropsblankett!$B110*IF(Avropsblankett!$C110=Avropsblankett!$AA$11,D107),0)</f>
        <v>0</v>
      </c>
      <c r="E110" s="7">
        <f>IF(Avropsblankett!$B110&gt;0,Avropsblankett!$B110*IF(Avropsblankett!$C110=Avropsblankett!$AA$12,E107),0)</f>
        <v>0</v>
      </c>
      <c r="F110" s="7">
        <f>IF(Avropsblankett!$B110&gt;0,Avropsblankett!$B110*IF(Avropsblankett!$C110=Avropsblankett!$AA$13,F107),0)</f>
        <v>0</v>
      </c>
      <c r="G110" s="7">
        <f>IF(Avropsblankett!$B110&gt;0,Avropsblankett!$B110*IF(Avropsblankett!$D110=Avropsblankett!$AB$10,G107),0)</f>
        <v>0</v>
      </c>
      <c r="H110" s="7">
        <f>IF(Avropsblankett!$B110&gt;0,Avropsblankett!$B110*IF(Avropsblankett!$E110=Avropsblankett!$AC$11,H107),0)</f>
        <v>0</v>
      </c>
      <c r="I110" s="7">
        <f>IF(Avropsblankett!$B110&gt;0,Avropsblankett!$B110*IF(Avropsblankett!$E110=Avropsblankett!$AC$12,I107),0)</f>
        <v>0</v>
      </c>
      <c r="J110" s="7">
        <f>IF(Avropsblankett!$B110&gt;0,Avropsblankett!$B110*IF(Avropsblankett!$F110=Avropsblankett!$AB$10,J107),0)</f>
        <v>0</v>
      </c>
      <c r="K110" s="16"/>
      <c r="L110" s="16"/>
      <c r="M110" s="16"/>
      <c r="N110" s="7">
        <f>IF(Avropsblankett!$B110&gt;0,Avropsblankett!$B110*N107,0)</f>
        <v>0</v>
      </c>
      <c r="O110" s="7" t="str">
        <f>IF(Avropsblankett!$B110&gt;0,O107,"")</f>
        <v/>
      </c>
      <c r="P110" s="7">
        <f>IF(Avropsblankett!$B110&gt;0,Avropsblankett!$B110*IF(Avropsblankett!$C110=Avropsblankett!$AA$11,P107),0)</f>
        <v>0</v>
      </c>
      <c r="Q110" s="7">
        <f>IF(Avropsblankett!$B110&gt;0,Avropsblankett!$B110*IF(Avropsblankett!$C110=Avropsblankett!$AA$12,Q107),0)</f>
        <v>0</v>
      </c>
      <c r="R110" s="7">
        <f>IF(Avropsblankett!$B110&gt;0,Avropsblankett!$B110*IF(Avropsblankett!$C110=Avropsblankett!$AA$13,R107),0)</f>
        <v>0</v>
      </c>
      <c r="S110" s="7">
        <f>IF(Avropsblankett!$B110&gt;0,Avropsblankett!$B110*IF(Avropsblankett!$D110=Avropsblankett!$AB$10,S107),0)</f>
        <v>0</v>
      </c>
      <c r="T110" s="7">
        <f>IF(Avropsblankett!$B110&gt;0,Avropsblankett!$B110*IF(Avropsblankett!$E110=Avropsblankett!$AC$11,T107),0)</f>
        <v>0</v>
      </c>
      <c r="U110" s="7">
        <f>IF(Avropsblankett!$B110&gt;0,Avropsblankett!$B110*IF(Avropsblankett!$E110=Avropsblankett!$AC$12,U107),0)</f>
        <v>0</v>
      </c>
      <c r="V110" s="7">
        <f>IF(Avropsblankett!$B110&gt;0,Avropsblankett!$B110*IF(Avropsblankett!$F110=Avropsblankett!$AB$10,V107),0)</f>
        <v>0</v>
      </c>
      <c r="W110" s="16"/>
      <c r="X110" s="16"/>
      <c r="Y110" s="16"/>
      <c r="Z110" s="7">
        <f>IF(Avropsblankett!$B110&gt;0,Avropsblankett!$B110*Z107,0)</f>
        <v>0</v>
      </c>
      <c r="AA110" s="7" t="str">
        <f>IF(Avropsblankett!$B110&gt;0,AA107,"")</f>
        <v/>
      </c>
      <c r="AB110" s="7">
        <f>IF(Avropsblankett!$B110&gt;0,Avropsblankett!$B110*IF(Avropsblankett!$C110=Avropsblankett!$AA$11,AB107),0)</f>
        <v>0</v>
      </c>
      <c r="AC110" s="7">
        <f>IF(Avropsblankett!$B110&gt;0,Avropsblankett!$B110*IF(Avropsblankett!$C110=Avropsblankett!$AA$12,AC107),0)</f>
        <v>0</v>
      </c>
      <c r="AD110" s="7">
        <f>IF(Avropsblankett!$B110&gt;0,Avropsblankett!$B110*IF(Avropsblankett!$C110=Avropsblankett!$AA$13,AD107),0)</f>
        <v>0</v>
      </c>
      <c r="AE110" s="7">
        <f>IF(Avropsblankett!$B110&gt;0,Avropsblankett!$B110*IF(Avropsblankett!$D110=Avropsblankett!$AB$10,AE107),0)</f>
        <v>0</v>
      </c>
      <c r="AF110" s="7">
        <f>IF(Avropsblankett!$B110&gt;0,Avropsblankett!$B110*IF(Avropsblankett!$E110=Avropsblankett!$AC$11,AF107),0)</f>
        <v>0</v>
      </c>
      <c r="AG110" s="7">
        <f>IF(Avropsblankett!$B110&gt;0,Avropsblankett!$B110*IF(Avropsblankett!$E110=Avropsblankett!$AC$12,AG107),0)</f>
        <v>0</v>
      </c>
      <c r="AH110" s="7">
        <f>IF(Avropsblankett!$B110&gt;0,Avropsblankett!$B110*IF(Avropsblankett!$F110=Avropsblankett!$AB$10,AH107),0)</f>
        <v>0</v>
      </c>
      <c r="AI110" s="16"/>
      <c r="AJ110" s="16"/>
      <c r="AL110" s="7">
        <f>IF(Avropsblankett!$B110&gt;0,Avropsblankett!$B110*AL107,0)</f>
        <v>0</v>
      </c>
      <c r="AM110" s="7" t="str">
        <f>IF(Avropsblankett!$B110&gt;0,AM107,"")</f>
        <v/>
      </c>
      <c r="AN110" s="7">
        <f>IF(Avropsblankett!$B110&gt;0,Avropsblankett!$B110*IF(Avropsblankett!$C110=Avropsblankett!$AA$11,AN107),0)</f>
        <v>0</v>
      </c>
      <c r="AO110" s="7">
        <f>IF(Avropsblankett!$B110&gt;0,Avropsblankett!$B110*IF(Avropsblankett!$C110=Avropsblankett!$AA$12,AO107),0)</f>
        <v>0</v>
      </c>
      <c r="AP110" s="7">
        <f>IF(Avropsblankett!$B110&gt;0,Avropsblankett!$B110*IF(Avropsblankett!$C110=Avropsblankett!$AA$13,AP107),0)</f>
        <v>0</v>
      </c>
      <c r="AQ110" s="7">
        <f>IF(Avropsblankett!$B110&gt;0,Avropsblankett!$B110*IF(Avropsblankett!$D110=Avropsblankett!$AB$10,AQ107),0)</f>
        <v>0</v>
      </c>
      <c r="AR110" s="7">
        <f>IF(Avropsblankett!$B110&gt;0,Avropsblankett!$B110*IF(Avropsblankett!$E110=Avropsblankett!$AC$11,AR107),0)</f>
        <v>0</v>
      </c>
      <c r="AS110" s="7">
        <f>IF(Avropsblankett!$B110&gt;0,Avropsblankett!$B110*IF(Avropsblankett!$E110=Avropsblankett!$AC$12,AS107),0)</f>
        <v>0</v>
      </c>
      <c r="AT110" s="7">
        <f>IF(Avropsblankett!$B110&gt;0,Avropsblankett!$B110*IF(Avropsblankett!$F110=Avropsblankett!$AB$10,AT107),0)</f>
        <v>0</v>
      </c>
      <c r="AU110" s="16"/>
      <c r="AV110" s="16"/>
      <c r="AW110" s="7"/>
      <c r="AX110" s="7">
        <f>IF(Avropsblankett!$B110&gt;0,Avropsblankett!$B110*AX107,0)</f>
        <v>0</v>
      </c>
      <c r="AY110" s="7" t="str">
        <f>IF(Avropsblankett!$B110&gt;0,AY107,"")</f>
        <v/>
      </c>
      <c r="AZ110" s="7">
        <f>IF(Avropsblankett!$B110&gt;0,Avropsblankett!$B110*IF(Avropsblankett!$C110=Avropsblankett!$AA$11,AZ107),0)</f>
        <v>0</v>
      </c>
      <c r="BA110" s="7">
        <f>IF(Avropsblankett!$B110&gt;0,Avropsblankett!$B110*IF(Avropsblankett!$C110=Avropsblankett!$AA$12,BA107),0)</f>
        <v>0</v>
      </c>
      <c r="BB110" s="7">
        <f>IF(Avropsblankett!$B110&gt;0,Avropsblankett!$B110*IF(Avropsblankett!$C110=Avropsblankett!$AA$13,BB107),0)</f>
        <v>0</v>
      </c>
      <c r="BC110" s="7">
        <f>IF(Avropsblankett!$B110&gt;0,Avropsblankett!$B110*IF(Avropsblankett!$D110=Avropsblankett!$AB$10,BC107),0)</f>
        <v>0</v>
      </c>
      <c r="BD110" s="7">
        <f>IF(Avropsblankett!$B110&gt;0,Avropsblankett!$B110*IF(Avropsblankett!$E110=Avropsblankett!$AC$11,BD107),0)</f>
        <v>0</v>
      </c>
      <c r="BE110" s="7">
        <f>IF(Avropsblankett!$B110&gt;0,Avropsblankett!$B110*IF(Avropsblankett!$E110=Avropsblankett!$AC$12,BE107),0)</f>
        <v>0</v>
      </c>
      <c r="BF110" s="7">
        <f>IF(Avropsblankett!$B110&gt;0,Avropsblankett!$B110*IF(Avropsblankett!$F110=Avropsblankett!$AB$10,BF107),0)</f>
        <v>0</v>
      </c>
      <c r="BG110" s="16"/>
      <c r="BH110" s="16"/>
      <c r="BI110" s="7"/>
      <c r="BJ110" s="7">
        <f>IF(Avropsblankett!$B110&gt;0,Avropsblankett!$B110*BJ107,0)</f>
        <v>0</v>
      </c>
      <c r="BK110" s="7" t="str">
        <f>IF(Avropsblankett!$B110&gt;0,BK107,"")</f>
        <v/>
      </c>
      <c r="BL110" s="7">
        <f>IF(Avropsblankett!$B110&gt;0,Avropsblankett!$B110*IF(Avropsblankett!$C110=Avropsblankett!$AA$11,BL107),0)</f>
        <v>0</v>
      </c>
      <c r="BM110" s="7">
        <f>IF(Avropsblankett!$B110&gt;0,Avropsblankett!$B110*IF(Avropsblankett!$C110=Avropsblankett!$AA$12,BM107),0)</f>
        <v>0</v>
      </c>
      <c r="BN110" s="7">
        <f>IF(Avropsblankett!$B110&gt;0,Avropsblankett!$B110*IF(Avropsblankett!$C110=Avropsblankett!$AA$13,BN107),0)</f>
        <v>0</v>
      </c>
      <c r="BO110" s="7">
        <f>IF(Avropsblankett!$B110&gt;0,Avropsblankett!$B110*IF(Avropsblankett!$D110=Avropsblankett!$AB$10,BO107),0)</f>
        <v>0</v>
      </c>
      <c r="BP110" s="7">
        <f>IF(Avropsblankett!$B110&gt;0,Avropsblankett!$B110*IF(Avropsblankett!$E110=Avropsblankett!$AC$11,BP107),0)</f>
        <v>0</v>
      </c>
      <c r="BQ110" s="7">
        <f>IF(Avropsblankett!$B110&gt;0,Avropsblankett!$B110*IF(Avropsblankett!$E110=Avropsblankett!$AC$12,BQ107),0)</f>
        <v>0</v>
      </c>
      <c r="BR110" s="7">
        <f>IF(Avropsblankett!$B110&gt;0,Avropsblankett!$B110*IF(Avropsblankett!$F110=Avropsblankett!$AB$10,BR107),0)</f>
        <v>0</v>
      </c>
      <c r="BS110" s="16"/>
      <c r="BT110" s="16"/>
      <c r="BU110" s="7"/>
      <c r="BV110" s="7">
        <f>IF(Avropsblankett!$B110&gt;0,Avropsblankett!$B110*BV107,0)</f>
        <v>0</v>
      </c>
      <c r="BW110" s="7" t="str">
        <f>IF(Avropsblankett!$B110&gt;0,BW107,"")</f>
        <v/>
      </c>
      <c r="BX110" s="7">
        <f>IF(Avropsblankett!$B110&gt;0,Avropsblankett!$B110*IF(Avropsblankett!$C110=Avropsblankett!$AA$11,BX107),0)</f>
        <v>0</v>
      </c>
      <c r="BY110" s="7">
        <f>IF(Avropsblankett!$B110&gt;0,Avropsblankett!$B110*IF(Avropsblankett!$C110=Avropsblankett!$AA$12,BY107),0)</f>
        <v>0</v>
      </c>
      <c r="BZ110" s="7">
        <f>IF(Avropsblankett!$B110&gt;0,Avropsblankett!$B110*IF(Avropsblankett!$C110=Avropsblankett!$AA$13,BZ107),0)</f>
        <v>0</v>
      </c>
      <c r="CA110" s="7">
        <f>IF(Avropsblankett!$B110&gt;0,Avropsblankett!$B110*IF(Avropsblankett!$D110=Avropsblankett!$AB$10,CA107),0)</f>
        <v>0</v>
      </c>
      <c r="CB110" s="7">
        <f>IF(Avropsblankett!$B110&gt;0,Avropsblankett!$B110*IF(Avropsblankett!$E110=Avropsblankett!$AC$11,CB107),0)</f>
        <v>0</v>
      </c>
      <c r="CC110" s="7">
        <f>IF(Avropsblankett!$B110&gt;0,Avropsblankett!$B110*IF(Avropsblankett!$E110=Avropsblankett!$AC$12,CC107),0)</f>
        <v>0</v>
      </c>
      <c r="CD110" s="7">
        <f>IF(Avropsblankett!$B110&gt;0,Avropsblankett!$B110*IF(Avropsblankett!$F110=Avropsblankett!$AB$10,CD107),0)</f>
        <v>0</v>
      </c>
      <c r="CE110" s="16"/>
      <c r="CF110" s="16"/>
      <c r="CI110" s="3" t="str">
        <f>IF(Avropsblankett!B110&gt;0,IF($Z$202=$B$184,C110,IF($Z$202=$C$184,O110,IF($Z$202=$D$184,AA110,IF($Z$202=$E$184,AM110,IF($Z$202=$F$184,AY110,IF($Z$202=$G$184,BK110,IF($Z$202=$H$184,BW110))))))),"")</f>
        <v/>
      </c>
      <c r="CJ110" s="16" t="str">
        <f>IF(Avropsblankett!B110&gt;0,IF($Z$202=$B$184,SUM(B110,D110:L110),IF($Z$202=$C$184,SUM(N110,P110:X110),IF($Z$202=$D$184,SUM(Z110,AB110:AJ110),IF($Z$202=$E$184,SUM(AL110,AN110:AV110),IF($Z$202=$F$184,SUM(AX110,AZ110:BH110),IF($Z$202=$G$184,SUM(BJ110,BL110:BT110),IF($Z$202=$H$184,SUM(BV110,BX110:CF110)))))))),"")</f>
        <v/>
      </c>
    </row>
    <row r="111" spans="1:88" x14ac:dyDescent="0.35">
      <c r="A111" s="28" t="s">
        <v>52</v>
      </c>
      <c r="B111" s="7">
        <f>IF(Avropsblankett!$B111&gt;0,Avropsblankett!$B111*B107,0)</f>
        <v>0</v>
      </c>
      <c r="C111" s="7" t="str">
        <f>IF(Avropsblankett!$B111&gt;0,C107,"")</f>
        <v/>
      </c>
      <c r="D111" s="7">
        <f>IF(Avropsblankett!$B111&gt;0,Avropsblankett!$B111*IF(Avropsblankett!$C111=Avropsblankett!$AA$11,D107),0)</f>
        <v>0</v>
      </c>
      <c r="E111" s="7">
        <f>IF(Avropsblankett!$B111&gt;0,Avropsblankett!$B111*IF(Avropsblankett!$C111=Avropsblankett!$AA$12,E107),0)</f>
        <v>0</v>
      </c>
      <c r="F111" s="7">
        <f>IF(Avropsblankett!$B111&gt;0,Avropsblankett!$B111*IF(Avropsblankett!$C111=Avropsblankett!$AA$13,F107),0)</f>
        <v>0</v>
      </c>
      <c r="G111" s="7">
        <f>IF(Avropsblankett!$B111&gt;0,Avropsblankett!$B111*IF(Avropsblankett!$D111=Avropsblankett!$AB$10,G107),0)</f>
        <v>0</v>
      </c>
      <c r="H111" s="7">
        <f>IF(Avropsblankett!$B111&gt;0,Avropsblankett!$B111*IF(Avropsblankett!$E111=Avropsblankett!$AC$11,H107),0)</f>
        <v>0</v>
      </c>
      <c r="I111" s="7">
        <f>IF(Avropsblankett!$B111&gt;0,Avropsblankett!$B111*IF(Avropsblankett!$E111=Avropsblankett!$AC$12,I107),0)</f>
        <v>0</v>
      </c>
      <c r="J111" s="7">
        <f>IF(Avropsblankett!$B111&gt;0,Avropsblankett!$B111*IF(Avropsblankett!$F111=Avropsblankett!$AB$10,J107),0)</f>
        <v>0</v>
      </c>
      <c r="K111" s="16"/>
      <c r="L111" s="16"/>
      <c r="M111" s="16"/>
      <c r="N111" s="7">
        <f>IF(Avropsblankett!$B111&gt;0,Avropsblankett!$B111*N107,0)</f>
        <v>0</v>
      </c>
      <c r="O111" s="7" t="str">
        <f>IF(Avropsblankett!$B111&gt;0,O107,"")</f>
        <v/>
      </c>
      <c r="P111" s="7">
        <f>IF(Avropsblankett!$B111&gt;0,Avropsblankett!$B111*IF(Avropsblankett!$C111=Avropsblankett!$AA$11,P107),0)</f>
        <v>0</v>
      </c>
      <c r="Q111" s="7">
        <f>IF(Avropsblankett!$B111&gt;0,Avropsblankett!$B111*IF(Avropsblankett!$C111=Avropsblankett!$AA$12,Q107),0)</f>
        <v>0</v>
      </c>
      <c r="R111" s="7">
        <f>IF(Avropsblankett!$B111&gt;0,Avropsblankett!$B111*IF(Avropsblankett!$C111=Avropsblankett!$AA$13,R107),0)</f>
        <v>0</v>
      </c>
      <c r="S111" s="7">
        <f>IF(Avropsblankett!$B111&gt;0,Avropsblankett!$B111*IF(Avropsblankett!$D111=Avropsblankett!$AB$10,S107),0)</f>
        <v>0</v>
      </c>
      <c r="T111" s="7">
        <f>IF(Avropsblankett!$B111&gt;0,Avropsblankett!$B111*IF(Avropsblankett!$E111=Avropsblankett!$AC$11,T107),0)</f>
        <v>0</v>
      </c>
      <c r="U111" s="7">
        <f>IF(Avropsblankett!$B111&gt;0,Avropsblankett!$B111*IF(Avropsblankett!$E111=Avropsblankett!$AC$12,U107),0)</f>
        <v>0</v>
      </c>
      <c r="V111" s="7">
        <f>IF(Avropsblankett!$B111&gt;0,Avropsblankett!$B111*IF(Avropsblankett!$F111=Avropsblankett!$AB$10,V107),0)</f>
        <v>0</v>
      </c>
      <c r="W111" s="16"/>
      <c r="X111" s="16"/>
      <c r="Y111" s="16"/>
      <c r="Z111" s="7">
        <f>IF(Avropsblankett!$B111&gt;0,Avropsblankett!$B111*Z107,0)</f>
        <v>0</v>
      </c>
      <c r="AA111" s="7" t="str">
        <f>IF(Avropsblankett!$B111&gt;0,AA107,"")</f>
        <v/>
      </c>
      <c r="AB111" s="7">
        <f>IF(Avropsblankett!$B111&gt;0,Avropsblankett!$B111*IF(Avropsblankett!$C111=Avropsblankett!$AA$11,AB107),0)</f>
        <v>0</v>
      </c>
      <c r="AC111" s="7">
        <f>IF(Avropsblankett!$B111&gt;0,Avropsblankett!$B111*IF(Avropsblankett!$C111=Avropsblankett!$AA$12,AC107),0)</f>
        <v>0</v>
      </c>
      <c r="AD111" s="7">
        <f>IF(Avropsblankett!$B111&gt;0,Avropsblankett!$B111*IF(Avropsblankett!$C111=Avropsblankett!$AA$13,AD107),0)</f>
        <v>0</v>
      </c>
      <c r="AE111" s="7">
        <f>IF(Avropsblankett!$B111&gt;0,Avropsblankett!$B111*IF(Avropsblankett!$D111=Avropsblankett!$AB$10,AE107),0)</f>
        <v>0</v>
      </c>
      <c r="AF111" s="7">
        <f>IF(Avropsblankett!$B111&gt;0,Avropsblankett!$B111*IF(Avropsblankett!$E111=Avropsblankett!$AC$11,AF107),0)</f>
        <v>0</v>
      </c>
      <c r="AG111" s="7">
        <f>IF(Avropsblankett!$B111&gt;0,Avropsblankett!$B111*IF(Avropsblankett!$E111=Avropsblankett!$AC$12,AG107),0)</f>
        <v>0</v>
      </c>
      <c r="AH111" s="7">
        <f>IF(Avropsblankett!$B111&gt;0,Avropsblankett!$B111*IF(Avropsblankett!$F111=Avropsblankett!$AB$10,AH107),0)</f>
        <v>0</v>
      </c>
      <c r="AI111" s="16"/>
      <c r="AJ111" s="16"/>
      <c r="AL111" s="7">
        <f>IF(Avropsblankett!$B111&gt;0,Avropsblankett!$B111*AL107,0)</f>
        <v>0</v>
      </c>
      <c r="AM111" s="7" t="str">
        <f>IF(Avropsblankett!$B111&gt;0,AM107,"")</f>
        <v/>
      </c>
      <c r="AN111" s="7">
        <f>IF(Avropsblankett!$B111&gt;0,Avropsblankett!$B111*IF(Avropsblankett!$C111=Avropsblankett!$AA$11,AN107),0)</f>
        <v>0</v>
      </c>
      <c r="AO111" s="7">
        <f>IF(Avropsblankett!$B111&gt;0,Avropsblankett!$B111*IF(Avropsblankett!$C111=Avropsblankett!$AA$12,AO107),0)</f>
        <v>0</v>
      </c>
      <c r="AP111" s="7">
        <f>IF(Avropsblankett!$B111&gt;0,Avropsblankett!$B111*IF(Avropsblankett!$C111=Avropsblankett!$AA$13,AP107),0)</f>
        <v>0</v>
      </c>
      <c r="AQ111" s="7">
        <f>IF(Avropsblankett!$B111&gt;0,Avropsblankett!$B111*IF(Avropsblankett!$D111=Avropsblankett!$AB$10,AQ107),0)</f>
        <v>0</v>
      </c>
      <c r="AR111" s="7">
        <f>IF(Avropsblankett!$B111&gt;0,Avropsblankett!$B111*IF(Avropsblankett!$E111=Avropsblankett!$AC$11,AR107),0)</f>
        <v>0</v>
      </c>
      <c r="AS111" s="7">
        <f>IF(Avropsblankett!$B111&gt;0,Avropsblankett!$B111*IF(Avropsblankett!$E111=Avropsblankett!$AC$12,AS107),0)</f>
        <v>0</v>
      </c>
      <c r="AT111" s="7">
        <f>IF(Avropsblankett!$B111&gt;0,Avropsblankett!$B111*IF(Avropsblankett!$F111=Avropsblankett!$AB$10,AT107),0)</f>
        <v>0</v>
      </c>
      <c r="AU111" s="16"/>
      <c r="AV111" s="16"/>
      <c r="AW111" s="7"/>
      <c r="AX111" s="7">
        <f>IF(Avropsblankett!$B111&gt;0,Avropsblankett!$B111*AX107,0)</f>
        <v>0</v>
      </c>
      <c r="AY111" s="7" t="str">
        <f>IF(Avropsblankett!$B111&gt;0,AY107,"")</f>
        <v/>
      </c>
      <c r="AZ111" s="7">
        <f>IF(Avropsblankett!$B111&gt;0,Avropsblankett!$B111*IF(Avropsblankett!$C111=Avropsblankett!$AA$11,AZ107),0)</f>
        <v>0</v>
      </c>
      <c r="BA111" s="7">
        <f>IF(Avropsblankett!$B111&gt;0,Avropsblankett!$B111*IF(Avropsblankett!$C111=Avropsblankett!$AA$12,BA107),0)</f>
        <v>0</v>
      </c>
      <c r="BB111" s="7">
        <f>IF(Avropsblankett!$B111&gt;0,Avropsblankett!$B111*IF(Avropsblankett!$C111=Avropsblankett!$AA$13,BB107),0)</f>
        <v>0</v>
      </c>
      <c r="BC111" s="7">
        <f>IF(Avropsblankett!$B111&gt;0,Avropsblankett!$B111*IF(Avropsblankett!$D111=Avropsblankett!$AB$10,BC107),0)</f>
        <v>0</v>
      </c>
      <c r="BD111" s="7">
        <f>IF(Avropsblankett!$B111&gt;0,Avropsblankett!$B111*IF(Avropsblankett!$E111=Avropsblankett!$AC$11,BD107),0)</f>
        <v>0</v>
      </c>
      <c r="BE111" s="7">
        <f>IF(Avropsblankett!$B111&gt;0,Avropsblankett!$B111*IF(Avropsblankett!$E111=Avropsblankett!$AC$12,BE107),0)</f>
        <v>0</v>
      </c>
      <c r="BF111" s="7">
        <f>IF(Avropsblankett!$B111&gt;0,Avropsblankett!$B111*IF(Avropsblankett!$F111=Avropsblankett!$AB$10,BF107),0)</f>
        <v>0</v>
      </c>
      <c r="BG111" s="16"/>
      <c r="BH111" s="16"/>
      <c r="BI111" s="7"/>
      <c r="BJ111" s="7">
        <f>IF(Avropsblankett!$B111&gt;0,Avropsblankett!$B111*BJ107,0)</f>
        <v>0</v>
      </c>
      <c r="BK111" s="7" t="str">
        <f>IF(Avropsblankett!$B111&gt;0,BK107,"")</f>
        <v/>
      </c>
      <c r="BL111" s="7">
        <f>IF(Avropsblankett!$B111&gt;0,Avropsblankett!$B111*IF(Avropsblankett!$C111=Avropsblankett!$AA$11,BL107),0)</f>
        <v>0</v>
      </c>
      <c r="BM111" s="7">
        <f>IF(Avropsblankett!$B111&gt;0,Avropsblankett!$B111*IF(Avropsblankett!$C111=Avropsblankett!$AA$12,BM107),0)</f>
        <v>0</v>
      </c>
      <c r="BN111" s="7">
        <f>IF(Avropsblankett!$B111&gt;0,Avropsblankett!$B111*IF(Avropsblankett!$C111=Avropsblankett!$AA$13,BN107),0)</f>
        <v>0</v>
      </c>
      <c r="BO111" s="7">
        <f>IF(Avropsblankett!$B111&gt;0,Avropsblankett!$B111*IF(Avropsblankett!$D111=Avropsblankett!$AB$10,BO107),0)</f>
        <v>0</v>
      </c>
      <c r="BP111" s="7">
        <f>IF(Avropsblankett!$B111&gt;0,Avropsblankett!$B111*IF(Avropsblankett!$E111=Avropsblankett!$AC$11,BP107),0)</f>
        <v>0</v>
      </c>
      <c r="BQ111" s="7">
        <f>IF(Avropsblankett!$B111&gt;0,Avropsblankett!$B111*IF(Avropsblankett!$E111=Avropsblankett!$AC$12,BQ107),0)</f>
        <v>0</v>
      </c>
      <c r="BR111" s="7">
        <f>IF(Avropsblankett!$B111&gt;0,Avropsblankett!$B111*IF(Avropsblankett!$F111=Avropsblankett!$AB$10,BR107),0)</f>
        <v>0</v>
      </c>
      <c r="BS111" s="16"/>
      <c r="BT111" s="16"/>
      <c r="BU111" s="7"/>
      <c r="BV111" s="7">
        <f>IF(Avropsblankett!$B111&gt;0,Avropsblankett!$B111*BV107,0)</f>
        <v>0</v>
      </c>
      <c r="BW111" s="7" t="str">
        <f>IF(Avropsblankett!$B111&gt;0,BW107,"")</f>
        <v/>
      </c>
      <c r="BX111" s="7">
        <f>IF(Avropsblankett!$B111&gt;0,Avropsblankett!$B111*IF(Avropsblankett!$C111=Avropsblankett!$AA$11,BX107),0)</f>
        <v>0</v>
      </c>
      <c r="BY111" s="7">
        <f>IF(Avropsblankett!$B111&gt;0,Avropsblankett!$B111*IF(Avropsblankett!$C111=Avropsblankett!$AA$12,BY107),0)</f>
        <v>0</v>
      </c>
      <c r="BZ111" s="7">
        <f>IF(Avropsblankett!$B111&gt;0,Avropsblankett!$B111*IF(Avropsblankett!$C111=Avropsblankett!$AA$13,BZ107),0)</f>
        <v>0</v>
      </c>
      <c r="CA111" s="7">
        <f>IF(Avropsblankett!$B111&gt;0,Avropsblankett!$B111*IF(Avropsblankett!$D111=Avropsblankett!$AB$10,CA107),0)</f>
        <v>0</v>
      </c>
      <c r="CB111" s="7">
        <f>IF(Avropsblankett!$B111&gt;0,Avropsblankett!$B111*IF(Avropsblankett!$E111=Avropsblankett!$AC$11,CB107),0)</f>
        <v>0</v>
      </c>
      <c r="CC111" s="7">
        <f>IF(Avropsblankett!$B111&gt;0,Avropsblankett!$B111*IF(Avropsblankett!$E111=Avropsblankett!$AC$12,CC107),0)</f>
        <v>0</v>
      </c>
      <c r="CD111" s="7">
        <f>IF(Avropsblankett!$B111&gt;0,Avropsblankett!$B111*IF(Avropsblankett!$F111=Avropsblankett!$AB$10,CD107),0)</f>
        <v>0</v>
      </c>
      <c r="CE111" s="16"/>
      <c r="CF111" s="16"/>
      <c r="CI111" s="3" t="str">
        <f>IF(Avropsblankett!B111&gt;0,IF($Z$202=$B$184,C111,IF($Z$202=$C$184,O111,IF($Z$202=$D$184,AA111,IF($Z$202=$E$184,AM111,IF($Z$202=$F$184,AY111,IF($Z$202=$G$184,BK111,IF($Z$202=$H$184,BW111))))))),"")</f>
        <v/>
      </c>
      <c r="CJ111" s="16" t="str">
        <f>IF(Avropsblankett!B111&gt;0,IF($Z$202=$B$184,SUM(B111,D111:L111),IF($Z$202=$C$184,SUM(N111,P111:X111),IF($Z$202=$D$184,SUM(Z111,AB111:AJ111),IF($Z$202=$E$184,SUM(AL111,AN111:AV111),IF($Z$202=$F$184,SUM(AX111,AZ111:BH111),IF($Z$202=$G$184,SUM(BJ111,BL111:BT111),IF($Z$202=$H$184,SUM(BV111,BX111:CF111)))))))),"")</f>
        <v/>
      </c>
    </row>
    <row r="112" spans="1:88" x14ac:dyDescent="0.35">
      <c r="A112" s="28"/>
      <c r="K112" s="16"/>
      <c r="L112" s="16"/>
      <c r="M112" s="16"/>
      <c r="W112" s="16"/>
      <c r="X112" s="16"/>
      <c r="Y112" s="16"/>
      <c r="AI112" s="16"/>
      <c r="AJ112" s="16"/>
      <c r="AL112" s="3"/>
      <c r="AM112" s="3"/>
      <c r="AN112" s="3"/>
      <c r="AO112" s="3"/>
      <c r="AP112" s="3"/>
      <c r="AQ112" s="3"/>
      <c r="AR112" s="3"/>
      <c r="AS112" s="3"/>
      <c r="AT112" s="3"/>
      <c r="AU112" s="16"/>
      <c r="AV112" s="16"/>
      <c r="AW112" s="8"/>
      <c r="BG112" s="16"/>
      <c r="BH112" s="16"/>
      <c r="BI112" s="8"/>
      <c r="BS112" s="16"/>
      <c r="BT112" s="16"/>
      <c r="BU112" s="8"/>
      <c r="CE112" s="16"/>
      <c r="CF112" s="16"/>
    </row>
    <row r="113" spans="1:88" x14ac:dyDescent="0.35">
      <c r="A113" s="28" t="s">
        <v>150</v>
      </c>
      <c r="B113" s="7">
        <f>SUM(B109:B111,D109:J111)</f>
        <v>0</v>
      </c>
      <c r="C113" s="7"/>
      <c r="D113" s="7"/>
      <c r="E113" s="7"/>
      <c r="F113" s="7"/>
      <c r="G113" s="7"/>
      <c r="H113" s="7"/>
      <c r="I113" s="7"/>
      <c r="J113" s="7"/>
      <c r="K113" s="16"/>
      <c r="L113" s="16"/>
      <c r="M113" s="16"/>
      <c r="N113" s="7">
        <f>SUM(N109:N111,P109:V111)</f>
        <v>0</v>
      </c>
      <c r="O113" s="7"/>
      <c r="P113" s="7"/>
      <c r="Q113" s="7"/>
      <c r="R113" s="7"/>
      <c r="S113" s="7"/>
      <c r="T113" s="7"/>
      <c r="U113" s="7"/>
      <c r="V113" s="7"/>
      <c r="W113" s="16"/>
      <c r="X113" s="16"/>
      <c r="Y113" s="16"/>
      <c r="Z113" s="7">
        <f>SUM(Z109:Z111,AB109:AH111)</f>
        <v>0</v>
      </c>
      <c r="AA113" s="7"/>
      <c r="AB113" s="7"/>
      <c r="AC113" s="7"/>
      <c r="AD113" s="7"/>
      <c r="AE113" s="7"/>
      <c r="AF113" s="7"/>
      <c r="AG113" s="7"/>
      <c r="AH113" s="7"/>
      <c r="AI113" s="16"/>
      <c r="AJ113" s="16"/>
      <c r="AL113" s="7">
        <f>SUM(AL109:AL111,AN109:AT111)</f>
        <v>0</v>
      </c>
      <c r="AM113" s="7"/>
      <c r="AN113" s="7"/>
      <c r="AO113" s="7"/>
      <c r="AP113" s="7"/>
      <c r="AQ113" s="7"/>
      <c r="AR113" s="7"/>
      <c r="AS113" s="7"/>
      <c r="AT113" s="7"/>
      <c r="AU113" s="16"/>
      <c r="AV113" s="16"/>
      <c r="AW113" s="8"/>
      <c r="AX113" s="7">
        <f>SUM(AX109:AX111,AZ109:BF111)</f>
        <v>0</v>
      </c>
      <c r="AY113" s="7"/>
      <c r="AZ113" s="7"/>
      <c r="BA113" s="7"/>
      <c r="BB113" s="7"/>
      <c r="BC113" s="7"/>
      <c r="BD113" s="7"/>
      <c r="BE113" s="7"/>
      <c r="BF113" s="7"/>
      <c r="BG113" s="16"/>
      <c r="BH113" s="16"/>
      <c r="BI113" s="8"/>
      <c r="BJ113" s="7">
        <f>SUM(BJ109:BJ111,BL109:BR111)</f>
        <v>0</v>
      </c>
      <c r="BK113" s="7"/>
      <c r="BL113" s="7"/>
      <c r="BM113" s="7"/>
      <c r="BN113" s="7"/>
      <c r="BO113" s="7"/>
      <c r="BP113" s="7"/>
      <c r="BQ113" s="7"/>
      <c r="BR113" s="7"/>
      <c r="BS113" s="16"/>
      <c r="BT113" s="16"/>
      <c r="BU113" s="8"/>
      <c r="BV113" s="7">
        <f>SUM(BV109:BV111,BX109:CD111)</f>
        <v>0</v>
      </c>
      <c r="BW113" s="7"/>
      <c r="BX113" s="7"/>
      <c r="BY113" s="7"/>
      <c r="BZ113" s="7"/>
      <c r="CA113" s="7"/>
      <c r="CB113" s="7"/>
      <c r="CC113" s="7"/>
      <c r="CD113" s="7"/>
      <c r="CE113" s="16"/>
      <c r="CF113" s="16"/>
    </row>
    <row r="114" spans="1:88" ht="26" customHeight="1" thickBot="1" x14ac:dyDescent="0.4">
      <c r="A114" s="9"/>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L114" s="11"/>
      <c r="AM114" s="11"/>
      <c r="AN114" s="11"/>
      <c r="AO114" s="11"/>
      <c r="AP114" s="11"/>
      <c r="AQ114" s="11"/>
      <c r="AR114" s="11"/>
      <c r="AS114" s="11"/>
      <c r="AT114" s="11"/>
      <c r="AU114" s="11"/>
      <c r="AV114" s="11"/>
      <c r="AW114" s="3"/>
      <c r="AX114" s="11"/>
      <c r="AY114" s="11"/>
      <c r="AZ114" s="11"/>
      <c r="BA114" s="11"/>
      <c r="BB114" s="11"/>
      <c r="BC114" s="11"/>
      <c r="BD114" s="11"/>
      <c r="BE114" s="11"/>
      <c r="BF114" s="11"/>
      <c r="BG114" s="11"/>
      <c r="BH114" s="11"/>
      <c r="BJ114" s="11"/>
      <c r="BK114" s="11"/>
      <c r="BL114" s="11"/>
      <c r="BM114" s="11"/>
      <c r="BN114" s="11"/>
      <c r="BO114" s="11"/>
      <c r="BP114" s="11"/>
      <c r="BQ114" s="11"/>
      <c r="BR114" s="11"/>
      <c r="BS114" s="11"/>
      <c r="BT114" s="11"/>
      <c r="BV114" s="11"/>
      <c r="BW114" s="11"/>
      <c r="BX114" s="11"/>
      <c r="BY114" s="11"/>
      <c r="BZ114" s="11"/>
      <c r="CA114" s="11"/>
      <c r="CB114" s="11"/>
      <c r="CC114" s="11"/>
      <c r="CD114" s="11"/>
      <c r="CE114" s="11"/>
      <c r="CF114" s="11"/>
    </row>
    <row r="115" spans="1:88" ht="54" x14ac:dyDescent="0.35">
      <c r="A115" s="86" t="s">
        <v>152</v>
      </c>
      <c r="B115" s="29" t="s">
        <v>10</v>
      </c>
      <c r="C115" s="29" t="s">
        <v>41</v>
      </c>
      <c r="D115" s="29" t="s">
        <v>114</v>
      </c>
      <c r="E115" s="29" t="s">
        <v>115</v>
      </c>
      <c r="F115" s="29" t="s">
        <v>116</v>
      </c>
      <c r="G115" s="29" t="s">
        <v>119</v>
      </c>
      <c r="H115" s="45" t="s">
        <v>120</v>
      </c>
      <c r="I115" s="45" t="s">
        <v>121</v>
      </c>
      <c r="J115" s="45" t="s">
        <v>130</v>
      </c>
      <c r="K115" s="16"/>
      <c r="L115" s="16"/>
      <c r="M115" s="16"/>
      <c r="N115" s="29" t="s">
        <v>10</v>
      </c>
      <c r="O115" s="29" t="s">
        <v>41</v>
      </c>
      <c r="P115" s="29" t="s">
        <v>114</v>
      </c>
      <c r="Q115" s="29" t="s">
        <v>115</v>
      </c>
      <c r="R115" s="29" t="s">
        <v>116</v>
      </c>
      <c r="S115" s="29" t="s">
        <v>119</v>
      </c>
      <c r="T115" s="45" t="s">
        <v>120</v>
      </c>
      <c r="U115" s="45" t="s">
        <v>121</v>
      </c>
      <c r="V115" s="45" t="s">
        <v>130</v>
      </c>
      <c r="W115" s="16"/>
      <c r="X115" s="16"/>
      <c r="Y115" s="16"/>
      <c r="Z115" s="29" t="s">
        <v>10</v>
      </c>
      <c r="AA115" s="29" t="s">
        <v>41</v>
      </c>
      <c r="AB115" s="29" t="s">
        <v>114</v>
      </c>
      <c r="AC115" s="29" t="s">
        <v>115</v>
      </c>
      <c r="AD115" s="29" t="s">
        <v>116</v>
      </c>
      <c r="AE115" s="29" t="s">
        <v>119</v>
      </c>
      <c r="AF115" s="45" t="s">
        <v>120</v>
      </c>
      <c r="AG115" s="45" t="s">
        <v>121</v>
      </c>
      <c r="AH115" s="45" t="s">
        <v>130</v>
      </c>
      <c r="AI115" s="16"/>
      <c r="AJ115" s="16"/>
      <c r="AL115" s="29" t="s">
        <v>10</v>
      </c>
      <c r="AM115" s="29" t="s">
        <v>41</v>
      </c>
      <c r="AN115" s="29" t="s">
        <v>114</v>
      </c>
      <c r="AO115" s="29" t="s">
        <v>115</v>
      </c>
      <c r="AP115" s="29" t="s">
        <v>116</v>
      </c>
      <c r="AQ115" s="29" t="s">
        <v>119</v>
      </c>
      <c r="AR115" s="45" t="s">
        <v>120</v>
      </c>
      <c r="AS115" s="45" t="s">
        <v>121</v>
      </c>
      <c r="AT115" s="45" t="s">
        <v>130</v>
      </c>
      <c r="AU115" s="16"/>
      <c r="AV115" s="16"/>
      <c r="AW115" s="39"/>
      <c r="AX115" s="29" t="s">
        <v>10</v>
      </c>
      <c r="AY115" s="29" t="s">
        <v>41</v>
      </c>
      <c r="AZ115" s="29" t="s">
        <v>114</v>
      </c>
      <c r="BA115" s="29" t="s">
        <v>115</v>
      </c>
      <c r="BB115" s="29" t="s">
        <v>116</v>
      </c>
      <c r="BC115" s="29" t="s">
        <v>119</v>
      </c>
      <c r="BD115" s="45" t="s">
        <v>120</v>
      </c>
      <c r="BE115" s="45" t="s">
        <v>121</v>
      </c>
      <c r="BF115" s="45" t="s">
        <v>130</v>
      </c>
      <c r="BG115" s="16"/>
      <c r="BH115" s="16"/>
      <c r="BI115" s="39"/>
      <c r="BJ115" s="29" t="s">
        <v>10</v>
      </c>
      <c r="BK115" s="29" t="s">
        <v>41</v>
      </c>
      <c r="BL115" s="29" t="s">
        <v>114</v>
      </c>
      <c r="BM115" s="29" t="s">
        <v>115</v>
      </c>
      <c r="BN115" s="29" t="s">
        <v>116</v>
      </c>
      <c r="BO115" s="29" t="s">
        <v>119</v>
      </c>
      <c r="BP115" s="45" t="s">
        <v>120</v>
      </c>
      <c r="BQ115" s="45" t="s">
        <v>121</v>
      </c>
      <c r="BR115" s="45" t="s">
        <v>130</v>
      </c>
      <c r="BS115" s="16"/>
      <c r="BT115" s="16"/>
      <c r="BU115" s="4"/>
      <c r="BV115" s="29" t="s">
        <v>10</v>
      </c>
      <c r="BW115" s="29" t="s">
        <v>41</v>
      </c>
      <c r="BX115" s="29" t="s">
        <v>114</v>
      </c>
      <c r="BY115" s="29" t="s">
        <v>115</v>
      </c>
      <c r="BZ115" s="29" t="s">
        <v>116</v>
      </c>
      <c r="CA115" s="29" t="s">
        <v>119</v>
      </c>
      <c r="CB115" s="111" t="s">
        <v>120</v>
      </c>
      <c r="CC115" s="111" t="s">
        <v>121</v>
      </c>
      <c r="CD115" s="111" t="s">
        <v>130</v>
      </c>
      <c r="CE115" s="16"/>
      <c r="CF115" s="16"/>
    </row>
    <row r="116" spans="1:88" ht="67.5" x14ac:dyDescent="0.35">
      <c r="A116" s="2"/>
      <c r="B116" s="55">
        <v>8445</v>
      </c>
      <c r="C116" s="112" t="s">
        <v>168</v>
      </c>
      <c r="D116" s="55">
        <v>1</v>
      </c>
      <c r="E116" s="55">
        <v>1</v>
      </c>
      <c r="F116" s="55">
        <v>1</v>
      </c>
      <c r="G116" s="55">
        <v>695</v>
      </c>
      <c r="H116" s="55">
        <v>1</v>
      </c>
      <c r="I116" s="55">
        <v>1</v>
      </c>
      <c r="J116" s="55">
        <v>115</v>
      </c>
      <c r="K116" s="16"/>
      <c r="L116" s="16"/>
      <c r="M116" s="16"/>
      <c r="N116" s="55">
        <v>7862.8</v>
      </c>
      <c r="O116" s="114" t="s">
        <v>211</v>
      </c>
      <c r="P116" s="55">
        <v>0</v>
      </c>
      <c r="Q116" s="55">
        <v>0</v>
      </c>
      <c r="R116" s="55">
        <v>0</v>
      </c>
      <c r="S116" s="55">
        <v>1000</v>
      </c>
      <c r="T116" s="55">
        <v>0</v>
      </c>
      <c r="U116" s="55">
        <v>0</v>
      </c>
      <c r="V116" s="55">
        <v>117.7</v>
      </c>
      <c r="W116" s="16"/>
      <c r="X116" s="16"/>
      <c r="Y116" s="16"/>
      <c r="Z116" s="55">
        <v>11387</v>
      </c>
      <c r="AA116" s="112" t="s">
        <v>249</v>
      </c>
      <c r="AB116" s="55">
        <v>0</v>
      </c>
      <c r="AC116" s="55">
        <v>0</v>
      </c>
      <c r="AD116" s="55">
        <v>0</v>
      </c>
      <c r="AE116" s="55">
        <v>400</v>
      </c>
      <c r="AF116" s="55">
        <v>0</v>
      </c>
      <c r="AG116" s="55">
        <v>0</v>
      </c>
      <c r="AH116" s="55">
        <v>25</v>
      </c>
      <c r="AI116" s="16"/>
      <c r="AJ116" s="16"/>
      <c r="AL116" s="55">
        <v>6131</v>
      </c>
      <c r="AM116" s="112" t="s">
        <v>282</v>
      </c>
      <c r="AN116" s="55">
        <v>0</v>
      </c>
      <c r="AO116" s="55">
        <v>0</v>
      </c>
      <c r="AP116" s="55">
        <v>0</v>
      </c>
      <c r="AQ116" s="55">
        <v>825</v>
      </c>
      <c r="AR116" s="55">
        <v>1</v>
      </c>
      <c r="AS116" s="55">
        <v>2</v>
      </c>
      <c r="AT116" s="55">
        <v>31</v>
      </c>
      <c r="AU116" s="16"/>
      <c r="AV116" s="16"/>
      <c r="AW116" s="1"/>
      <c r="AX116" s="55">
        <v>8679</v>
      </c>
      <c r="AY116" s="112" t="s">
        <v>317</v>
      </c>
      <c r="AZ116" s="55">
        <v>0</v>
      </c>
      <c r="BA116" s="55">
        <v>0</v>
      </c>
      <c r="BB116" s="55">
        <v>0</v>
      </c>
      <c r="BC116" s="55">
        <v>1309</v>
      </c>
      <c r="BD116" s="55">
        <v>0</v>
      </c>
      <c r="BE116" s="55">
        <v>0</v>
      </c>
      <c r="BF116" s="55">
        <v>173.8</v>
      </c>
      <c r="BG116" s="16"/>
      <c r="BH116" s="16"/>
      <c r="BI116" s="1"/>
      <c r="BJ116" s="55">
        <v>10612</v>
      </c>
      <c r="BK116" s="112" t="s">
        <v>338</v>
      </c>
      <c r="BL116" s="55">
        <v>0</v>
      </c>
      <c r="BM116" s="55">
        <v>0</v>
      </c>
      <c r="BN116" s="55">
        <v>0</v>
      </c>
      <c r="BO116" s="55">
        <v>250</v>
      </c>
      <c r="BP116" s="55">
        <v>0</v>
      </c>
      <c r="BQ116" s="55">
        <v>0</v>
      </c>
      <c r="BR116" s="55">
        <v>147</v>
      </c>
      <c r="BS116" s="16"/>
      <c r="BT116" s="16"/>
      <c r="BU116" s="1"/>
      <c r="BV116" s="55">
        <v>8244</v>
      </c>
      <c r="BW116" s="112" t="s">
        <v>338</v>
      </c>
      <c r="BX116" s="55">
        <v>0</v>
      </c>
      <c r="BY116" s="55">
        <v>0</v>
      </c>
      <c r="BZ116" s="55">
        <v>0</v>
      </c>
      <c r="CA116" s="55">
        <v>990</v>
      </c>
      <c r="CB116" s="55">
        <v>0</v>
      </c>
      <c r="CC116" s="55">
        <v>0</v>
      </c>
      <c r="CD116" s="55">
        <v>61</v>
      </c>
      <c r="CE116" s="16"/>
      <c r="CF116" s="16"/>
    </row>
    <row r="117" spans="1:88" x14ac:dyDescent="0.35">
      <c r="A117" s="9"/>
      <c r="K117" s="16"/>
      <c r="L117" s="16"/>
      <c r="M117" s="16"/>
      <c r="W117" s="16"/>
      <c r="X117" s="16"/>
      <c r="Y117" s="16"/>
      <c r="AI117" s="16"/>
      <c r="AJ117" s="16"/>
      <c r="AL117" s="3"/>
      <c r="AM117" s="3"/>
      <c r="AN117" s="3"/>
      <c r="AO117" s="3"/>
      <c r="AP117" s="3"/>
      <c r="AQ117" s="3"/>
      <c r="AR117" s="3"/>
      <c r="AS117" s="3"/>
      <c r="AT117" s="3"/>
      <c r="AU117" s="16"/>
      <c r="AV117" s="16"/>
      <c r="AW117" s="1"/>
      <c r="BG117" s="16"/>
      <c r="BH117" s="16"/>
      <c r="BI117" s="1"/>
      <c r="BS117" s="16"/>
      <c r="BT117" s="16"/>
      <c r="BU117" s="1"/>
      <c r="CE117" s="16"/>
      <c r="CF117" s="16"/>
    </row>
    <row r="118" spans="1:88" x14ac:dyDescent="0.35">
      <c r="A118" s="28" t="s">
        <v>37</v>
      </c>
      <c r="B118" s="7">
        <f>IF(Avropsblankett!$B118&gt;0,Avropsblankett!$B118*B116,0)</f>
        <v>0</v>
      </c>
      <c r="C118" s="7" t="str">
        <f>IF(Avropsblankett!$B118&gt;0,C116,"")</f>
        <v/>
      </c>
      <c r="D118" s="7">
        <f>IF(Avropsblankett!$B118&gt;0,Avropsblankett!$B118*IF(Avropsblankett!$C118=Avropsblankett!$AA$11,D116),0)</f>
        <v>0</v>
      </c>
      <c r="E118" s="7">
        <f>IF(Avropsblankett!$B118&gt;0,Avropsblankett!$B118*IF(Avropsblankett!$C118=Avropsblankett!$AA$12,E116),0)</f>
        <v>0</v>
      </c>
      <c r="F118" s="7">
        <f>IF(Avropsblankett!$B118&gt;0,Avropsblankett!$B118*IF(Avropsblankett!$C118=Avropsblankett!$AA$13,F116),0)</f>
        <v>0</v>
      </c>
      <c r="G118" s="7">
        <f>IF(Avropsblankett!$B118&gt;0,Avropsblankett!$B118*IF(Avropsblankett!$D118=Avropsblankett!$AB$10,G116),0)</f>
        <v>0</v>
      </c>
      <c r="H118" s="7">
        <f>IF(Avropsblankett!$B118&gt;0,Avropsblankett!$B118*IF(Avropsblankett!$E118=Avropsblankett!$AC$11,H116),0)</f>
        <v>0</v>
      </c>
      <c r="I118" s="7">
        <f>IF(Avropsblankett!$B118&gt;0,Avropsblankett!$B118*IF(Avropsblankett!$E118=Avropsblankett!$AC$12,I116),0)</f>
        <v>0</v>
      </c>
      <c r="J118" s="7">
        <f>IF(Avropsblankett!$B118&gt;0,Avropsblankett!$B118*IF(Avropsblankett!$F118=Avropsblankett!$AB$10,J116),0)</f>
        <v>0</v>
      </c>
      <c r="K118" s="16"/>
      <c r="L118" s="16"/>
      <c r="M118" s="16"/>
      <c r="N118" s="7">
        <f>IF(Avropsblankett!$B118&gt;0,Avropsblankett!$B118*N116,0)</f>
        <v>0</v>
      </c>
      <c r="O118" s="7" t="str">
        <f>IF(Avropsblankett!$B118&gt;0,O116,"")</f>
        <v/>
      </c>
      <c r="P118" s="7">
        <f>IF(Avropsblankett!$B118&gt;0,Avropsblankett!$B118*IF(Avropsblankett!$C118=Avropsblankett!$AA$11,P116),0)</f>
        <v>0</v>
      </c>
      <c r="Q118" s="7">
        <f>IF(Avropsblankett!$B118&gt;0,Avropsblankett!$B118*IF(Avropsblankett!$C118=Avropsblankett!$AA$12,Q116),0)</f>
        <v>0</v>
      </c>
      <c r="R118" s="7">
        <f>IF(Avropsblankett!$B118&gt;0,Avropsblankett!$B118*IF(Avropsblankett!$C118=Avropsblankett!$AA$13,R116),0)</f>
        <v>0</v>
      </c>
      <c r="S118" s="7">
        <f>IF(Avropsblankett!$B118&gt;0,Avropsblankett!$B118*IF(Avropsblankett!$D118=Avropsblankett!$AB$10,S116),0)</f>
        <v>0</v>
      </c>
      <c r="T118" s="7">
        <f>IF(Avropsblankett!$B118&gt;0,Avropsblankett!$B118*IF(Avropsblankett!$E118=Avropsblankett!$AC$11,T116),0)</f>
        <v>0</v>
      </c>
      <c r="U118" s="7">
        <f>IF(Avropsblankett!$B118&gt;0,Avropsblankett!$B118*IF(Avropsblankett!$E118=Avropsblankett!$AC$12,U116),0)</f>
        <v>0</v>
      </c>
      <c r="V118" s="7">
        <f>IF(Avropsblankett!$B118&gt;0,Avropsblankett!$B118*IF(Avropsblankett!$F118=Avropsblankett!$AB$10,V116),0)</f>
        <v>0</v>
      </c>
      <c r="W118" s="16"/>
      <c r="X118" s="16"/>
      <c r="Y118" s="16"/>
      <c r="Z118" s="7">
        <f>IF(Avropsblankett!$B118&gt;0,Avropsblankett!$B118*Z116,0)</f>
        <v>0</v>
      </c>
      <c r="AA118" s="7" t="str">
        <f>IF(Avropsblankett!$B118&gt;0,AA116,"")</f>
        <v/>
      </c>
      <c r="AB118" s="7">
        <f>IF(Avropsblankett!$B118&gt;0,Avropsblankett!$B118*IF(Avropsblankett!$C118=Avropsblankett!$AA$11,AB116),0)</f>
        <v>0</v>
      </c>
      <c r="AC118" s="7">
        <f>IF(Avropsblankett!$B118&gt;0,Avropsblankett!$B118*IF(Avropsblankett!$C118=Avropsblankett!$AA$12,AC116),0)</f>
        <v>0</v>
      </c>
      <c r="AD118" s="7">
        <f>IF(Avropsblankett!$B118&gt;0,Avropsblankett!$B118*IF(Avropsblankett!$C118=Avropsblankett!$AA$13,AD116),0)</f>
        <v>0</v>
      </c>
      <c r="AE118" s="7">
        <f>IF(Avropsblankett!$B118&gt;0,Avropsblankett!$B118*IF(Avropsblankett!$D118=Avropsblankett!$AB$10,AE116),0)</f>
        <v>0</v>
      </c>
      <c r="AF118" s="7">
        <f>IF(Avropsblankett!$B118&gt;0,Avropsblankett!$B118*IF(Avropsblankett!$E118=Avropsblankett!$AC$11,AF116),0)</f>
        <v>0</v>
      </c>
      <c r="AG118" s="7">
        <f>IF(Avropsblankett!$B118&gt;0,Avropsblankett!$B118*IF(Avropsblankett!$E118=Avropsblankett!$AC$12,AG116),0)</f>
        <v>0</v>
      </c>
      <c r="AH118" s="7">
        <f>IF(Avropsblankett!$B118&gt;0,Avropsblankett!$B118*IF(Avropsblankett!$F118=Avropsblankett!$AB$10,AH116),0)</f>
        <v>0</v>
      </c>
      <c r="AI118" s="16"/>
      <c r="AJ118" s="16"/>
      <c r="AL118" s="7">
        <f>IF(Avropsblankett!$B118&gt;0,Avropsblankett!$B118*AL116,0)</f>
        <v>0</v>
      </c>
      <c r="AM118" s="7" t="str">
        <f>IF(Avropsblankett!$B118&gt;0,AM116,"")</f>
        <v/>
      </c>
      <c r="AN118" s="7">
        <f>IF(Avropsblankett!$B118&gt;0,Avropsblankett!$B118*IF(Avropsblankett!$C118=Avropsblankett!$AA$11,AN116),0)</f>
        <v>0</v>
      </c>
      <c r="AO118" s="7">
        <f>IF(Avropsblankett!$B118&gt;0,Avropsblankett!$B118*IF(Avropsblankett!$C118=Avropsblankett!$AA$12,AO116),0)</f>
        <v>0</v>
      </c>
      <c r="AP118" s="7">
        <f>IF(Avropsblankett!$B118&gt;0,Avropsblankett!$B118*IF(Avropsblankett!$C118=Avropsblankett!$AA$13,AP116),0)</f>
        <v>0</v>
      </c>
      <c r="AQ118" s="7">
        <f>IF(Avropsblankett!$B118&gt;0,Avropsblankett!$B118*IF(Avropsblankett!$D118=Avropsblankett!$AB$10,AQ116),0)</f>
        <v>0</v>
      </c>
      <c r="AR118" s="7">
        <f>IF(Avropsblankett!$B118&gt;0,Avropsblankett!$B118*IF(Avropsblankett!$E118=Avropsblankett!$AC$11,AR116),0)</f>
        <v>0</v>
      </c>
      <c r="AS118" s="7">
        <f>IF(Avropsblankett!$B118&gt;0,Avropsblankett!$B118*IF(Avropsblankett!$E118=Avropsblankett!$AC$12,AS116),0)</f>
        <v>0</v>
      </c>
      <c r="AT118" s="7">
        <f>IF(Avropsblankett!$B118&gt;0,Avropsblankett!$B118*IF(Avropsblankett!$F118=Avropsblankett!$AB$10,AT116),0)</f>
        <v>0</v>
      </c>
      <c r="AU118" s="16"/>
      <c r="AV118" s="16"/>
      <c r="AW118" s="7"/>
      <c r="AX118" s="7">
        <f>IF(Avropsblankett!$B118&gt;0,Avropsblankett!$B118*AX116,0)</f>
        <v>0</v>
      </c>
      <c r="AY118" s="7" t="str">
        <f>IF(Avropsblankett!$B118&gt;0,AY116,"")</f>
        <v/>
      </c>
      <c r="AZ118" s="7">
        <f>IF(Avropsblankett!$B118&gt;0,Avropsblankett!$B118*IF(Avropsblankett!$C118=Avropsblankett!$AA$11,AZ116),0)</f>
        <v>0</v>
      </c>
      <c r="BA118" s="7">
        <f>IF(Avropsblankett!$B118&gt;0,Avropsblankett!$B118*IF(Avropsblankett!$C118=Avropsblankett!$AA$12,BA116),0)</f>
        <v>0</v>
      </c>
      <c r="BB118" s="7">
        <f>IF(Avropsblankett!$B118&gt;0,Avropsblankett!$B118*IF(Avropsblankett!$C118=Avropsblankett!$AA$13,BB116),0)</f>
        <v>0</v>
      </c>
      <c r="BC118" s="7">
        <f>IF(Avropsblankett!$B118&gt;0,Avropsblankett!$B118*IF(Avropsblankett!$D118=Avropsblankett!$AB$10,BC116),0)</f>
        <v>0</v>
      </c>
      <c r="BD118" s="7">
        <f>IF(Avropsblankett!$B118&gt;0,Avropsblankett!$B118*IF(Avropsblankett!$E118=Avropsblankett!$AC$11,BD116),0)</f>
        <v>0</v>
      </c>
      <c r="BE118" s="7">
        <f>IF(Avropsblankett!$B118&gt;0,Avropsblankett!$B118*IF(Avropsblankett!$E118=Avropsblankett!$AC$12,BE116),0)</f>
        <v>0</v>
      </c>
      <c r="BF118" s="7">
        <f>IF(Avropsblankett!$B118&gt;0,Avropsblankett!$B118*IF(Avropsblankett!$F118=Avropsblankett!$AB$10,BF116),0)</f>
        <v>0</v>
      </c>
      <c r="BG118" s="16"/>
      <c r="BH118" s="16"/>
      <c r="BI118" s="7"/>
      <c r="BJ118" s="7">
        <f>IF(Avropsblankett!$B118&gt;0,Avropsblankett!$B118*BJ116,0)</f>
        <v>0</v>
      </c>
      <c r="BK118" s="7" t="str">
        <f>IF(Avropsblankett!$B118&gt;0,BK116,"")</f>
        <v/>
      </c>
      <c r="BL118" s="7">
        <f>IF(Avropsblankett!$B118&gt;0,Avropsblankett!$B118*IF(Avropsblankett!$C118=Avropsblankett!$AA$11,BL116),0)</f>
        <v>0</v>
      </c>
      <c r="BM118" s="7">
        <f>IF(Avropsblankett!$B118&gt;0,Avropsblankett!$B118*IF(Avropsblankett!$C118=Avropsblankett!$AA$12,BM116),0)</f>
        <v>0</v>
      </c>
      <c r="BN118" s="7">
        <f>IF(Avropsblankett!$B118&gt;0,Avropsblankett!$B118*IF(Avropsblankett!$C118=Avropsblankett!$AA$13,BN116),0)</f>
        <v>0</v>
      </c>
      <c r="BO118" s="7">
        <f>IF(Avropsblankett!$B118&gt;0,Avropsblankett!$B118*IF(Avropsblankett!$D118=Avropsblankett!$AB$10,BO116),0)</f>
        <v>0</v>
      </c>
      <c r="BP118" s="7">
        <f>IF(Avropsblankett!$B118&gt;0,Avropsblankett!$B118*IF(Avropsblankett!$E118=Avropsblankett!$AC$11,BP116),0)</f>
        <v>0</v>
      </c>
      <c r="BQ118" s="7">
        <f>IF(Avropsblankett!$B118&gt;0,Avropsblankett!$B118*IF(Avropsblankett!$E118=Avropsblankett!$AC$12,BQ116),0)</f>
        <v>0</v>
      </c>
      <c r="BR118" s="7">
        <f>IF(Avropsblankett!$B118&gt;0,Avropsblankett!$B118*IF(Avropsblankett!$F118=Avropsblankett!$AB$10,BR116),0)</f>
        <v>0</v>
      </c>
      <c r="BS118" s="16"/>
      <c r="BT118" s="16"/>
      <c r="BU118" s="7"/>
      <c r="BV118" s="7">
        <f>IF(Avropsblankett!$B118&gt;0,Avropsblankett!$B118*BV116,0)</f>
        <v>0</v>
      </c>
      <c r="BW118" s="7" t="str">
        <f>IF(Avropsblankett!$B118&gt;0,BW116,"")</f>
        <v/>
      </c>
      <c r="BX118" s="7">
        <f>IF(Avropsblankett!$B118&gt;0,Avropsblankett!$B118*IF(Avropsblankett!$C118=Avropsblankett!$AA$11,BX116),0)</f>
        <v>0</v>
      </c>
      <c r="BY118" s="7">
        <f>IF(Avropsblankett!$B118&gt;0,Avropsblankett!$B118*IF(Avropsblankett!$C118=Avropsblankett!$AA$12,BY116),0)</f>
        <v>0</v>
      </c>
      <c r="BZ118" s="7">
        <f>IF(Avropsblankett!$B118&gt;0,Avropsblankett!$B118*IF(Avropsblankett!$C118=Avropsblankett!$AA$13,BZ116),0)</f>
        <v>0</v>
      </c>
      <c r="CA118" s="7">
        <f>IF(Avropsblankett!$B118&gt;0,Avropsblankett!$B118*IF(Avropsblankett!$D118=Avropsblankett!$AB$10,CA116),0)</f>
        <v>0</v>
      </c>
      <c r="CB118" s="7">
        <f>IF(Avropsblankett!$B118&gt;0,Avropsblankett!$B118*IF(Avropsblankett!$E118=Avropsblankett!$AC$11,CB116),0)</f>
        <v>0</v>
      </c>
      <c r="CC118" s="7">
        <f>IF(Avropsblankett!$B118&gt;0,Avropsblankett!$B118*IF(Avropsblankett!$E118=Avropsblankett!$AC$12,CC116),0)</f>
        <v>0</v>
      </c>
      <c r="CD118" s="7">
        <f>IF(Avropsblankett!$B118&gt;0,Avropsblankett!$B118*IF(Avropsblankett!$F118=Avropsblankett!$AB$10,CD116),0)</f>
        <v>0</v>
      </c>
      <c r="CE118" s="16"/>
      <c r="CF118" s="16"/>
      <c r="CI118" s="3" t="str">
        <f>IF(Avropsblankett!B118&gt;0,IF($Z$202=$B$184,C118,IF($Z$202=$C$184,O118,IF($Z$202=$D$184,AA118,IF($Z$202=$E$184,AM118,IF($Z$202=$F$184,AY118,IF($Z$202=$G$184,BK118,IF($Z$202=$H$184,BW118))))))),"")</f>
        <v/>
      </c>
      <c r="CJ118" s="16" t="str">
        <f>IF(Avropsblankett!B118&gt;0,IF($Z$202=$B$184,SUM(B118,D118:L118),IF($Z$202=$C$184,SUM(N118,P118:X118),IF($Z$202=$D$184,SUM(Z118,AB118:AJ118),IF($Z$202=$E$184,SUM(AL118,AN118:AV118),IF($Z$202=$F$184,SUM(AX118,AZ118:BH118),IF($Z$202=$G$184,SUM(BJ118,BL118:BT118),IF($Z$202=$H$184,SUM(BV118,BX118:CF118)))))))),"")</f>
        <v/>
      </c>
    </row>
    <row r="119" spans="1:88" x14ac:dyDescent="0.35">
      <c r="A119" s="28" t="s">
        <v>38</v>
      </c>
      <c r="B119" s="7">
        <f>IF(Avropsblankett!$B119&gt;0,Avropsblankett!$B119*B116,0)</f>
        <v>0</v>
      </c>
      <c r="C119" s="7" t="str">
        <f>IF(Avropsblankett!$B119&gt;0,C116,"")</f>
        <v/>
      </c>
      <c r="D119" s="7">
        <f>IF(Avropsblankett!$B119&gt;0,Avropsblankett!$B119*IF(Avropsblankett!$C119=Avropsblankett!$AA$11,D116),0)</f>
        <v>0</v>
      </c>
      <c r="E119" s="7">
        <f>IF(Avropsblankett!$B119&gt;0,Avropsblankett!$B119*IF(Avropsblankett!$C119=Avropsblankett!$AA$12,E116),0)</f>
        <v>0</v>
      </c>
      <c r="F119" s="7">
        <f>IF(Avropsblankett!$B119&gt;0,Avropsblankett!$B119*IF(Avropsblankett!$C119=Avropsblankett!$AA$13,F116),0)</f>
        <v>0</v>
      </c>
      <c r="G119" s="7">
        <f>IF(Avropsblankett!$B119&gt;0,Avropsblankett!$B119*IF(Avropsblankett!$D119=Avropsblankett!$AB$10,G116),0)</f>
        <v>0</v>
      </c>
      <c r="H119" s="7">
        <f>IF(Avropsblankett!$B119&gt;0,Avropsblankett!$B119*IF(Avropsblankett!$E119=Avropsblankett!$AC$11,H116),0)</f>
        <v>0</v>
      </c>
      <c r="I119" s="7">
        <f>IF(Avropsblankett!$B119&gt;0,Avropsblankett!$B119*IF(Avropsblankett!$E119=Avropsblankett!$AC$12,I116),0)</f>
        <v>0</v>
      </c>
      <c r="J119" s="7">
        <f>IF(Avropsblankett!$B119&gt;0,Avropsblankett!$B119*IF(Avropsblankett!$F119=Avropsblankett!$AB$10,J116),0)</f>
        <v>0</v>
      </c>
      <c r="K119" s="16"/>
      <c r="L119" s="16"/>
      <c r="M119" s="16"/>
      <c r="N119" s="7">
        <f>IF(Avropsblankett!$B119&gt;0,Avropsblankett!$B119*N116,0)</f>
        <v>0</v>
      </c>
      <c r="O119" s="7" t="str">
        <f>IF(Avropsblankett!$B119&gt;0,O116,"")</f>
        <v/>
      </c>
      <c r="P119" s="7">
        <f>IF(Avropsblankett!$B119&gt;0,Avropsblankett!$B119*IF(Avropsblankett!$C119=Avropsblankett!$AA$11,P116),0)</f>
        <v>0</v>
      </c>
      <c r="Q119" s="7">
        <f>IF(Avropsblankett!$B119&gt;0,Avropsblankett!$B119*IF(Avropsblankett!$C119=Avropsblankett!$AA$12,Q116),0)</f>
        <v>0</v>
      </c>
      <c r="R119" s="7">
        <f>IF(Avropsblankett!$B119&gt;0,Avropsblankett!$B119*IF(Avropsblankett!$C119=Avropsblankett!$AA$13,R116),0)</f>
        <v>0</v>
      </c>
      <c r="S119" s="7">
        <f>IF(Avropsblankett!$B119&gt;0,Avropsblankett!$B119*IF(Avropsblankett!$D119=Avropsblankett!$AB$10,S116),0)</f>
        <v>0</v>
      </c>
      <c r="T119" s="7">
        <f>IF(Avropsblankett!$B119&gt;0,Avropsblankett!$B119*IF(Avropsblankett!$E119=Avropsblankett!$AC$11,T116),0)</f>
        <v>0</v>
      </c>
      <c r="U119" s="7">
        <f>IF(Avropsblankett!$B119&gt;0,Avropsblankett!$B119*IF(Avropsblankett!$E119=Avropsblankett!$AC$12,U116),0)</f>
        <v>0</v>
      </c>
      <c r="V119" s="7">
        <f>IF(Avropsblankett!$B119&gt;0,Avropsblankett!$B119*IF(Avropsblankett!$F119=Avropsblankett!$AB$10,V116),0)</f>
        <v>0</v>
      </c>
      <c r="W119" s="16"/>
      <c r="X119" s="16"/>
      <c r="Y119" s="16"/>
      <c r="Z119" s="7">
        <f>IF(Avropsblankett!$B119&gt;0,Avropsblankett!$B119*Z116,0)</f>
        <v>0</v>
      </c>
      <c r="AA119" s="7" t="str">
        <f>IF(Avropsblankett!$B119&gt;0,AA116,"")</f>
        <v/>
      </c>
      <c r="AB119" s="7">
        <f>IF(Avropsblankett!$B119&gt;0,Avropsblankett!$B119*IF(Avropsblankett!$C119=Avropsblankett!$AA$11,AB116),0)</f>
        <v>0</v>
      </c>
      <c r="AC119" s="7">
        <f>IF(Avropsblankett!$B119&gt;0,Avropsblankett!$B119*IF(Avropsblankett!$C119=Avropsblankett!$AA$12,AC116),0)</f>
        <v>0</v>
      </c>
      <c r="AD119" s="7">
        <f>IF(Avropsblankett!$B119&gt;0,Avropsblankett!$B119*IF(Avropsblankett!$C119=Avropsblankett!$AA$13,AD116),0)</f>
        <v>0</v>
      </c>
      <c r="AE119" s="7">
        <f>IF(Avropsblankett!$B119&gt;0,Avropsblankett!$B119*IF(Avropsblankett!$D119=Avropsblankett!$AB$10,AE116),0)</f>
        <v>0</v>
      </c>
      <c r="AF119" s="7">
        <f>IF(Avropsblankett!$B119&gt;0,Avropsblankett!$B119*IF(Avropsblankett!$E119=Avropsblankett!$AC$11,AF116),0)</f>
        <v>0</v>
      </c>
      <c r="AG119" s="7">
        <f>IF(Avropsblankett!$B119&gt;0,Avropsblankett!$B119*IF(Avropsblankett!$E119=Avropsblankett!$AC$12,AG116),0)</f>
        <v>0</v>
      </c>
      <c r="AH119" s="7">
        <f>IF(Avropsblankett!$B119&gt;0,Avropsblankett!$B119*IF(Avropsblankett!$F119=Avropsblankett!$AB$10,AH116),0)</f>
        <v>0</v>
      </c>
      <c r="AI119" s="16"/>
      <c r="AJ119" s="16"/>
      <c r="AL119" s="7">
        <f>IF(Avropsblankett!$B119&gt;0,Avropsblankett!$B119*AL116,0)</f>
        <v>0</v>
      </c>
      <c r="AM119" s="7" t="str">
        <f>IF(Avropsblankett!$B119&gt;0,AM116,"")</f>
        <v/>
      </c>
      <c r="AN119" s="7">
        <f>IF(Avropsblankett!$B119&gt;0,Avropsblankett!$B119*IF(Avropsblankett!$C119=Avropsblankett!$AA$11,AN116),0)</f>
        <v>0</v>
      </c>
      <c r="AO119" s="7">
        <f>IF(Avropsblankett!$B119&gt;0,Avropsblankett!$B119*IF(Avropsblankett!$C119=Avropsblankett!$AA$12,AO116),0)</f>
        <v>0</v>
      </c>
      <c r="AP119" s="7">
        <f>IF(Avropsblankett!$B119&gt;0,Avropsblankett!$B119*IF(Avropsblankett!$C119=Avropsblankett!$AA$13,AP116),0)</f>
        <v>0</v>
      </c>
      <c r="AQ119" s="7">
        <f>IF(Avropsblankett!$B119&gt;0,Avropsblankett!$B119*IF(Avropsblankett!$D119=Avropsblankett!$AB$10,AQ116),0)</f>
        <v>0</v>
      </c>
      <c r="AR119" s="7">
        <f>IF(Avropsblankett!$B119&gt;0,Avropsblankett!$B119*IF(Avropsblankett!$E119=Avropsblankett!$AC$11,AR116),0)</f>
        <v>0</v>
      </c>
      <c r="AS119" s="7">
        <f>IF(Avropsblankett!$B119&gt;0,Avropsblankett!$B119*IF(Avropsblankett!$E119=Avropsblankett!$AC$12,AS116),0)</f>
        <v>0</v>
      </c>
      <c r="AT119" s="7">
        <f>IF(Avropsblankett!$B119&gt;0,Avropsblankett!$B119*IF(Avropsblankett!$F119=Avropsblankett!$AB$10,AT116),0)</f>
        <v>0</v>
      </c>
      <c r="AU119" s="16"/>
      <c r="AV119" s="16"/>
      <c r="AW119" s="7"/>
      <c r="AX119" s="7">
        <f>IF(Avropsblankett!$B119&gt;0,Avropsblankett!$B119*AX116,0)</f>
        <v>0</v>
      </c>
      <c r="AY119" s="7" t="str">
        <f>IF(Avropsblankett!$B119&gt;0,AY116,"")</f>
        <v/>
      </c>
      <c r="AZ119" s="7">
        <f>IF(Avropsblankett!$B119&gt;0,Avropsblankett!$B119*IF(Avropsblankett!$C119=Avropsblankett!$AA$11,AZ116),0)</f>
        <v>0</v>
      </c>
      <c r="BA119" s="7">
        <f>IF(Avropsblankett!$B119&gt;0,Avropsblankett!$B119*IF(Avropsblankett!$C119=Avropsblankett!$AA$12,BA116),0)</f>
        <v>0</v>
      </c>
      <c r="BB119" s="7">
        <f>IF(Avropsblankett!$B119&gt;0,Avropsblankett!$B119*IF(Avropsblankett!$C119=Avropsblankett!$AA$13,BB116),0)</f>
        <v>0</v>
      </c>
      <c r="BC119" s="7">
        <f>IF(Avropsblankett!$B119&gt;0,Avropsblankett!$B119*IF(Avropsblankett!$D119=Avropsblankett!$AB$10,BC116),0)</f>
        <v>0</v>
      </c>
      <c r="BD119" s="7">
        <f>IF(Avropsblankett!$B119&gt;0,Avropsblankett!$B119*IF(Avropsblankett!$E119=Avropsblankett!$AC$11,BD116),0)</f>
        <v>0</v>
      </c>
      <c r="BE119" s="7">
        <f>IF(Avropsblankett!$B119&gt;0,Avropsblankett!$B119*IF(Avropsblankett!$E119=Avropsblankett!$AC$12,BE116),0)</f>
        <v>0</v>
      </c>
      <c r="BF119" s="7">
        <f>IF(Avropsblankett!$B119&gt;0,Avropsblankett!$B119*IF(Avropsblankett!$F119=Avropsblankett!$AB$10,BF116),0)</f>
        <v>0</v>
      </c>
      <c r="BG119" s="16"/>
      <c r="BH119" s="16"/>
      <c r="BI119" s="7"/>
      <c r="BJ119" s="7">
        <f>IF(Avropsblankett!$B119&gt;0,Avropsblankett!$B119*BJ116,0)</f>
        <v>0</v>
      </c>
      <c r="BK119" s="7" t="str">
        <f>IF(Avropsblankett!$B119&gt;0,BK116,"")</f>
        <v/>
      </c>
      <c r="BL119" s="7">
        <f>IF(Avropsblankett!$B119&gt;0,Avropsblankett!$B119*IF(Avropsblankett!$C119=Avropsblankett!$AA$11,BL116),0)</f>
        <v>0</v>
      </c>
      <c r="BM119" s="7">
        <f>IF(Avropsblankett!$B119&gt;0,Avropsblankett!$B119*IF(Avropsblankett!$C119=Avropsblankett!$AA$12,BM116),0)</f>
        <v>0</v>
      </c>
      <c r="BN119" s="7">
        <f>IF(Avropsblankett!$B119&gt;0,Avropsblankett!$B119*IF(Avropsblankett!$C119=Avropsblankett!$AA$13,BN116),0)</f>
        <v>0</v>
      </c>
      <c r="BO119" s="7">
        <f>IF(Avropsblankett!$B119&gt;0,Avropsblankett!$B119*IF(Avropsblankett!$D119=Avropsblankett!$AB$10,BO116),0)</f>
        <v>0</v>
      </c>
      <c r="BP119" s="7">
        <f>IF(Avropsblankett!$B119&gt;0,Avropsblankett!$B119*IF(Avropsblankett!$E119=Avropsblankett!$AC$11,BP116),0)</f>
        <v>0</v>
      </c>
      <c r="BQ119" s="7">
        <f>IF(Avropsblankett!$B119&gt;0,Avropsblankett!$B119*IF(Avropsblankett!$E119=Avropsblankett!$AC$12,BQ116),0)</f>
        <v>0</v>
      </c>
      <c r="BR119" s="7">
        <f>IF(Avropsblankett!$B119&gt;0,Avropsblankett!$B119*IF(Avropsblankett!$F119=Avropsblankett!$AB$10,BR116),0)</f>
        <v>0</v>
      </c>
      <c r="BS119" s="16"/>
      <c r="BT119" s="16"/>
      <c r="BU119" s="7"/>
      <c r="BV119" s="7">
        <f>IF(Avropsblankett!$B119&gt;0,Avropsblankett!$B119*BV116,0)</f>
        <v>0</v>
      </c>
      <c r="BW119" s="7" t="str">
        <f>IF(Avropsblankett!$B119&gt;0,BW116,"")</f>
        <v/>
      </c>
      <c r="BX119" s="7">
        <f>IF(Avropsblankett!$B119&gt;0,Avropsblankett!$B119*IF(Avropsblankett!$C119=Avropsblankett!$AA$11,BX116),0)</f>
        <v>0</v>
      </c>
      <c r="BY119" s="7">
        <f>IF(Avropsblankett!$B119&gt;0,Avropsblankett!$B119*IF(Avropsblankett!$C119=Avropsblankett!$AA$12,BY116),0)</f>
        <v>0</v>
      </c>
      <c r="BZ119" s="7">
        <f>IF(Avropsblankett!$B119&gt;0,Avropsblankett!$B119*IF(Avropsblankett!$C119=Avropsblankett!$AA$13,BZ116),0)</f>
        <v>0</v>
      </c>
      <c r="CA119" s="7">
        <f>IF(Avropsblankett!$B119&gt;0,Avropsblankett!$B119*IF(Avropsblankett!$D119=Avropsblankett!$AB$10,CA116),0)</f>
        <v>0</v>
      </c>
      <c r="CB119" s="7">
        <f>IF(Avropsblankett!$B119&gt;0,Avropsblankett!$B119*IF(Avropsblankett!$E119=Avropsblankett!$AC$11,CB116),0)</f>
        <v>0</v>
      </c>
      <c r="CC119" s="7">
        <f>IF(Avropsblankett!$B119&gt;0,Avropsblankett!$B119*IF(Avropsblankett!$E119=Avropsblankett!$AC$12,CC116),0)</f>
        <v>0</v>
      </c>
      <c r="CD119" s="7">
        <f>IF(Avropsblankett!$B119&gt;0,Avropsblankett!$B119*IF(Avropsblankett!$F119=Avropsblankett!$AB$10,CD116),0)</f>
        <v>0</v>
      </c>
      <c r="CE119" s="16"/>
      <c r="CF119" s="16"/>
      <c r="CI119" s="3" t="str">
        <f>IF(Avropsblankett!B119&gt;0,IF($Z$202=$B$184,C119,IF($Z$202=$C$184,O119,IF($Z$202=$D$184,AA119,IF($Z$202=$E$184,AM119,IF($Z$202=$F$184,AY119,IF($Z$202=$G$184,BK119,IF($Z$202=$H$184,BW119))))))),"")</f>
        <v/>
      </c>
      <c r="CJ119" s="16" t="str">
        <f>IF(Avropsblankett!B119&gt;0,IF($Z$202=$B$184,SUM(B119,D119:L119),IF($Z$202=$C$184,SUM(N119,P119:X119),IF($Z$202=$D$184,SUM(Z119,AB119:AJ119),IF($Z$202=$E$184,SUM(AL119,AN119:AV119),IF($Z$202=$F$184,SUM(AX119,AZ119:BH119),IF($Z$202=$G$184,SUM(BJ119,BL119:BT119),IF($Z$202=$H$184,SUM(BV119,BX119:CF119)))))))),"")</f>
        <v/>
      </c>
    </row>
    <row r="120" spans="1:88" x14ac:dyDescent="0.35">
      <c r="A120" s="28" t="s">
        <v>52</v>
      </c>
      <c r="B120" s="7">
        <f>IF(Avropsblankett!$B120&gt;0,Avropsblankett!$B120*B116,0)</f>
        <v>0</v>
      </c>
      <c r="C120" s="7" t="str">
        <f>IF(Avropsblankett!$B120&gt;0,C116,"")</f>
        <v/>
      </c>
      <c r="D120" s="7">
        <f>IF(Avropsblankett!$B120&gt;0,Avropsblankett!$B120*IF(Avropsblankett!$C120=Avropsblankett!$AA$11,D116),0)</f>
        <v>0</v>
      </c>
      <c r="E120" s="7">
        <f>IF(Avropsblankett!$B120&gt;0,Avropsblankett!$B120*IF(Avropsblankett!$C120=Avropsblankett!$AA$12,E116),0)</f>
        <v>0</v>
      </c>
      <c r="F120" s="7">
        <f>IF(Avropsblankett!$B120&gt;0,Avropsblankett!$B120*IF(Avropsblankett!$C120=Avropsblankett!$AA$13,F116),0)</f>
        <v>0</v>
      </c>
      <c r="G120" s="7">
        <f>IF(Avropsblankett!$B120&gt;0,Avropsblankett!$B120*IF(Avropsblankett!$D120=Avropsblankett!$AB$10,G116),0)</f>
        <v>0</v>
      </c>
      <c r="H120" s="7">
        <f>IF(Avropsblankett!$B120&gt;0,Avropsblankett!$B120*IF(Avropsblankett!$E120=Avropsblankett!$AC$11,H116),0)</f>
        <v>0</v>
      </c>
      <c r="I120" s="7">
        <f>IF(Avropsblankett!$B120&gt;0,Avropsblankett!$B120*IF(Avropsblankett!$E120=Avropsblankett!$AC$12,I116),0)</f>
        <v>0</v>
      </c>
      <c r="J120" s="7">
        <f>IF(Avropsblankett!$B120&gt;0,Avropsblankett!$B120*IF(Avropsblankett!$F120=Avropsblankett!$AB$10,J116),0)</f>
        <v>0</v>
      </c>
      <c r="K120" s="16"/>
      <c r="L120" s="16"/>
      <c r="M120" s="16"/>
      <c r="N120" s="7">
        <f>IF(Avropsblankett!$B120&gt;0,Avropsblankett!$B120*N116,0)</f>
        <v>0</v>
      </c>
      <c r="O120" s="7" t="str">
        <f>IF(Avropsblankett!$B120&gt;0,O116,"")</f>
        <v/>
      </c>
      <c r="P120" s="7">
        <f>IF(Avropsblankett!$B120&gt;0,Avropsblankett!$B120*IF(Avropsblankett!$C120=Avropsblankett!$AA$11,P116),0)</f>
        <v>0</v>
      </c>
      <c r="Q120" s="7">
        <f>IF(Avropsblankett!$B120&gt;0,Avropsblankett!$B120*IF(Avropsblankett!$C120=Avropsblankett!$AA$12,Q116),0)</f>
        <v>0</v>
      </c>
      <c r="R120" s="7">
        <f>IF(Avropsblankett!$B120&gt;0,Avropsblankett!$B120*IF(Avropsblankett!$C120=Avropsblankett!$AA$13,R116),0)</f>
        <v>0</v>
      </c>
      <c r="S120" s="7">
        <f>IF(Avropsblankett!$B120&gt;0,Avropsblankett!$B120*IF(Avropsblankett!$D120=Avropsblankett!$AB$10,S116),0)</f>
        <v>0</v>
      </c>
      <c r="T120" s="7">
        <f>IF(Avropsblankett!$B120&gt;0,Avropsblankett!$B120*IF(Avropsblankett!$E120=Avropsblankett!$AC$11,T116),0)</f>
        <v>0</v>
      </c>
      <c r="U120" s="7">
        <f>IF(Avropsblankett!$B120&gt;0,Avropsblankett!$B120*IF(Avropsblankett!$E120=Avropsblankett!$AC$12,U116),0)</f>
        <v>0</v>
      </c>
      <c r="V120" s="7">
        <f>IF(Avropsblankett!$B120&gt;0,Avropsblankett!$B120*IF(Avropsblankett!$F120=Avropsblankett!$AB$10,V116),0)</f>
        <v>0</v>
      </c>
      <c r="W120" s="16"/>
      <c r="X120" s="16"/>
      <c r="Y120" s="16"/>
      <c r="Z120" s="7">
        <f>IF(Avropsblankett!$B120&gt;0,Avropsblankett!$B120*Z116,0)</f>
        <v>0</v>
      </c>
      <c r="AA120" s="7" t="str">
        <f>IF(Avropsblankett!$B120&gt;0,AA116,"")</f>
        <v/>
      </c>
      <c r="AB120" s="7">
        <f>IF(Avropsblankett!$B120&gt;0,Avropsblankett!$B120*IF(Avropsblankett!$C120=Avropsblankett!$AA$11,AB116),0)</f>
        <v>0</v>
      </c>
      <c r="AC120" s="7">
        <f>IF(Avropsblankett!$B120&gt;0,Avropsblankett!$B120*IF(Avropsblankett!$C120=Avropsblankett!$AA$12,AC116),0)</f>
        <v>0</v>
      </c>
      <c r="AD120" s="7">
        <f>IF(Avropsblankett!$B120&gt;0,Avropsblankett!$B120*IF(Avropsblankett!$C120=Avropsblankett!$AA$13,AD116),0)</f>
        <v>0</v>
      </c>
      <c r="AE120" s="7">
        <f>IF(Avropsblankett!$B120&gt;0,Avropsblankett!$B120*IF(Avropsblankett!$D120=Avropsblankett!$AB$10,AE116),0)</f>
        <v>0</v>
      </c>
      <c r="AF120" s="7">
        <f>IF(Avropsblankett!$B120&gt;0,Avropsblankett!$B120*IF(Avropsblankett!$E120=Avropsblankett!$AC$11,AF116),0)</f>
        <v>0</v>
      </c>
      <c r="AG120" s="7">
        <f>IF(Avropsblankett!$B120&gt;0,Avropsblankett!$B120*IF(Avropsblankett!$E120=Avropsblankett!$AC$12,AG116),0)</f>
        <v>0</v>
      </c>
      <c r="AH120" s="7">
        <f>IF(Avropsblankett!$B120&gt;0,Avropsblankett!$B120*IF(Avropsblankett!$F120=Avropsblankett!$AB$10,AH116),0)</f>
        <v>0</v>
      </c>
      <c r="AI120" s="16"/>
      <c r="AJ120" s="16"/>
      <c r="AL120" s="7">
        <f>IF(Avropsblankett!$B120&gt;0,Avropsblankett!$B120*AL116,0)</f>
        <v>0</v>
      </c>
      <c r="AM120" s="7" t="str">
        <f>IF(Avropsblankett!$B120&gt;0,AM116,"")</f>
        <v/>
      </c>
      <c r="AN120" s="7">
        <f>IF(Avropsblankett!$B120&gt;0,Avropsblankett!$B120*IF(Avropsblankett!$C120=Avropsblankett!$AA$11,AN116),0)</f>
        <v>0</v>
      </c>
      <c r="AO120" s="7">
        <f>IF(Avropsblankett!$B120&gt;0,Avropsblankett!$B120*IF(Avropsblankett!$C120=Avropsblankett!$AA$12,AO116),0)</f>
        <v>0</v>
      </c>
      <c r="AP120" s="7">
        <f>IF(Avropsblankett!$B120&gt;0,Avropsblankett!$B120*IF(Avropsblankett!$C120=Avropsblankett!$AA$13,AP116),0)</f>
        <v>0</v>
      </c>
      <c r="AQ120" s="7">
        <f>IF(Avropsblankett!$B120&gt;0,Avropsblankett!$B120*IF(Avropsblankett!$D120=Avropsblankett!$AB$10,AQ116),0)</f>
        <v>0</v>
      </c>
      <c r="AR120" s="7">
        <f>IF(Avropsblankett!$B120&gt;0,Avropsblankett!$B120*IF(Avropsblankett!$E120=Avropsblankett!$AC$11,AR116),0)</f>
        <v>0</v>
      </c>
      <c r="AS120" s="7">
        <f>IF(Avropsblankett!$B120&gt;0,Avropsblankett!$B120*IF(Avropsblankett!$E120=Avropsblankett!$AC$12,AS116),0)</f>
        <v>0</v>
      </c>
      <c r="AT120" s="7">
        <f>IF(Avropsblankett!$B120&gt;0,Avropsblankett!$B120*IF(Avropsblankett!$F120=Avropsblankett!$AB$10,AT116),0)</f>
        <v>0</v>
      </c>
      <c r="AU120" s="16"/>
      <c r="AV120" s="16"/>
      <c r="AW120" s="7"/>
      <c r="AX120" s="7">
        <f>IF(Avropsblankett!$B120&gt;0,Avropsblankett!$B120*AX116,0)</f>
        <v>0</v>
      </c>
      <c r="AY120" s="7" t="str">
        <f>IF(Avropsblankett!$B120&gt;0,AY116,"")</f>
        <v/>
      </c>
      <c r="AZ120" s="7">
        <f>IF(Avropsblankett!$B120&gt;0,Avropsblankett!$B120*IF(Avropsblankett!$C120=Avropsblankett!$AA$11,AZ116),0)</f>
        <v>0</v>
      </c>
      <c r="BA120" s="7">
        <f>IF(Avropsblankett!$B120&gt;0,Avropsblankett!$B120*IF(Avropsblankett!$C120=Avropsblankett!$AA$12,BA116),0)</f>
        <v>0</v>
      </c>
      <c r="BB120" s="7">
        <f>IF(Avropsblankett!$B120&gt;0,Avropsblankett!$B120*IF(Avropsblankett!$C120=Avropsblankett!$AA$13,BB116),0)</f>
        <v>0</v>
      </c>
      <c r="BC120" s="7">
        <f>IF(Avropsblankett!$B120&gt;0,Avropsblankett!$B120*IF(Avropsblankett!$D120=Avropsblankett!$AB$10,BC116),0)</f>
        <v>0</v>
      </c>
      <c r="BD120" s="7">
        <f>IF(Avropsblankett!$B120&gt;0,Avropsblankett!$B120*IF(Avropsblankett!$E120=Avropsblankett!$AC$11,BD116),0)</f>
        <v>0</v>
      </c>
      <c r="BE120" s="7">
        <f>IF(Avropsblankett!$B120&gt;0,Avropsblankett!$B120*IF(Avropsblankett!$E120=Avropsblankett!$AC$12,BE116),0)</f>
        <v>0</v>
      </c>
      <c r="BF120" s="7">
        <f>IF(Avropsblankett!$B120&gt;0,Avropsblankett!$B120*IF(Avropsblankett!$F120=Avropsblankett!$AB$10,BF116),0)</f>
        <v>0</v>
      </c>
      <c r="BG120" s="16"/>
      <c r="BH120" s="16"/>
      <c r="BI120" s="7"/>
      <c r="BJ120" s="7">
        <f>IF(Avropsblankett!$B120&gt;0,Avropsblankett!$B120*BJ116,0)</f>
        <v>0</v>
      </c>
      <c r="BK120" s="7" t="str">
        <f>IF(Avropsblankett!$B120&gt;0,BK116,"")</f>
        <v/>
      </c>
      <c r="BL120" s="7">
        <f>IF(Avropsblankett!$B120&gt;0,Avropsblankett!$B120*IF(Avropsblankett!$C120=Avropsblankett!$AA$11,BL116),0)</f>
        <v>0</v>
      </c>
      <c r="BM120" s="7">
        <f>IF(Avropsblankett!$B120&gt;0,Avropsblankett!$B120*IF(Avropsblankett!$C120=Avropsblankett!$AA$12,BM116),0)</f>
        <v>0</v>
      </c>
      <c r="BN120" s="7">
        <f>IF(Avropsblankett!$B120&gt;0,Avropsblankett!$B120*IF(Avropsblankett!$C120=Avropsblankett!$AA$13,BN116),0)</f>
        <v>0</v>
      </c>
      <c r="BO120" s="7">
        <f>IF(Avropsblankett!$B120&gt;0,Avropsblankett!$B120*IF(Avropsblankett!$D120=Avropsblankett!$AB$10,BO116),0)</f>
        <v>0</v>
      </c>
      <c r="BP120" s="7">
        <f>IF(Avropsblankett!$B120&gt;0,Avropsblankett!$B120*IF(Avropsblankett!$E120=Avropsblankett!$AC$11,BP116),0)</f>
        <v>0</v>
      </c>
      <c r="BQ120" s="7">
        <f>IF(Avropsblankett!$B120&gt;0,Avropsblankett!$B120*IF(Avropsblankett!$E120=Avropsblankett!$AC$12,BQ116),0)</f>
        <v>0</v>
      </c>
      <c r="BR120" s="7">
        <f>IF(Avropsblankett!$B120&gt;0,Avropsblankett!$B120*IF(Avropsblankett!$F120=Avropsblankett!$AB$10,BR116),0)</f>
        <v>0</v>
      </c>
      <c r="BS120" s="16"/>
      <c r="BT120" s="16"/>
      <c r="BU120" s="7"/>
      <c r="BV120" s="7">
        <f>IF(Avropsblankett!$B120&gt;0,Avropsblankett!$B120*BV116,0)</f>
        <v>0</v>
      </c>
      <c r="BW120" s="7" t="str">
        <f>IF(Avropsblankett!$B120&gt;0,BW116,"")</f>
        <v/>
      </c>
      <c r="BX120" s="7">
        <f>IF(Avropsblankett!$B120&gt;0,Avropsblankett!$B120*IF(Avropsblankett!$C120=Avropsblankett!$AA$11,BX116),0)</f>
        <v>0</v>
      </c>
      <c r="BY120" s="7">
        <f>IF(Avropsblankett!$B120&gt;0,Avropsblankett!$B120*IF(Avropsblankett!$C120=Avropsblankett!$AA$12,BY116),0)</f>
        <v>0</v>
      </c>
      <c r="BZ120" s="7">
        <f>IF(Avropsblankett!$B120&gt;0,Avropsblankett!$B120*IF(Avropsblankett!$C120=Avropsblankett!$AA$13,BZ116),0)</f>
        <v>0</v>
      </c>
      <c r="CA120" s="7">
        <f>IF(Avropsblankett!$B120&gt;0,Avropsblankett!$B120*IF(Avropsblankett!$D120=Avropsblankett!$AB$10,CA116),0)</f>
        <v>0</v>
      </c>
      <c r="CB120" s="7">
        <f>IF(Avropsblankett!$B120&gt;0,Avropsblankett!$B120*IF(Avropsblankett!$E120=Avropsblankett!$AC$11,CB116),0)</f>
        <v>0</v>
      </c>
      <c r="CC120" s="7">
        <f>IF(Avropsblankett!$B120&gt;0,Avropsblankett!$B120*IF(Avropsblankett!$E120=Avropsblankett!$AC$12,CC116),0)</f>
        <v>0</v>
      </c>
      <c r="CD120" s="7">
        <f>IF(Avropsblankett!$B120&gt;0,Avropsblankett!$B120*IF(Avropsblankett!$F120=Avropsblankett!$AB$10,CD116),0)</f>
        <v>0</v>
      </c>
      <c r="CE120" s="16"/>
      <c r="CF120" s="16"/>
      <c r="CI120" s="3" t="str">
        <f>IF(Avropsblankett!B120&gt;0,IF($Z$202=$B$184,C120,IF($Z$202=$C$184,O120,IF($Z$202=$D$184,AA120,IF($Z$202=$E$184,AM120,IF($Z$202=$F$184,AY120,IF($Z$202=$G$184,BK120,IF($Z$202=$H$184,BW120))))))),"")</f>
        <v/>
      </c>
      <c r="CJ120" s="16" t="str">
        <f>IF(Avropsblankett!B120&gt;0,IF($Z$202=$B$184,SUM(B120,D120:L120),IF($Z$202=$C$184,SUM(N120,P120:X120),IF($Z$202=$D$184,SUM(Z120,AB120:AJ120),IF($Z$202=$E$184,SUM(AL120,AN120:AV120),IF($Z$202=$F$184,SUM(AX120,AZ120:BH120),IF($Z$202=$G$184,SUM(BJ120,BL120:BT120),IF($Z$202=$H$184,SUM(BV120,BX120:CF120)))))))),"")</f>
        <v/>
      </c>
    </row>
    <row r="121" spans="1:88" x14ac:dyDescent="0.35">
      <c r="A121" s="28"/>
      <c r="K121" s="16"/>
      <c r="L121" s="16"/>
      <c r="M121" s="16"/>
      <c r="W121" s="16"/>
      <c r="X121" s="16"/>
      <c r="Y121" s="16"/>
      <c r="AI121" s="16"/>
      <c r="AJ121" s="16"/>
      <c r="AL121" s="3"/>
      <c r="AM121" s="3"/>
      <c r="AN121" s="3"/>
      <c r="AO121" s="3"/>
      <c r="AP121" s="3"/>
      <c r="AQ121" s="3"/>
      <c r="AR121" s="3"/>
      <c r="AS121" s="3"/>
      <c r="AT121" s="3"/>
      <c r="AU121" s="16"/>
      <c r="AV121" s="16"/>
      <c r="AW121" s="8"/>
      <c r="BG121" s="16"/>
      <c r="BH121" s="16"/>
      <c r="BI121" s="8"/>
      <c r="BS121" s="16"/>
      <c r="BT121" s="16"/>
      <c r="BU121" s="8"/>
      <c r="CE121" s="16"/>
      <c r="CF121" s="16"/>
    </row>
    <row r="122" spans="1:88" ht="27" x14ac:dyDescent="0.35">
      <c r="A122" s="28" t="s">
        <v>151</v>
      </c>
      <c r="B122" s="7">
        <f>SUM(B118:B120,D118:J120)</f>
        <v>0</v>
      </c>
      <c r="C122" s="7"/>
      <c r="D122" s="7"/>
      <c r="E122" s="7"/>
      <c r="F122" s="7"/>
      <c r="G122" s="7"/>
      <c r="H122" s="7"/>
      <c r="I122" s="7"/>
      <c r="J122" s="7"/>
      <c r="K122" s="16"/>
      <c r="L122" s="16"/>
      <c r="M122" s="16"/>
      <c r="N122" s="7">
        <f>SUM(N118:N120,P118:V120)</f>
        <v>0</v>
      </c>
      <c r="O122" s="7"/>
      <c r="P122" s="7"/>
      <c r="Q122" s="7"/>
      <c r="R122" s="7"/>
      <c r="S122" s="7"/>
      <c r="T122" s="7"/>
      <c r="U122" s="7"/>
      <c r="V122" s="7"/>
      <c r="W122" s="16"/>
      <c r="X122" s="16"/>
      <c r="Y122" s="16"/>
      <c r="Z122" s="7">
        <f>SUM(Z118:Z120,AB118:AH120)</f>
        <v>0</v>
      </c>
      <c r="AA122" s="7"/>
      <c r="AB122" s="7"/>
      <c r="AC122" s="7"/>
      <c r="AD122" s="7"/>
      <c r="AE122" s="7"/>
      <c r="AF122" s="7"/>
      <c r="AG122" s="7"/>
      <c r="AH122" s="7"/>
      <c r="AI122" s="16"/>
      <c r="AJ122" s="16"/>
      <c r="AL122" s="7">
        <f>SUM(AL118:AL120,AN118:AT120)</f>
        <v>0</v>
      </c>
      <c r="AM122" s="7"/>
      <c r="AN122" s="7"/>
      <c r="AO122" s="7"/>
      <c r="AP122" s="7"/>
      <c r="AQ122" s="7"/>
      <c r="AR122" s="7"/>
      <c r="AS122" s="7"/>
      <c r="AT122" s="7"/>
      <c r="AU122" s="16"/>
      <c r="AV122" s="16"/>
      <c r="AW122" s="8"/>
      <c r="AX122" s="7">
        <f>SUM(AX118:AX120,AZ118:BF120)</f>
        <v>0</v>
      </c>
      <c r="AY122" s="7"/>
      <c r="AZ122" s="7"/>
      <c r="BA122" s="7"/>
      <c r="BB122" s="7"/>
      <c r="BC122" s="7"/>
      <c r="BD122" s="7"/>
      <c r="BE122" s="7"/>
      <c r="BF122" s="7"/>
      <c r="BG122" s="16"/>
      <c r="BH122" s="16"/>
      <c r="BI122" s="8"/>
      <c r="BJ122" s="7">
        <f>SUM(BJ118:BJ120,BL118:BR120)</f>
        <v>0</v>
      </c>
      <c r="BK122" s="7"/>
      <c r="BL122" s="7"/>
      <c r="BM122" s="7"/>
      <c r="BN122" s="7"/>
      <c r="BO122" s="7"/>
      <c r="BP122" s="7"/>
      <c r="BQ122" s="7"/>
      <c r="BR122" s="7"/>
      <c r="BS122" s="16"/>
      <c r="BT122" s="16"/>
      <c r="BU122" s="8"/>
      <c r="BV122" s="7">
        <f>SUM(BV118:BV120,BX118:CD120)</f>
        <v>0</v>
      </c>
      <c r="BW122" s="7"/>
      <c r="BX122" s="7"/>
      <c r="BY122" s="7"/>
      <c r="BZ122" s="7"/>
      <c r="CA122" s="7"/>
      <c r="CB122" s="7"/>
      <c r="CC122" s="7"/>
      <c r="CD122" s="7"/>
      <c r="CE122" s="16"/>
      <c r="CF122" s="16"/>
    </row>
    <row r="123" spans="1:88" ht="14" thickBot="1" x14ac:dyDescent="0.4">
      <c r="A123" s="9"/>
      <c r="B123" s="11"/>
      <c r="C123" s="11"/>
      <c r="D123" s="11"/>
      <c r="E123" s="11"/>
      <c r="F123" s="11"/>
      <c r="G123" s="11"/>
      <c r="H123" s="11"/>
      <c r="I123" s="11"/>
      <c r="J123" s="11"/>
      <c r="K123" s="16"/>
      <c r="L123" s="16"/>
      <c r="M123" s="16"/>
      <c r="N123" s="11"/>
      <c r="O123" s="11"/>
      <c r="P123" s="11"/>
      <c r="Q123" s="11"/>
      <c r="R123" s="11"/>
      <c r="S123" s="11"/>
      <c r="T123" s="11"/>
      <c r="U123" s="11"/>
      <c r="V123" s="11"/>
      <c r="W123" s="16"/>
      <c r="X123" s="16"/>
      <c r="Y123" s="16"/>
      <c r="Z123" s="11"/>
      <c r="AA123" s="11"/>
      <c r="AB123" s="11"/>
      <c r="AC123" s="11"/>
      <c r="AD123" s="11"/>
      <c r="AE123" s="11"/>
      <c r="AF123" s="11"/>
      <c r="AG123" s="11"/>
      <c r="AH123" s="11"/>
      <c r="AI123" s="16"/>
      <c r="AJ123" s="16"/>
      <c r="AL123" s="11"/>
      <c r="AM123" s="11"/>
      <c r="AN123" s="11"/>
      <c r="AO123" s="11"/>
      <c r="AP123" s="11"/>
      <c r="AQ123" s="11"/>
      <c r="AR123" s="11"/>
      <c r="AS123" s="11"/>
      <c r="AT123" s="11"/>
      <c r="AU123" s="16"/>
      <c r="AV123" s="16"/>
      <c r="AW123" s="8"/>
      <c r="AX123" s="11"/>
      <c r="AY123" s="11"/>
      <c r="AZ123" s="11"/>
      <c r="BA123" s="11"/>
      <c r="BB123" s="11"/>
      <c r="BC123" s="11"/>
      <c r="BD123" s="11"/>
      <c r="BE123" s="11"/>
      <c r="BF123" s="11"/>
      <c r="BG123" s="16"/>
      <c r="BH123" s="16"/>
      <c r="BI123" s="8"/>
      <c r="BJ123" s="11"/>
      <c r="BK123" s="11"/>
      <c r="BL123" s="11"/>
      <c r="BM123" s="11"/>
      <c r="BN123" s="11"/>
      <c r="BO123" s="11"/>
      <c r="BP123" s="11"/>
      <c r="BQ123" s="11"/>
      <c r="BR123" s="11"/>
      <c r="BS123" s="16"/>
      <c r="BT123" s="16"/>
      <c r="BU123" s="8"/>
      <c r="BV123" s="11"/>
      <c r="BW123" s="11"/>
      <c r="BX123" s="11"/>
      <c r="BY123" s="11"/>
      <c r="BZ123" s="11"/>
      <c r="CA123" s="11"/>
      <c r="CB123" s="11"/>
      <c r="CC123" s="11"/>
      <c r="CD123" s="11"/>
      <c r="CE123" s="16"/>
      <c r="CF123" s="16"/>
    </row>
    <row r="124" spans="1:88" ht="54" x14ac:dyDescent="0.35">
      <c r="A124" s="86" t="s">
        <v>153</v>
      </c>
      <c r="B124" s="29" t="s">
        <v>10</v>
      </c>
      <c r="C124" s="29" t="s">
        <v>41</v>
      </c>
      <c r="D124" s="29" t="s">
        <v>114</v>
      </c>
      <c r="E124" s="29" t="s">
        <v>115</v>
      </c>
      <c r="F124" s="29" t="s">
        <v>116</v>
      </c>
      <c r="G124" s="29" t="s">
        <v>119</v>
      </c>
      <c r="H124" s="45" t="s">
        <v>120</v>
      </c>
      <c r="I124" s="45" t="s">
        <v>121</v>
      </c>
      <c r="J124" s="45" t="s">
        <v>130</v>
      </c>
      <c r="K124" s="16"/>
      <c r="L124" s="16"/>
      <c r="M124" s="16"/>
      <c r="N124" s="29" t="s">
        <v>10</v>
      </c>
      <c r="O124" s="29" t="s">
        <v>41</v>
      </c>
      <c r="P124" s="29" t="s">
        <v>114</v>
      </c>
      <c r="Q124" s="29" t="s">
        <v>115</v>
      </c>
      <c r="R124" s="29" t="s">
        <v>116</v>
      </c>
      <c r="S124" s="29" t="s">
        <v>119</v>
      </c>
      <c r="T124" s="45" t="s">
        <v>120</v>
      </c>
      <c r="U124" s="45" t="s">
        <v>121</v>
      </c>
      <c r="V124" s="45" t="s">
        <v>130</v>
      </c>
      <c r="W124" s="16"/>
      <c r="X124" s="16"/>
      <c r="Y124" s="16"/>
      <c r="Z124" s="29" t="s">
        <v>10</v>
      </c>
      <c r="AA124" s="29" t="s">
        <v>41</v>
      </c>
      <c r="AB124" s="29" t="s">
        <v>114</v>
      </c>
      <c r="AC124" s="29" t="s">
        <v>115</v>
      </c>
      <c r="AD124" s="29" t="s">
        <v>116</v>
      </c>
      <c r="AE124" s="29" t="s">
        <v>119</v>
      </c>
      <c r="AF124" s="45" t="s">
        <v>120</v>
      </c>
      <c r="AG124" s="45" t="s">
        <v>121</v>
      </c>
      <c r="AH124" s="45" t="s">
        <v>130</v>
      </c>
      <c r="AI124" s="16"/>
      <c r="AJ124" s="16"/>
      <c r="AL124" s="29" t="s">
        <v>10</v>
      </c>
      <c r="AM124" s="29" t="s">
        <v>41</v>
      </c>
      <c r="AN124" s="29" t="s">
        <v>114</v>
      </c>
      <c r="AO124" s="29" t="s">
        <v>115</v>
      </c>
      <c r="AP124" s="29" t="s">
        <v>116</v>
      </c>
      <c r="AQ124" s="29" t="s">
        <v>119</v>
      </c>
      <c r="AR124" s="45" t="s">
        <v>120</v>
      </c>
      <c r="AS124" s="45" t="s">
        <v>121</v>
      </c>
      <c r="AT124" s="45" t="s">
        <v>130</v>
      </c>
      <c r="AU124" s="16"/>
      <c r="AV124" s="16"/>
      <c r="AW124" s="39"/>
      <c r="AX124" s="29" t="s">
        <v>10</v>
      </c>
      <c r="AY124" s="29" t="s">
        <v>41</v>
      </c>
      <c r="AZ124" s="29" t="s">
        <v>114</v>
      </c>
      <c r="BA124" s="29" t="s">
        <v>115</v>
      </c>
      <c r="BB124" s="29" t="s">
        <v>116</v>
      </c>
      <c r="BC124" s="29" t="s">
        <v>119</v>
      </c>
      <c r="BD124" s="45" t="s">
        <v>120</v>
      </c>
      <c r="BE124" s="45" t="s">
        <v>121</v>
      </c>
      <c r="BF124" s="45" t="s">
        <v>130</v>
      </c>
      <c r="BG124" s="16"/>
      <c r="BH124" s="16"/>
      <c r="BI124" s="39"/>
      <c r="BJ124" s="29" t="s">
        <v>10</v>
      </c>
      <c r="BK124" s="29" t="s">
        <v>41</v>
      </c>
      <c r="BL124" s="29" t="s">
        <v>114</v>
      </c>
      <c r="BM124" s="29" t="s">
        <v>115</v>
      </c>
      <c r="BN124" s="29" t="s">
        <v>116</v>
      </c>
      <c r="BO124" s="29" t="s">
        <v>119</v>
      </c>
      <c r="BP124" s="45" t="s">
        <v>120</v>
      </c>
      <c r="BQ124" s="45" t="s">
        <v>121</v>
      </c>
      <c r="BR124" s="45" t="s">
        <v>130</v>
      </c>
      <c r="BS124" s="16"/>
      <c r="BT124" s="16"/>
      <c r="BU124" s="4"/>
      <c r="BV124" s="29" t="s">
        <v>10</v>
      </c>
      <c r="BW124" s="29" t="s">
        <v>41</v>
      </c>
      <c r="BX124" s="29" t="s">
        <v>114</v>
      </c>
      <c r="BY124" s="29" t="s">
        <v>115</v>
      </c>
      <c r="BZ124" s="29" t="s">
        <v>116</v>
      </c>
      <c r="CA124" s="29" t="s">
        <v>119</v>
      </c>
      <c r="CB124" s="111" t="s">
        <v>120</v>
      </c>
      <c r="CC124" s="111" t="s">
        <v>121</v>
      </c>
      <c r="CD124" s="111" t="s">
        <v>130</v>
      </c>
      <c r="CE124" s="16"/>
      <c r="CF124" s="16"/>
    </row>
    <row r="125" spans="1:88" ht="67.5" x14ac:dyDescent="0.35">
      <c r="A125" s="2"/>
      <c r="B125" s="55">
        <v>11454</v>
      </c>
      <c r="C125" s="112" t="s">
        <v>388</v>
      </c>
      <c r="D125" s="55">
        <v>1</v>
      </c>
      <c r="E125" s="55">
        <v>1</v>
      </c>
      <c r="F125" s="55">
        <v>1</v>
      </c>
      <c r="G125" s="55">
        <v>695</v>
      </c>
      <c r="H125" s="55">
        <v>1</v>
      </c>
      <c r="I125" s="55">
        <v>1</v>
      </c>
      <c r="J125" s="55">
        <v>115</v>
      </c>
      <c r="K125" s="16"/>
      <c r="L125" s="16"/>
      <c r="M125" s="16"/>
      <c r="N125" s="55">
        <v>11966.900000000001</v>
      </c>
      <c r="O125" s="114" t="s">
        <v>212</v>
      </c>
      <c r="P125" s="55">
        <v>0</v>
      </c>
      <c r="Q125" s="55">
        <v>0</v>
      </c>
      <c r="R125" s="55">
        <v>0</v>
      </c>
      <c r="S125" s="55">
        <v>1000</v>
      </c>
      <c r="T125" s="55">
        <v>0</v>
      </c>
      <c r="U125" s="55">
        <v>0</v>
      </c>
      <c r="V125" s="55">
        <v>117.7</v>
      </c>
      <c r="W125" s="16"/>
      <c r="X125" s="16"/>
      <c r="Y125" s="16"/>
      <c r="Z125" s="55">
        <v>11392</v>
      </c>
      <c r="AA125" s="112" t="s">
        <v>249</v>
      </c>
      <c r="AB125" s="55">
        <v>0</v>
      </c>
      <c r="AC125" s="55">
        <v>0</v>
      </c>
      <c r="AD125" s="55">
        <v>0</v>
      </c>
      <c r="AE125" s="55">
        <v>400</v>
      </c>
      <c r="AF125" s="55">
        <v>0</v>
      </c>
      <c r="AG125" s="55">
        <v>0</v>
      </c>
      <c r="AH125" s="55">
        <v>25</v>
      </c>
      <c r="AI125" s="16"/>
      <c r="AJ125" s="16"/>
      <c r="AL125" s="55">
        <v>9176</v>
      </c>
      <c r="AM125" s="112" t="s">
        <v>283</v>
      </c>
      <c r="AN125" s="55">
        <v>0</v>
      </c>
      <c r="AO125" s="55">
        <v>0</v>
      </c>
      <c r="AP125" s="55">
        <v>0</v>
      </c>
      <c r="AQ125" s="55">
        <v>825</v>
      </c>
      <c r="AR125" s="55">
        <v>1</v>
      </c>
      <c r="AS125" s="55">
        <v>2</v>
      </c>
      <c r="AT125" s="55">
        <v>31</v>
      </c>
      <c r="AU125" s="16"/>
      <c r="AV125" s="16"/>
      <c r="AW125" s="1"/>
      <c r="AX125" s="55">
        <v>12764.400000000001</v>
      </c>
      <c r="AY125" s="112" t="s">
        <v>318</v>
      </c>
      <c r="AZ125" s="55">
        <v>0</v>
      </c>
      <c r="BA125" s="55">
        <v>719</v>
      </c>
      <c r="BB125" s="55">
        <v>1295</v>
      </c>
      <c r="BC125" s="55">
        <v>1309</v>
      </c>
      <c r="BD125" s="55">
        <v>0</v>
      </c>
      <c r="BE125" s="55">
        <v>0</v>
      </c>
      <c r="BF125" s="55">
        <v>173.8</v>
      </c>
      <c r="BG125" s="16"/>
      <c r="BH125" s="16"/>
      <c r="BI125" s="1"/>
      <c r="BJ125" s="55">
        <v>14818</v>
      </c>
      <c r="BK125" s="112" t="s">
        <v>339</v>
      </c>
      <c r="BL125" s="55">
        <v>0</v>
      </c>
      <c r="BM125" s="55">
        <v>0</v>
      </c>
      <c r="BN125" s="55">
        <v>0</v>
      </c>
      <c r="BO125" s="55">
        <v>250</v>
      </c>
      <c r="BP125" s="55">
        <v>0</v>
      </c>
      <c r="BQ125" s="55">
        <v>0</v>
      </c>
      <c r="BR125" s="55">
        <v>147</v>
      </c>
      <c r="BS125" s="16"/>
      <c r="BT125" s="16"/>
      <c r="BU125" s="1"/>
      <c r="BV125" s="55">
        <v>11941</v>
      </c>
      <c r="BW125" s="112" t="s">
        <v>363</v>
      </c>
      <c r="BX125" s="55">
        <v>0</v>
      </c>
      <c r="BY125" s="55">
        <v>0</v>
      </c>
      <c r="BZ125" s="55">
        <v>0</v>
      </c>
      <c r="CA125" s="55">
        <v>990</v>
      </c>
      <c r="CB125" s="55">
        <v>0</v>
      </c>
      <c r="CC125" s="55">
        <v>0</v>
      </c>
      <c r="CD125" s="55">
        <v>61</v>
      </c>
      <c r="CE125" s="16"/>
      <c r="CF125" s="16"/>
    </row>
    <row r="126" spans="1:88" x14ac:dyDescent="0.35">
      <c r="A126" s="9"/>
      <c r="K126" s="16"/>
      <c r="L126" s="16"/>
      <c r="M126" s="16"/>
      <c r="W126" s="16"/>
      <c r="X126" s="16"/>
      <c r="Y126" s="16"/>
      <c r="AI126" s="16"/>
      <c r="AJ126" s="16"/>
      <c r="AL126" s="3"/>
      <c r="AM126" s="3"/>
      <c r="AN126" s="3"/>
      <c r="AO126" s="3"/>
      <c r="AP126" s="3"/>
      <c r="AQ126" s="3"/>
      <c r="AR126" s="3"/>
      <c r="AS126" s="3"/>
      <c r="AT126" s="3"/>
      <c r="AU126" s="16"/>
      <c r="AV126" s="16"/>
      <c r="AW126" s="1"/>
      <c r="BG126" s="16"/>
      <c r="BH126" s="16"/>
      <c r="BI126" s="1"/>
      <c r="BS126" s="16"/>
      <c r="BT126" s="16"/>
      <c r="BU126" s="1"/>
      <c r="CE126" s="16"/>
      <c r="CF126" s="16"/>
    </row>
    <row r="127" spans="1:88" x14ac:dyDescent="0.35">
      <c r="A127" s="28" t="s">
        <v>37</v>
      </c>
      <c r="B127" s="7">
        <f>IF(Avropsblankett!$B127&gt;0,Avropsblankett!$B127*B125,0)</f>
        <v>0</v>
      </c>
      <c r="C127" s="7" t="str">
        <f>IF(Avropsblankett!$B127&gt;0,C125,"")</f>
        <v/>
      </c>
      <c r="D127" s="7">
        <f>IF(Avropsblankett!$B127&gt;0,Avropsblankett!$B127*IF(Avropsblankett!$C127=Avropsblankett!$AA$11,D125),0)</f>
        <v>0</v>
      </c>
      <c r="E127" s="7">
        <f>IF(Avropsblankett!$B127&gt;0,Avropsblankett!$B127*IF(Avropsblankett!$C127=Avropsblankett!$AA$12,E125),0)</f>
        <v>0</v>
      </c>
      <c r="F127" s="7">
        <f>IF(Avropsblankett!$B127&gt;0,Avropsblankett!$B127*IF(Avropsblankett!$C127=Avropsblankett!$AA$13,F125),0)</f>
        <v>0</v>
      </c>
      <c r="G127" s="7">
        <f>IF(Avropsblankett!$B127&gt;0,Avropsblankett!$B127*IF(Avropsblankett!$D127=Avropsblankett!$AB$10,G125),0)</f>
        <v>0</v>
      </c>
      <c r="H127" s="7">
        <f>IF(Avropsblankett!$B127&gt;0,Avropsblankett!$B127*IF(Avropsblankett!$E127=Avropsblankett!$AC$11,H125),0)</f>
        <v>0</v>
      </c>
      <c r="I127" s="7">
        <f>IF(Avropsblankett!$B127&gt;0,Avropsblankett!$B127*IF(Avropsblankett!$E127=Avropsblankett!$AC$12,I125),0)</f>
        <v>0</v>
      </c>
      <c r="J127" s="7">
        <f>IF(Avropsblankett!$B127&gt;0,Avropsblankett!$B127*IF(Avropsblankett!$F127=Avropsblankett!$AB$10,J125),0)</f>
        <v>0</v>
      </c>
      <c r="K127" s="16"/>
      <c r="L127" s="16"/>
      <c r="M127" s="16"/>
      <c r="N127" s="7">
        <f>IF(Avropsblankett!$B127&gt;0,Avropsblankett!$B127*N125,0)</f>
        <v>0</v>
      </c>
      <c r="O127" s="7" t="str">
        <f>IF(Avropsblankett!$B127&gt;0,O125,"")</f>
        <v/>
      </c>
      <c r="P127" s="7">
        <f>IF(Avropsblankett!$B127&gt;0,Avropsblankett!$B127*IF(Avropsblankett!$C127=Avropsblankett!$AA$11,P125),0)</f>
        <v>0</v>
      </c>
      <c r="Q127" s="7">
        <f>IF(Avropsblankett!$B127&gt;0,Avropsblankett!$B127*IF(Avropsblankett!$C127=Avropsblankett!$AA$12,Q125),0)</f>
        <v>0</v>
      </c>
      <c r="R127" s="7">
        <f>IF(Avropsblankett!$B127&gt;0,Avropsblankett!$B127*IF(Avropsblankett!$C127=Avropsblankett!$AA$13,R125),0)</f>
        <v>0</v>
      </c>
      <c r="S127" s="7">
        <f>IF(Avropsblankett!$B127&gt;0,Avropsblankett!$B127*IF(Avropsblankett!$D127=Avropsblankett!$AB$10,S125),0)</f>
        <v>0</v>
      </c>
      <c r="T127" s="7">
        <f>IF(Avropsblankett!$B127&gt;0,Avropsblankett!$B127*IF(Avropsblankett!$E127=Avropsblankett!$AC$11,T125),0)</f>
        <v>0</v>
      </c>
      <c r="U127" s="7">
        <f>IF(Avropsblankett!$B127&gt;0,Avropsblankett!$B127*IF(Avropsblankett!$E127=Avropsblankett!$AC$12,U125),0)</f>
        <v>0</v>
      </c>
      <c r="V127" s="7">
        <f>IF(Avropsblankett!$B127&gt;0,Avropsblankett!$B127*IF(Avropsblankett!$F127=Avropsblankett!$AB$10,V125),0)</f>
        <v>0</v>
      </c>
      <c r="W127" s="16"/>
      <c r="X127" s="16"/>
      <c r="Y127" s="16"/>
      <c r="Z127" s="7">
        <f>IF(Avropsblankett!$B127&gt;0,Avropsblankett!$B127*Z125,0)</f>
        <v>0</v>
      </c>
      <c r="AA127" s="7" t="str">
        <f>IF(Avropsblankett!$B127&gt;0,AA125,"")</f>
        <v/>
      </c>
      <c r="AB127" s="7">
        <f>IF(Avropsblankett!$B127&gt;0,Avropsblankett!$B127*IF(Avropsblankett!$C127=Avropsblankett!$AA$11,AB125),0)</f>
        <v>0</v>
      </c>
      <c r="AC127" s="7">
        <f>IF(Avropsblankett!$B127&gt;0,Avropsblankett!$B127*IF(Avropsblankett!$C127=Avropsblankett!$AA$12,AC125),0)</f>
        <v>0</v>
      </c>
      <c r="AD127" s="7">
        <f>IF(Avropsblankett!$B127&gt;0,Avropsblankett!$B127*IF(Avropsblankett!$C127=Avropsblankett!$AA$13,AD125),0)</f>
        <v>0</v>
      </c>
      <c r="AE127" s="7">
        <f>IF(Avropsblankett!$B127&gt;0,Avropsblankett!$B127*IF(Avropsblankett!$D127=Avropsblankett!$AB$10,AE125),0)</f>
        <v>0</v>
      </c>
      <c r="AF127" s="7">
        <f>IF(Avropsblankett!$B127&gt;0,Avropsblankett!$B127*IF(Avropsblankett!$E127=Avropsblankett!$AC$11,AF125),0)</f>
        <v>0</v>
      </c>
      <c r="AG127" s="7">
        <f>IF(Avropsblankett!$B127&gt;0,Avropsblankett!$B127*IF(Avropsblankett!$E127=Avropsblankett!$AC$12,AG125),0)</f>
        <v>0</v>
      </c>
      <c r="AH127" s="7">
        <f>IF(Avropsblankett!$B127&gt;0,Avropsblankett!$B127*IF(Avropsblankett!$F127=Avropsblankett!$AB$10,AH125),0)</f>
        <v>0</v>
      </c>
      <c r="AI127" s="16"/>
      <c r="AJ127" s="16"/>
      <c r="AL127" s="7">
        <f>IF(Avropsblankett!$B127&gt;0,Avropsblankett!$B127*AL125,0)</f>
        <v>0</v>
      </c>
      <c r="AM127" s="7" t="str">
        <f>IF(Avropsblankett!$B127&gt;0,AM125,"")</f>
        <v/>
      </c>
      <c r="AN127" s="7">
        <f>IF(Avropsblankett!$B127&gt;0,Avropsblankett!$B127*IF(Avropsblankett!$C127=Avropsblankett!$AA$11,AN125),0)</f>
        <v>0</v>
      </c>
      <c r="AO127" s="7">
        <f>IF(Avropsblankett!$B127&gt;0,Avropsblankett!$B127*IF(Avropsblankett!$C127=Avropsblankett!$AA$12,AO125),0)</f>
        <v>0</v>
      </c>
      <c r="AP127" s="7">
        <f>IF(Avropsblankett!$B127&gt;0,Avropsblankett!$B127*IF(Avropsblankett!$C127=Avropsblankett!$AA$13,AP125),0)</f>
        <v>0</v>
      </c>
      <c r="AQ127" s="7">
        <f>IF(Avropsblankett!$B127&gt;0,Avropsblankett!$B127*IF(Avropsblankett!$D127=Avropsblankett!$AB$10,AQ125),0)</f>
        <v>0</v>
      </c>
      <c r="AR127" s="7">
        <f>IF(Avropsblankett!$B127&gt;0,Avropsblankett!$B127*IF(Avropsblankett!$E127=Avropsblankett!$AC$11,AR125),0)</f>
        <v>0</v>
      </c>
      <c r="AS127" s="7">
        <f>IF(Avropsblankett!$B127&gt;0,Avropsblankett!$B127*IF(Avropsblankett!$E127=Avropsblankett!$AC$12,AS125),0)</f>
        <v>0</v>
      </c>
      <c r="AT127" s="7">
        <f>IF(Avropsblankett!$B127&gt;0,Avropsblankett!$B127*IF(Avropsblankett!$F127=Avropsblankett!$AB$10,AT125),0)</f>
        <v>0</v>
      </c>
      <c r="AU127" s="16"/>
      <c r="AV127" s="16"/>
      <c r="AW127" s="7"/>
      <c r="AX127" s="7">
        <f>IF(Avropsblankett!$B127&gt;0,Avropsblankett!$B127*AX125,0)</f>
        <v>0</v>
      </c>
      <c r="AY127" s="7" t="str">
        <f>IF(Avropsblankett!$B127&gt;0,AY125,"")</f>
        <v/>
      </c>
      <c r="AZ127" s="7">
        <f>IF(Avropsblankett!$B127&gt;0,Avropsblankett!$B127*IF(Avropsblankett!$C127=Avropsblankett!$AA$11,AZ125),0)</f>
        <v>0</v>
      </c>
      <c r="BA127" s="7">
        <f>IF(Avropsblankett!$B127&gt;0,Avropsblankett!$B127*IF(Avropsblankett!$C127=Avropsblankett!$AA$12,BA125),0)</f>
        <v>0</v>
      </c>
      <c r="BB127" s="7">
        <f>IF(Avropsblankett!$B127&gt;0,Avropsblankett!$B127*IF(Avropsblankett!$C127=Avropsblankett!$AA$13,BB125),0)</f>
        <v>0</v>
      </c>
      <c r="BC127" s="7">
        <f>IF(Avropsblankett!$B127&gt;0,Avropsblankett!$B127*IF(Avropsblankett!$D127=Avropsblankett!$AB$10,BC125),0)</f>
        <v>0</v>
      </c>
      <c r="BD127" s="7">
        <f>IF(Avropsblankett!$B127&gt;0,Avropsblankett!$B127*IF(Avropsblankett!$E127=Avropsblankett!$AC$11,BD125),0)</f>
        <v>0</v>
      </c>
      <c r="BE127" s="7">
        <f>IF(Avropsblankett!$B127&gt;0,Avropsblankett!$B127*IF(Avropsblankett!$E127=Avropsblankett!$AC$12,BE125),0)</f>
        <v>0</v>
      </c>
      <c r="BF127" s="7">
        <f>IF(Avropsblankett!$B127&gt;0,Avropsblankett!$B127*IF(Avropsblankett!$F127=Avropsblankett!$AB$10,BF125),0)</f>
        <v>0</v>
      </c>
      <c r="BG127" s="16"/>
      <c r="BH127" s="16"/>
      <c r="BI127" s="7"/>
      <c r="BJ127" s="7">
        <f>IF(Avropsblankett!$B127&gt;0,Avropsblankett!$B127*BJ125,0)</f>
        <v>0</v>
      </c>
      <c r="BK127" s="7" t="str">
        <f>IF(Avropsblankett!$B127&gt;0,BK125,"")</f>
        <v/>
      </c>
      <c r="BL127" s="7">
        <f>IF(Avropsblankett!$B127&gt;0,Avropsblankett!$B127*IF(Avropsblankett!$C127=Avropsblankett!$AA$11,BL125),0)</f>
        <v>0</v>
      </c>
      <c r="BM127" s="7">
        <f>IF(Avropsblankett!$B127&gt;0,Avropsblankett!$B127*IF(Avropsblankett!$C127=Avropsblankett!$AA$12,BM125),0)</f>
        <v>0</v>
      </c>
      <c r="BN127" s="7">
        <f>IF(Avropsblankett!$B127&gt;0,Avropsblankett!$B127*IF(Avropsblankett!$C127=Avropsblankett!$AA$13,BN125),0)</f>
        <v>0</v>
      </c>
      <c r="BO127" s="7">
        <f>IF(Avropsblankett!$B127&gt;0,Avropsblankett!$B127*IF(Avropsblankett!$D127=Avropsblankett!$AB$10,BO125),0)</f>
        <v>0</v>
      </c>
      <c r="BP127" s="7">
        <f>IF(Avropsblankett!$B127&gt;0,Avropsblankett!$B127*IF(Avropsblankett!$E127=Avropsblankett!$AC$11,BP125),0)</f>
        <v>0</v>
      </c>
      <c r="BQ127" s="7">
        <f>IF(Avropsblankett!$B127&gt;0,Avropsblankett!$B127*IF(Avropsblankett!$E127=Avropsblankett!$AC$12,BQ125),0)</f>
        <v>0</v>
      </c>
      <c r="BR127" s="7">
        <f>IF(Avropsblankett!$B127&gt;0,Avropsblankett!$B127*IF(Avropsblankett!$F127=Avropsblankett!$AB$10,BR125),0)</f>
        <v>0</v>
      </c>
      <c r="BS127" s="16"/>
      <c r="BT127" s="16"/>
      <c r="BU127" s="7"/>
      <c r="BV127" s="7">
        <f>IF(Avropsblankett!$B127&gt;0,Avropsblankett!$B127*BV125,0)</f>
        <v>0</v>
      </c>
      <c r="BW127" s="7" t="str">
        <f>IF(Avropsblankett!$B127&gt;0,BW125,"")</f>
        <v/>
      </c>
      <c r="BX127" s="7">
        <f>IF(Avropsblankett!$B127&gt;0,Avropsblankett!$B127*IF(Avropsblankett!$C127=Avropsblankett!$AA$11,BX125),0)</f>
        <v>0</v>
      </c>
      <c r="BY127" s="7">
        <f>IF(Avropsblankett!$B127&gt;0,Avropsblankett!$B127*IF(Avropsblankett!$C127=Avropsblankett!$AA$12,BY125),0)</f>
        <v>0</v>
      </c>
      <c r="BZ127" s="7">
        <f>IF(Avropsblankett!$B127&gt;0,Avropsblankett!$B127*IF(Avropsblankett!$C127=Avropsblankett!$AA$13,BZ125),0)</f>
        <v>0</v>
      </c>
      <c r="CA127" s="7">
        <f>IF(Avropsblankett!$B127&gt;0,Avropsblankett!$B127*IF(Avropsblankett!$D127=Avropsblankett!$AB$10,CA125),0)</f>
        <v>0</v>
      </c>
      <c r="CB127" s="7">
        <f>IF(Avropsblankett!$B127&gt;0,Avropsblankett!$B127*IF(Avropsblankett!$E127=Avropsblankett!$AC$11,CB125),0)</f>
        <v>0</v>
      </c>
      <c r="CC127" s="7">
        <f>IF(Avropsblankett!$B127&gt;0,Avropsblankett!$B127*IF(Avropsblankett!$E127=Avropsblankett!$AC$12,CC125),0)</f>
        <v>0</v>
      </c>
      <c r="CD127" s="7">
        <f>IF(Avropsblankett!$B127&gt;0,Avropsblankett!$B127*IF(Avropsblankett!$F127=Avropsblankett!$AB$10,CD125),0)</f>
        <v>0</v>
      </c>
      <c r="CE127" s="16"/>
      <c r="CF127" s="16"/>
      <c r="CI127" s="3" t="str">
        <f>IF(Avropsblankett!B127&gt;0,IF($Z$202=$B$184,C127,IF($Z$202=$C$184,O127,IF($Z$202=$D$184,AA127,IF($Z$202=$E$184,AM127,IF($Z$202=$F$184,AY127,IF($Z$202=$G$184,BK127,IF($Z$202=$H$184,BW127))))))),"")</f>
        <v/>
      </c>
      <c r="CJ127" s="16" t="str">
        <f>IF(Avropsblankett!B127&gt;0,IF($Z$202=$B$184,SUM(B127,D127:L127),IF($Z$202=$C$184,SUM(N127,P127:X127),IF($Z$202=$D$184,SUM(Z127,AB127:AJ127),IF($Z$202=$E$184,SUM(AL127,AN127:AV127),IF($Z$202=$F$184,SUM(AX127,AZ127:BH127),IF($Z$202=$G$184,SUM(BJ127,BL127:BT127),IF($Z$202=$H$184,SUM(BV127,BX127:CF127)))))))),"")</f>
        <v/>
      </c>
    </row>
    <row r="128" spans="1:88" x14ac:dyDescent="0.35">
      <c r="A128" s="28" t="s">
        <v>38</v>
      </c>
      <c r="B128" s="7">
        <f>IF(Avropsblankett!$B128&gt;0,Avropsblankett!$B128*B125,0)</f>
        <v>0</v>
      </c>
      <c r="C128" s="7" t="str">
        <f>IF(Avropsblankett!$B128&gt;0,C125,"")</f>
        <v/>
      </c>
      <c r="D128" s="7">
        <f>IF(Avropsblankett!$B128&gt;0,Avropsblankett!$B128*IF(Avropsblankett!$C128=Avropsblankett!$AA$11,D125),0)</f>
        <v>0</v>
      </c>
      <c r="E128" s="7">
        <f>IF(Avropsblankett!$B128&gt;0,Avropsblankett!$B128*IF(Avropsblankett!$C128=Avropsblankett!$AA$12,E125),0)</f>
        <v>0</v>
      </c>
      <c r="F128" s="7">
        <f>IF(Avropsblankett!$B128&gt;0,Avropsblankett!$B128*IF(Avropsblankett!$C128=Avropsblankett!$AA$13,F125),0)</f>
        <v>0</v>
      </c>
      <c r="G128" s="7">
        <f>IF(Avropsblankett!$B128&gt;0,Avropsblankett!$B128*IF(Avropsblankett!$D128=Avropsblankett!$AB$10,G125),0)</f>
        <v>0</v>
      </c>
      <c r="H128" s="7">
        <f>IF(Avropsblankett!$B128&gt;0,Avropsblankett!$B128*IF(Avropsblankett!$E128=Avropsblankett!$AC$11,H125),0)</f>
        <v>0</v>
      </c>
      <c r="I128" s="7">
        <f>IF(Avropsblankett!$B128&gt;0,Avropsblankett!$B128*IF(Avropsblankett!$E128=Avropsblankett!$AC$12,I125),0)</f>
        <v>0</v>
      </c>
      <c r="J128" s="7">
        <f>IF(Avropsblankett!$B128&gt;0,Avropsblankett!$B128*IF(Avropsblankett!$F128=Avropsblankett!$AB$10,J125),0)</f>
        <v>0</v>
      </c>
      <c r="K128" s="16"/>
      <c r="L128" s="16"/>
      <c r="M128" s="16"/>
      <c r="N128" s="7">
        <f>IF(Avropsblankett!$B128&gt;0,Avropsblankett!$B128*N125,0)</f>
        <v>0</v>
      </c>
      <c r="O128" s="7" t="str">
        <f>IF(Avropsblankett!$B128&gt;0,O125,"")</f>
        <v/>
      </c>
      <c r="P128" s="7">
        <f>IF(Avropsblankett!$B128&gt;0,Avropsblankett!$B128*IF(Avropsblankett!$C128=Avropsblankett!$AA$11,P125),0)</f>
        <v>0</v>
      </c>
      <c r="Q128" s="7">
        <f>IF(Avropsblankett!$B128&gt;0,Avropsblankett!$B128*IF(Avropsblankett!$C128=Avropsblankett!$AA$12,Q125),0)</f>
        <v>0</v>
      </c>
      <c r="R128" s="7">
        <f>IF(Avropsblankett!$B128&gt;0,Avropsblankett!$B128*IF(Avropsblankett!$C128=Avropsblankett!$AA$13,R125),0)</f>
        <v>0</v>
      </c>
      <c r="S128" s="7">
        <f>IF(Avropsblankett!$B128&gt;0,Avropsblankett!$B128*IF(Avropsblankett!$D128=Avropsblankett!$AB$10,S125),0)</f>
        <v>0</v>
      </c>
      <c r="T128" s="7">
        <f>IF(Avropsblankett!$B128&gt;0,Avropsblankett!$B128*IF(Avropsblankett!$E128=Avropsblankett!$AC$11,T125),0)</f>
        <v>0</v>
      </c>
      <c r="U128" s="7">
        <f>IF(Avropsblankett!$B128&gt;0,Avropsblankett!$B128*IF(Avropsblankett!$E128=Avropsblankett!$AC$12,U125),0)</f>
        <v>0</v>
      </c>
      <c r="V128" s="7">
        <f>IF(Avropsblankett!$B128&gt;0,Avropsblankett!$B128*IF(Avropsblankett!$F128=Avropsblankett!$AB$10,V125),0)</f>
        <v>0</v>
      </c>
      <c r="W128" s="16"/>
      <c r="X128" s="16"/>
      <c r="Y128" s="16"/>
      <c r="Z128" s="7">
        <f>IF(Avropsblankett!$B128&gt;0,Avropsblankett!$B128*Z125,0)</f>
        <v>0</v>
      </c>
      <c r="AA128" s="7" t="str">
        <f>IF(Avropsblankett!$B128&gt;0,AA125,"")</f>
        <v/>
      </c>
      <c r="AB128" s="7">
        <f>IF(Avropsblankett!$B128&gt;0,Avropsblankett!$B128*IF(Avropsblankett!$C128=Avropsblankett!$AA$11,AB125),0)</f>
        <v>0</v>
      </c>
      <c r="AC128" s="7">
        <f>IF(Avropsblankett!$B128&gt;0,Avropsblankett!$B128*IF(Avropsblankett!$C128=Avropsblankett!$AA$12,AC125),0)</f>
        <v>0</v>
      </c>
      <c r="AD128" s="7">
        <f>IF(Avropsblankett!$B128&gt;0,Avropsblankett!$B128*IF(Avropsblankett!$C128=Avropsblankett!$AA$13,AD125),0)</f>
        <v>0</v>
      </c>
      <c r="AE128" s="7">
        <f>IF(Avropsblankett!$B128&gt;0,Avropsblankett!$B128*IF(Avropsblankett!$D128=Avropsblankett!$AB$10,AE125),0)</f>
        <v>0</v>
      </c>
      <c r="AF128" s="7">
        <f>IF(Avropsblankett!$B128&gt;0,Avropsblankett!$B128*IF(Avropsblankett!$E128=Avropsblankett!$AC$11,AF125),0)</f>
        <v>0</v>
      </c>
      <c r="AG128" s="7">
        <f>IF(Avropsblankett!$B128&gt;0,Avropsblankett!$B128*IF(Avropsblankett!$E128=Avropsblankett!$AC$12,AG125),0)</f>
        <v>0</v>
      </c>
      <c r="AH128" s="7">
        <f>IF(Avropsblankett!$B128&gt;0,Avropsblankett!$B128*IF(Avropsblankett!$F128=Avropsblankett!$AB$10,AH125),0)</f>
        <v>0</v>
      </c>
      <c r="AI128" s="16"/>
      <c r="AJ128" s="16"/>
      <c r="AL128" s="7">
        <f>IF(Avropsblankett!$B128&gt;0,Avropsblankett!$B128*AL125,0)</f>
        <v>0</v>
      </c>
      <c r="AM128" s="7" t="str">
        <f>IF(Avropsblankett!$B128&gt;0,AM125,"")</f>
        <v/>
      </c>
      <c r="AN128" s="7">
        <f>IF(Avropsblankett!$B128&gt;0,Avropsblankett!$B128*IF(Avropsblankett!$C128=Avropsblankett!$AA$11,AN125),0)</f>
        <v>0</v>
      </c>
      <c r="AO128" s="7">
        <f>IF(Avropsblankett!$B128&gt;0,Avropsblankett!$B128*IF(Avropsblankett!$C128=Avropsblankett!$AA$12,AO125),0)</f>
        <v>0</v>
      </c>
      <c r="AP128" s="7">
        <f>IF(Avropsblankett!$B128&gt;0,Avropsblankett!$B128*IF(Avropsblankett!$C128=Avropsblankett!$AA$13,AP125),0)</f>
        <v>0</v>
      </c>
      <c r="AQ128" s="7">
        <f>IF(Avropsblankett!$B128&gt;0,Avropsblankett!$B128*IF(Avropsblankett!$D128=Avropsblankett!$AB$10,AQ125),0)</f>
        <v>0</v>
      </c>
      <c r="AR128" s="7">
        <f>IF(Avropsblankett!$B128&gt;0,Avropsblankett!$B128*IF(Avropsblankett!$E128=Avropsblankett!$AC$11,AR125),0)</f>
        <v>0</v>
      </c>
      <c r="AS128" s="7">
        <f>IF(Avropsblankett!$B128&gt;0,Avropsblankett!$B128*IF(Avropsblankett!$E128=Avropsblankett!$AC$12,AS125),0)</f>
        <v>0</v>
      </c>
      <c r="AT128" s="7">
        <f>IF(Avropsblankett!$B128&gt;0,Avropsblankett!$B128*IF(Avropsblankett!$F128=Avropsblankett!$AB$10,AT125),0)</f>
        <v>0</v>
      </c>
      <c r="AU128" s="16"/>
      <c r="AV128" s="16"/>
      <c r="AW128" s="7"/>
      <c r="AX128" s="7">
        <f>IF(Avropsblankett!$B128&gt;0,Avropsblankett!$B128*AX125,0)</f>
        <v>0</v>
      </c>
      <c r="AY128" s="7" t="str">
        <f>IF(Avropsblankett!$B128&gt;0,AY125,"")</f>
        <v/>
      </c>
      <c r="AZ128" s="7">
        <f>IF(Avropsblankett!$B128&gt;0,Avropsblankett!$B128*IF(Avropsblankett!$C128=Avropsblankett!$AA$11,AZ125),0)</f>
        <v>0</v>
      </c>
      <c r="BA128" s="7">
        <f>IF(Avropsblankett!$B128&gt;0,Avropsblankett!$B128*IF(Avropsblankett!$C128=Avropsblankett!$AA$12,BA125),0)</f>
        <v>0</v>
      </c>
      <c r="BB128" s="7">
        <f>IF(Avropsblankett!$B128&gt;0,Avropsblankett!$B128*IF(Avropsblankett!$C128=Avropsblankett!$AA$13,BB125),0)</f>
        <v>0</v>
      </c>
      <c r="BC128" s="7">
        <f>IF(Avropsblankett!$B128&gt;0,Avropsblankett!$B128*IF(Avropsblankett!$D128=Avropsblankett!$AB$10,BC125),0)</f>
        <v>0</v>
      </c>
      <c r="BD128" s="7">
        <f>IF(Avropsblankett!$B128&gt;0,Avropsblankett!$B128*IF(Avropsblankett!$E128=Avropsblankett!$AC$11,BD125),0)</f>
        <v>0</v>
      </c>
      <c r="BE128" s="7">
        <f>IF(Avropsblankett!$B128&gt;0,Avropsblankett!$B128*IF(Avropsblankett!$E128=Avropsblankett!$AC$12,BE125),0)</f>
        <v>0</v>
      </c>
      <c r="BF128" s="7">
        <f>IF(Avropsblankett!$B128&gt;0,Avropsblankett!$B128*IF(Avropsblankett!$F128=Avropsblankett!$AB$10,BF125),0)</f>
        <v>0</v>
      </c>
      <c r="BG128" s="16"/>
      <c r="BH128" s="16"/>
      <c r="BI128" s="7"/>
      <c r="BJ128" s="7">
        <f>IF(Avropsblankett!$B128&gt;0,Avropsblankett!$B128*BJ125,0)</f>
        <v>0</v>
      </c>
      <c r="BK128" s="7" t="str">
        <f>IF(Avropsblankett!$B128&gt;0,BK125,"")</f>
        <v/>
      </c>
      <c r="BL128" s="7">
        <f>IF(Avropsblankett!$B128&gt;0,Avropsblankett!$B128*IF(Avropsblankett!$C128=Avropsblankett!$AA$11,BL125),0)</f>
        <v>0</v>
      </c>
      <c r="BM128" s="7">
        <f>IF(Avropsblankett!$B128&gt;0,Avropsblankett!$B128*IF(Avropsblankett!$C128=Avropsblankett!$AA$12,BM125),0)</f>
        <v>0</v>
      </c>
      <c r="BN128" s="7">
        <f>IF(Avropsblankett!$B128&gt;0,Avropsblankett!$B128*IF(Avropsblankett!$C128=Avropsblankett!$AA$13,BN125),0)</f>
        <v>0</v>
      </c>
      <c r="BO128" s="7">
        <f>IF(Avropsblankett!$B128&gt;0,Avropsblankett!$B128*IF(Avropsblankett!$D128=Avropsblankett!$AB$10,BO125),0)</f>
        <v>0</v>
      </c>
      <c r="BP128" s="7">
        <f>IF(Avropsblankett!$B128&gt;0,Avropsblankett!$B128*IF(Avropsblankett!$E128=Avropsblankett!$AC$11,BP125),0)</f>
        <v>0</v>
      </c>
      <c r="BQ128" s="7">
        <f>IF(Avropsblankett!$B128&gt;0,Avropsblankett!$B128*IF(Avropsblankett!$E128=Avropsblankett!$AC$12,BQ125),0)</f>
        <v>0</v>
      </c>
      <c r="BR128" s="7">
        <f>IF(Avropsblankett!$B128&gt;0,Avropsblankett!$B128*IF(Avropsblankett!$F128=Avropsblankett!$AB$10,BR125),0)</f>
        <v>0</v>
      </c>
      <c r="BS128" s="16"/>
      <c r="BT128" s="16"/>
      <c r="BU128" s="7"/>
      <c r="BV128" s="7">
        <f>IF(Avropsblankett!$B128&gt;0,Avropsblankett!$B128*BV125,0)</f>
        <v>0</v>
      </c>
      <c r="BW128" s="7" t="str">
        <f>IF(Avropsblankett!$B128&gt;0,BW125,"")</f>
        <v/>
      </c>
      <c r="BX128" s="7">
        <f>IF(Avropsblankett!$B128&gt;0,Avropsblankett!$B128*IF(Avropsblankett!$C128=Avropsblankett!$AA$11,BX125),0)</f>
        <v>0</v>
      </c>
      <c r="BY128" s="7">
        <f>IF(Avropsblankett!$B128&gt;0,Avropsblankett!$B128*IF(Avropsblankett!$C128=Avropsblankett!$AA$12,BY125),0)</f>
        <v>0</v>
      </c>
      <c r="BZ128" s="7">
        <f>IF(Avropsblankett!$B128&gt;0,Avropsblankett!$B128*IF(Avropsblankett!$C128=Avropsblankett!$AA$13,BZ125),0)</f>
        <v>0</v>
      </c>
      <c r="CA128" s="7">
        <f>IF(Avropsblankett!$B128&gt;0,Avropsblankett!$B128*IF(Avropsblankett!$D128=Avropsblankett!$AB$10,CA125),0)</f>
        <v>0</v>
      </c>
      <c r="CB128" s="7">
        <f>IF(Avropsblankett!$B128&gt;0,Avropsblankett!$B128*IF(Avropsblankett!$E128=Avropsblankett!$AC$11,CB125),0)</f>
        <v>0</v>
      </c>
      <c r="CC128" s="7">
        <f>IF(Avropsblankett!$B128&gt;0,Avropsblankett!$B128*IF(Avropsblankett!$E128=Avropsblankett!$AC$12,CC125),0)</f>
        <v>0</v>
      </c>
      <c r="CD128" s="7">
        <f>IF(Avropsblankett!$B128&gt;0,Avropsblankett!$B128*IF(Avropsblankett!$F128=Avropsblankett!$AB$10,CD125),0)</f>
        <v>0</v>
      </c>
      <c r="CE128" s="16"/>
      <c r="CF128" s="16"/>
      <c r="CI128" s="3" t="str">
        <f>IF(Avropsblankett!B128&gt;0,IF($Z$202=$B$184,C128,IF($Z$202=$C$184,O128,IF($Z$202=$D$184,AA128,IF($Z$202=$E$184,AM128,IF($Z$202=$F$184,AY128,IF($Z$202=$G$184,BK128,IF($Z$202=$H$184,BW128))))))),"")</f>
        <v/>
      </c>
      <c r="CJ128" s="16" t="str">
        <f>IF(Avropsblankett!B128&gt;0,IF($Z$202=$B$184,SUM(B128,D128:L128),IF($Z$202=$C$184,SUM(N128,P128:X128),IF($Z$202=$D$184,SUM(Z128,AB128:AJ128),IF($Z$202=$E$184,SUM(AL128,AN128:AV128),IF($Z$202=$F$184,SUM(AX128,AZ128:BH128),IF($Z$202=$G$184,SUM(BJ128,BL128:BT128),IF($Z$202=$H$184,SUM(BV128,BX128:CF128)))))))),"")</f>
        <v/>
      </c>
    </row>
    <row r="129" spans="1:88" x14ac:dyDescent="0.35">
      <c r="A129" s="28" t="s">
        <v>52</v>
      </c>
      <c r="B129" s="7">
        <f>IF(Avropsblankett!$B129&gt;0,Avropsblankett!$B129*B125,0)</f>
        <v>0</v>
      </c>
      <c r="C129" s="7" t="str">
        <f>IF(Avropsblankett!$B129&gt;0,C125,"")</f>
        <v/>
      </c>
      <c r="D129" s="7">
        <f>IF(Avropsblankett!$B129&gt;0,Avropsblankett!$B129*IF(Avropsblankett!$C129=Avropsblankett!$AA$11,D125),0)</f>
        <v>0</v>
      </c>
      <c r="E129" s="7">
        <f>IF(Avropsblankett!$B129&gt;0,Avropsblankett!$B129*IF(Avropsblankett!$C129=Avropsblankett!$AA$12,E125),0)</f>
        <v>0</v>
      </c>
      <c r="F129" s="7">
        <f>IF(Avropsblankett!$B129&gt;0,Avropsblankett!$B129*IF(Avropsblankett!$C129=Avropsblankett!$AA$13,F125),0)</f>
        <v>0</v>
      </c>
      <c r="G129" s="7">
        <f>IF(Avropsblankett!$B129&gt;0,Avropsblankett!$B129*IF(Avropsblankett!$D129=Avropsblankett!$AB$10,G125),0)</f>
        <v>0</v>
      </c>
      <c r="H129" s="7">
        <f>IF(Avropsblankett!$B129&gt;0,Avropsblankett!$B129*IF(Avropsblankett!$E129=Avropsblankett!$AC$11,H125),0)</f>
        <v>0</v>
      </c>
      <c r="I129" s="7">
        <f>IF(Avropsblankett!$B129&gt;0,Avropsblankett!$B129*IF(Avropsblankett!$E129=Avropsblankett!$AC$12,I125),0)</f>
        <v>0</v>
      </c>
      <c r="J129" s="7">
        <f>IF(Avropsblankett!$B129&gt;0,Avropsblankett!$B129*IF(Avropsblankett!$F129=Avropsblankett!$AB$10,J125),0)</f>
        <v>0</v>
      </c>
      <c r="K129" s="16"/>
      <c r="L129" s="16"/>
      <c r="M129" s="16"/>
      <c r="N129" s="7">
        <f>IF(Avropsblankett!$B129&gt;0,Avropsblankett!$B129*N125,0)</f>
        <v>0</v>
      </c>
      <c r="O129" s="7" t="str">
        <f>IF(Avropsblankett!$B129&gt;0,O125,"")</f>
        <v/>
      </c>
      <c r="P129" s="7">
        <f>IF(Avropsblankett!$B129&gt;0,Avropsblankett!$B129*IF(Avropsblankett!$C129=Avropsblankett!$AA$11,P125),0)</f>
        <v>0</v>
      </c>
      <c r="Q129" s="7">
        <f>IF(Avropsblankett!$B129&gt;0,Avropsblankett!$B129*IF(Avropsblankett!$C129=Avropsblankett!$AA$12,Q125),0)</f>
        <v>0</v>
      </c>
      <c r="R129" s="7">
        <f>IF(Avropsblankett!$B129&gt;0,Avropsblankett!$B129*IF(Avropsblankett!$C129=Avropsblankett!$AA$13,R125),0)</f>
        <v>0</v>
      </c>
      <c r="S129" s="7">
        <f>IF(Avropsblankett!$B129&gt;0,Avropsblankett!$B129*IF(Avropsblankett!$D129=Avropsblankett!$AB$10,S125),0)</f>
        <v>0</v>
      </c>
      <c r="T129" s="7">
        <f>IF(Avropsblankett!$B129&gt;0,Avropsblankett!$B129*IF(Avropsblankett!$E129=Avropsblankett!$AC$11,T125),0)</f>
        <v>0</v>
      </c>
      <c r="U129" s="7">
        <f>IF(Avropsblankett!$B129&gt;0,Avropsblankett!$B129*IF(Avropsblankett!$E129=Avropsblankett!$AC$12,U125),0)</f>
        <v>0</v>
      </c>
      <c r="V129" s="7">
        <f>IF(Avropsblankett!$B129&gt;0,Avropsblankett!$B129*IF(Avropsblankett!$F129=Avropsblankett!$AB$10,V125),0)</f>
        <v>0</v>
      </c>
      <c r="W129" s="16"/>
      <c r="X129" s="16"/>
      <c r="Y129" s="16"/>
      <c r="Z129" s="7">
        <f>IF(Avropsblankett!$B129&gt;0,Avropsblankett!$B129*Z125,0)</f>
        <v>0</v>
      </c>
      <c r="AA129" s="7" t="str">
        <f>IF(Avropsblankett!$B129&gt;0,AA125,"")</f>
        <v/>
      </c>
      <c r="AB129" s="7">
        <f>IF(Avropsblankett!$B129&gt;0,Avropsblankett!$B129*IF(Avropsblankett!$C129=Avropsblankett!$AA$11,AB125),0)</f>
        <v>0</v>
      </c>
      <c r="AC129" s="7">
        <f>IF(Avropsblankett!$B129&gt;0,Avropsblankett!$B129*IF(Avropsblankett!$C129=Avropsblankett!$AA$12,AC125),0)</f>
        <v>0</v>
      </c>
      <c r="AD129" s="7">
        <f>IF(Avropsblankett!$B129&gt;0,Avropsblankett!$B129*IF(Avropsblankett!$C129=Avropsblankett!$AA$13,AD125),0)</f>
        <v>0</v>
      </c>
      <c r="AE129" s="7">
        <f>IF(Avropsblankett!$B129&gt;0,Avropsblankett!$B129*IF(Avropsblankett!$D129=Avropsblankett!$AB$10,AE125),0)</f>
        <v>0</v>
      </c>
      <c r="AF129" s="7">
        <f>IF(Avropsblankett!$B129&gt;0,Avropsblankett!$B129*IF(Avropsblankett!$E129=Avropsblankett!$AC$11,AF125),0)</f>
        <v>0</v>
      </c>
      <c r="AG129" s="7">
        <f>IF(Avropsblankett!$B129&gt;0,Avropsblankett!$B129*IF(Avropsblankett!$E129=Avropsblankett!$AC$12,AG125),0)</f>
        <v>0</v>
      </c>
      <c r="AH129" s="7">
        <f>IF(Avropsblankett!$B129&gt;0,Avropsblankett!$B129*IF(Avropsblankett!$F129=Avropsblankett!$AB$10,AH125),0)</f>
        <v>0</v>
      </c>
      <c r="AI129" s="16"/>
      <c r="AJ129" s="16"/>
      <c r="AL129" s="7">
        <f>IF(Avropsblankett!$B129&gt;0,Avropsblankett!$B129*AL125,0)</f>
        <v>0</v>
      </c>
      <c r="AM129" s="7" t="str">
        <f>IF(Avropsblankett!$B129&gt;0,AM125,"")</f>
        <v/>
      </c>
      <c r="AN129" s="7">
        <f>IF(Avropsblankett!$B129&gt;0,Avropsblankett!$B129*IF(Avropsblankett!$C129=Avropsblankett!$AA$11,AN125),0)</f>
        <v>0</v>
      </c>
      <c r="AO129" s="7">
        <f>IF(Avropsblankett!$B129&gt;0,Avropsblankett!$B129*IF(Avropsblankett!$C129=Avropsblankett!$AA$12,AO125),0)</f>
        <v>0</v>
      </c>
      <c r="AP129" s="7">
        <f>IF(Avropsblankett!$B129&gt;0,Avropsblankett!$B129*IF(Avropsblankett!$C129=Avropsblankett!$AA$13,AP125),0)</f>
        <v>0</v>
      </c>
      <c r="AQ129" s="7">
        <f>IF(Avropsblankett!$B129&gt;0,Avropsblankett!$B129*IF(Avropsblankett!$D129=Avropsblankett!$AB$10,AQ125),0)</f>
        <v>0</v>
      </c>
      <c r="AR129" s="7">
        <f>IF(Avropsblankett!$B129&gt;0,Avropsblankett!$B129*IF(Avropsblankett!$E129=Avropsblankett!$AC$11,AR125),0)</f>
        <v>0</v>
      </c>
      <c r="AS129" s="7">
        <f>IF(Avropsblankett!$B129&gt;0,Avropsblankett!$B129*IF(Avropsblankett!$E129=Avropsblankett!$AC$12,AS125),0)</f>
        <v>0</v>
      </c>
      <c r="AT129" s="7">
        <f>IF(Avropsblankett!$B129&gt;0,Avropsblankett!$B129*IF(Avropsblankett!$F129=Avropsblankett!$AB$10,AT125),0)</f>
        <v>0</v>
      </c>
      <c r="AU129" s="16"/>
      <c r="AV129" s="16"/>
      <c r="AW129" s="7"/>
      <c r="AX129" s="7">
        <f>IF(Avropsblankett!$B129&gt;0,Avropsblankett!$B129*AX125,0)</f>
        <v>0</v>
      </c>
      <c r="AY129" s="7" t="str">
        <f>IF(Avropsblankett!$B129&gt;0,AY125,"")</f>
        <v/>
      </c>
      <c r="AZ129" s="7">
        <f>IF(Avropsblankett!$B129&gt;0,Avropsblankett!$B129*IF(Avropsblankett!$C129=Avropsblankett!$AA$11,AZ125),0)</f>
        <v>0</v>
      </c>
      <c r="BA129" s="7">
        <f>IF(Avropsblankett!$B129&gt;0,Avropsblankett!$B129*IF(Avropsblankett!$C129=Avropsblankett!$AA$12,BA125),0)</f>
        <v>0</v>
      </c>
      <c r="BB129" s="7">
        <f>IF(Avropsblankett!$B129&gt;0,Avropsblankett!$B129*IF(Avropsblankett!$C129=Avropsblankett!$AA$13,BB125),0)</f>
        <v>0</v>
      </c>
      <c r="BC129" s="7">
        <f>IF(Avropsblankett!$B129&gt;0,Avropsblankett!$B129*IF(Avropsblankett!$D129=Avropsblankett!$AB$10,BC125),0)</f>
        <v>0</v>
      </c>
      <c r="BD129" s="7">
        <f>IF(Avropsblankett!$B129&gt;0,Avropsblankett!$B129*IF(Avropsblankett!$E129=Avropsblankett!$AC$11,BD125),0)</f>
        <v>0</v>
      </c>
      <c r="BE129" s="7">
        <f>IF(Avropsblankett!$B129&gt;0,Avropsblankett!$B129*IF(Avropsblankett!$E129=Avropsblankett!$AC$12,BE125),0)</f>
        <v>0</v>
      </c>
      <c r="BF129" s="7">
        <f>IF(Avropsblankett!$B129&gt;0,Avropsblankett!$B129*IF(Avropsblankett!$F129=Avropsblankett!$AB$10,BF125),0)</f>
        <v>0</v>
      </c>
      <c r="BG129" s="16"/>
      <c r="BH129" s="16"/>
      <c r="BI129" s="7"/>
      <c r="BJ129" s="7">
        <f>IF(Avropsblankett!$B129&gt;0,Avropsblankett!$B129*BJ125,0)</f>
        <v>0</v>
      </c>
      <c r="BK129" s="7" t="str">
        <f>IF(Avropsblankett!$B129&gt;0,BK125,"")</f>
        <v/>
      </c>
      <c r="BL129" s="7">
        <f>IF(Avropsblankett!$B129&gt;0,Avropsblankett!$B129*IF(Avropsblankett!$C129=Avropsblankett!$AA$11,BL125),0)</f>
        <v>0</v>
      </c>
      <c r="BM129" s="7">
        <f>IF(Avropsblankett!$B129&gt;0,Avropsblankett!$B129*IF(Avropsblankett!$C129=Avropsblankett!$AA$12,BM125),0)</f>
        <v>0</v>
      </c>
      <c r="BN129" s="7">
        <f>IF(Avropsblankett!$B129&gt;0,Avropsblankett!$B129*IF(Avropsblankett!$C129=Avropsblankett!$AA$13,BN125),0)</f>
        <v>0</v>
      </c>
      <c r="BO129" s="7">
        <f>IF(Avropsblankett!$B129&gt;0,Avropsblankett!$B129*IF(Avropsblankett!$D129=Avropsblankett!$AB$10,BO125),0)</f>
        <v>0</v>
      </c>
      <c r="BP129" s="7">
        <f>IF(Avropsblankett!$B129&gt;0,Avropsblankett!$B129*IF(Avropsblankett!$E129=Avropsblankett!$AC$11,BP125),0)</f>
        <v>0</v>
      </c>
      <c r="BQ129" s="7">
        <f>IF(Avropsblankett!$B129&gt;0,Avropsblankett!$B129*IF(Avropsblankett!$E129=Avropsblankett!$AC$12,BQ125),0)</f>
        <v>0</v>
      </c>
      <c r="BR129" s="7">
        <f>IF(Avropsblankett!$B129&gt;0,Avropsblankett!$B129*IF(Avropsblankett!$F129=Avropsblankett!$AB$10,BR125),0)</f>
        <v>0</v>
      </c>
      <c r="BS129" s="16"/>
      <c r="BT129" s="16"/>
      <c r="BU129" s="7"/>
      <c r="BV129" s="7">
        <f>IF(Avropsblankett!$B129&gt;0,Avropsblankett!$B129*BV125,0)</f>
        <v>0</v>
      </c>
      <c r="BW129" s="7" t="str">
        <f>IF(Avropsblankett!$B129&gt;0,BW125,"")</f>
        <v/>
      </c>
      <c r="BX129" s="7">
        <f>IF(Avropsblankett!$B129&gt;0,Avropsblankett!$B129*IF(Avropsblankett!$C129=Avropsblankett!$AA$11,BX125),0)</f>
        <v>0</v>
      </c>
      <c r="BY129" s="7">
        <f>IF(Avropsblankett!$B129&gt;0,Avropsblankett!$B129*IF(Avropsblankett!$C129=Avropsblankett!$AA$12,BY125),0)</f>
        <v>0</v>
      </c>
      <c r="BZ129" s="7">
        <f>IF(Avropsblankett!$B129&gt;0,Avropsblankett!$B129*IF(Avropsblankett!$C129=Avropsblankett!$AA$13,BZ125),0)</f>
        <v>0</v>
      </c>
      <c r="CA129" s="7">
        <f>IF(Avropsblankett!$B129&gt;0,Avropsblankett!$B129*IF(Avropsblankett!$D129=Avropsblankett!$AB$10,CA125),0)</f>
        <v>0</v>
      </c>
      <c r="CB129" s="7">
        <f>IF(Avropsblankett!$B129&gt;0,Avropsblankett!$B129*IF(Avropsblankett!$E129=Avropsblankett!$AC$11,CB125),0)</f>
        <v>0</v>
      </c>
      <c r="CC129" s="7">
        <f>IF(Avropsblankett!$B129&gt;0,Avropsblankett!$B129*IF(Avropsblankett!$E129=Avropsblankett!$AC$12,CC125),0)</f>
        <v>0</v>
      </c>
      <c r="CD129" s="7">
        <f>IF(Avropsblankett!$B129&gt;0,Avropsblankett!$B129*IF(Avropsblankett!$F129=Avropsblankett!$AB$10,CD125),0)</f>
        <v>0</v>
      </c>
      <c r="CE129" s="16"/>
      <c r="CF129" s="16"/>
      <c r="CI129" s="3" t="str">
        <f>IF(Avropsblankett!B129&gt;0,IF($Z$202=$B$184,C129,IF($Z$202=$C$184,O129,IF($Z$202=$D$184,AA129,IF($Z$202=$E$184,AM129,IF($Z$202=$F$184,AY129,IF($Z$202=$G$184,BK129,IF($Z$202=$H$184,BW129))))))),"")</f>
        <v/>
      </c>
      <c r="CJ129" s="16" t="str">
        <f>IF(Avropsblankett!B129&gt;0,IF($Z$202=$B$184,SUM(B129,D129:L129),IF($Z$202=$C$184,SUM(N129,P129:X129),IF($Z$202=$D$184,SUM(Z129,AB129:AJ129),IF($Z$202=$E$184,SUM(AL129,AN129:AV129),IF($Z$202=$F$184,SUM(AX129,AZ129:BH129),IF($Z$202=$G$184,SUM(BJ129,BL129:BT129),IF($Z$202=$H$184,SUM(BV129,BX129:CF129)))))))),"")</f>
        <v/>
      </c>
    </row>
    <row r="130" spans="1:88" x14ac:dyDescent="0.35">
      <c r="A130" s="28"/>
      <c r="K130" s="16"/>
      <c r="L130" s="16"/>
      <c r="M130" s="16"/>
      <c r="W130" s="16"/>
      <c r="X130" s="16"/>
      <c r="Y130" s="16"/>
      <c r="AI130" s="16"/>
      <c r="AJ130" s="16"/>
      <c r="AL130" s="3"/>
      <c r="AM130" s="3"/>
      <c r="AN130" s="3"/>
      <c r="AO130" s="3"/>
      <c r="AP130" s="3"/>
      <c r="AQ130" s="3"/>
      <c r="AR130" s="3"/>
      <c r="AS130" s="3"/>
      <c r="AT130" s="3"/>
      <c r="AU130" s="16"/>
      <c r="AV130" s="16"/>
      <c r="AW130" s="8"/>
      <c r="BG130" s="16"/>
      <c r="BH130" s="16"/>
      <c r="BI130" s="8"/>
      <c r="BS130" s="16"/>
      <c r="BT130" s="16"/>
      <c r="BU130" s="8"/>
      <c r="CE130" s="16"/>
      <c r="CF130" s="16"/>
    </row>
    <row r="131" spans="1:88" ht="40.5" x14ac:dyDescent="0.35">
      <c r="A131" s="28" t="s">
        <v>154</v>
      </c>
      <c r="B131" s="7">
        <f>SUM(B127:B129,D127:J129)</f>
        <v>0</v>
      </c>
      <c r="C131" s="7"/>
      <c r="D131" s="7"/>
      <c r="E131" s="7"/>
      <c r="F131" s="7"/>
      <c r="G131" s="7"/>
      <c r="H131" s="7"/>
      <c r="I131" s="7"/>
      <c r="J131" s="7"/>
      <c r="K131" s="16"/>
      <c r="L131" s="16"/>
      <c r="M131" s="16"/>
      <c r="N131" s="7">
        <f>SUM(N127:N129,P127:V129)</f>
        <v>0</v>
      </c>
      <c r="O131" s="7"/>
      <c r="P131" s="7"/>
      <c r="Q131" s="7"/>
      <c r="R131" s="7"/>
      <c r="S131" s="7"/>
      <c r="T131" s="7"/>
      <c r="U131" s="7"/>
      <c r="V131" s="7"/>
      <c r="W131" s="16"/>
      <c r="X131" s="16"/>
      <c r="Y131" s="16"/>
      <c r="Z131" s="7">
        <f>SUM(Z127:Z129,AB127:AH129)</f>
        <v>0</v>
      </c>
      <c r="AA131" s="7"/>
      <c r="AB131" s="7"/>
      <c r="AC131" s="7"/>
      <c r="AD131" s="7"/>
      <c r="AE131" s="7"/>
      <c r="AF131" s="7"/>
      <c r="AG131" s="7"/>
      <c r="AH131" s="7"/>
      <c r="AI131" s="16"/>
      <c r="AJ131" s="16"/>
      <c r="AL131" s="7">
        <f>SUM(AL127:AL129,AN127:AT129)</f>
        <v>0</v>
      </c>
      <c r="AM131" s="7"/>
      <c r="AN131" s="7"/>
      <c r="AO131" s="7"/>
      <c r="AP131" s="7"/>
      <c r="AQ131" s="7"/>
      <c r="AR131" s="7"/>
      <c r="AS131" s="7"/>
      <c r="AT131" s="7"/>
      <c r="AU131" s="16"/>
      <c r="AV131" s="16"/>
      <c r="AW131" s="7"/>
      <c r="AX131" s="7">
        <f>SUM(AX127:AX129,AZ127:BF129)</f>
        <v>0</v>
      </c>
      <c r="AY131" s="7"/>
      <c r="AZ131" s="7"/>
      <c r="BA131" s="7"/>
      <c r="BB131" s="7"/>
      <c r="BC131" s="7"/>
      <c r="BD131" s="7"/>
      <c r="BE131" s="7"/>
      <c r="BF131" s="7"/>
      <c r="BG131" s="16"/>
      <c r="BH131" s="16"/>
      <c r="BI131" s="7"/>
      <c r="BJ131" s="7">
        <f>SUM(BJ127:BJ129,BL127:BR129)</f>
        <v>0</v>
      </c>
      <c r="BK131" s="7"/>
      <c r="BL131" s="7"/>
      <c r="BM131" s="7"/>
      <c r="BN131" s="7"/>
      <c r="BO131" s="7"/>
      <c r="BP131" s="7"/>
      <c r="BQ131" s="7"/>
      <c r="BR131" s="7"/>
      <c r="BS131" s="16"/>
      <c r="BT131" s="16"/>
      <c r="BU131" s="7"/>
      <c r="BV131" s="7">
        <f>SUM(BV127:BV129,BX127:CD129)</f>
        <v>0</v>
      </c>
      <c r="BW131" s="7"/>
      <c r="BX131" s="7"/>
      <c r="BY131" s="7"/>
      <c r="BZ131" s="7"/>
      <c r="CA131" s="7"/>
      <c r="CB131" s="7"/>
      <c r="CC131" s="7"/>
      <c r="CD131" s="7"/>
      <c r="CE131" s="16"/>
      <c r="CF131" s="16"/>
    </row>
    <row r="132" spans="1:88" ht="14" thickBot="1" x14ac:dyDescent="0.4">
      <c r="A132" s="9"/>
      <c r="B132" s="11"/>
      <c r="C132" s="11"/>
      <c r="D132" s="11"/>
      <c r="E132" s="11"/>
      <c r="F132" s="11"/>
      <c r="G132" s="11"/>
      <c r="H132" s="11"/>
      <c r="I132" s="11"/>
      <c r="J132" s="11"/>
      <c r="K132" s="16"/>
      <c r="L132" s="16"/>
      <c r="M132" s="16"/>
      <c r="N132" s="11"/>
      <c r="O132" s="11"/>
      <c r="P132" s="11"/>
      <c r="Q132" s="11"/>
      <c r="R132" s="11"/>
      <c r="S132" s="11"/>
      <c r="T132" s="11"/>
      <c r="U132" s="11"/>
      <c r="V132" s="11"/>
      <c r="W132" s="16"/>
      <c r="X132" s="16"/>
      <c r="Y132" s="16"/>
      <c r="Z132" s="11"/>
      <c r="AA132" s="11"/>
      <c r="AB132" s="11"/>
      <c r="AC132" s="11"/>
      <c r="AD132" s="11"/>
      <c r="AE132" s="11"/>
      <c r="AF132" s="11"/>
      <c r="AG132" s="11"/>
      <c r="AH132" s="11"/>
      <c r="AI132" s="16"/>
      <c r="AJ132" s="16"/>
      <c r="AL132" s="11"/>
      <c r="AM132" s="11"/>
      <c r="AN132" s="11"/>
      <c r="AO132" s="11"/>
      <c r="AP132" s="11"/>
      <c r="AQ132" s="11"/>
      <c r="AR132" s="11"/>
      <c r="AS132" s="11"/>
      <c r="AT132" s="11"/>
      <c r="AU132" s="16"/>
      <c r="AV132" s="16"/>
      <c r="AW132" s="3"/>
      <c r="AX132" s="11"/>
      <c r="AY132" s="11"/>
      <c r="AZ132" s="11"/>
      <c r="BA132" s="11"/>
      <c r="BB132" s="11"/>
      <c r="BC132" s="11"/>
      <c r="BD132" s="11"/>
      <c r="BE132" s="11"/>
      <c r="BF132" s="11"/>
      <c r="BG132" s="16"/>
      <c r="BH132" s="16"/>
      <c r="BJ132" s="11"/>
      <c r="BK132" s="11"/>
      <c r="BL132" s="11"/>
      <c r="BM132" s="11"/>
      <c r="BN132" s="11"/>
      <c r="BO132" s="11"/>
      <c r="BP132" s="11"/>
      <c r="BQ132" s="11"/>
      <c r="BR132" s="11"/>
      <c r="BS132" s="16"/>
      <c r="BT132" s="16"/>
      <c r="BV132" s="11"/>
      <c r="BW132" s="11"/>
      <c r="BX132" s="11"/>
      <c r="BY132" s="11"/>
      <c r="BZ132" s="11"/>
      <c r="CA132" s="11"/>
      <c r="CB132" s="11"/>
      <c r="CC132" s="11"/>
      <c r="CD132" s="11"/>
      <c r="CE132" s="11"/>
      <c r="CF132" s="11"/>
    </row>
    <row r="133" spans="1:88" ht="54" x14ac:dyDescent="0.35">
      <c r="A133" s="86" t="s">
        <v>155</v>
      </c>
      <c r="B133" s="29" t="s">
        <v>10</v>
      </c>
      <c r="C133" s="29" t="s">
        <v>41</v>
      </c>
      <c r="D133" s="29" t="s">
        <v>114</v>
      </c>
      <c r="E133" s="29" t="s">
        <v>115</v>
      </c>
      <c r="F133" s="29" t="s">
        <v>116</v>
      </c>
      <c r="G133" s="29" t="s">
        <v>119</v>
      </c>
      <c r="H133" s="45" t="s">
        <v>120</v>
      </c>
      <c r="I133" s="45" t="s">
        <v>121</v>
      </c>
      <c r="J133" s="45" t="s">
        <v>130</v>
      </c>
      <c r="K133" s="16"/>
      <c r="L133" s="16"/>
      <c r="M133" s="16"/>
      <c r="N133" s="29" t="s">
        <v>10</v>
      </c>
      <c r="O133" s="29" t="s">
        <v>41</v>
      </c>
      <c r="P133" s="29" t="s">
        <v>114</v>
      </c>
      <c r="Q133" s="29" t="s">
        <v>115</v>
      </c>
      <c r="R133" s="29" t="s">
        <v>116</v>
      </c>
      <c r="S133" s="29" t="s">
        <v>119</v>
      </c>
      <c r="T133" s="45" t="s">
        <v>120</v>
      </c>
      <c r="U133" s="45" t="s">
        <v>121</v>
      </c>
      <c r="V133" s="45" t="s">
        <v>130</v>
      </c>
      <c r="W133" s="16"/>
      <c r="X133" s="16"/>
      <c r="Y133" s="16"/>
      <c r="Z133" s="29" t="s">
        <v>10</v>
      </c>
      <c r="AA133" s="29" t="s">
        <v>41</v>
      </c>
      <c r="AB133" s="29" t="s">
        <v>114</v>
      </c>
      <c r="AC133" s="29" t="s">
        <v>115</v>
      </c>
      <c r="AD133" s="29" t="s">
        <v>116</v>
      </c>
      <c r="AE133" s="29" t="s">
        <v>119</v>
      </c>
      <c r="AF133" s="45" t="s">
        <v>120</v>
      </c>
      <c r="AG133" s="45" t="s">
        <v>121</v>
      </c>
      <c r="AH133" s="45" t="s">
        <v>130</v>
      </c>
      <c r="AI133" s="16"/>
      <c r="AJ133" s="16"/>
      <c r="AL133" s="29" t="s">
        <v>10</v>
      </c>
      <c r="AM133" s="29" t="s">
        <v>41</v>
      </c>
      <c r="AN133" s="29" t="s">
        <v>114</v>
      </c>
      <c r="AO133" s="29" t="s">
        <v>115</v>
      </c>
      <c r="AP133" s="29" t="s">
        <v>116</v>
      </c>
      <c r="AQ133" s="29" t="s">
        <v>119</v>
      </c>
      <c r="AR133" s="45" t="s">
        <v>120</v>
      </c>
      <c r="AS133" s="45" t="s">
        <v>121</v>
      </c>
      <c r="AT133" s="45" t="s">
        <v>130</v>
      </c>
      <c r="AU133" s="16"/>
      <c r="AV133" s="16"/>
      <c r="AW133" s="39"/>
      <c r="AX133" s="29" t="s">
        <v>10</v>
      </c>
      <c r="AY133" s="29" t="s">
        <v>41</v>
      </c>
      <c r="AZ133" s="29" t="s">
        <v>114</v>
      </c>
      <c r="BA133" s="29" t="s">
        <v>115</v>
      </c>
      <c r="BB133" s="29" t="s">
        <v>116</v>
      </c>
      <c r="BC133" s="29" t="s">
        <v>119</v>
      </c>
      <c r="BD133" s="45" t="s">
        <v>120</v>
      </c>
      <c r="BE133" s="45" t="s">
        <v>121</v>
      </c>
      <c r="BF133" s="45" t="s">
        <v>130</v>
      </c>
      <c r="BG133" s="16"/>
      <c r="BH133" s="16"/>
      <c r="BI133" s="39"/>
      <c r="BJ133" s="29" t="s">
        <v>10</v>
      </c>
      <c r="BK133" s="29" t="s">
        <v>41</v>
      </c>
      <c r="BL133" s="29" t="s">
        <v>114</v>
      </c>
      <c r="BM133" s="29" t="s">
        <v>115</v>
      </c>
      <c r="BN133" s="29" t="s">
        <v>116</v>
      </c>
      <c r="BO133" s="29" t="s">
        <v>119</v>
      </c>
      <c r="BP133" s="45" t="s">
        <v>120</v>
      </c>
      <c r="BQ133" s="45" t="s">
        <v>121</v>
      </c>
      <c r="BR133" s="45" t="s">
        <v>130</v>
      </c>
      <c r="BS133" s="16"/>
      <c r="BT133" s="16"/>
      <c r="BU133" s="4"/>
      <c r="BV133" s="29" t="s">
        <v>10</v>
      </c>
      <c r="BW133" s="29" t="s">
        <v>41</v>
      </c>
      <c r="BX133" s="29" t="s">
        <v>114</v>
      </c>
      <c r="BY133" s="29" t="s">
        <v>115</v>
      </c>
      <c r="BZ133" s="29" t="s">
        <v>116</v>
      </c>
      <c r="CA133" s="29" t="s">
        <v>119</v>
      </c>
      <c r="CB133" s="45" t="s">
        <v>120</v>
      </c>
      <c r="CC133" s="45" t="s">
        <v>121</v>
      </c>
      <c r="CD133" s="45" t="s">
        <v>130</v>
      </c>
      <c r="CE133" s="16"/>
      <c r="CF133" s="16"/>
    </row>
    <row r="134" spans="1:88" ht="67.5" x14ac:dyDescent="0.35">
      <c r="A134" s="2"/>
      <c r="B134" s="55">
        <v>11454</v>
      </c>
      <c r="C134" s="112" t="s">
        <v>388</v>
      </c>
      <c r="D134" s="55">
        <v>1</v>
      </c>
      <c r="E134" s="55">
        <v>1</v>
      </c>
      <c r="F134" s="55">
        <v>1</v>
      </c>
      <c r="G134" s="55">
        <v>695</v>
      </c>
      <c r="H134" s="55">
        <v>1</v>
      </c>
      <c r="I134" s="55">
        <v>1</v>
      </c>
      <c r="J134" s="55">
        <v>115</v>
      </c>
      <c r="K134" s="16"/>
      <c r="L134" s="16"/>
      <c r="M134" s="16"/>
      <c r="N134" s="55">
        <v>16083.100000000002</v>
      </c>
      <c r="O134" s="114" t="s">
        <v>213</v>
      </c>
      <c r="P134" s="55">
        <v>0</v>
      </c>
      <c r="Q134" s="55">
        <v>0</v>
      </c>
      <c r="R134" s="55">
        <v>0</v>
      </c>
      <c r="S134" s="55">
        <v>1000</v>
      </c>
      <c r="T134" s="55">
        <v>0</v>
      </c>
      <c r="U134" s="55">
        <v>0</v>
      </c>
      <c r="V134" s="55">
        <v>117.7</v>
      </c>
      <c r="W134" s="16"/>
      <c r="X134" s="16"/>
      <c r="Y134" s="16"/>
      <c r="Z134" s="55">
        <v>15122</v>
      </c>
      <c r="AA134" s="112" t="s">
        <v>250</v>
      </c>
      <c r="AB134" s="55">
        <v>0</v>
      </c>
      <c r="AC134" s="55">
        <v>0</v>
      </c>
      <c r="AD134" s="55">
        <v>0</v>
      </c>
      <c r="AE134" s="55">
        <v>400</v>
      </c>
      <c r="AF134" s="55">
        <v>0</v>
      </c>
      <c r="AG134" s="55">
        <v>0</v>
      </c>
      <c r="AH134" s="55">
        <v>25</v>
      </c>
      <c r="AI134" s="16"/>
      <c r="AJ134" s="16"/>
      <c r="AL134" s="55">
        <v>9176</v>
      </c>
      <c r="AM134" s="112" t="s">
        <v>283</v>
      </c>
      <c r="AN134" s="55">
        <v>0</v>
      </c>
      <c r="AO134" s="55">
        <v>0</v>
      </c>
      <c r="AP134" s="55">
        <v>0</v>
      </c>
      <c r="AQ134" s="55">
        <v>825</v>
      </c>
      <c r="AR134" s="55">
        <v>1</v>
      </c>
      <c r="AS134" s="55">
        <v>2</v>
      </c>
      <c r="AT134" s="55">
        <v>31</v>
      </c>
      <c r="AU134" s="16"/>
      <c r="AV134" s="16"/>
      <c r="AW134" s="1"/>
      <c r="AX134" s="55">
        <v>11308.000000000002</v>
      </c>
      <c r="AY134" s="112" t="s">
        <v>319</v>
      </c>
      <c r="AZ134" s="55">
        <v>0</v>
      </c>
      <c r="BA134" s="55">
        <v>719</v>
      </c>
      <c r="BB134" s="55">
        <v>1294</v>
      </c>
      <c r="BC134" s="55">
        <v>1309</v>
      </c>
      <c r="BD134" s="55">
        <v>0</v>
      </c>
      <c r="BE134" s="55">
        <v>0</v>
      </c>
      <c r="BF134" s="55">
        <v>173.8</v>
      </c>
      <c r="BG134" s="16"/>
      <c r="BH134" s="16"/>
      <c r="BI134" s="1"/>
      <c r="BJ134" s="55">
        <v>14818</v>
      </c>
      <c r="BK134" s="112" t="s">
        <v>339</v>
      </c>
      <c r="BL134" s="55">
        <v>0</v>
      </c>
      <c r="BM134" s="55">
        <v>0</v>
      </c>
      <c r="BN134" s="55">
        <v>0</v>
      </c>
      <c r="BO134" s="55">
        <v>250</v>
      </c>
      <c r="BP134" s="55">
        <v>0</v>
      </c>
      <c r="BQ134" s="55">
        <v>0</v>
      </c>
      <c r="BR134" s="55">
        <v>147</v>
      </c>
      <c r="BS134" s="16"/>
      <c r="BT134" s="16"/>
      <c r="BU134" s="1"/>
      <c r="BV134" s="55">
        <v>12337</v>
      </c>
      <c r="BW134" s="112" t="s">
        <v>339</v>
      </c>
      <c r="BX134" s="55">
        <v>0</v>
      </c>
      <c r="BY134" s="55">
        <v>0</v>
      </c>
      <c r="BZ134" s="55">
        <v>0</v>
      </c>
      <c r="CA134" s="55">
        <v>990</v>
      </c>
      <c r="CB134" s="55">
        <v>0</v>
      </c>
      <c r="CC134" s="55">
        <v>0</v>
      </c>
      <c r="CD134" s="55">
        <v>61</v>
      </c>
      <c r="CE134" s="16"/>
      <c r="CF134" s="16"/>
    </row>
    <row r="135" spans="1:88" x14ac:dyDescent="0.35">
      <c r="A135" s="9"/>
      <c r="K135" s="16"/>
      <c r="L135" s="16"/>
      <c r="M135" s="16"/>
      <c r="W135" s="16"/>
      <c r="X135" s="16"/>
      <c r="Y135" s="16"/>
      <c r="AI135" s="16"/>
      <c r="AJ135" s="16"/>
      <c r="AL135" s="3"/>
      <c r="AM135" s="3"/>
      <c r="AN135" s="3"/>
      <c r="AO135" s="3"/>
      <c r="AP135" s="3"/>
      <c r="AQ135" s="3"/>
      <c r="AR135" s="3"/>
      <c r="AS135" s="3"/>
      <c r="AT135" s="3"/>
      <c r="AU135" s="16"/>
      <c r="AV135" s="16"/>
      <c r="AW135" s="1"/>
      <c r="BG135" s="16"/>
      <c r="BH135" s="16"/>
      <c r="BI135" s="1"/>
      <c r="BS135" s="16"/>
      <c r="BT135" s="16"/>
      <c r="BU135" s="1"/>
      <c r="CE135" s="16"/>
      <c r="CF135" s="16"/>
    </row>
    <row r="136" spans="1:88" x14ac:dyDescent="0.35">
      <c r="A136" s="28" t="s">
        <v>37</v>
      </c>
      <c r="B136" s="7">
        <f>IF(Avropsblankett!$B136&gt;0,Avropsblankett!$B136*B134,0)</f>
        <v>0</v>
      </c>
      <c r="C136" s="7" t="str">
        <f>IF(Avropsblankett!$B136&gt;0,C134,"")</f>
        <v/>
      </c>
      <c r="D136" s="7">
        <f>IF(Avropsblankett!$B136&gt;0,Avropsblankett!$B136*IF(Avropsblankett!$C136=Avropsblankett!$AA$11,D134),0)</f>
        <v>0</v>
      </c>
      <c r="E136" s="7">
        <f>IF(Avropsblankett!$B136&gt;0,Avropsblankett!$B136*IF(Avropsblankett!$C136=Avropsblankett!$AA$12,E134),0)</f>
        <v>0</v>
      </c>
      <c r="F136" s="7">
        <f>IF(Avropsblankett!$B136&gt;0,Avropsblankett!$B136*IF(Avropsblankett!$C136=Avropsblankett!$AA$13,F134),0)</f>
        <v>0</v>
      </c>
      <c r="G136" s="7">
        <f>IF(Avropsblankett!$B136&gt;0,Avropsblankett!$B136*IF(Avropsblankett!$D136=Avropsblankett!$AB$10,G134),0)</f>
        <v>0</v>
      </c>
      <c r="H136" s="7">
        <f>IF(Avropsblankett!$B136&gt;0,Avropsblankett!$B136*IF(Avropsblankett!$E136=Avropsblankett!$AC$11,H134),0)</f>
        <v>0</v>
      </c>
      <c r="I136" s="7">
        <f>IF(Avropsblankett!$B136&gt;0,Avropsblankett!$B136*IF(Avropsblankett!$E136=Avropsblankett!$AC$12,I134),0)</f>
        <v>0</v>
      </c>
      <c r="J136" s="7">
        <f>IF(Avropsblankett!$B136&gt;0,Avropsblankett!$B136*IF(Avropsblankett!$F136=Avropsblankett!$AB$10,J134),0)</f>
        <v>0</v>
      </c>
      <c r="K136" s="16"/>
      <c r="L136" s="16"/>
      <c r="M136" s="16"/>
      <c r="N136" s="7">
        <f>IF(Avropsblankett!$B136&gt;0,Avropsblankett!$B136*N134,0)</f>
        <v>0</v>
      </c>
      <c r="O136" s="7" t="str">
        <f>IF(Avropsblankett!$B136&gt;0,O134,"")</f>
        <v/>
      </c>
      <c r="P136" s="7">
        <f>IF(Avropsblankett!$B136&gt;0,Avropsblankett!$B136*IF(Avropsblankett!$C136=Avropsblankett!$AA$11,P134),0)</f>
        <v>0</v>
      </c>
      <c r="Q136" s="7">
        <f>IF(Avropsblankett!$B136&gt;0,Avropsblankett!$B136*IF(Avropsblankett!$C136=Avropsblankett!$AA$12,Q134),0)</f>
        <v>0</v>
      </c>
      <c r="R136" s="7">
        <f>IF(Avropsblankett!$B136&gt;0,Avropsblankett!$B136*IF(Avropsblankett!$C136=Avropsblankett!$AA$13,R134),0)</f>
        <v>0</v>
      </c>
      <c r="S136" s="7">
        <f>IF(Avropsblankett!$B136&gt;0,Avropsblankett!$B136*IF(Avropsblankett!$D136=Avropsblankett!$AB$10,S134),0)</f>
        <v>0</v>
      </c>
      <c r="T136" s="7">
        <f>IF(Avropsblankett!$B136&gt;0,Avropsblankett!$B136*IF(Avropsblankett!$E136=Avropsblankett!$AC$11,T134),0)</f>
        <v>0</v>
      </c>
      <c r="U136" s="7">
        <f>IF(Avropsblankett!$B136&gt;0,Avropsblankett!$B136*IF(Avropsblankett!$E136=Avropsblankett!$AC$12,U134),0)</f>
        <v>0</v>
      </c>
      <c r="V136" s="7">
        <f>IF(Avropsblankett!$B136&gt;0,Avropsblankett!$B136*IF(Avropsblankett!$F136=Avropsblankett!$AB$10,V134),0)</f>
        <v>0</v>
      </c>
      <c r="W136" s="16"/>
      <c r="X136" s="16"/>
      <c r="Y136" s="16"/>
      <c r="Z136" s="7">
        <f>IF(Avropsblankett!$B136&gt;0,Avropsblankett!$B136*Z134,0)</f>
        <v>0</v>
      </c>
      <c r="AA136" s="7" t="str">
        <f>IF(Avropsblankett!$B136&gt;0,AA134,"")</f>
        <v/>
      </c>
      <c r="AB136" s="7">
        <f>IF(Avropsblankett!$B136&gt;0,Avropsblankett!$B136*IF(Avropsblankett!$C136=Avropsblankett!$AA$11,AB134),0)</f>
        <v>0</v>
      </c>
      <c r="AC136" s="7">
        <f>IF(Avropsblankett!$B136&gt;0,Avropsblankett!$B136*IF(Avropsblankett!$C136=Avropsblankett!$AA$12,AC134),0)</f>
        <v>0</v>
      </c>
      <c r="AD136" s="7">
        <f>IF(Avropsblankett!$B136&gt;0,Avropsblankett!$B136*IF(Avropsblankett!$C136=Avropsblankett!$AA$13,AD134),0)</f>
        <v>0</v>
      </c>
      <c r="AE136" s="7">
        <f>IF(Avropsblankett!$B136&gt;0,Avropsblankett!$B136*IF(Avropsblankett!$D136=Avropsblankett!$AB$10,AE134),0)</f>
        <v>0</v>
      </c>
      <c r="AF136" s="7">
        <f>IF(Avropsblankett!$B136&gt;0,Avropsblankett!$B136*IF(Avropsblankett!$E136=Avropsblankett!$AC$11,AF134),0)</f>
        <v>0</v>
      </c>
      <c r="AG136" s="7">
        <f>IF(Avropsblankett!$B136&gt;0,Avropsblankett!$B136*IF(Avropsblankett!$E136=Avropsblankett!$AC$12,AG134),0)</f>
        <v>0</v>
      </c>
      <c r="AH136" s="7">
        <f>IF(Avropsblankett!$B136&gt;0,Avropsblankett!$B136*IF(Avropsblankett!$F136=Avropsblankett!$AB$10,AH134),0)</f>
        <v>0</v>
      </c>
      <c r="AI136" s="16"/>
      <c r="AJ136" s="16"/>
      <c r="AL136" s="7">
        <f>IF(Avropsblankett!$B136&gt;0,Avropsblankett!$B136*AL134,0)</f>
        <v>0</v>
      </c>
      <c r="AM136" s="7" t="str">
        <f>IF(Avropsblankett!$B136&gt;0,AM134,"")</f>
        <v/>
      </c>
      <c r="AN136" s="7">
        <f>IF(Avropsblankett!$B136&gt;0,Avropsblankett!$B136*IF(Avropsblankett!$C136=Avropsblankett!$AA$11,AN134),0)</f>
        <v>0</v>
      </c>
      <c r="AO136" s="7">
        <f>IF(Avropsblankett!$B136&gt;0,Avropsblankett!$B136*IF(Avropsblankett!$C136=Avropsblankett!$AA$12,AO134),0)</f>
        <v>0</v>
      </c>
      <c r="AP136" s="7">
        <f>IF(Avropsblankett!$B136&gt;0,Avropsblankett!$B136*IF(Avropsblankett!$C136=Avropsblankett!$AA$13,AP134),0)</f>
        <v>0</v>
      </c>
      <c r="AQ136" s="7">
        <f>IF(Avropsblankett!$B136&gt;0,Avropsblankett!$B136*IF(Avropsblankett!$D136=Avropsblankett!$AB$10,AQ134),0)</f>
        <v>0</v>
      </c>
      <c r="AR136" s="7">
        <f>IF(Avropsblankett!$B136&gt;0,Avropsblankett!$B136*IF(Avropsblankett!$E136=Avropsblankett!$AC$11,AR134),0)</f>
        <v>0</v>
      </c>
      <c r="AS136" s="7">
        <f>IF(Avropsblankett!$B136&gt;0,Avropsblankett!$B136*IF(Avropsblankett!$E136=Avropsblankett!$AC$12,AS134),0)</f>
        <v>0</v>
      </c>
      <c r="AT136" s="7">
        <f>IF(Avropsblankett!$B136&gt;0,Avropsblankett!$B136*IF(Avropsblankett!$F136=Avropsblankett!$AB$10,AT134),0)</f>
        <v>0</v>
      </c>
      <c r="AU136" s="16"/>
      <c r="AV136" s="16"/>
      <c r="AW136" s="7"/>
      <c r="AX136" s="7">
        <f>IF(Avropsblankett!$B136&gt;0,Avropsblankett!$B136*AX134,0)</f>
        <v>0</v>
      </c>
      <c r="AY136" s="7" t="str">
        <f>IF(Avropsblankett!$B136&gt;0,AY134,"")</f>
        <v/>
      </c>
      <c r="AZ136" s="7">
        <f>IF(Avropsblankett!$B136&gt;0,Avropsblankett!$B136*IF(Avropsblankett!$C136=Avropsblankett!$AA$11,AZ134),0)</f>
        <v>0</v>
      </c>
      <c r="BA136" s="7">
        <f>IF(Avropsblankett!$B136&gt;0,Avropsblankett!$B136*IF(Avropsblankett!$C136=Avropsblankett!$AA$12,BA134),0)</f>
        <v>0</v>
      </c>
      <c r="BB136" s="7">
        <f>IF(Avropsblankett!$B136&gt;0,Avropsblankett!$B136*IF(Avropsblankett!$C136=Avropsblankett!$AA$13,BB134),0)</f>
        <v>0</v>
      </c>
      <c r="BC136" s="7">
        <f>IF(Avropsblankett!$B136&gt;0,Avropsblankett!$B136*IF(Avropsblankett!$D136=Avropsblankett!$AB$10,BC134),0)</f>
        <v>0</v>
      </c>
      <c r="BD136" s="7">
        <f>IF(Avropsblankett!$B136&gt;0,Avropsblankett!$B136*IF(Avropsblankett!$E136=Avropsblankett!$AC$11,BD134),0)</f>
        <v>0</v>
      </c>
      <c r="BE136" s="7">
        <f>IF(Avropsblankett!$B136&gt;0,Avropsblankett!$B136*IF(Avropsblankett!$E136=Avropsblankett!$AC$12,BE134),0)</f>
        <v>0</v>
      </c>
      <c r="BF136" s="7">
        <f>IF(Avropsblankett!$B136&gt;0,Avropsblankett!$B136*IF(Avropsblankett!$F136=Avropsblankett!$AB$10,BF134),0)</f>
        <v>0</v>
      </c>
      <c r="BG136" s="16"/>
      <c r="BH136" s="16"/>
      <c r="BI136" s="7"/>
      <c r="BJ136" s="7">
        <f>IF(Avropsblankett!$B136&gt;0,Avropsblankett!$B136*BJ134,0)</f>
        <v>0</v>
      </c>
      <c r="BK136" s="7" t="str">
        <f>IF(Avropsblankett!$B136&gt;0,BK134,"")</f>
        <v/>
      </c>
      <c r="BL136" s="7">
        <f>IF(Avropsblankett!$B136&gt;0,Avropsblankett!$B136*IF(Avropsblankett!$C136=Avropsblankett!$AA$11,BL134),0)</f>
        <v>0</v>
      </c>
      <c r="BM136" s="7">
        <f>IF(Avropsblankett!$B136&gt;0,Avropsblankett!$B136*IF(Avropsblankett!$C136=Avropsblankett!$AA$12,BM134),0)</f>
        <v>0</v>
      </c>
      <c r="BN136" s="7">
        <f>IF(Avropsblankett!$B136&gt;0,Avropsblankett!$B136*IF(Avropsblankett!$C136=Avropsblankett!$AA$13,BN134),0)</f>
        <v>0</v>
      </c>
      <c r="BO136" s="7">
        <f>IF(Avropsblankett!$B136&gt;0,Avropsblankett!$B136*IF(Avropsblankett!$D136=Avropsblankett!$AB$10,BO134),0)</f>
        <v>0</v>
      </c>
      <c r="BP136" s="7">
        <f>IF(Avropsblankett!$B136&gt;0,Avropsblankett!$B136*IF(Avropsblankett!$E136=Avropsblankett!$AC$11,BP134),0)</f>
        <v>0</v>
      </c>
      <c r="BQ136" s="7">
        <f>IF(Avropsblankett!$B136&gt;0,Avropsblankett!$B136*IF(Avropsblankett!$E136=Avropsblankett!$AC$12,BQ134),0)</f>
        <v>0</v>
      </c>
      <c r="BR136" s="7">
        <f>IF(Avropsblankett!$B136&gt;0,Avropsblankett!$B136*IF(Avropsblankett!$F136=Avropsblankett!$AB$10,BR134),0)</f>
        <v>0</v>
      </c>
      <c r="BS136" s="16"/>
      <c r="BT136" s="16"/>
      <c r="BU136" s="7"/>
      <c r="BV136" s="7">
        <f>IF(Avropsblankett!$B136&gt;0,Avropsblankett!$B136*BV134,0)</f>
        <v>0</v>
      </c>
      <c r="BW136" s="7" t="str">
        <f>IF(Avropsblankett!$B136&gt;0,BW134,"")</f>
        <v/>
      </c>
      <c r="BX136" s="7">
        <f>IF(Avropsblankett!$B136&gt;0,Avropsblankett!$B136*IF(Avropsblankett!$C136=Avropsblankett!$AA$11,BX134),0)</f>
        <v>0</v>
      </c>
      <c r="BY136" s="7">
        <f>IF(Avropsblankett!$B136&gt;0,Avropsblankett!$B136*IF(Avropsblankett!$C136=Avropsblankett!$AA$12,BY134),0)</f>
        <v>0</v>
      </c>
      <c r="BZ136" s="7">
        <f>IF(Avropsblankett!$B136&gt;0,Avropsblankett!$B136*IF(Avropsblankett!$C136=Avropsblankett!$AA$13,BZ134),0)</f>
        <v>0</v>
      </c>
      <c r="CA136" s="7">
        <f>IF(Avropsblankett!$B136&gt;0,Avropsblankett!$B136*IF(Avropsblankett!$D136=Avropsblankett!$AB$10,CA134),0)</f>
        <v>0</v>
      </c>
      <c r="CB136" s="7">
        <f>IF(Avropsblankett!$B136&gt;0,Avropsblankett!$B136*IF(Avropsblankett!$E136=Avropsblankett!$AC$11,CB134),0)</f>
        <v>0</v>
      </c>
      <c r="CC136" s="7">
        <f>IF(Avropsblankett!$B136&gt;0,Avropsblankett!$B136*IF(Avropsblankett!$E136=Avropsblankett!$AC$12,CC134),0)</f>
        <v>0</v>
      </c>
      <c r="CD136" s="7">
        <f>IF(Avropsblankett!$B136&gt;0,Avropsblankett!$B136*IF(Avropsblankett!$F136=Avropsblankett!$AB$10,CD134),0)</f>
        <v>0</v>
      </c>
      <c r="CE136" s="16"/>
      <c r="CF136" s="16"/>
      <c r="CI136" s="3" t="str">
        <f>IF(Avropsblankett!B136&gt;0,IF($Z$202=$B$184,C136,IF($Z$202=$C$184,O136,IF($Z$202=$D$184,AA136,IF($Z$202=$E$184,AM136,IF($Z$202=$F$184,AY136,IF($Z$202=$G$184,BK136,IF($Z$202=$H$184,BW136))))))),"")</f>
        <v/>
      </c>
      <c r="CJ136" s="16" t="str">
        <f>IF(Avropsblankett!B136&gt;0,IF($Z$202=$B$184,SUM(B136,D136:L136),IF($Z$202=$C$184,SUM(N136,P136:X136),IF($Z$202=$D$184,SUM(Z136,AB136:AJ136),IF($Z$202=$E$184,SUM(AL136,AN136:AV136),IF($Z$202=$F$184,SUM(AX136,AZ136:BH136),IF($Z$202=$G$184,SUM(BJ136,BL136:BT136),IF($Z$202=$H$184,SUM(BV136,BX136:CF136)))))))),"")</f>
        <v/>
      </c>
    </row>
    <row r="137" spans="1:88" x14ac:dyDescent="0.35">
      <c r="A137" s="28" t="s">
        <v>38</v>
      </c>
      <c r="B137" s="7">
        <f>IF(Avropsblankett!$B137&gt;0,Avropsblankett!$B137*B134,0)</f>
        <v>0</v>
      </c>
      <c r="C137" s="7" t="str">
        <f>IF(Avropsblankett!$B137&gt;0,C134,"")</f>
        <v/>
      </c>
      <c r="D137" s="7">
        <f>IF(Avropsblankett!$B137&gt;0,Avropsblankett!$B137*IF(Avropsblankett!$C137=Avropsblankett!$AA$11,D134),0)</f>
        <v>0</v>
      </c>
      <c r="E137" s="7">
        <f>IF(Avropsblankett!$B137&gt;0,Avropsblankett!$B137*IF(Avropsblankett!$C137=Avropsblankett!$AA$12,E134),0)</f>
        <v>0</v>
      </c>
      <c r="F137" s="7">
        <f>IF(Avropsblankett!$B137&gt;0,Avropsblankett!$B137*IF(Avropsblankett!$C137=Avropsblankett!$AA$13,F134),0)</f>
        <v>0</v>
      </c>
      <c r="G137" s="7">
        <f>IF(Avropsblankett!$B137&gt;0,Avropsblankett!$B137*IF(Avropsblankett!$D137=Avropsblankett!$AB$10,G134),0)</f>
        <v>0</v>
      </c>
      <c r="H137" s="7">
        <f>IF(Avropsblankett!$B137&gt;0,Avropsblankett!$B137*IF(Avropsblankett!$E137=Avropsblankett!$AC$11,H134),0)</f>
        <v>0</v>
      </c>
      <c r="I137" s="7">
        <f>IF(Avropsblankett!$B137&gt;0,Avropsblankett!$B137*IF(Avropsblankett!$E137=Avropsblankett!$AC$12,I134),0)</f>
        <v>0</v>
      </c>
      <c r="J137" s="7">
        <f>IF(Avropsblankett!$B137&gt;0,Avropsblankett!$B137*IF(Avropsblankett!$F137=Avropsblankett!$AB$10,J134),0)</f>
        <v>0</v>
      </c>
      <c r="K137" s="16"/>
      <c r="L137" s="16"/>
      <c r="M137" s="16"/>
      <c r="N137" s="7">
        <f>IF(Avropsblankett!$B137&gt;0,Avropsblankett!$B137*N134,0)</f>
        <v>0</v>
      </c>
      <c r="O137" s="7" t="str">
        <f>IF(Avropsblankett!$B137&gt;0,O134,"")</f>
        <v/>
      </c>
      <c r="P137" s="7">
        <f>IF(Avropsblankett!$B137&gt;0,Avropsblankett!$B137*IF(Avropsblankett!$C137=Avropsblankett!$AA$11,P134),0)</f>
        <v>0</v>
      </c>
      <c r="Q137" s="7">
        <f>IF(Avropsblankett!$B137&gt;0,Avropsblankett!$B137*IF(Avropsblankett!$C137=Avropsblankett!$AA$12,Q134),0)</f>
        <v>0</v>
      </c>
      <c r="R137" s="7">
        <f>IF(Avropsblankett!$B137&gt;0,Avropsblankett!$B137*IF(Avropsblankett!$C137=Avropsblankett!$AA$13,R134),0)</f>
        <v>0</v>
      </c>
      <c r="S137" s="7">
        <f>IF(Avropsblankett!$B137&gt;0,Avropsblankett!$B137*IF(Avropsblankett!$D137=Avropsblankett!$AB$10,S134),0)</f>
        <v>0</v>
      </c>
      <c r="T137" s="7">
        <f>IF(Avropsblankett!$B137&gt;0,Avropsblankett!$B137*IF(Avropsblankett!$E137=Avropsblankett!$AC$11,T134),0)</f>
        <v>0</v>
      </c>
      <c r="U137" s="7">
        <f>IF(Avropsblankett!$B137&gt;0,Avropsblankett!$B137*IF(Avropsblankett!$E137=Avropsblankett!$AC$12,U134),0)</f>
        <v>0</v>
      </c>
      <c r="V137" s="7">
        <f>IF(Avropsblankett!$B137&gt;0,Avropsblankett!$B137*IF(Avropsblankett!$F137=Avropsblankett!$AB$10,V134),0)</f>
        <v>0</v>
      </c>
      <c r="W137" s="16"/>
      <c r="X137" s="16"/>
      <c r="Y137" s="16"/>
      <c r="Z137" s="7">
        <f>IF(Avropsblankett!$B137&gt;0,Avropsblankett!$B137*Z134,0)</f>
        <v>0</v>
      </c>
      <c r="AA137" s="7" t="str">
        <f>IF(Avropsblankett!$B137&gt;0,AA134,"")</f>
        <v/>
      </c>
      <c r="AB137" s="7">
        <f>IF(Avropsblankett!$B137&gt;0,Avropsblankett!$B137*IF(Avropsblankett!$C137=Avropsblankett!$AA$11,AB134),0)</f>
        <v>0</v>
      </c>
      <c r="AC137" s="7">
        <f>IF(Avropsblankett!$B137&gt;0,Avropsblankett!$B137*IF(Avropsblankett!$C137=Avropsblankett!$AA$12,AC134),0)</f>
        <v>0</v>
      </c>
      <c r="AD137" s="7">
        <f>IF(Avropsblankett!$B137&gt;0,Avropsblankett!$B137*IF(Avropsblankett!$C137=Avropsblankett!$AA$13,AD134),0)</f>
        <v>0</v>
      </c>
      <c r="AE137" s="7">
        <f>IF(Avropsblankett!$B137&gt;0,Avropsblankett!$B137*IF(Avropsblankett!$D137=Avropsblankett!$AB$10,AE134),0)</f>
        <v>0</v>
      </c>
      <c r="AF137" s="7">
        <f>IF(Avropsblankett!$B137&gt;0,Avropsblankett!$B137*IF(Avropsblankett!$E137=Avropsblankett!$AC$11,AF134),0)</f>
        <v>0</v>
      </c>
      <c r="AG137" s="7">
        <f>IF(Avropsblankett!$B137&gt;0,Avropsblankett!$B137*IF(Avropsblankett!$E137=Avropsblankett!$AC$12,AG134),0)</f>
        <v>0</v>
      </c>
      <c r="AH137" s="7">
        <f>IF(Avropsblankett!$B137&gt;0,Avropsblankett!$B137*IF(Avropsblankett!$F137=Avropsblankett!$AB$10,AH134),0)</f>
        <v>0</v>
      </c>
      <c r="AI137" s="16"/>
      <c r="AJ137" s="16"/>
      <c r="AL137" s="7">
        <f>IF(Avropsblankett!$B137&gt;0,Avropsblankett!$B137*AL134,0)</f>
        <v>0</v>
      </c>
      <c r="AM137" s="7" t="str">
        <f>IF(Avropsblankett!$B137&gt;0,AM134,"")</f>
        <v/>
      </c>
      <c r="AN137" s="7">
        <f>IF(Avropsblankett!$B137&gt;0,Avropsblankett!$B137*IF(Avropsblankett!$C137=Avropsblankett!$AA$11,AN134),0)</f>
        <v>0</v>
      </c>
      <c r="AO137" s="7">
        <f>IF(Avropsblankett!$B137&gt;0,Avropsblankett!$B137*IF(Avropsblankett!$C137=Avropsblankett!$AA$12,AO134),0)</f>
        <v>0</v>
      </c>
      <c r="AP137" s="7">
        <f>IF(Avropsblankett!$B137&gt;0,Avropsblankett!$B137*IF(Avropsblankett!$C137=Avropsblankett!$AA$13,AP134),0)</f>
        <v>0</v>
      </c>
      <c r="AQ137" s="7">
        <f>IF(Avropsblankett!$B137&gt;0,Avropsblankett!$B137*IF(Avropsblankett!$D137=Avropsblankett!$AB$10,AQ134),0)</f>
        <v>0</v>
      </c>
      <c r="AR137" s="7">
        <f>IF(Avropsblankett!$B137&gt;0,Avropsblankett!$B137*IF(Avropsblankett!$E137=Avropsblankett!$AC$11,AR134),0)</f>
        <v>0</v>
      </c>
      <c r="AS137" s="7">
        <f>IF(Avropsblankett!$B137&gt;0,Avropsblankett!$B137*IF(Avropsblankett!$E137=Avropsblankett!$AC$12,AS134),0)</f>
        <v>0</v>
      </c>
      <c r="AT137" s="7">
        <f>IF(Avropsblankett!$B137&gt;0,Avropsblankett!$B137*IF(Avropsblankett!$F137=Avropsblankett!$AB$10,AT134),0)</f>
        <v>0</v>
      </c>
      <c r="AU137" s="16"/>
      <c r="AV137" s="16"/>
      <c r="AW137" s="7"/>
      <c r="AX137" s="7">
        <f>IF(Avropsblankett!$B137&gt;0,Avropsblankett!$B137*AX134,0)</f>
        <v>0</v>
      </c>
      <c r="AY137" s="7" t="str">
        <f>IF(Avropsblankett!$B137&gt;0,AY134,"")</f>
        <v/>
      </c>
      <c r="AZ137" s="7">
        <f>IF(Avropsblankett!$B137&gt;0,Avropsblankett!$B137*IF(Avropsblankett!$C137=Avropsblankett!$AA$11,AZ134),0)</f>
        <v>0</v>
      </c>
      <c r="BA137" s="7">
        <f>IF(Avropsblankett!$B137&gt;0,Avropsblankett!$B137*IF(Avropsblankett!$C137=Avropsblankett!$AA$12,BA134),0)</f>
        <v>0</v>
      </c>
      <c r="BB137" s="7">
        <f>IF(Avropsblankett!$B137&gt;0,Avropsblankett!$B137*IF(Avropsblankett!$C137=Avropsblankett!$AA$13,BB134),0)</f>
        <v>0</v>
      </c>
      <c r="BC137" s="7">
        <f>IF(Avropsblankett!$B137&gt;0,Avropsblankett!$B137*IF(Avropsblankett!$D137=Avropsblankett!$AB$10,BC134),0)</f>
        <v>0</v>
      </c>
      <c r="BD137" s="7">
        <f>IF(Avropsblankett!$B137&gt;0,Avropsblankett!$B137*IF(Avropsblankett!$E137=Avropsblankett!$AC$11,BD134),0)</f>
        <v>0</v>
      </c>
      <c r="BE137" s="7">
        <f>IF(Avropsblankett!$B137&gt;0,Avropsblankett!$B137*IF(Avropsblankett!$E137=Avropsblankett!$AC$12,BE134),0)</f>
        <v>0</v>
      </c>
      <c r="BF137" s="7">
        <f>IF(Avropsblankett!$B137&gt;0,Avropsblankett!$B137*IF(Avropsblankett!$F137=Avropsblankett!$AB$10,BF134),0)</f>
        <v>0</v>
      </c>
      <c r="BG137" s="16"/>
      <c r="BH137" s="16"/>
      <c r="BI137" s="7"/>
      <c r="BJ137" s="7">
        <f>IF(Avropsblankett!$B137&gt;0,Avropsblankett!$B137*BJ134,0)</f>
        <v>0</v>
      </c>
      <c r="BK137" s="7" t="str">
        <f>IF(Avropsblankett!$B137&gt;0,BK134,"")</f>
        <v/>
      </c>
      <c r="BL137" s="7">
        <f>IF(Avropsblankett!$B137&gt;0,Avropsblankett!$B137*IF(Avropsblankett!$C137=Avropsblankett!$AA$11,BL134),0)</f>
        <v>0</v>
      </c>
      <c r="BM137" s="7">
        <f>IF(Avropsblankett!$B137&gt;0,Avropsblankett!$B137*IF(Avropsblankett!$C137=Avropsblankett!$AA$12,BM134),0)</f>
        <v>0</v>
      </c>
      <c r="BN137" s="7">
        <f>IF(Avropsblankett!$B137&gt;0,Avropsblankett!$B137*IF(Avropsblankett!$C137=Avropsblankett!$AA$13,BN134),0)</f>
        <v>0</v>
      </c>
      <c r="BO137" s="7">
        <f>IF(Avropsblankett!$B137&gt;0,Avropsblankett!$B137*IF(Avropsblankett!$D137=Avropsblankett!$AB$10,BO134),0)</f>
        <v>0</v>
      </c>
      <c r="BP137" s="7">
        <f>IF(Avropsblankett!$B137&gt;0,Avropsblankett!$B137*IF(Avropsblankett!$E137=Avropsblankett!$AC$11,BP134),0)</f>
        <v>0</v>
      </c>
      <c r="BQ137" s="7">
        <f>IF(Avropsblankett!$B137&gt;0,Avropsblankett!$B137*IF(Avropsblankett!$E137=Avropsblankett!$AC$12,BQ134),0)</f>
        <v>0</v>
      </c>
      <c r="BR137" s="7">
        <f>IF(Avropsblankett!$B137&gt;0,Avropsblankett!$B137*IF(Avropsblankett!$F137=Avropsblankett!$AB$10,BR134),0)</f>
        <v>0</v>
      </c>
      <c r="BS137" s="16"/>
      <c r="BT137" s="16"/>
      <c r="BU137" s="7"/>
      <c r="BV137" s="7">
        <f>IF(Avropsblankett!$B137&gt;0,Avropsblankett!$B137*BV134,0)</f>
        <v>0</v>
      </c>
      <c r="BW137" s="7" t="str">
        <f>IF(Avropsblankett!$B137&gt;0,BW134,"")</f>
        <v/>
      </c>
      <c r="BX137" s="7">
        <f>IF(Avropsblankett!$B137&gt;0,Avropsblankett!$B137*IF(Avropsblankett!$C137=Avropsblankett!$AA$11,BX134),0)</f>
        <v>0</v>
      </c>
      <c r="BY137" s="7">
        <f>IF(Avropsblankett!$B137&gt;0,Avropsblankett!$B137*IF(Avropsblankett!$C137=Avropsblankett!$AA$12,BY134),0)</f>
        <v>0</v>
      </c>
      <c r="BZ137" s="7">
        <f>IF(Avropsblankett!$B137&gt;0,Avropsblankett!$B137*IF(Avropsblankett!$C137=Avropsblankett!$AA$13,BZ134),0)</f>
        <v>0</v>
      </c>
      <c r="CA137" s="7">
        <f>IF(Avropsblankett!$B137&gt;0,Avropsblankett!$B137*IF(Avropsblankett!$D137=Avropsblankett!$AB$10,CA134),0)</f>
        <v>0</v>
      </c>
      <c r="CB137" s="7">
        <f>IF(Avropsblankett!$B137&gt;0,Avropsblankett!$B137*IF(Avropsblankett!$E137=Avropsblankett!$AC$11,CB134),0)</f>
        <v>0</v>
      </c>
      <c r="CC137" s="7">
        <f>IF(Avropsblankett!$B137&gt;0,Avropsblankett!$B137*IF(Avropsblankett!$E137=Avropsblankett!$AC$12,CC134),0)</f>
        <v>0</v>
      </c>
      <c r="CD137" s="7">
        <f>IF(Avropsblankett!$B137&gt;0,Avropsblankett!$B137*IF(Avropsblankett!$F137=Avropsblankett!$AB$10,CD134),0)</f>
        <v>0</v>
      </c>
      <c r="CE137" s="16"/>
      <c r="CF137" s="16"/>
      <c r="CI137" s="3" t="str">
        <f>IF(Avropsblankett!B137&gt;0,IF($Z$202=$B$184,C137,IF($Z$202=$C$184,O137,IF($Z$202=$D$184,AA137,IF($Z$202=$E$184,AM137,IF($Z$202=$F$184,AY137,IF($Z$202=$G$184,BK137,IF($Z$202=$H$184,BW137))))))),"")</f>
        <v/>
      </c>
      <c r="CJ137" s="16" t="str">
        <f>IF(Avropsblankett!B137&gt;0,IF($Z$202=$B$184,SUM(B137,D137:L137),IF($Z$202=$C$184,SUM(N137,P137:X137),IF($Z$202=$D$184,SUM(Z137,AB137:AJ137),IF($Z$202=$E$184,SUM(AL137,AN137:AV137),IF($Z$202=$F$184,SUM(AX137,AZ137:BH137),IF($Z$202=$G$184,SUM(BJ137,BL137:BT137),IF($Z$202=$H$184,SUM(BV137,BX137:CF137)))))))),"")</f>
        <v/>
      </c>
    </row>
    <row r="138" spans="1:88" x14ac:dyDescent="0.35">
      <c r="A138" s="28" t="s">
        <v>52</v>
      </c>
      <c r="B138" s="7">
        <f>IF(Avropsblankett!$B138&gt;0,Avropsblankett!$B138*B134,0)</f>
        <v>0</v>
      </c>
      <c r="C138" s="7" t="str">
        <f>IF(Avropsblankett!$B138&gt;0,C134,"")</f>
        <v/>
      </c>
      <c r="D138" s="7">
        <f>IF(Avropsblankett!$B138&gt;0,Avropsblankett!$B138*IF(Avropsblankett!$C138=Avropsblankett!$AA$11,D134),0)</f>
        <v>0</v>
      </c>
      <c r="E138" s="7">
        <f>IF(Avropsblankett!$B138&gt;0,Avropsblankett!$B138*IF(Avropsblankett!$C138=Avropsblankett!$AA$12,E134),0)</f>
        <v>0</v>
      </c>
      <c r="F138" s="7">
        <f>IF(Avropsblankett!$B138&gt;0,Avropsblankett!$B138*IF(Avropsblankett!$C138=Avropsblankett!$AA$13,F134),0)</f>
        <v>0</v>
      </c>
      <c r="G138" s="7">
        <f>IF(Avropsblankett!$B138&gt;0,Avropsblankett!$B138*IF(Avropsblankett!$D138=Avropsblankett!$AB$10,G134),0)</f>
        <v>0</v>
      </c>
      <c r="H138" s="7">
        <f>IF(Avropsblankett!$B138&gt;0,Avropsblankett!$B138*IF(Avropsblankett!$E138=Avropsblankett!$AC$11,H134),0)</f>
        <v>0</v>
      </c>
      <c r="I138" s="7">
        <f>IF(Avropsblankett!$B138&gt;0,Avropsblankett!$B138*IF(Avropsblankett!$E138=Avropsblankett!$AC$12,I134),0)</f>
        <v>0</v>
      </c>
      <c r="J138" s="7">
        <f>IF(Avropsblankett!$B138&gt;0,Avropsblankett!$B138*IF(Avropsblankett!$F138=Avropsblankett!$AB$10,J134),0)</f>
        <v>0</v>
      </c>
      <c r="K138" s="16"/>
      <c r="L138" s="16"/>
      <c r="M138" s="16"/>
      <c r="N138" s="7">
        <f>IF(Avropsblankett!$B138&gt;0,Avropsblankett!$B138*N134,0)</f>
        <v>0</v>
      </c>
      <c r="O138" s="7" t="str">
        <f>IF(Avropsblankett!$B138&gt;0,O134,"")</f>
        <v/>
      </c>
      <c r="P138" s="7">
        <f>IF(Avropsblankett!$B138&gt;0,Avropsblankett!$B138*IF(Avropsblankett!$C138=Avropsblankett!$AA$11,P134),0)</f>
        <v>0</v>
      </c>
      <c r="Q138" s="7">
        <f>IF(Avropsblankett!$B138&gt;0,Avropsblankett!$B138*IF(Avropsblankett!$C138=Avropsblankett!$AA$12,Q134),0)</f>
        <v>0</v>
      </c>
      <c r="R138" s="7">
        <f>IF(Avropsblankett!$B138&gt;0,Avropsblankett!$B138*IF(Avropsblankett!$C138=Avropsblankett!$AA$13,R134),0)</f>
        <v>0</v>
      </c>
      <c r="S138" s="7">
        <f>IF(Avropsblankett!$B138&gt;0,Avropsblankett!$B138*IF(Avropsblankett!$D138=Avropsblankett!$AB$10,S134),0)</f>
        <v>0</v>
      </c>
      <c r="T138" s="7">
        <f>IF(Avropsblankett!$B138&gt;0,Avropsblankett!$B138*IF(Avropsblankett!$E138=Avropsblankett!$AC$11,T134),0)</f>
        <v>0</v>
      </c>
      <c r="U138" s="7">
        <f>IF(Avropsblankett!$B138&gt;0,Avropsblankett!$B138*IF(Avropsblankett!$E138=Avropsblankett!$AC$12,U134),0)</f>
        <v>0</v>
      </c>
      <c r="V138" s="7">
        <f>IF(Avropsblankett!$B138&gt;0,Avropsblankett!$B138*IF(Avropsblankett!$F138=Avropsblankett!$AB$10,V134),0)</f>
        <v>0</v>
      </c>
      <c r="W138" s="16"/>
      <c r="X138" s="16"/>
      <c r="Y138" s="16"/>
      <c r="Z138" s="7">
        <f>IF(Avropsblankett!$B138&gt;0,Avropsblankett!$B138*Z134,0)</f>
        <v>0</v>
      </c>
      <c r="AA138" s="7" t="str">
        <f>IF(Avropsblankett!$B138&gt;0,AA134,"")</f>
        <v/>
      </c>
      <c r="AB138" s="7">
        <f>IF(Avropsblankett!$B138&gt;0,Avropsblankett!$B138*IF(Avropsblankett!$C138=Avropsblankett!$AA$11,AB134),0)</f>
        <v>0</v>
      </c>
      <c r="AC138" s="7">
        <f>IF(Avropsblankett!$B138&gt;0,Avropsblankett!$B138*IF(Avropsblankett!$C138=Avropsblankett!$AA$12,AC134),0)</f>
        <v>0</v>
      </c>
      <c r="AD138" s="7">
        <f>IF(Avropsblankett!$B138&gt;0,Avropsblankett!$B138*IF(Avropsblankett!$C138=Avropsblankett!$AA$13,AD134),0)</f>
        <v>0</v>
      </c>
      <c r="AE138" s="7">
        <f>IF(Avropsblankett!$B138&gt;0,Avropsblankett!$B138*IF(Avropsblankett!$D138=Avropsblankett!$AB$10,AE134),0)</f>
        <v>0</v>
      </c>
      <c r="AF138" s="7">
        <f>IF(Avropsblankett!$B138&gt;0,Avropsblankett!$B138*IF(Avropsblankett!$E138=Avropsblankett!$AC$11,AF134),0)</f>
        <v>0</v>
      </c>
      <c r="AG138" s="7">
        <f>IF(Avropsblankett!$B138&gt;0,Avropsblankett!$B138*IF(Avropsblankett!$E138=Avropsblankett!$AC$12,AG134),0)</f>
        <v>0</v>
      </c>
      <c r="AH138" s="7">
        <f>IF(Avropsblankett!$B138&gt;0,Avropsblankett!$B138*IF(Avropsblankett!$F138=Avropsblankett!$AB$10,AH134),0)</f>
        <v>0</v>
      </c>
      <c r="AI138" s="16"/>
      <c r="AJ138" s="16"/>
      <c r="AL138" s="7">
        <f>IF(Avropsblankett!$B138&gt;0,Avropsblankett!$B138*AL134,0)</f>
        <v>0</v>
      </c>
      <c r="AM138" s="7" t="str">
        <f>IF(Avropsblankett!$B138&gt;0,AM134,"")</f>
        <v/>
      </c>
      <c r="AN138" s="7">
        <f>IF(Avropsblankett!$B138&gt;0,Avropsblankett!$B138*IF(Avropsblankett!$C138=Avropsblankett!$AA$11,AN134),0)</f>
        <v>0</v>
      </c>
      <c r="AO138" s="7">
        <f>IF(Avropsblankett!$B138&gt;0,Avropsblankett!$B138*IF(Avropsblankett!$C138=Avropsblankett!$AA$12,AO134),0)</f>
        <v>0</v>
      </c>
      <c r="AP138" s="7">
        <f>IF(Avropsblankett!$B138&gt;0,Avropsblankett!$B138*IF(Avropsblankett!$C138=Avropsblankett!$AA$13,AP134),0)</f>
        <v>0</v>
      </c>
      <c r="AQ138" s="7">
        <f>IF(Avropsblankett!$B138&gt;0,Avropsblankett!$B138*IF(Avropsblankett!$D138=Avropsblankett!$AB$10,AQ134),0)</f>
        <v>0</v>
      </c>
      <c r="AR138" s="7">
        <f>IF(Avropsblankett!$B138&gt;0,Avropsblankett!$B138*IF(Avropsblankett!$E138=Avropsblankett!$AC$11,AR134),0)</f>
        <v>0</v>
      </c>
      <c r="AS138" s="7">
        <f>IF(Avropsblankett!$B138&gt;0,Avropsblankett!$B138*IF(Avropsblankett!$E138=Avropsblankett!$AC$12,AS134),0)</f>
        <v>0</v>
      </c>
      <c r="AT138" s="7">
        <f>IF(Avropsblankett!$B138&gt;0,Avropsblankett!$B138*IF(Avropsblankett!$F138=Avropsblankett!$AB$10,AT134),0)</f>
        <v>0</v>
      </c>
      <c r="AU138" s="16"/>
      <c r="AV138" s="16"/>
      <c r="AW138" s="7"/>
      <c r="AX138" s="7">
        <f>IF(Avropsblankett!$B138&gt;0,Avropsblankett!$B138*AX134,0)</f>
        <v>0</v>
      </c>
      <c r="AY138" s="7" t="str">
        <f>IF(Avropsblankett!$B138&gt;0,AY134,"")</f>
        <v/>
      </c>
      <c r="AZ138" s="7">
        <f>IF(Avropsblankett!$B138&gt;0,Avropsblankett!$B138*IF(Avropsblankett!$C138=Avropsblankett!$AA$11,AZ134),0)</f>
        <v>0</v>
      </c>
      <c r="BA138" s="7">
        <f>IF(Avropsblankett!$B138&gt;0,Avropsblankett!$B138*IF(Avropsblankett!$C138=Avropsblankett!$AA$12,BA134),0)</f>
        <v>0</v>
      </c>
      <c r="BB138" s="7">
        <f>IF(Avropsblankett!$B138&gt;0,Avropsblankett!$B138*IF(Avropsblankett!$C138=Avropsblankett!$AA$13,BB134),0)</f>
        <v>0</v>
      </c>
      <c r="BC138" s="7">
        <f>IF(Avropsblankett!$B138&gt;0,Avropsblankett!$B138*IF(Avropsblankett!$D138=Avropsblankett!$AB$10,BC134),0)</f>
        <v>0</v>
      </c>
      <c r="BD138" s="7">
        <f>IF(Avropsblankett!$B138&gt;0,Avropsblankett!$B138*IF(Avropsblankett!$E138=Avropsblankett!$AC$11,BD134),0)</f>
        <v>0</v>
      </c>
      <c r="BE138" s="7">
        <f>IF(Avropsblankett!$B138&gt;0,Avropsblankett!$B138*IF(Avropsblankett!$E138=Avropsblankett!$AC$12,BE134),0)</f>
        <v>0</v>
      </c>
      <c r="BF138" s="7">
        <f>IF(Avropsblankett!$B138&gt;0,Avropsblankett!$B138*IF(Avropsblankett!$F138=Avropsblankett!$AB$10,BF134),0)</f>
        <v>0</v>
      </c>
      <c r="BG138" s="16"/>
      <c r="BH138" s="16"/>
      <c r="BI138" s="7"/>
      <c r="BJ138" s="7">
        <f>IF(Avropsblankett!$B138&gt;0,Avropsblankett!$B138*BJ134,0)</f>
        <v>0</v>
      </c>
      <c r="BK138" s="7" t="str">
        <f>IF(Avropsblankett!$B138&gt;0,BK134,"")</f>
        <v/>
      </c>
      <c r="BL138" s="7">
        <f>IF(Avropsblankett!$B138&gt;0,Avropsblankett!$B138*IF(Avropsblankett!$C138=Avropsblankett!$AA$11,BL134),0)</f>
        <v>0</v>
      </c>
      <c r="BM138" s="7">
        <f>IF(Avropsblankett!$B138&gt;0,Avropsblankett!$B138*IF(Avropsblankett!$C138=Avropsblankett!$AA$12,BM134),0)</f>
        <v>0</v>
      </c>
      <c r="BN138" s="7">
        <f>IF(Avropsblankett!$B138&gt;0,Avropsblankett!$B138*IF(Avropsblankett!$C138=Avropsblankett!$AA$13,BN134),0)</f>
        <v>0</v>
      </c>
      <c r="BO138" s="7">
        <f>IF(Avropsblankett!$B138&gt;0,Avropsblankett!$B138*IF(Avropsblankett!$D138=Avropsblankett!$AB$10,BO134),0)</f>
        <v>0</v>
      </c>
      <c r="BP138" s="7">
        <f>IF(Avropsblankett!$B138&gt;0,Avropsblankett!$B138*IF(Avropsblankett!$E138=Avropsblankett!$AC$11,BP134),0)</f>
        <v>0</v>
      </c>
      <c r="BQ138" s="7">
        <f>IF(Avropsblankett!$B138&gt;0,Avropsblankett!$B138*IF(Avropsblankett!$E138=Avropsblankett!$AC$12,BQ134),0)</f>
        <v>0</v>
      </c>
      <c r="BR138" s="7">
        <f>IF(Avropsblankett!$B138&gt;0,Avropsblankett!$B138*IF(Avropsblankett!$F138=Avropsblankett!$AB$10,BR134),0)</f>
        <v>0</v>
      </c>
      <c r="BS138" s="16"/>
      <c r="BT138" s="16"/>
      <c r="BU138" s="7"/>
      <c r="BV138" s="7">
        <f>IF(Avropsblankett!$B138&gt;0,Avropsblankett!$B138*BV134,0)</f>
        <v>0</v>
      </c>
      <c r="BW138" s="7" t="str">
        <f>IF(Avropsblankett!$B138&gt;0,BW134,"")</f>
        <v/>
      </c>
      <c r="BX138" s="7">
        <f>IF(Avropsblankett!$B138&gt;0,Avropsblankett!$B138*IF(Avropsblankett!$C138=Avropsblankett!$AA$11,BX134),0)</f>
        <v>0</v>
      </c>
      <c r="BY138" s="7">
        <f>IF(Avropsblankett!$B138&gt;0,Avropsblankett!$B138*IF(Avropsblankett!$C138=Avropsblankett!$AA$12,BY134),0)</f>
        <v>0</v>
      </c>
      <c r="BZ138" s="7">
        <f>IF(Avropsblankett!$B138&gt;0,Avropsblankett!$B138*IF(Avropsblankett!$C138=Avropsblankett!$AA$13,BZ134),0)</f>
        <v>0</v>
      </c>
      <c r="CA138" s="7">
        <f>IF(Avropsblankett!$B138&gt;0,Avropsblankett!$B138*IF(Avropsblankett!$D138=Avropsblankett!$AB$10,CA134),0)</f>
        <v>0</v>
      </c>
      <c r="CB138" s="7">
        <f>IF(Avropsblankett!$B138&gt;0,Avropsblankett!$B138*IF(Avropsblankett!$E138=Avropsblankett!$AC$11,CB134),0)</f>
        <v>0</v>
      </c>
      <c r="CC138" s="7">
        <f>IF(Avropsblankett!$B138&gt;0,Avropsblankett!$B138*IF(Avropsblankett!$E138=Avropsblankett!$AC$12,CC134),0)</f>
        <v>0</v>
      </c>
      <c r="CD138" s="7">
        <f>IF(Avropsblankett!$B138&gt;0,Avropsblankett!$B138*IF(Avropsblankett!$F138=Avropsblankett!$AB$10,CD134),0)</f>
        <v>0</v>
      </c>
      <c r="CE138" s="16"/>
      <c r="CF138" s="16"/>
      <c r="CI138" s="3" t="str">
        <f>IF(Avropsblankett!B138&gt;0,IF($Z$202=$B$184,C138,IF($Z$202=$C$184,O138,IF($Z$202=$D$184,AA138,IF($Z$202=$E$184,AM138,IF($Z$202=$F$184,AY138,IF($Z$202=$G$184,BK138,IF($Z$202=$H$184,BW138))))))),"")</f>
        <v/>
      </c>
      <c r="CJ138" s="16" t="str">
        <f>IF(Avropsblankett!B138&gt;0,IF($Z$202=$B$184,SUM(B138,D138:L138),IF($Z$202=$C$184,SUM(N138,P138:X138),IF($Z$202=$D$184,SUM(Z138,AB138:AJ138),IF($Z$202=$E$184,SUM(AL138,AN138:AV138),IF($Z$202=$F$184,SUM(AX138,AZ138:BH138),IF($Z$202=$G$184,SUM(BJ138,BL138:BT138),IF($Z$202=$H$184,SUM(BV138,BX138:CF138)))))))),"")</f>
        <v/>
      </c>
    </row>
    <row r="139" spans="1:88" x14ac:dyDescent="0.35">
      <c r="A139" s="28"/>
      <c r="K139" s="16"/>
      <c r="L139" s="16"/>
      <c r="M139" s="16"/>
      <c r="W139" s="16"/>
      <c r="X139" s="16"/>
      <c r="Y139" s="16"/>
      <c r="AI139" s="16"/>
      <c r="AJ139" s="16"/>
      <c r="AL139" s="3"/>
      <c r="AM139" s="3"/>
      <c r="AN139" s="3"/>
      <c r="AO139" s="3"/>
      <c r="AP139" s="3"/>
      <c r="AQ139" s="3"/>
      <c r="AR139" s="3"/>
      <c r="AS139" s="3"/>
      <c r="AT139" s="3"/>
      <c r="AU139" s="16"/>
      <c r="AV139" s="16"/>
      <c r="AW139" s="8"/>
      <c r="BG139" s="16"/>
      <c r="BH139" s="16"/>
      <c r="BI139" s="8"/>
      <c r="BS139" s="16"/>
      <c r="BT139" s="16"/>
      <c r="BU139" s="8"/>
      <c r="CE139" s="16"/>
      <c r="CF139" s="16"/>
    </row>
    <row r="140" spans="1:88" ht="27" x14ac:dyDescent="0.35">
      <c r="A140" s="28" t="s">
        <v>156</v>
      </c>
      <c r="B140" s="7">
        <f>SUM(B136:B138,D136:J138)</f>
        <v>0</v>
      </c>
      <c r="C140" s="7"/>
      <c r="D140" s="7"/>
      <c r="E140" s="7"/>
      <c r="F140" s="7"/>
      <c r="G140" s="7"/>
      <c r="H140" s="7"/>
      <c r="I140" s="7"/>
      <c r="J140" s="7"/>
      <c r="K140" s="16"/>
      <c r="L140" s="16"/>
      <c r="M140" s="16"/>
      <c r="N140" s="7">
        <f>SUM(N136:N138,P136:V138)</f>
        <v>0</v>
      </c>
      <c r="O140" s="7"/>
      <c r="P140" s="7"/>
      <c r="Q140" s="7"/>
      <c r="R140" s="7"/>
      <c r="S140" s="7"/>
      <c r="T140" s="7"/>
      <c r="U140" s="7"/>
      <c r="V140" s="7"/>
      <c r="W140" s="16"/>
      <c r="X140" s="16"/>
      <c r="Y140" s="16"/>
      <c r="Z140" s="7">
        <f>SUM(Z136:Z138,AB136:AH138)</f>
        <v>0</v>
      </c>
      <c r="AA140" s="7"/>
      <c r="AB140" s="7"/>
      <c r="AC140" s="7"/>
      <c r="AD140" s="7"/>
      <c r="AE140" s="7"/>
      <c r="AF140" s="7"/>
      <c r="AG140" s="7"/>
      <c r="AH140" s="7"/>
      <c r="AI140" s="16"/>
      <c r="AJ140" s="16"/>
      <c r="AL140" s="7">
        <f>SUM(AL136:AL138,AN136:AT138)</f>
        <v>0</v>
      </c>
      <c r="AM140" s="7"/>
      <c r="AN140" s="7"/>
      <c r="AO140" s="7"/>
      <c r="AP140" s="7"/>
      <c r="AQ140" s="7"/>
      <c r="AR140" s="7"/>
      <c r="AS140" s="7"/>
      <c r="AT140" s="7"/>
      <c r="AU140" s="16"/>
      <c r="AV140" s="16"/>
      <c r="AW140" s="8"/>
      <c r="AX140" s="7">
        <f>SUM(AX136:AX138,AZ136:BF138)</f>
        <v>0</v>
      </c>
      <c r="AY140" s="7"/>
      <c r="AZ140" s="7"/>
      <c r="BA140" s="7"/>
      <c r="BB140" s="7"/>
      <c r="BC140" s="7"/>
      <c r="BD140" s="7"/>
      <c r="BE140" s="7"/>
      <c r="BF140" s="7"/>
      <c r="BG140" s="16"/>
      <c r="BH140" s="16"/>
      <c r="BI140" s="8"/>
      <c r="BJ140" s="7">
        <f>SUM(BJ136:BJ138,BL136:BR138)</f>
        <v>0</v>
      </c>
      <c r="BK140" s="7"/>
      <c r="BL140" s="7"/>
      <c r="BM140" s="7"/>
      <c r="BN140" s="7"/>
      <c r="BO140" s="7"/>
      <c r="BP140" s="7"/>
      <c r="BQ140" s="7"/>
      <c r="BR140" s="7"/>
      <c r="BS140" s="16"/>
      <c r="BT140" s="16"/>
      <c r="BU140" s="8"/>
      <c r="BV140" s="7">
        <f>SUM(BV136:BV138,BX136:CD138)</f>
        <v>0</v>
      </c>
      <c r="BW140" s="7"/>
      <c r="BX140" s="7"/>
      <c r="BY140" s="7"/>
      <c r="BZ140" s="7"/>
      <c r="CA140" s="7"/>
      <c r="CB140" s="7"/>
      <c r="CC140" s="7"/>
      <c r="CD140" s="7"/>
      <c r="CE140" s="16"/>
      <c r="CF140" s="16"/>
    </row>
    <row r="141" spans="1:88" ht="27" customHeight="1" x14ac:dyDescent="0.35">
      <c r="A141" s="9"/>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L141" s="11"/>
      <c r="AM141" s="11"/>
      <c r="AN141" s="11"/>
      <c r="AO141" s="11"/>
      <c r="AP141" s="11"/>
      <c r="AQ141" s="11"/>
      <c r="AR141" s="11"/>
      <c r="AS141" s="11"/>
      <c r="AT141" s="11"/>
      <c r="AU141" s="11"/>
      <c r="AV141" s="11"/>
      <c r="AW141" s="3"/>
      <c r="AX141" s="11"/>
      <c r="AY141" s="11"/>
      <c r="AZ141" s="11"/>
      <c r="BA141" s="11"/>
      <c r="BB141" s="11"/>
      <c r="BC141" s="11"/>
      <c r="BD141" s="11"/>
      <c r="BE141" s="11"/>
      <c r="BF141" s="11"/>
      <c r="BG141" s="11"/>
      <c r="BH141" s="11"/>
      <c r="BJ141" s="11"/>
      <c r="BK141" s="11"/>
      <c r="BL141" s="11"/>
      <c r="BM141" s="11"/>
      <c r="BN141" s="11"/>
      <c r="BO141" s="11"/>
      <c r="BP141" s="11"/>
      <c r="BQ141" s="11"/>
      <c r="BR141" s="11"/>
      <c r="BS141" s="11"/>
      <c r="BT141" s="11"/>
      <c r="BV141" s="11"/>
      <c r="BW141" s="11"/>
      <c r="BX141" s="11"/>
      <c r="BY141" s="11"/>
      <c r="BZ141" s="11"/>
      <c r="CA141" s="11"/>
      <c r="CB141" s="11"/>
      <c r="CC141" s="11"/>
      <c r="CD141" s="11"/>
      <c r="CE141" s="11"/>
      <c r="CF141" s="11"/>
    </row>
    <row r="142" spans="1:88" x14ac:dyDescent="0.35">
      <c r="A142" s="9" t="s">
        <v>126</v>
      </c>
      <c r="B142" s="29" t="s">
        <v>10</v>
      </c>
      <c r="C142" s="29" t="s">
        <v>41</v>
      </c>
      <c r="D142" s="29" t="s">
        <v>10</v>
      </c>
      <c r="E142" s="29" t="s">
        <v>41</v>
      </c>
      <c r="F142" s="11"/>
      <c r="G142" s="11"/>
      <c r="H142" s="11"/>
      <c r="I142" s="11"/>
      <c r="J142" s="11"/>
      <c r="K142" s="11"/>
      <c r="L142" s="11"/>
      <c r="M142" s="11"/>
      <c r="N142" s="29" t="s">
        <v>10</v>
      </c>
      <c r="O142" s="29" t="s">
        <v>41</v>
      </c>
      <c r="P142" s="29" t="s">
        <v>10</v>
      </c>
      <c r="Q142" s="29" t="s">
        <v>41</v>
      </c>
      <c r="R142" s="11"/>
      <c r="S142" s="11"/>
      <c r="T142" s="11"/>
      <c r="U142" s="11"/>
      <c r="V142" s="11"/>
      <c r="W142" s="11"/>
      <c r="X142" s="11"/>
      <c r="Y142" s="11"/>
      <c r="Z142" s="29" t="s">
        <v>10</v>
      </c>
      <c r="AA142" s="29" t="s">
        <v>41</v>
      </c>
      <c r="AB142" s="29" t="s">
        <v>10</v>
      </c>
      <c r="AC142" s="29" t="s">
        <v>41</v>
      </c>
      <c r="AD142" s="11"/>
      <c r="AE142" s="11"/>
      <c r="AF142" s="11"/>
      <c r="AG142" s="11"/>
      <c r="AH142" s="11"/>
      <c r="AI142" s="11"/>
      <c r="AJ142" s="11"/>
      <c r="AL142" s="29" t="s">
        <v>10</v>
      </c>
      <c r="AM142" s="29" t="s">
        <v>41</v>
      </c>
      <c r="AN142" s="29" t="s">
        <v>10</v>
      </c>
      <c r="AO142" s="29" t="s">
        <v>41</v>
      </c>
      <c r="AP142" s="11"/>
      <c r="AQ142" s="11"/>
      <c r="AR142" s="11"/>
      <c r="AS142" s="11"/>
      <c r="AT142" s="11"/>
      <c r="AU142" s="11"/>
      <c r="AV142" s="11"/>
      <c r="AW142" s="3"/>
      <c r="AX142" s="29" t="s">
        <v>10</v>
      </c>
      <c r="AY142" s="29" t="s">
        <v>41</v>
      </c>
      <c r="AZ142" s="29" t="s">
        <v>10</v>
      </c>
      <c r="BA142" s="29" t="s">
        <v>41</v>
      </c>
      <c r="BB142" s="11"/>
      <c r="BC142" s="11"/>
      <c r="BD142" s="11"/>
      <c r="BE142" s="11"/>
      <c r="BF142" s="11"/>
      <c r="BG142" s="11"/>
      <c r="BH142" s="11"/>
      <c r="BJ142" s="29" t="s">
        <v>10</v>
      </c>
      <c r="BK142" s="29" t="s">
        <v>41</v>
      </c>
      <c r="BL142" s="29" t="s">
        <v>10</v>
      </c>
      <c r="BM142" s="29" t="s">
        <v>41</v>
      </c>
      <c r="BN142" s="11"/>
      <c r="BO142" s="11"/>
      <c r="BP142" s="11"/>
      <c r="BQ142" s="11"/>
      <c r="BR142" s="11"/>
      <c r="BS142" s="11"/>
      <c r="BT142" s="11"/>
      <c r="BV142" s="29" t="s">
        <v>10</v>
      </c>
      <c r="BW142" s="29" t="s">
        <v>41</v>
      </c>
      <c r="BX142" s="29" t="s">
        <v>10</v>
      </c>
      <c r="BY142" s="29" t="s">
        <v>41</v>
      </c>
      <c r="BZ142" s="11"/>
      <c r="CA142" s="11"/>
      <c r="CB142" s="11"/>
      <c r="CC142" s="11"/>
      <c r="CD142" s="11"/>
      <c r="CE142" s="11"/>
      <c r="CF142" s="11"/>
    </row>
    <row r="143" spans="1:88" x14ac:dyDescent="0.35">
      <c r="A143" s="78" t="s">
        <v>100</v>
      </c>
      <c r="B143" s="55">
        <v>15</v>
      </c>
      <c r="C143" s="112" t="s">
        <v>160</v>
      </c>
      <c r="D143" s="11">
        <f>IF(Avropsblankett!$B144&gt;0,Avropsblankett!$B144*B143,0)</f>
        <v>0</v>
      </c>
      <c r="E143" s="11">
        <f>IF(Avropsblankett!$B144&gt;0,C143,0)</f>
        <v>0</v>
      </c>
      <c r="F143" s="16"/>
      <c r="G143" s="16"/>
      <c r="H143" s="16"/>
      <c r="I143" s="16"/>
      <c r="J143" s="16"/>
      <c r="K143" s="16"/>
      <c r="L143" s="16"/>
      <c r="M143" s="16"/>
      <c r="N143" s="55">
        <v>69.300000000000011</v>
      </c>
      <c r="O143" s="112" t="s">
        <v>214</v>
      </c>
      <c r="P143" s="11">
        <f>IF(Avropsblankett!$B144&gt;0,Avropsblankett!$B144*N143,0)</f>
        <v>0</v>
      </c>
      <c r="Q143" s="11">
        <f>IF(Avropsblankett!$B144&gt;0,O143,0)</f>
        <v>0</v>
      </c>
      <c r="R143" s="16"/>
      <c r="S143" s="16"/>
      <c r="T143" s="16"/>
      <c r="U143" s="16"/>
      <c r="V143" s="16"/>
      <c r="W143" s="16"/>
      <c r="X143" s="16"/>
      <c r="Y143" s="16"/>
      <c r="Z143" s="55">
        <v>210</v>
      </c>
      <c r="AA143" s="112" t="s">
        <v>251</v>
      </c>
      <c r="AB143" s="11">
        <f>IF(Avropsblankett!$B144&gt;0,Avropsblankett!$B144*Z143,0)</f>
        <v>0</v>
      </c>
      <c r="AC143" s="11">
        <f>IF(Avropsblankett!$B144&gt;0,AA143,0)</f>
        <v>0</v>
      </c>
      <c r="AD143" s="16"/>
      <c r="AE143" s="16"/>
      <c r="AF143" s="16"/>
      <c r="AG143" s="16"/>
      <c r="AH143" s="16"/>
      <c r="AI143" s="16"/>
      <c r="AJ143" s="16"/>
      <c r="AL143" s="55">
        <v>35</v>
      </c>
      <c r="AM143" s="112" t="s">
        <v>284</v>
      </c>
      <c r="AN143" s="11">
        <f>IF(Avropsblankett!$B144&gt;0,Avropsblankett!$B144*AL143,0)</f>
        <v>0</v>
      </c>
      <c r="AO143" s="11">
        <f>IF(Avropsblankett!$B144&gt;0,AM143,0)</f>
        <v>0</v>
      </c>
      <c r="AP143" s="16"/>
      <c r="AQ143" s="16"/>
      <c r="AR143" s="16"/>
      <c r="AS143" s="16"/>
      <c r="AT143" s="16"/>
      <c r="AU143" s="16"/>
      <c r="AV143" s="16"/>
      <c r="AW143" s="8"/>
      <c r="AX143" s="55">
        <v>71.5</v>
      </c>
      <c r="AY143" s="112" t="s">
        <v>320</v>
      </c>
      <c r="AZ143" s="11">
        <f>IF(Avropsblankett!$B144&gt;0,Avropsblankett!$B144*AX143,0)</f>
        <v>0</v>
      </c>
      <c r="BA143" s="11">
        <f>IF(Avropsblankett!$B144&gt;0,AY143,0)</f>
        <v>0</v>
      </c>
      <c r="BB143" s="16"/>
      <c r="BC143" s="16"/>
      <c r="BD143" s="16"/>
      <c r="BE143" s="16"/>
      <c r="BF143" s="16"/>
      <c r="BG143" s="16"/>
      <c r="BH143" s="16"/>
      <c r="BI143" s="8"/>
      <c r="BJ143" s="55">
        <v>113</v>
      </c>
      <c r="BK143" s="112" t="s">
        <v>340</v>
      </c>
      <c r="BL143" s="11">
        <f>IF(Avropsblankett!$B144&gt;0,Avropsblankett!$B144*BJ143,0)</f>
        <v>0</v>
      </c>
      <c r="BM143" s="11">
        <f>IF(Avropsblankett!$B144&gt;0,BK143,0)</f>
        <v>0</v>
      </c>
      <c r="BN143" s="16"/>
      <c r="BO143" s="16"/>
      <c r="BP143" s="16"/>
      <c r="BQ143" s="16"/>
      <c r="BR143" s="16"/>
      <c r="BS143" s="16"/>
      <c r="BT143" s="16"/>
      <c r="BU143" s="8"/>
      <c r="BV143" s="55">
        <v>16</v>
      </c>
      <c r="BW143" s="112" t="s">
        <v>364</v>
      </c>
      <c r="BX143" s="11">
        <f>IF(Avropsblankett!$B144&gt;0,Avropsblankett!$B144*BV143,0)</f>
        <v>0</v>
      </c>
      <c r="BY143" s="11">
        <f>IF(Avropsblankett!$B144&gt;0,BW143,0)</f>
        <v>0</v>
      </c>
      <c r="BZ143" s="16"/>
      <c r="CA143" s="16"/>
      <c r="CB143" s="16"/>
      <c r="CC143" s="16"/>
      <c r="CD143" s="16"/>
      <c r="CE143" s="16"/>
      <c r="CF143" s="16"/>
      <c r="CI143" s="3" t="str">
        <f>IF(Avropsblankett!B144&gt;0,IF($Z$202=$B$184,C143,IF($Z$202=$C$184,O143,IF($Z$202=$D$184,AA143,IF($Z$202=$E$184,AM143,IF($Z$202=$F$184,AY143,IF($Z$202=$G$184,BK143,IF($Z$202=$H$184,BW143))))))),"")</f>
        <v/>
      </c>
      <c r="CJ143" s="16" t="str">
        <f>IF(Avropsblankett!B144&gt;0,IF($Z$202=$B$184,SUM(D143),IF($Z$202=$C$184,SUM(P143),IF($Z$202=$D$184,SUM(AB143),IF($Z$202=$E$184,SUM(AN143),IF($Z$202=$F$184,SUM(AZ143),IF($Z$202=$G$184,SUM(BL143),IF($Z$202=$H$184,SUM(BX143)))))))),"")</f>
        <v/>
      </c>
    </row>
    <row r="144" spans="1:88" x14ac:dyDescent="0.35">
      <c r="A144" s="78" t="s">
        <v>101</v>
      </c>
      <c r="B144" s="55">
        <v>23</v>
      </c>
      <c r="C144" s="112" t="s">
        <v>161</v>
      </c>
      <c r="D144" s="11">
        <f>IF(Avropsblankett!$B145&gt;0,Avropsblankett!$B145*B144,0)</f>
        <v>0</v>
      </c>
      <c r="E144" s="11">
        <f>IF(Avropsblankett!$B145&gt;0,C144,0)</f>
        <v>0</v>
      </c>
      <c r="F144" s="16"/>
      <c r="G144" s="16"/>
      <c r="H144" s="16"/>
      <c r="I144" s="16"/>
      <c r="J144" s="16"/>
      <c r="K144" s="16"/>
      <c r="L144" s="16"/>
      <c r="M144" s="16"/>
      <c r="N144" s="55">
        <v>107.80000000000001</v>
      </c>
      <c r="O144" s="112" t="s">
        <v>215</v>
      </c>
      <c r="P144" s="11">
        <f>IF(Avropsblankett!$B145&gt;0,Avropsblankett!$B145*N144,0)</f>
        <v>0</v>
      </c>
      <c r="Q144" s="11">
        <f>IF(Avropsblankett!$B145&gt;0,O144,0)</f>
        <v>0</v>
      </c>
      <c r="R144" s="16"/>
      <c r="S144" s="16"/>
      <c r="T144" s="16"/>
      <c r="U144" s="16"/>
      <c r="V144" s="16"/>
      <c r="W144" s="16"/>
      <c r="X144" s="16"/>
      <c r="Y144" s="16"/>
      <c r="Z144" s="55">
        <v>299</v>
      </c>
      <c r="AA144" s="112" t="s">
        <v>252</v>
      </c>
      <c r="AB144" s="11">
        <f>IF(Avropsblankett!$B145&gt;0,Avropsblankett!$B145*Z144,0)</f>
        <v>0</v>
      </c>
      <c r="AC144" s="11">
        <f>IF(Avropsblankett!$B145&gt;0,AA144,0)</f>
        <v>0</v>
      </c>
      <c r="AD144" s="16"/>
      <c r="AE144" s="16"/>
      <c r="AF144" s="16"/>
      <c r="AG144" s="16"/>
      <c r="AH144" s="16"/>
      <c r="AI144" s="16"/>
      <c r="AJ144" s="16"/>
      <c r="AL144" s="55">
        <v>55</v>
      </c>
      <c r="AM144" s="112" t="s">
        <v>285</v>
      </c>
      <c r="AN144" s="11">
        <f>IF(Avropsblankett!$B145&gt;0,Avropsblankett!$B145*AL144,0)</f>
        <v>0</v>
      </c>
      <c r="AO144" s="11">
        <f>IF(Avropsblankett!$B145&gt;0,AM144,0)</f>
        <v>0</v>
      </c>
      <c r="AP144" s="16"/>
      <c r="AQ144" s="16"/>
      <c r="AR144" s="16"/>
      <c r="AS144" s="16"/>
      <c r="AT144" s="16"/>
      <c r="AU144" s="16"/>
      <c r="AV144" s="16"/>
      <c r="AW144" s="8"/>
      <c r="AX144" s="55">
        <v>83.600000000000009</v>
      </c>
      <c r="AY144" s="112" t="s">
        <v>321</v>
      </c>
      <c r="AZ144" s="11">
        <f>IF(Avropsblankett!$B145&gt;0,Avropsblankett!$B145*AX144,0)</f>
        <v>0</v>
      </c>
      <c r="BA144" s="11">
        <f>IF(Avropsblankett!$B145&gt;0,AY144,0)</f>
        <v>0</v>
      </c>
      <c r="BB144" s="16"/>
      <c r="BC144" s="16"/>
      <c r="BD144" s="16"/>
      <c r="BE144" s="16"/>
      <c r="BF144" s="16"/>
      <c r="BG144" s="16"/>
      <c r="BH144" s="16"/>
      <c r="BI144" s="8"/>
      <c r="BJ144" s="55">
        <v>173</v>
      </c>
      <c r="BK144" s="112" t="s">
        <v>341</v>
      </c>
      <c r="BL144" s="11">
        <f>IF(Avropsblankett!$B145&gt;0,Avropsblankett!$B145*BJ144,0)</f>
        <v>0</v>
      </c>
      <c r="BM144" s="11">
        <f>IF(Avropsblankett!$B145&gt;0,BK144,0)</f>
        <v>0</v>
      </c>
      <c r="BN144" s="16"/>
      <c r="BO144" s="16"/>
      <c r="BP144" s="16"/>
      <c r="BQ144" s="16"/>
      <c r="BR144" s="16"/>
      <c r="BS144" s="16"/>
      <c r="BT144" s="16"/>
      <c r="BU144" s="8"/>
      <c r="BV144" s="55">
        <v>26</v>
      </c>
      <c r="BW144" s="112" t="s">
        <v>365</v>
      </c>
      <c r="BX144" s="11">
        <f>IF(Avropsblankett!$B145&gt;0,Avropsblankett!$B145*BV144,0)</f>
        <v>0</v>
      </c>
      <c r="BY144" s="11">
        <f>IF(Avropsblankett!$B145&gt;0,BW144,0)</f>
        <v>0</v>
      </c>
      <c r="BZ144" s="16"/>
      <c r="CA144" s="16"/>
      <c r="CB144" s="16"/>
      <c r="CC144" s="16"/>
      <c r="CD144" s="16"/>
      <c r="CE144" s="16"/>
      <c r="CF144" s="16"/>
      <c r="CI144" s="3" t="str">
        <f>IF(Avropsblankett!B145&gt;0,IF($Z$202=$B$184,C144,IF($Z$202=$C$184,O144,IF($Z$202=$D$184,AA144,IF($Z$202=$E$184,AM144,IF($Z$202=$F$184,AY144,IF($Z$202=$G$184,BK144,IF($Z$202=$H$184,BW144))))))),"")</f>
        <v/>
      </c>
      <c r="CJ144" s="16" t="str">
        <f>IF(Avropsblankett!B145&gt;0,IF($Z$202=$B$184,SUM(D144),IF($Z$202=$C$184,SUM(P144),IF($Z$202=$D$184,SUM(AB144),IF($Z$202=$E$184,SUM(AN144),IF($Z$202=$F$184,SUM(AZ144),IF($Z$202=$G$184,SUM(BL144),IF($Z$202=$H$184,SUM(BX144)))))))),"")</f>
        <v/>
      </c>
    </row>
    <row r="145" spans="1:88" x14ac:dyDescent="0.35">
      <c r="A145" s="78" t="s">
        <v>102</v>
      </c>
      <c r="B145" s="55">
        <v>44</v>
      </c>
      <c r="C145" s="112" t="s">
        <v>162</v>
      </c>
      <c r="D145" s="11">
        <f>IF(Avropsblankett!$B146&gt;0,Avropsblankett!$B146*B145,0)</f>
        <v>0</v>
      </c>
      <c r="E145" s="11">
        <f>IF(Avropsblankett!$B146&gt;0,C145,0)</f>
        <v>0</v>
      </c>
      <c r="F145" s="16"/>
      <c r="G145" s="16"/>
      <c r="H145" s="16"/>
      <c r="I145" s="16"/>
      <c r="J145" s="16"/>
      <c r="K145" s="16"/>
      <c r="L145" s="16"/>
      <c r="M145" s="16"/>
      <c r="N145" s="55">
        <v>202.4</v>
      </c>
      <c r="O145" s="112" t="s">
        <v>216</v>
      </c>
      <c r="P145" s="11">
        <f>IF(Avropsblankett!$B146&gt;0,Avropsblankett!$B146*N145,0)</f>
        <v>0</v>
      </c>
      <c r="Q145" s="11">
        <f>IF(Avropsblankett!$B146&gt;0,O145,0)</f>
        <v>0</v>
      </c>
      <c r="R145" s="16"/>
      <c r="S145" s="16"/>
      <c r="T145" s="16"/>
      <c r="U145" s="16"/>
      <c r="V145" s="16"/>
      <c r="W145" s="16"/>
      <c r="X145" s="16"/>
      <c r="Y145" s="16"/>
      <c r="Z145" s="55">
        <v>315</v>
      </c>
      <c r="AA145" s="112" t="s">
        <v>253</v>
      </c>
      <c r="AB145" s="11">
        <f>IF(Avropsblankett!$B146&gt;0,Avropsblankett!$B146*Z145,0)</f>
        <v>0</v>
      </c>
      <c r="AC145" s="11">
        <f>IF(Avropsblankett!$B146&gt;0,AA145,0)</f>
        <v>0</v>
      </c>
      <c r="AD145" s="16"/>
      <c r="AE145" s="16"/>
      <c r="AF145" s="16"/>
      <c r="AG145" s="16"/>
      <c r="AH145" s="16"/>
      <c r="AI145" s="16"/>
      <c r="AJ145" s="16"/>
      <c r="AL145" s="55">
        <v>101</v>
      </c>
      <c r="AM145" s="112" t="s">
        <v>286</v>
      </c>
      <c r="AN145" s="11">
        <f>IF(Avropsblankett!$B146&gt;0,Avropsblankett!$B146*AL145,0)</f>
        <v>0</v>
      </c>
      <c r="AO145" s="11">
        <f>IF(Avropsblankett!$B146&gt;0,AM145,0)</f>
        <v>0</v>
      </c>
      <c r="AP145" s="16"/>
      <c r="AQ145" s="16"/>
      <c r="AR145" s="16"/>
      <c r="AS145" s="16"/>
      <c r="AT145" s="16"/>
      <c r="AU145" s="16"/>
      <c r="AV145" s="16"/>
      <c r="AW145" s="8"/>
      <c r="AX145" s="55">
        <v>124.30000000000001</v>
      </c>
      <c r="AY145" s="112" t="s">
        <v>322</v>
      </c>
      <c r="AZ145" s="11">
        <f>IF(Avropsblankett!$B146&gt;0,Avropsblankett!$B146*AX145,0)</f>
        <v>0</v>
      </c>
      <c r="BA145" s="11">
        <f>IF(Avropsblankett!$B146&gt;0,AY145,0)</f>
        <v>0</v>
      </c>
      <c r="BB145" s="16"/>
      <c r="BC145" s="16"/>
      <c r="BD145" s="16"/>
      <c r="BE145" s="16"/>
      <c r="BF145" s="16"/>
      <c r="BG145" s="16"/>
      <c r="BH145" s="16"/>
      <c r="BI145" s="8"/>
      <c r="BJ145" s="55">
        <v>239</v>
      </c>
      <c r="BK145" s="112" t="s">
        <v>342</v>
      </c>
      <c r="BL145" s="11">
        <f>IF(Avropsblankett!$B146&gt;0,Avropsblankett!$B146*BJ145,0)</f>
        <v>0</v>
      </c>
      <c r="BM145" s="11">
        <f>IF(Avropsblankett!$B146&gt;0,BK145,0)</f>
        <v>0</v>
      </c>
      <c r="BN145" s="16"/>
      <c r="BO145" s="16"/>
      <c r="BP145" s="16"/>
      <c r="BQ145" s="16"/>
      <c r="BR145" s="16"/>
      <c r="BS145" s="16"/>
      <c r="BT145" s="16"/>
      <c r="BU145" s="8"/>
      <c r="BV145" s="55">
        <v>49</v>
      </c>
      <c r="BW145" s="112" t="s">
        <v>366</v>
      </c>
      <c r="BX145" s="11">
        <f>IF(Avropsblankett!$B146&gt;0,Avropsblankett!$B146*BV145,0)</f>
        <v>0</v>
      </c>
      <c r="BY145" s="11">
        <f>IF(Avropsblankett!$B146&gt;0,BW145,0)</f>
        <v>0</v>
      </c>
      <c r="BZ145" s="16"/>
      <c r="CA145" s="16"/>
      <c r="CB145" s="16"/>
      <c r="CC145" s="16"/>
      <c r="CD145" s="16"/>
      <c r="CE145" s="16"/>
      <c r="CF145" s="16"/>
      <c r="CI145" s="3" t="str">
        <f>IF(Avropsblankett!B146&gt;0,IF($Z$202=$B$184,C145,IF($Z$202=$C$184,O145,IF($Z$202=$D$184,AA145,IF($Z$202=$E$184,AM145,IF($Z$202=$F$184,AY145,IF($Z$202=$G$184,BK145,IF($Z$202=$H$184,BW145))))))),"")</f>
        <v/>
      </c>
      <c r="CJ145" s="16" t="str">
        <f>IF(Avropsblankett!B146&gt;0,IF($Z$202=$B$184,SUM(D145),IF($Z$202=$C$184,SUM(P145),IF($Z$202=$D$184,SUM(AB145),IF($Z$202=$E$184,SUM(AN145),IF($Z$202=$F$184,SUM(AZ145),IF($Z$202=$G$184,SUM(BL145),IF($Z$202=$H$184,SUM(BX145)))))))),"")</f>
        <v/>
      </c>
    </row>
    <row r="146" spans="1:88" x14ac:dyDescent="0.35">
      <c r="A146" s="78" t="s">
        <v>103</v>
      </c>
      <c r="B146" s="55">
        <v>82</v>
      </c>
      <c r="C146" s="112" t="s">
        <v>163</v>
      </c>
      <c r="D146" s="11">
        <f>IF(Avropsblankett!$B147&gt;0,Avropsblankett!$B147*B146,0)</f>
        <v>0</v>
      </c>
      <c r="E146" s="11">
        <f>IF(Avropsblankett!$B147&gt;0,C146,0)</f>
        <v>0</v>
      </c>
      <c r="F146" s="16"/>
      <c r="G146" s="16"/>
      <c r="H146" s="16"/>
      <c r="I146" s="16"/>
      <c r="J146" s="16"/>
      <c r="K146" s="16"/>
      <c r="L146" s="16"/>
      <c r="M146" s="16"/>
      <c r="N146" s="55">
        <v>270.60000000000002</v>
      </c>
      <c r="O146" s="112" t="s">
        <v>217</v>
      </c>
      <c r="P146" s="11">
        <f>IF(Avropsblankett!$B147&gt;0,Avropsblankett!$B147*N146,0)</f>
        <v>0</v>
      </c>
      <c r="Q146" s="11">
        <f>IF(Avropsblankett!$B147&gt;0,O146,0)</f>
        <v>0</v>
      </c>
      <c r="R146" s="16"/>
      <c r="S146" s="16"/>
      <c r="T146" s="16"/>
      <c r="U146" s="16"/>
      <c r="V146" s="16"/>
      <c r="W146" s="16"/>
      <c r="X146" s="16"/>
      <c r="Y146" s="16"/>
      <c r="Z146" s="55">
        <v>199</v>
      </c>
      <c r="AA146" s="112" t="s">
        <v>254</v>
      </c>
      <c r="AB146" s="11">
        <f>IF(Avropsblankett!$B147&gt;0,Avropsblankett!$B147*Z146,0)</f>
        <v>0</v>
      </c>
      <c r="AC146" s="11">
        <f>IF(Avropsblankett!$B147&gt;0,AA146,0)</f>
        <v>0</v>
      </c>
      <c r="AD146" s="16"/>
      <c r="AE146" s="16"/>
      <c r="AF146" s="16"/>
      <c r="AG146" s="16"/>
      <c r="AH146" s="16"/>
      <c r="AI146" s="16"/>
      <c r="AJ146" s="16"/>
      <c r="AL146" s="55">
        <v>191</v>
      </c>
      <c r="AM146" s="112" t="s">
        <v>287</v>
      </c>
      <c r="AN146" s="11">
        <f>IF(Avropsblankett!$B147&gt;0,Avropsblankett!$B147*AL146,0)</f>
        <v>0</v>
      </c>
      <c r="AO146" s="11">
        <f>IF(Avropsblankett!$B147&gt;0,AM146,0)</f>
        <v>0</v>
      </c>
      <c r="AP146" s="16"/>
      <c r="AQ146" s="16"/>
      <c r="AR146" s="16"/>
      <c r="AS146" s="16"/>
      <c r="AT146" s="16"/>
      <c r="AU146" s="16"/>
      <c r="AV146" s="16"/>
      <c r="AW146" s="8"/>
      <c r="AX146" s="55">
        <v>418.00000000000006</v>
      </c>
      <c r="AY146" s="112" t="s">
        <v>323</v>
      </c>
      <c r="AZ146" s="11">
        <f>IF(Avropsblankett!$B147&gt;0,Avropsblankett!$B147*AX146,0)</f>
        <v>0</v>
      </c>
      <c r="BA146" s="11">
        <f>IF(Avropsblankett!$B147&gt;0,AY146,0)</f>
        <v>0</v>
      </c>
      <c r="BB146" s="16"/>
      <c r="BC146" s="16"/>
      <c r="BD146" s="16"/>
      <c r="BE146" s="16"/>
      <c r="BF146" s="16"/>
      <c r="BG146" s="16"/>
      <c r="BH146" s="16"/>
      <c r="BI146" s="8"/>
      <c r="BJ146" s="55">
        <v>88</v>
      </c>
      <c r="BK146" s="112" t="s">
        <v>343</v>
      </c>
      <c r="BL146" s="11">
        <f>IF(Avropsblankett!$B147&gt;0,Avropsblankett!$B147*BJ146,0)</f>
        <v>0</v>
      </c>
      <c r="BM146" s="11">
        <f>IF(Avropsblankett!$B147&gt;0,BK146,0)</f>
        <v>0</v>
      </c>
      <c r="BN146" s="16"/>
      <c r="BO146" s="16"/>
      <c r="BP146" s="16"/>
      <c r="BQ146" s="16"/>
      <c r="BR146" s="16"/>
      <c r="BS146" s="16"/>
      <c r="BT146" s="16"/>
      <c r="BU146" s="8"/>
      <c r="BV146" s="55">
        <v>62</v>
      </c>
      <c r="BW146" s="112" t="s">
        <v>367</v>
      </c>
      <c r="BX146" s="11">
        <f>IF(Avropsblankett!$B147&gt;0,Avropsblankett!$B147*BV146,0)</f>
        <v>0</v>
      </c>
      <c r="BY146" s="11">
        <f>IF(Avropsblankett!$B147&gt;0,BW146,0)</f>
        <v>0</v>
      </c>
      <c r="BZ146" s="16"/>
      <c r="CA146" s="16"/>
      <c r="CB146" s="16"/>
      <c r="CC146" s="16"/>
      <c r="CD146" s="16"/>
      <c r="CE146" s="16"/>
      <c r="CF146" s="16"/>
      <c r="CI146" s="3" t="str">
        <f>IF(Avropsblankett!B147&gt;0,IF($Z$202=$B$184,C146,IF($Z$202=$C$184,O146,IF($Z$202=$D$184,AA146,IF($Z$202=$E$184,AM146,IF($Z$202=$F$184,AY146,IF($Z$202=$G$184,BK146,IF($Z$202=$H$184,BW146))))))),"")</f>
        <v/>
      </c>
      <c r="CJ146" s="16" t="str">
        <f>IF(Avropsblankett!B147&gt;0,IF($Z$202=$B$184,SUM(D146),IF($Z$202=$C$184,SUM(P146),IF($Z$202=$D$184,SUM(AB146),IF($Z$202=$E$184,SUM(AN146),IF($Z$202=$F$184,SUM(AZ146),IF($Z$202=$G$184,SUM(BL146),IF($Z$202=$H$184,SUM(BX146)))))))),"")</f>
        <v/>
      </c>
    </row>
    <row r="147" spans="1:88" x14ac:dyDescent="0.35">
      <c r="A147" s="78" t="s">
        <v>104</v>
      </c>
      <c r="B147" s="55">
        <v>91</v>
      </c>
      <c r="C147" s="112" t="s">
        <v>164</v>
      </c>
      <c r="D147" s="11">
        <f>IF(Avropsblankett!$B148&gt;0,Avropsblankett!$B148*B147,0)</f>
        <v>0</v>
      </c>
      <c r="E147" s="11">
        <f>IF(Avropsblankett!$B148&gt;0,C147,0)</f>
        <v>0</v>
      </c>
      <c r="F147" s="16"/>
      <c r="G147" s="16"/>
      <c r="H147" s="16"/>
      <c r="I147" s="16"/>
      <c r="J147" s="16"/>
      <c r="K147" s="16"/>
      <c r="L147" s="16"/>
      <c r="M147" s="16"/>
      <c r="N147" s="55">
        <v>367.40000000000003</v>
      </c>
      <c r="O147" s="112" t="s">
        <v>218</v>
      </c>
      <c r="P147" s="11">
        <f>IF(Avropsblankett!$B148&gt;0,Avropsblankett!$B148*N147,0)</f>
        <v>0</v>
      </c>
      <c r="Q147" s="11">
        <f>IF(Avropsblankett!$B148&gt;0,O147,0)</f>
        <v>0</v>
      </c>
      <c r="R147" s="16"/>
      <c r="S147" s="16"/>
      <c r="T147" s="16"/>
      <c r="U147" s="16"/>
      <c r="V147" s="16"/>
      <c r="W147" s="16"/>
      <c r="X147" s="16"/>
      <c r="Y147" s="16"/>
      <c r="Z147" s="55">
        <v>499</v>
      </c>
      <c r="AA147" s="112" t="s">
        <v>255</v>
      </c>
      <c r="AB147" s="11">
        <f>IF(Avropsblankett!$B148&gt;0,Avropsblankett!$B148*Z147,0)</f>
        <v>0</v>
      </c>
      <c r="AC147" s="11">
        <f>IF(Avropsblankett!$B148&gt;0,AA147,0)</f>
        <v>0</v>
      </c>
      <c r="AD147" s="16"/>
      <c r="AE147" s="16"/>
      <c r="AF147" s="16"/>
      <c r="AG147" s="16"/>
      <c r="AH147" s="16"/>
      <c r="AI147" s="16"/>
      <c r="AJ147" s="16"/>
      <c r="AL147" s="55">
        <v>211</v>
      </c>
      <c r="AM147" s="112" t="s">
        <v>288</v>
      </c>
      <c r="AN147" s="11">
        <f>IF(Avropsblankett!$B148&gt;0,Avropsblankett!$B148*AL147,0)</f>
        <v>0</v>
      </c>
      <c r="AO147" s="11">
        <f>IF(Avropsblankett!$B148&gt;0,AM147,0)</f>
        <v>0</v>
      </c>
      <c r="AP147" s="16"/>
      <c r="AQ147" s="16"/>
      <c r="AR147" s="16"/>
      <c r="AS147" s="16"/>
      <c r="AT147" s="16"/>
      <c r="AU147" s="16"/>
      <c r="AV147" s="16"/>
      <c r="AW147" s="8"/>
      <c r="AX147" s="55">
        <v>270.60000000000002</v>
      </c>
      <c r="AY147" s="112" t="s">
        <v>324</v>
      </c>
      <c r="AZ147" s="11">
        <f>IF(Avropsblankett!$B148&gt;0,Avropsblankett!$B148*AX147,0)</f>
        <v>0</v>
      </c>
      <c r="BA147" s="11">
        <f>IF(Avropsblankett!$B148&gt;0,AY147,0)</f>
        <v>0</v>
      </c>
      <c r="BB147" s="16"/>
      <c r="BC147" s="16"/>
      <c r="BD147" s="16"/>
      <c r="BE147" s="16"/>
      <c r="BF147" s="16"/>
      <c r="BG147" s="16"/>
      <c r="BH147" s="16"/>
      <c r="BI147" s="8"/>
      <c r="BJ147" s="55">
        <v>128</v>
      </c>
      <c r="BK147" s="112" t="s">
        <v>344</v>
      </c>
      <c r="BL147" s="11">
        <f>IF(Avropsblankett!$B148&gt;0,Avropsblankett!$B148*BJ147,0)</f>
        <v>0</v>
      </c>
      <c r="BM147" s="11">
        <f>IF(Avropsblankett!$B148&gt;0,BK147,0)</f>
        <v>0</v>
      </c>
      <c r="BN147" s="16"/>
      <c r="BO147" s="16"/>
      <c r="BP147" s="16"/>
      <c r="BQ147" s="16"/>
      <c r="BR147" s="16"/>
      <c r="BS147" s="16"/>
      <c r="BT147" s="16"/>
      <c r="BU147" s="8"/>
      <c r="BV147" s="55">
        <v>78</v>
      </c>
      <c r="BW147" s="112" t="s">
        <v>367</v>
      </c>
      <c r="BX147" s="11">
        <f>IF(Avropsblankett!$B148&gt;0,Avropsblankett!$B148*BV147,0)</f>
        <v>0</v>
      </c>
      <c r="BY147" s="11">
        <f>IF(Avropsblankett!$B148&gt;0,BW147,0)</f>
        <v>0</v>
      </c>
      <c r="BZ147" s="16"/>
      <c r="CA147" s="16"/>
      <c r="CB147" s="16"/>
      <c r="CC147" s="16"/>
      <c r="CD147" s="16"/>
      <c r="CE147" s="16"/>
      <c r="CF147" s="16"/>
      <c r="CI147" s="3" t="str">
        <f>IF(Avropsblankett!B148&gt;0,IF($Z$202=$B$184,C147,IF($Z$202=$C$184,O147,IF($Z$202=$D$184,AA147,IF($Z$202=$E$184,AM147,IF($Z$202=$F$184,AY147,IF($Z$202=$G$184,BK147,IF($Z$202=$H$184,BW147))))))),"")</f>
        <v/>
      </c>
      <c r="CJ147" s="16" t="str">
        <f>IF(Avropsblankett!B148&gt;0,IF($Z$202=$B$184,SUM(D147),IF($Z$202=$C$184,SUM(P147),IF($Z$202=$D$184,SUM(AB147),IF($Z$202=$E$184,SUM(AN147),IF($Z$202=$F$184,SUM(AZ147),IF($Z$202=$G$184,SUM(BL147),IF($Z$202=$H$184,SUM(BX147)))))))),"")</f>
        <v/>
      </c>
    </row>
    <row r="148" spans="1:88" x14ac:dyDescent="0.35">
      <c r="A148" s="78" t="s">
        <v>105</v>
      </c>
      <c r="B148" s="55">
        <v>100</v>
      </c>
      <c r="C148" s="112" t="s">
        <v>165</v>
      </c>
      <c r="D148" s="11">
        <f>IF(Avropsblankett!$B149&gt;0,Avropsblankett!$B149*B148,0)</f>
        <v>0</v>
      </c>
      <c r="E148" s="11">
        <f>IF(Avropsblankett!$B149&gt;0,C148,0)</f>
        <v>0</v>
      </c>
      <c r="F148" s="16"/>
      <c r="G148" s="16"/>
      <c r="H148" s="16"/>
      <c r="I148" s="16"/>
      <c r="J148" s="16"/>
      <c r="K148" s="16"/>
      <c r="L148" s="16"/>
      <c r="M148" s="16"/>
      <c r="N148" s="55">
        <v>639.1</v>
      </c>
      <c r="O148" s="112" t="s">
        <v>219</v>
      </c>
      <c r="P148" s="11">
        <f>IF(Avropsblankett!$B149&gt;0,Avropsblankett!$B149*N148,0)</f>
        <v>0</v>
      </c>
      <c r="Q148" s="11">
        <f>IF(Avropsblankett!$B149&gt;0,O148,0)</f>
        <v>0</v>
      </c>
      <c r="R148" s="16"/>
      <c r="S148" s="16"/>
      <c r="T148" s="16"/>
      <c r="U148" s="16"/>
      <c r="V148" s="16"/>
      <c r="W148" s="16"/>
      <c r="X148" s="16"/>
      <c r="Y148" s="16"/>
      <c r="Z148" s="55">
        <v>1120</v>
      </c>
      <c r="AA148" s="112" t="s">
        <v>256</v>
      </c>
      <c r="AB148" s="11">
        <f>IF(Avropsblankett!$B149&gt;0,Avropsblankett!$B149*Z148,0)</f>
        <v>0</v>
      </c>
      <c r="AC148" s="11">
        <f>IF(Avropsblankett!$B149&gt;0,AA148,0)</f>
        <v>0</v>
      </c>
      <c r="AD148" s="16"/>
      <c r="AE148" s="16"/>
      <c r="AF148" s="16"/>
      <c r="AG148" s="16"/>
      <c r="AH148" s="16"/>
      <c r="AI148" s="16"/>
      <c r="AJ148" s="16"/>
      <c r="AL148" s="55">
        <v>235</v>
      </c>
      <c r="AM148" s="112" t="s">
        <v>289</v>
      </c>
      <c r="AN148" s="11">
        <f>IF(Avropsblankett!$B149&gt;0,Avropsblankett!$B149*AL148,0)</f>
        <v>0</v>
      </c>
      <c r="AO148" s="11">
        <f>IF(Avropsblankett!$B149&gt;0,AM148,0)</f>
        <v>0</v>
      </c>
      <c r="AP148" s="16"/>
      <c r="AQ148" s="16"/>
      <c r="AR148" s="16"/>
      <c r="AS148" s="16"/>
      <c r="AT148" s="16"/>
      <c r="AU148" s="16"/>
      <c r="AV148" s="16"/>
      <c r="AW148" s="8"/>
      <c r="AX148" s="55">
        <v>282.70000000000005</v>
      </c>
      <c r="AY148" s="112" t="s">
        <v>325</v>
      </c>
      <c r="AZ148" s="11">
        <f>IF(Avropsblankett!$B149&gt;0,Avropsblankett!$B149*AX148,0)</f>
        <v>0</v>
      </c>
      <c r="BA148" s="11">
        <f>IF(Avropsblankett!$B149&gt;0,AY148,0)</f>
        <v>0</v>
      </c>
      <c r="BB148" s="16"/>
      <c r="BC148" s="16"/>
      <c r="BD148" s="16"/>
      <c r="BE148" s="16"/>
      <c r="BF148" s="16"/>
      <c r="BG148" s="16"/>
      <c r="BH148" s="16"/>
      <c r="BI148" s="8"/>
      <c r="BJ148" s="55">
        <v>175</v>
      </c>
      <c r="BK148" s="112" t="s">
        <v>345</v>
      </c>
      <c r="BL148" s="11">
        <f>IF(Avropsblankett!$B149&gt;0,Avropsblankett!$B149*BJ148,0)</f>
        <v>0</v>
      </c>
      <c r="BM148" s="11">
        <f>IF(Avropsblankett!$B149&gt;0,BK148,0)</f>
        <v>0</v>
      </c>
      <c r="BN148" s="16"/>
      <c r="BO148" s="16"/>
      <c r="BP148" s="16"/>
      <c r="BQ148" s="16"/>
      <c r="BR148" s="16"/>
      <c r="BS148" s="16"/>
      <c r="BT148" s="16"/>
      <c r="BU148" s="8"/>
      <c r="BV148" s="55">
        <v>99.000000000000014</v>
      </c>
      <c r="BW148" s="112" t="s">
        <v>367</v>
      </c>
      <c r="BX148" s="11">
        <f>IF(Avropsblankett!$B149&gt;0,Avropsblankett!$B149*BV148,0)</f>
        <v>0</v>
      </c>
      <c r="BY148" s="11">
        <f>IF(Avropsblankett!$B149&gt;0,BW148,0)</f>
        <v>0</v>
      </c>
      <c r="BZ148" s="16"/>
      <c r="CA148" s="16"/>
      <c r="CB148" s="16"/>
      <c r="CC148" s="16"/>
      <c r="CD148" s="16"/>
      <c r="CE148" s="16"/>
      <c r="CF148" s="16"/>
      <c r="CI148" s="3" t="str">
        <f>IF(Avropsblankett!B149&gt;0,IF($Z$202=$B$184,C148,IF($Z$202=$C$184,O148,IF($Z$202=$D$184,AA148,IF($Z$202=$E$184,AM148,IF($Z$202=$F$184,AY148,IF($Z$202=$G$184,BK148,IF($Z$202=$H$184,BW148))))))),"")</f>
        <v/>
      </c>
      <c r="CJ148" s="16" t="str">
        <f>IF(Avropsblankett!B149&gt;0,IF($Z$202=$B$184,SUM(D148),IF($Z$202=$C$184,SUM(P148),IF($Z$202=$D$184,SUM(AB148),IF($Z$202=$E$184,SUM(AN148),IF($Z$202=$F$184,SUM(AZ148),IF($Z$202=$G$184,SUM(BL148),IF($Z$202=$H$184,SUM(BX148)))))))),"")</f>
        <v/>
      </c>
    </row>
    <row r="149" spans="1:88" ht="67.5" x14ac:dyDescent="0.35">
      <c r="A149" s="78" t="s">
        <v>106</v>
      </c>
      <c r="B149" s="55">
        <v>1015</v>
      </c>
      <c r="C149" s="112" t="s">
        <v>166</v>
      </c>
      <c r="D149" s="11">
        <f>IF(Avropsblankett!$B150&gt;0,Avropsblankett!$B150*B149,0)</f>
        <v>0</v>
      </c>
      <c r="E149" s="11">
        <f>IF(Avropsblankett!$B150&gt;0,C149,0)</f>
        <v>0</v>
      </c>
      <c r="F149" s="16"/>
      <c r="G149" s="16"/>
      <c r="H149" s="16"/>
      <c r="I149" s="16"/>
      <c r="J149" s="16"/>
      <c r="K149" s="16"/>
      <c r="L149" s="16"/>
      <c r="M149" s="16"/>
      <c r="N149" s="55">
        <v>1602.7</v>
      </c>
      <c r="O149" s="112" t="s">
        <v>220</v>
      </c>
      <c r="P149" s="11">
        <f>IF(Avropsblankett!$B150&gt;0,Avropsblankett!$B150*N149,0)</f>
        <v>0</v>
      </c>
      <c r="Q149" s="11">
        <f>IF(Avropsblankett!$B150&gt;0,O149,0)</f>
        <v>0</v>
      </c>
      <c r="R149" s="16"/>
      <c r="S149" s="16"/>
      <c r="T149" s="16"/>
      <c r="U149" s="16"/>
      <c r="V149" s="16"/>
      <c r="W149" s="16"/>
      <c r="X149" s="16"/>
      <c r="Y149" s="16"/>
      <c r="Z149" s="55">
        <v>2900</v>
      </c>
      <c r="AA149" s="112" t="s">
        <v>257</v>
      </c>
      <c r="AB149" s="11">
        <f>IF(Avropsblankett!$B150&gt;0,Avropsblankett!$B150*Z149,0)</f>
        <v>0</v>
      </c>
      <c r="AC149" s="11">
        <f>IF(Avropsblankett!$B150&gt;0,AA149,0)</f>
        <v>0</v>
      </c>
      <c r="AD149" s="16"/>
      <c r="AE149" s="16"/>
      <c r="AF149" s="16"/>
      <c r="AG149" s="16"/>
      <c r="AH149" s="16"/>
      <c r="AI149" s="16"/>
      <c r="AJ149" s="16"/>
      <c r="AL149" s="55">
        <v>849</v>
      </c>
      <c r="AM149" s="112" t="s">
        <v>290</v>
      </c>
      <c r="AN149" s="11">
        <f>IF(Avropsblankett!$B150&gt;0,Avropsblankett!$B150*AL149,0)</f>
        <v>0</v>
      </c>
      <c r="AO149" s="11">
        <f>IF(Avropsblankett!$B150&gt;0,AM149,0)</f>
        <v>0</v>
      </c>
      <c r="AP149" s="16"/>
      <c r="AQ149" s="16"/>
      <c r="AR149" s="16"/>
      <c r="AS149" s="16"/>
      <c r="AT149" s="16"/>
      <c r="AU149" s="16"/>
      <c r="AV149" s="16"/>
      <c r="AW149" s="8"/>
      <c r="AX149" s="55">
        <v>1435.5000000000002</v>
      </c>
      <c r="AY149" s="114" t="s">
        <v>326</v>
      </c>
      <c r="AZ149" s="11">
        <f>IF(Avropsblankett!$B150&gt;0,Avropsblankett!$B150*AX149,0)</f>
        <v>0</v>
      </c>
      <c r="BA149" s="11">
        <f>IF(Avropsblankett!$B150&gt;0,AY149,0)</f>
        <v>0</v>
      </c>
      <c r="BB149" s="16"/>
      <c r="BC149" s="16"/>
      <c r="BD149" s="16"/>
      <c r="BE149" s="16"/>
      <c r="BF149" s="16"/>
      <c r="BG149" s="16"/>
      <c r="BH149" s="16"/>
      <c r="BI149" s="8"/>
      <c r="BJ149" s="55">
        <v>1826</v>
      </c>
      <c r="BK149" s="112" t="s">
        <v>346</v>
      </c>
      <c r="BL149" s="11">
        <f>IF(Avropsblankett!$B150&gt;0,Avropsblankett!$B150*BJ149,0)</f>
        <v>0</v>
      </c>
      <c r="BM149" s="11">
        <f>IF(Avropsblankett!$B150&gt;0,BK149,0)</f>
        <v>0</v>
      </c>
      <c r="BN149" s="16"/>
      <c r="BO149" s="16"/>
      <c r="BP149" s="16"/>
      <c r="BQ149" s="16"/>
      <c r="BR149" s="16"/>
      <c r="BS149" s="16"/>
      <c r="BT149" s="16"/>
      <c r="BU149" s="8"/>
      <c r="BV149" s="55">
        <v>1447</v>
      </c>
      <c r="BW149" s="112" t="s">
        <v>368</v>
      </c>
      <c r="BX149" s="11">
        <f>IF(Avropsblankett!$B150&gt;0,Avropsblankett!$B150*BV149,0)</f>
        <v>0</v>
      </c>
      <c r="BY149" s="11">
        <f>IF(Avropsblankett!$B150&gt;0,BW149,0)</f>
        <v>0</v>
      </c>
      <c r="BZ149" s="16"/>
      <c r="CA149" s="16"/>
      <c r="CB149" s="16"/>
      <c r="CC149" s="16"/>
      <c r="CD149" s="16"/>
      <c r="CE149" s="16"/>
      <c r="CF149" s="16"/>
      <c r="CI149" s="3" t="str">
        <f>IF(Avropsblankett!B150&gt;0,IF($Z$202=$B$184,C149,IF($Z$202=$C$184,O149,IF($Z$202=$D$184,AA149,IF($Z$202=$E$184,AM149,IF($Z$202=$F$184,AY149,IF($Z$202=$G$184,BK149,IF($Z$202=$H$184,BW149))))))),"")</f>
        <v/>
      </c>
      <c r="CJ149" s="16" t="str">
        <f>IF(Avropsblankett!B150&gt;0,IF($Z$202=$B$184,SUM(D149),IF($Z$202=$C$184,SUM(P149),IF($Z$202=$D$184,SUM(AB149),IF($Z$202=$E$184,SUM(AN149),IF($Z$202=$F$184,SUM(AZ149),IF($Z$202=$G$184,SUM(BL149),IF($Z$202=$H$184,SUM(BX149)))))))),"")</f>
        <v/>
      </c>
    </row>
    <row r="150" spans="1:88" ht="54" x14ac:dyDescent="0.35">
      <c r="A150" s="78" t="s">
        <v>107</v>
      </c>
      <c r="B150" s="55">
        <v>1085</v>
      </c>
      <c r="C150" s="112" t="s">
        <v>167</v>
      </c>
      <c r="D150" s="11">
        <f>IF(Avropsblankett!$B151&gt;0,Avropsblankett!$B151*B150,0)</f>
        <v>0</v>
      </c>
      <c r="E150" s="11">
        <f>IF(Avropsblankett!$B151&gt;0,C150,0)</f>
        <v>0</v>
      </c>
      <c r="F150" s="16"/>
      <c r="G150" s="16"/>
      <c r="H150" s="16"/>
      <c r="I150" s="16"/>
      <c r="J150" s="16"/>
      <c r="K150" s="16"/>
      <c r="L150" s="16"/>
      <c r="M150" s="16"/>
      <c r="N150" s="55">
        <v>1621.4</v>
      </c>
      <c r="O150" s="112" t="s">
        <v>221</v>
      </c>
      <c r="P150" s="11">
        <f>IF(Avropsblankett!$B151&gt;0,Avropsblankett!$B151*N150,0)</f>
        <v>0</v>
      </c>
      <c r="Q150" s="11">
        <f>IF(Avropsblankett!$B151&gt;0,O150,0)</f>
        <v>0</v>
      </c>
      <c r="R150" s="16"/>
      <c r="S150" s="16"/>
      <c r="T150" s="16"/>
      <c r="U150" s="16"/>
      <c r="V150" s="16"/>
      <c r="W150" s="16"/>
      <c r="X150" s="16"/>
      <c r="Y150" s="16"/>
      <c r="Z150" s="55">
        <v>2900</v>
      </c>
      <c r="AA150" s="112" t="s">
        <v>258</v>
      </c>
      <c r="AB150" s="11">
        <f>IF(Avropsblankett!$B151&gt;0,Avropsblankett!$B151*Z150,0)</f>
        <v>0</v>
      </c>
      <c r="AC150" s="11">
        <f>IF(Avropsblankett!$B151&gt;0,AA150,0)</f>
        <v>0</v>
      </c>
      <c r="AD150" s="16"/>
      <c r="AE150" s="16"/>
      <c r="AF150" s="16"/>
      <c r="AG150" s="16"/>
      <c r="AH150" s="16"/>
      <c r="AI150" s="16"/>
      <c r="AJ150" s="16"/>
      <c r="AL150" s="55">
        <v>849</v>
      </c>
      <c r="AM150" s="112" t="s">
        <v>291</v>
      </c>
      <c r="AN150" s="11">
        <f>IF(Avropsblankett!$B151&gt;0,Avropsblankett!$B151*AL150,0)</f>
        <v>0</v>
      </c>
      <c r="AO150" s="11">
        <f>IF(Avropsblankett!$B151&gt;0,AM150,0)</f>
        <v>0</v>
      </c>
      <c r="AP150" s="16"/>
      <c r="AQ150" s="16"/>
      <c r="AR150" s="16"/>
      <c r="AS150" s="16"/>
      <c r="AT150" s="16"/>
      <c r="AU150" s="16"/>
      <c r="AV150" s="16"/>
      <c r="AW150" s="8"/>
      <c r="AX150" s="55">
        <v>1588.4</v>
      </c>
      <c r="AY150" s="112" t="s">
        <v>327</v>
      </c>
      <c r="AZ150" s="11">
        <f>IF(Avropsblankett!$B151&gt;0,Avropsblankett!$B151*AX150,0)</f>
        <v>0</v>
      </c>
      <c r="BA150" s="11">
        <f>IF(Avropsblankett!$B151&gt;0,AY150,0)</f>
        <v>0</v>
      </c>
      <c r="BB150" s="16"/>
      <c r="BC150" s="16"/>
      <c r="BD150" s="16"/>
      <c r="BE150" s="16"/>
      <c r="BF150" s="16"/>
      <c r="BG150" s="16"/>
      <c r="BH150" s="16"/>
      <c r="BI150" s="8"/>
      <c r="BJ150" s="55">
        <v>2024</v>
      </c>
      <c r="BK150" s="114" t="s">
        <v>347</v>
      </c>
      <c r="BL150" s="11">
        <f>IF(Avropsblankett!$B151&gt;0,Avropsblankett!$B151*BJ150,0)</f>
        <v>0</v>
      </c>
      <c r="BM150" s="11">
        <f>IF(Avropsblankett!$B151&gt;0,BK150,0)</f>
        <v>0</v>
      </c>
      <c r="BN150" s="16"/>
      <c r="BO150" s="16"/>
      <c r="BP150" s="16"/>
      <c r="BQ150" s="16"/>
      <c r="BR150" s="16"/>
      <c r="BS150" s="16"/>
      <c r="BT150" s="16"/>
      <c r="BU150" s="8"/>
      <c r="BV150" s="55">
        <v>1600</v>
      </c>
      <c r="BW150" s="112" t="s">
        <v>369</v>
      </c>
      <c r="BX150" s="11">
        <f>IF(Avropsblankett!$B151&gt;0,Avropsblankett!$B151*BV150,0)</f>
        <v>0</v>
      </c>
      <c r="BY150" s="11">
        <f>IF(Avropsblankett!$B151&gt;0,BW150,0)</f>
        <v>0</v>
      </c>
      <c r="BZ150" s="16"/>
      <c r="CA150" s="16"/>
      <c r="CB150" s="16"/>
      <c r="CC150" s="16"/>
      <c r="CD150" s="16"/>
      <c r="CE150" s="16"/>
      <c r="CF150" s="16"/>
      <c r="CI150" s="3" t="str">
        <f>IF(Avropsblankett!B151&gt;0,IF($Z$202=$B$184,C150,IF($Z$202=$C$184,O150,IF($Z$202=$D$184,AA150,IF($Z$202=$E$184,AM150,IF($Z$202=$F$184,AY150,IF($Z$202=$G$184,BK150,IF($Z$202=$H$184,BW150))))))),"")</f>
        <v/>
      </c>
      <c r="CJ150" s="16" t="str">
        <f>IF(Avropsblankett!B151&gt;0,IF($Z$202=$B$184,SUM(D150),IF($Z$202=$C$184,SUM(P150),IF($Z$202=$D$184,SUM(AB150),IF($Z$202=$E$184,SUM(AN150),IF($Z$202=$F$184,SUM(AZ150),IF($Z$202=$G$184,SUM(BL150),IF($Z$202=$H$184,SUM(BX150)))))))),"")</f>
        <v/>
      </c>
    </row>
    <row r="151" spans="1:88" x14ac:dyDescent="0.35">
      <c r="A151" s="11"/>
      <c r="B151" s="11"/>
      <c r="C151" s="11"/>
      <c r="D151" s="11"/>
      <c r="E151" s="16"/>
      <c r="F151" s="16"/>
      <c r="G151" s="16"/>
      <c r="H151" s="16"/>
      <c r="I151" s="16"/>
      <c r="J151" s="16"/>
      <c r="K151" s="16"/>
      <c r="L151" s="16"/>
      <c r="M151" s="16"/>
      <c r="N151" s="11"/>
      <c r="O151" s="11"/>
      <c r="P151" s="11"/>
      <c r="Q151" s="16"/>
      <c r="R151" s="16"/>
      <c r="S151" s="16"/>
      <c r="T151" s="16"/>
      <c r="U151" s="16"/>
      <c r="V151" s="16"/>
      <c r="W151" s="16"/>
      <c r="X151" s="16"/>
      <c r="Y151" s="16"/>
      <c r="Z151" s="11"/>
      <c r="AA151" s="11"/>
      <c r="AB151" s="11"/>
      <c r="AC151" s="16"/>
      <c r="AD151" s="16"/>
      <c r="AE151" s="16"/>
      <c r="AF151" s="16"/>
      <c r="AG151" s="16"/>
      <c r="AH151" s="16"/>
      <c r="AI151" s="16"/>
      <c r="AJ151" s="16"/>
      <c r="AL151" s="11"/>
      <c r="AM151" s="11"/>
      <c r="AN151" s="11"/>
      <c r="AO151" s="16"/>
      <c r="AP151" s="16"/>
      <c r="AQ151" s="16"/>
      <c r="AR151" s="16"/>
      <c r="AS151" s="16"/>
      <c r="AT151" s="16"/>
      <c r="AU151" s="16"/>
      <c r="AV151" s="16"/>
      <c r="AW151" s="8"/>
      <c r="AX151" s="11"/>
      <c r="AY151" s="11"/>
      <c r="AZ151" s="11"/>
      <c r="BA151" s="16"/>
      <c r="BB151" s="16"/>
      <c r="BC151" s="16"/>
      <c r="BD151" s="16"/>
      <c r="BE151" s="16"/>
      <c r="BF151" s="16"/>
      <c r="BG151" s="16"/>
      <c r="BH151" s="16"/>
      <c r="BI151" s="8"/>
      <c r="BJ151" s="11"/>
      <c r="BK151" s="11"/>
      <c r="BL151" s="11"/>
      <c r="BM151" s="16"/>
      <c r="BN151" s="16"/>
      <c r="BO151" s="16"/>
      <c r="BP151" s="16"/>
      <c r="BQ151" s="16"/>
      <c r="BR151" s="16"/>
      <c r="BS151" s="16"/>
      <c r="BT151" s="16"/>
      <c r="BU151" s="16"/>
      <c r="BV151" s="11"/>
      <c r="BW151" s="11"/>
      <c r="BX151" s="11"/>
      <c r="BY151" s="16"/>
      <c r="BZ151" s="16"/>
      <c r="CA151" s="16"/>
      <c r="CB151" s="16"/>
      <c r="CC151" s="16"/>
      <c r="CD151" s="16"/>
      <c r="CE151" s="16"/>
      <c r="CF151" s="16"/>
    </row>
    <row r="152" spans="1:88" x14ac:dyDescent="0.35">
      <c r="A152" s="28" t="s">
        <v>36</v>
      </c>
      <c r="B152" s="7">
        <f>SUM(D143:D150)</f>
        <v>0</v>
      </c>
      <c r="C152" s="90"/>
      <c r="D152" s="11"/>
      <c r="E152" s="11"/>
      <c r="F152" s="11"/>
      <c r="G152" s="11"/>
      <c r="H152" s="11"/>
      <c r="I152" s="11"/>
      <c r="J152" s="11"/>
      <c r="K152" s="11"/>
      <c r="L152" s="11"/>
      <c r="M152" s="11"/>
      <c r="N152" s="7">
        <f>SUM(P143:P150)</f>
        <v>0</v>
      </c>
      <c r="O152" s="90"/>
      <c r="P152" s="11"/>
      <c r="Q152" s="11"/>
      <c r="R152" s="11"/>
      <c r="S152" s="11"/>
      <c r="T152" s="11"/>
      <c r="U152" s="11"/>
      <c r="V152" s="11"/>
      <c r="W152" s="11"/>
      <c r="X152" s="11"/>
      <c r="Y152" s="11"/>
      <c r="Z152" s="7">
        <f>SUM(AB143:AB150)</f>
        <v>0</v>
      </c>
      <c r="AA152" s="90"/>
      <c r="AB152" s="11"/>
      <c r="AC152" s="11"/>
      <c r="AD152" s="11"/>
      <c r="AE152" s="11"/>
      <c r="AF152" s="11"/>
      <c r="AG152" s="11"/>
      <c r="AH152" s="11"/>
      <c r="AI152" s="11"/>
      <c r="AJ152" s="11"/>
      <c r="AL152" s="7">
        <f>SUM(AN143:AN150)</f>
        <v>0</v>
      </c>
      <c r="AM152" s="90"/>
      <c r="AN152" s="11"/>
      <c r="AO152" s="11"/>
      <c r="AP152" s="11"/>
      <c r="AQ152" s="11"/>
      <c r="AR152" s="11"/>
      <c r="AS152" s="11"/>
      <c r="AT152" s="11"/>
      <c r="AU152" s="11"/>
      <c r="AV152" s="11"/>
      <c r="AW152" s="1"/>
      <c r="AX152" s="7">
        <f>SUM(AZ143:AZ150)</f>
        <v>0</v>
      </c>
      <c r="AY152" s="90"/>
      <c r="AZ152" s="11"/>
      <c r="BA152" s="11"/>
      <c r="BB152" s="11"/>
      <c r="BC152" s="11"/>
      <c r="BD152" s="11"/>
      <c r="BE152" s="11"/>
      <c r="BF152" s="11"/>
      <c r="BG152" s="11"/>
      <c r="BH152" s="11"/>
      <c r="BI152" s="1"/>
      <c r="BJ152" s="7">
        <f>SUM(BL143:BL150)</f>
        <v>0</v>
      </c>
      <c r="BK152" s="90"/>
      <c r="BL152" s="11"/>
      <c r="BM152" s="11"/>
      <c r="BN152" s="11"/>
      <c r="BO152" s="11"/>
      <c r="BP152" s="11"/>
      <c r="BQ152" s="11"/>
      <c r="BR152" s="11"/>
      <c r="BS152" s="11"/>
      <c r="BT152" s="11"/>
      <c r="BV152" s="7">
        <f>SUM(BX143:BX150)</f>
        <v>0</v>
      </c>
      <c r="BW152" s="90"/>
      <c r="BX152" s="11"/>
      <c r="BY152" s="11"/>
      <c r="BZ152" s="11"/>
      <c r="CA152" s="11"/>
      <c r="CB152" s="11"/>
      <c r="CC152" s="11"/>
      <c r="CD152" s="11"/>
      <c r="CE152" s="11"/>
      <c r="CF152" s="11"/>
    </row>
    <row r="153" spans="1:88" x14ac:dyDescent="0.35">
      <c r="A153" s="9"/>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L153" s="11"/>
      <c r="AM153" s="11"/>
      <c r="AN153" s="11"/>
      <c r="AO153" s="11"/>
      <c r="AP153" s="11"/>
      <c r="AQ153" s="11"/>
      <c r="AR153" s="11"/>
      <c r="AS153" s="11"/>
      <c r="AT153" s="11"/>
      <c r="AU153" s="11"/>
      <c r="AV153" s="11"/>
      <c r="AW153" s="3"/>
      <c r="AX153" s="11"/>
      <c r="AY153" s="11"/>
      <c r="AZ153" s="11"/>
      <c r="BA153" s="11"/>
      <c r="BB153" s="11"/>
      <c r="BC153" s="11"/>
      <c r="BD153" s="11"/>
      <c r="BE153" s="11"/>
      <c r="BF153" s="11"/>
      <c r="BG153" s="11"/>
      <c r="BH153" s="11"/>
      <c r="BJ153" s="11"/>
      <c r="BK153" s="11"/>
      <c r="BL153" s="11"/>
      <c r="BM153" s="11"/>
      <c r="BN153" s="11"/>
      <c r="BO153" s="11"/>
      <c r="BP153" s="11"/>
      <c r="BQ153" s="11"/>
      <c r="BR153" s="11"/>
      <c r="BS153" s="11"/>
      <c r="BT153" s="11"/>
      <c r="BV153" s="11"/>
      <c r="BW153" s="11"/>
      <c r="BX153" s="11"/>
      <c r="BY153" s="11"/>
      <c r="BZ153" s="11"/>
      <c r="CA153" s="11"/>
      <c r="CB153" s="11"/>
      <c r="CC153" s="11"/>
      <c r="CD153" s="11"/>
      <c r="CE153" s="11"/>
      <c r="CF153" s="11"/>
    </row>
    <row r="154" spans="1:88" x14ac:dyDescent="0.35">
      <c r="A154" s="9"/>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L154" s="11"/>
      <c r="AM154" s="11"/>
      <c r="AN154" s="11"/>
      <c r="AO154" s="11"/>
      <c r="AP154" s="11"/>
      <c r="AQ154" s="11"/>
      <c r="AR154" s="11"/>
      <c r="AS154" s="11"/>
      <c r="AT154" s="11"/>
      <c r="AU154" s="11"/>
      <c r="AV154" s="11"/>
      <c r="AW154" s="3"/>
      <c r="AX154" s="11"/>
      <c r="AY154" s="11"/>
      <c r="AZ154" s="11"/>
      <c r="BA154" s="11"/>
      <c r="BB154" s="11"/>
      <c r="BC154" s="11"/>
      <c r="BD154" s="11"/>
      <c r="BE154" s="11"/>
      <c r="BF154" s="11"/>
      <c r="BG154" s="11"/>
      <c r="BH154" s="11"/>
      <c r="BJ154" s="11"/>
      <c r="BK154" s="11"/>
      <c r="BL154" s="11"/>
      <c r="BM154" s="11"/>
      <c r="BN154" s="11"/>
      <c r="BO154" s="11"/>
      <c r="BP154" s="11"/>
      <c r="BQ154" s="11"/>
      <c r="BR154" s="11"/>
      <c r="BS154" s="11"/>
      <c r="BT154" s="11"/>
      <c r="BV154" s="11"/>
      <c r="BW154" s="11"/>
      <c r="BX154" s="11"/>
      <c r="BY154" s="11"/>
      <c r="BZ154" s="11"/>
      <c r="CA154" s="11"/>
      <c r="CB154" s="11"/>
      <c r="CC154" s="11"/>
      <c r="CD154" s="11"/>
      <c r="CE154" s="11"/>
      <c r="CF154" s="11"/>
    </row>
    <row r="155" spans="1:88" x14ac:dyDescent="0.35">
      <c r="A155" s="28" t="s">
        <v>125</v>
      </c>
      <c r="B155" s="29" t="s">
        <v>10</v>
      </c>
      <c r="C155" s="69" t="s">
        <v>159</v>
      </c>
      <c r="N155" s="29" t="s">
        <v>10</v>
      </c>
      <c r="O155" s="69" t="s">
        <v>41</v>
      </c>
      <c r="Z155" s="29" t="s">
        <v>10</v>
      </c>
      <c r="AA155" s="69" t="s">
        <v>41</v>
      </c>
      <c r="AL155" s="29" t="s">
        <v>10</v>
      </c>
      <c r="AM155" s="69" t="s">
        <v>41</v>
      </c>
      <c r="AN155" s="3"/>
      <c r="AO155" s="3"/>
      <c r="AP155" s="3"/>
      <c r="AQ155" s="3"/>
      <c r="AR155" s="3"/>
      <c r="AS155" s="3"/>
      <c r="AT155" s="3"/>
      <c r="AU155" s="3"/>
      <c r="AV155" s="3"/>
      <c r="AW155" s="50"/>
      <c r="AX155" s="29" t="s">
        <v>10</v>
      </c>
      <c r="AY155" s="69" t="s">
        <v>41</v>
      </c>
      <c r="BI155" s="50"/>
      <c r="BJ155" s="29" t="s">
        <v>10</v>
      </c>
      <c r="BK155" s="69" t="s">
        <v>41</v>
      </c>
      <c r="BV155" s="29" t="s">
        <v>10</v>
      </c>
      <c r="BW155" s="69" t="s">
        <v>41</v>
      </c>
    </row>
    <row r="156" spans="1:88" x14ac:dyDescent="0.35">
      <c r="A156" s="78" t="s">
        <v>108</v>
      </c>
      <c r="B156" s="55">
        <v>1400</v>
      </c>
      <c r="C156" s="112" t="s">
        <v>386</v>
      </c>
      <c r="D156" s="11">
        <f>IF(Avropsblankett!$B156&gt;0,Avropsblankett!$B156*B156,0)</f>
        <v>0</v>
      </c>
      <c r="E156" s="11">
        <f>IF(Avropsblankett!$B156&gt;0,C156,0)</f>
        <v>0</v>
      </c>
      <c r="N156" s="55">
        <v>1916.2</v>
      </c>
      <c r="O156" s="112" t="s">
        <v>222</v>
      </c>
      <c r="P156" s="11">
        <f>IF(Avropsblankett!$B156&gt;0,Avropsblankett!$B156*N156,0)</f>
        <v>0</v>
      </c>
      <c r="Q156" s="11">
        <f>IF(Avropsblankett!$B156&gt;0,O156,0)</f>
        <v>0</v>
      </c>
      <c r="Z156" s="55">
        <v>1900</v>
      </c>
      <c r="AA156" s="112" t="s">
        <v>259</v>
      </c>
      <c r="AB156" s="11">
        <f>IF(Avropsblankett!$B156&gt;0,Avropsblankett!$B156*Z156,0)</f>
        <v>0</v>
      </c>
      <c r="AC156" s="11">
        <f>IF(Avropsblankett!$B156&gt;0,AA156,0)</f>
        <v>0</v>
      </c>
      <c r="AL156" s="55">
        <v>1560</v>
      </c>
      <c r="AM156" s="112" t="s">
        <v>292</v>
      </c>
      <c r="AN156" s="11">
        <f>IF(Avropsblankett!$B156&gt;0,Avropsblankett!$B156*AL156,0)</f>
        <v>0</v>
      </c>
      <c r="AO156" s="11">
        <f>IF(Avropsblankett!$B156&gt;0,AM156,0)</f>
        <v>0</v>
      </c>
      <c r="AP156" s="3"/>
      <c r="AQ156" s="3"/>
      <c r="AR156" s="3"/>
      <c r="AS156" s="3"/>
      <c r="AT156" s="3"/>
      <c r="AU156" s="3"/>
      <c r="AV156" s="3"/>
      <c r="AW156" s="8"/>
      <c r="AX156" s="55">
        <v>908.6</v>
      </c>
      <c r="AY156" s="112" t="s">
        <v>328</v>
      </c>
      <c r="AZ156" s="11">
        <f>IF(Avropsblankett!$B156&gt;0,Avropsblankett!$B156*AX156,0)</f>
        <v>0</v>
      </c>
      <c r="BA156" s="11">
        <f>IF(Avropsblankett!$B156&gt;0,AY156,0)</f>
        <v>0</v>
      </c>
      <c r="BI156" s="8"/>
      <c r="BJ156" s="55">
        <v>1619</v>
      </c>
      <c r="BK156" s="112" t="s">
        <v>348</v>
      </c>
      <c r="BL156" s="11">
        <f>IF(Avropsblankett!$B156&gt;0,Avropsblankett!$B156*BJ156,0)</f>
        <v>0</v>
      </c>
      <c r="BM156" s="11">
        <f>IF(Avropsblankett!$B156&gt;0,BK156,0)</f>
        <v>0</v>
      </c>
      <c r="BU156" s="8"/>
      <c r="BV156" s="55">
        <v>1938</v>
      </c>
      <c r="BW156" s="112" t="s">
        <v>222</v>
      </c>
      <c r="BX156" s="11">
        <f>IF(Avropsblankett!$B156&gt;0,Avropsblankett!$B156*BV156,0)</f>
        <v>0</v>
      </c>
      <c r="BY156" s="11">
        <f>IF(Avropsblankett!$B156&gt;0,BW156,0)</f>
        <v>0</v>
      </c>
      <c r="CI156" s="3" t="str">
        <f>IF(Avropsblankett!B156&gt;0,IF($Z$202=$B$184,C156,IF($Z$202=$C$184,O156,IF($Z$202=$D$184,AA156,IF($Z$202=$E$184,AM156,IF($Z$202=$F$184,AY156,IF($Z$202=$G$184,BK156,IF($Z$202=$H$184,BW156))))))),"")</f>
        <v/>
      </c>
      <c r="CJ156" s="16" t="str">
        <f>IF(Avropsblankett!B156&gt;0,IF($Z$202=$B$184,SUM(D156),IF($Z$202=$C$184,SUM(P156),IF($Z$202=$D$184,SUM(AB156),IF($Z$202=$E$184,SUM(AN156),IF($Z$202=$F$184,SUM(AZ156),IF($Z$202=$G$184,SUM(BL156),IF($Z$202=$H$184,SUM(BX156)))))))),"")</f>
        <v/>
      </c>
    </row>
    <row r="157" spans="1:88" x14ac:dyDescent="0.35">
      <c r="A157" s="78" t="s">
        <v>109</v>
      </c>
      <c r="B157" s="55">
        <v>1080</v>
      </c>
      <c r="C157" s="112" t="s">
        <v>387</v>
      </c>
      <c r="D157" s="11">
        <f>IF(Avropsblankett!$B157&gt;0,Avropsblankett!$B157*B157,0)</f>
        <v>0</v>
      </c>
      <c r="E157" s="11">
        <f>IF(Avropsblankett!$B157&gt;0,C157,0)</f>
        <v>0</v>
      </c>
      <c r="N157" s="55">
        <v>1449.8000000000002</v>
      </c>
      <c r="O157" s="112" t="s">
        <v>223</v>
      </c>
      <c r="P157" s="11">
        <f>IF(Avropsblankett!$B157&gt;0,Avropsblankett!$B157*N157,0)</f>
        <v>0</v>
      </c>
      <c r="Q157" s="11">
        <f>IF(Avropsblankett!$B157&gt;0,O157,0)</f>
        <v>0</v>
      </c>
      <c r="Z157" s="55">
        <v>950</v>
      </c>
      <c r="AA157" s="112" t="s">
        <v>260</v>
      </c>
      <c r="AB157" s="11">
        <f>IF(Avropsblankett!$B157&gt;0,Avropsblankett!$B157*Z157,0)</f>
        <v>0</v>
      </c>
      <c r="AC157" s="11">
        <f>IF(Avropsblankett!$B157&gt;0,AA157,0)</f>
        <v>0</v>
      </c>
      <c r="AL157" s="55">
        <v>1137</v>
      </c>
      <c r="AM157" s="112" t="s">
        <v>293</v>
      </c>
      <c r="AN157" s="11">
        <f>IF(Avropsblankett!$B157&gt;0,Avropsblankett!$B157*AL157,0)</f>
        <v>0</v>
      </c>
      <c r="AO157" s="11">
        <f>IF(Avropsblankett!$B157&gt;0,AM157,0)</f>
        <v>0</v>
      </c>
      <c r="AP157" s="3"/>
      <c r="AQ157" s="3"/>
      <c r="AR157" s="3"/>
      <c r="AS157" s="3"/>
      <c r="AT157" s="3"/>
      <c r="AU157" s="3"/>
      <c r="AV157" s="3"/>
      <c r="AW157" s="8"/>
      <c r="AX157" s="55">
        <v>1566.4</v>
      </c>
      <c r="AY157" s="112" t="s">
        <v>329</v>
      </c>
      <c r="AZ157" s="11">
        <f>IF(Avropsblankett!$B157&gt;0,Avropsblankett!$B157*AX157,0)</f>
        <v>0</v>
      </c>
      <c r="BA157" s="11">
        <f>IF(Avropsblankett!$B157&gt;0,AY157,0)</f>
        <v>0</v>
      </c>
      <c r="BI157" s="8"/>
      <c r="BJ157" s="55">
        <v>1596</v>
      </c>
      <c r="BK157" s="112" t="s">
        <v>349</v>
      </c>
      <c r="BL157" s="11">
        <f>IF(Avropsblankett!$B157&gt;0,Avropsblankett!$B157*BJ157,0)</f>
        <v>0</v>
      </c>
      <c r="BM157" s="11">
        <f>IF(Avropsblankett!$B157&gt;0,BK157,0)</f>
        <v>0</v>
      </c>
      <c r="BU157" s="8"/>
      <c r="BV157" s="55">
        <v>1045</v>
      </c>
      <c r="BW157" s="112" t="s">
        <v>370</v>
      </c>
      <c r="BX157" s="11">
        <f>IF(Avropsblankett!$B157&gt;0,Avropsblankett!$B157*BV157,0)</f>
        <v>0</v>
      </c>
      <c r="BY157" s="11">
        <f>IF(Avropsblankett!$B157&gt;0,BW157,0)</f>
        <v>0</v>
      </c>
      <c r="CI157" s="3" t="str">
        <f>IF(Avropsblankett!B157&gt;0,IF($Z$202=$B$184,C157,IF($Z$202=$C$184,O157,IF($Z$202=$D$184,AA157,IF($Z$202=$E$184,AM157,IF($Z$202=$F$184,AY157,IF($Z$202=$G$184,BK157,IF($Z$202=$H$184,BW157))))))),"")</f>
        <v/>
      </c>
      <c r="CJ157" s="16" t="str">
        <f>IF(Avropsblankett!B157&gt;0,IF($Z$202=$B$184,SUM(D157),IF($Z$202=$C$184,SUM(P157),IF($Z$202=$D$184,SUM(AB157),IF($Z$202=$E$184,SUM(AN157),IF($Z$202=$F$184,SUM(AZ157),IF($Z$202=$G$184,SUM(BL157),IF($Z$202=$H$184,SUM(BX157)))))))),"")</f>
        <v/>
      </c>
    </row>
    <row r="158" spans="1:88" x14ac:dyDescent="0.35">
      <c r="A158" s="94"/>
      <c r="B158" s="11"/>
      <c r="C158" s="11"/>
      <c r="D158" s="11"/>
      <c r="E158" s="11"/>
      <c r="N158" s="11"/>
      <c r="O158" s="11"/>
      <c r="P158" s="11"/>
      <c r="Q158" s="11"/>
      <c r="Z158" s="11"/>
      <c r="AA158" s="11"/>
      <c r="AB158" s="11"/>
      <c r="AC158" s="11"/>
      <c r="AL158" s="11"/>
      <c r="AM158" s="11"/>
      <c r="AN158" s="11"/>
      <c r="AO158" s="11"/>
      <c r="AP158" s="3"/>
      <c r="AQ158" s="3"/>
      <c r="AR158" s="3"/>
      <c r="AS158" s="3"/>
      <c r="AT158" s="3"/>
      <c r="AU158" s="3"/>
      <c r="AV158" s="3"/>
      <c r="AW158" s="8"/>
      <c r="AX158" s="11"/>
      <c r="AY158" s="11"/>
      <c r="AZ158" s="11"/>
      <c r="BA158" s="11"/>
      <c r="BI158" s="8"/>
      <c r="BJ158" s="11"/>
      <c r="BK158" s="11"/>
      <c r="BL158" s="11"/>
      <c r="BM158" s="11"/>
      <c r="BU158" s="8"/>
      <c r="BV158" s="11"/>
      <c r="BW158" s="11"/>
      <c r="BX158" s="11"/>
      <c r="BY158" s="11"/>
    </row>
    <row r="159" spans="1:88" x14ac:dyDescent="0.35">
      <c r="A159" s="71" t="s">
        <v>36</v>
      </c>
      <c r="B159" s="7">
        <f>SUM(D156:D157)</f>
        <v>0</v>
      </c>
      <c r="C159" s="90"/>
      <c r="N159" s="7">
        <f>SUM(P156:P157)</f>
        <v>0</v>
      </c>
      <c r="O159" s="90"/>
      <c r="Z159" s="7">
        <f>SUM(AB156:AB157)</f>
        <v>0</v>
      </c>
      <c r="AA159" s="90"/>
      <c r="AL159" s="7">
        <f>SUM(AN156:AN157)</f>
        <v>0</v>
      </c>
      <c r="AM159" s="90"/>
      <c r="AN159" s="3"/>
      <c r="AO159" s="3"/>
      <c r="AP159" s="3"/>
      <c r="AQ159" s="3"/>
      <c r="AR159" s="3"/>
      <c r="AS159" s="3"/>
      <c r="AT159" s="3"/>
      <c r="AU159" s="3"/>
      <c r="AV159" s="3"/>
      <c r="AW159" s="1"/>
      <c r="AX159" s="7">
        <f>SUM(AZ156:AZ157)</f>
        <v>0</v>
      </c>
      <c r="AY159" s="90"/>
      <c r="BI159" s="1"/>
      <c r="BJ159" s="7">
        <f>SUM(BL156:BL157)</f>
        <v>0</v>
      </c>
      <c r="BK159" s="90"/>
      <c r="BU159" s="1"/>
      <c r="BV159" s="7">
        <f>SUM(BX156:BX157)</f>
        <v>0</v>
      </c>
      <c r="BW159" s="90"/>
    </row>
    <row r="160" spans="1:88" x14ac:dyDescent="0.35">
      <c r="A160" s="9"/>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L160" s="11"/>
      <c r="AM160" s="11"/>
      <c r="AN160" s="11"/>
      <c r="AO160" s="11"/>
      <c r="AP160" s="11"/>
      <c r="AQ160" s="11"/>
      <c r="AR160" s="11"/>
      <c r="AS160" s="11"/>
      <c r="AT160" s="11"/>
      <c r="AU160" s="11"/>
      <c r="AV160" s="11"/>
      <c r="AW160" s="3"/>
      <c r="AX160" s="11"/>
      <c r="AY160" s="11"/>
      <c r="AZ160" s="11"/>
      <c r="BA160" s="11"/>
      <c r="BB160" s="11"/>
      <c r="BC160" s="11"/>
      <c r="BD160" s="11"/>
      <c r="BE160" s="11"/>
      <c r="BF160" s="11"/>
      <c r="BG160" s="11"/>
      <c r="BH160" s="11"/>
      <c r="BJ160" s="11"/>
      <c r="BK160" s="11"/>
      <c r="BL160" s="11"/>
      <c r="BM160" s="11"/>
      <c r="BN160" s="11"/>
      <c r="BO160" s="11"/>
      <c r="BP160" s="11"/>
      <c r="BQ160" s="11"/>
      <c r="BR160" s="11"/>
      <c r="BS160" s="11"/>
      <c r="BT160" s="11"/>
      <c r="BV160" s="11"/>
      <c r="BW160" s="11"/>
      <c r="BX160" s="11"/>
      <c r="BY160" s="11"/>
      <c r="BZ160" s="11"/>
      <c r="CA160" s="11"/>
      <c r="CB160" s="11"/>
      <c r="CC160" s="11"/>
      <c r="CD160" s="11"/>
      <c r="CE160" s="11"/>
      <c r="CF160" s="11"/>
    </row>
    <row r="161" spans="1:88" x14ac:dyDescent="0.35">
      <c r="A161" s="9"/>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L161" s="11"/>
      <c r="AM161" s="11"/>
      <c r="AN161" s="11"/>
      <c r="AO161" s="11"/>
      <c r="AP161" s="11"/>
      <c r="AQ161" s="11"/>
      <c r="AR161" s="11"/>
      <c r="AS161" s="11"/>
      <c r="AT161" s="11"/>
      <c r="AU161" s="11"/>
      <c r="AV161" s="11"/>
      <c r="AW161" s="3"/>
      <c r="AX161" s="11"/>
      <c r="AY161" s="11"/>
      <c r="AZ161" s="11"/>
      <c r="BA161" s="11"/>
      <c r="BB161" s="11"/>
      <c r="BC161" s="11"/>
      <c r="BD161" s="11"/>
      <c r="BE161" s="11"/>
      <c r="BF161" s="11"/>
      <c r="BG161" s="11"/>
      <c r="BH161" s="11"/>
      <c r="BJ161" s="11"/>
      <c r="BK161" s="11"/>
      <c r="BL161" s="11"/>
      <c r="BM161" s="11"/>
      <c r="BN161" s="11"/>
      <c r="BO161" s="11"/>
      <c r="BP161" s="11"/>
      <c r="BQ161" s="11"/>
      <c r="BR161" s="11"/>
      <c r="BS161" s="11"/>
      <c r="BT161" s="11"/>
      <c r="BV161" s="11"/>
      <c r="BW161" s="11"/>
      <c r="BX161" s="11"/>
      <c r="BY161" s="11"/>
      <c r="BZ161" s="11"/>
      <c r="CA161" s="11"/>
      <c r="CB161" s="11"/>
      <c r="CC161" s="11"/>
      <c r="CD161" s="11"/>
      <c r="CE161" s="11"/>
      <c r="CF161" s="11"/>
    </row>
    <row r="162" spans="1:88" x14ac:dyDescent="0.35">
      <c r="A162" s="9" t="s">
        <v>132</v>
      </c>
      <c r="B162" s="29" t="s">
        <v>10</v>
      </c>
      <c r="C162" s="11"/>
      <c r="D162" s="11"/>
      <c r="E162" s="11"/>
      <c r="F162" s="11"/>
      <c r="G162" s="11"/>
      <c r="H162" s="11"/>
      <c r="I162" s="11"/>
      <c r="J162" s="11"/>
      <c r="K162" s="11"/>
      <c r="L162" s="11"/>
      <c r="M162" s="11"/>
      <c r="N162" s="29" t="s">
        <v>10</v>
      </c>
      <c r="O162" s="11"/>
      <c r="P162" s="11"/>
      <c r="Q162" s="11"/>
      <c r="R162" s="11"/>
      <c r="S162" s="11"/>
      <c r="T162" s="11"/>
      <c r="U162" s="11"/>
      <c r="V162" s="11"/>
      <c r="W162" s="11"/>
      <c r="X162" s="11"/>
      <c r="Y162" s="11"/>
      <c r="Z162" s="29" t="s">
        <v>10</v>
      </c>
      <c r="AA162" s="11"/>
      <c r="AB162" s="11"/>
      <c r="AC162" s="11"/>
      <c r="AD162" s="11"/>
      <c r="AE162" s="11"/>
      <c r="AF162" s="11"/>
      <c r="AG162" s="11"/>
      <c r="AH162" s="11"/>
      <c r="AI162" s="11"/>
      <c r="AJ162" s="11"/>
      <c r="AL162" s="29" t="s">
        <v>10</v>
      </c>
      <c r="AM162" s="11"/>
      <c r="AN162" s="11"/>
      <c r="AO162" s="11"/>
      <c r="AP162" s="11"/>
      <c r="AQ162" s="11"/>
      <c r="AR162" s="11"/>
      <c r="AS162" s="11"/>
      <c r="AT162" s="11"/>
      <c r="AU162" s="11"/>
      <c r="AV162" s="11"/>
      <c r="AW162" s="3"/>
      <c r="AX162" s="29" t="s">
        <v>10</v>
      </c>
      <c r="AY162" s="11"/>
      <c r="AZ162" s="11"/>
      <c r="BA162" s="11"/>
      <c r="BB162" s="11"/>
      <c r="BC162" s="11"/>
      <c r="BD162" s="11"/>
      <c r="BE162" s="11"/>
      <c r="BF162" s="11"/>
      <c r="BG162" s="11"/>
      <c r="BH162" s="11"/>
      <c r="BJ162" s="29" t="s">
        <v>10</v>
      </c>
      <c r="BK162" s="11"/>
      <c r="BL162" s="11"/>
      <c r="BM162" s="11"/>
      <c r="BN162" s="11"/>
      <c r="BO162" s="11"/>
      <c r="BP162" s="11"/>
      <c r="BQ162" s="11"/>
      <c r="BR162" s="11"/>
      <c r="BS162" s="11"/>
      <c r="BT162" s="11"/>
      <c r="BV162" s="29" t="s">
        <v>10</v>
      </c>
      <c r="BW162" s="11"/>
      <c r="BX162" s="11"/>
      <c r="BY162" s="11"/>
      <c r="BZ162" s="11"/>
      <c r="CA162" s="11"/>
      <c r="CB162" s="11"/>
      <c r="CC162" s="11"/>
      <c r="CD162" s="11"/>
      <c r="CE162" s="11"/>
      <c r="CF162" s="11"/>
    </row>
    <row r="163" spans="1:88" x14ac:dyDescent="0.35">
      <c r="A163" s="93" t="s">
        <v>134</v>
      </c>
      <c r="B163" s="55">
        <v>1150</v>
      </c>
      <c r="C163" s="11"/>
      <c r="D163" s="11">
        <f>IF(Avropsblankett!$B162&gt;0,Avropsblankett!$B162*B163,0)</f>
        <v>0</v>
      </c>
      <c r="E163" s="11"/>
      <c r="F163" s="11"/>
      <c r="G163" s="11"/>
      <c r="H163" s="11"/>
      <c r="I163" s="11"/>
      <c r="J163" s="11"/>
      <c r="K163" s="11"/>
      <c r="L163" s="11"/>
      <c r="M163" s="11"/>
      <c r="N163" s="55">
        <v>1000</v>
      </c>
      <c r="O163" s="11"/>
      <c r="P163" s="11">
        <f>IF(Avropsblankett!$B162&gt;0,Avropsblankett!$B162*N163,0)</f>
        <v>0</v>
      </c>
      <c r="Q163" s="11"/>
      <c r="R163" s="11"/>
      <c r="S163" s="11"/>
      <c r="T163" s="11"/>
      <c r="U163" s="11"/>
      <c r="V163" s="11"/>
      <c r="W163" s="11"/>
      <c r="X163" s="11"/>
      <c r="Y163" s="11"/>
      <c r="Z163" s="55">
        <v>1450</v>
      </c>
      <c r="AA163" s="11"/>
      <c r="AB163" s="11">
        <f>IF(Avropsblankett!$B162&gt;0,Avropsblankett!$B162*Z163,0)</f>
        <v>0</v>
      </c>
      <c r="AC163" s="11"/>
      <c r="AD163" s="11"/>
      <c r="AE163" s="11"/>
      <c r="AF163" s="11"/>
      <c r="AG163" s="11"/>
      <c r="AH163" s="11"/>
      <c r="AI163" s="11"/>
      <c r="AJ163" s="11"/>
      <c r="AL163" s="55">
        <v>995</v>
      </c>
      <c r="AM163" s="11"/>
      <c r="AN163" s="11">
        <f>IF(Avropsblankett!$B162&gt;0,Avropsblankett!$B162*AL163,0)</f>
        <v>0</v>
      </c>
      <c r="AO163" s="11"/>
      <c r="AP163" s="11"/>
      <c r="AQ163" s="11"/>
      <c r="AR163" s="11"/>
      <c r="AS163" s="11"/>
      <c r="AT163" s="11"/>
      <c r="AU163" s="11"/>
      <c r="AV163" s="11"/>
      <c r="AW163" s="3"/>
      <c r="AX163" s="55">
        <v>780</v>
      </c>
      <c r="AY163" s="11"/>
      <c r="AZ163" s="11">
        <f>IF(Avropsblankett!$B162&gt;0,Avropsblankett!$B162*AX163,0)</f>
        <v>0</v>
      </c>
      <c r="BA163" s="11"/>
      <c r="BB163" s="11"/>
      <c r="BC163" s="11"/>
      <c r="BD163" s="11"/>
      <c r="BE163" s="11"/>
      <c r="BF163" s="11"/>
      <c r="BG163" s="11"/>
      <c r="BH163" s="11"/>
      <c r="BJ163" s="55">
        <v>900</v>
      </c>
      <c r="BK163" s="11"/>
      <c r="BL163" s="11">
        <f>IF(Avropsblankett!$B162&gt;0,Avropsblankett!$B162*BJ163,0)</f>
        <v>0</v>
      </c>
      <c r="BM163" s="11"/>
      <c r="BN163" s="11"/>
      <c r="BO163" s="11"/>
      <c r="BP163" s="11"/>
      <c r="BQ163" s="11"/>
      <c r="BR163" s="11"/>
      <c r="BS163" s="11"/>
      <c r="BT163" s="11"/>
      <c r="BV163" s="55">
        <v>550</v>
      </c>
      <c r="BW163" s="11"/>
      <c r="BX163" s="11">
        <f>IF(Avropsblankett!$B162&gt;0,Avropsblankett!$B162*BV163,0)</f>
        <v>0</v>
      </c>
      <c r="BY163" s="11"/>
      <c r="BZ163" s="11"/>
      <c r="CA163" s="11"/>
      <c r="CB163" s="11"/>
      <c r="CC163" s="11"/>
      <c r="CD163" s="11"/>
      <c r="CE163" s="11"/>
      <c r="CF163" s="11"/>
      <c r="CJ163" s="16" t="str">
        <f>IF(Avropsblankett!B162&gt;0,IF($Z$202=$B$184,D163,IF($Z$202=$C$184,P163,IF($Z$202=$D$184,AB163,IF($Z$202=$E$184,AN163,IF($Z$202=$F$184,AZ163,IF($Z$202=$G$184,BL163,IF($Z$202=$H$184,BX163))))))),"")</f>
        <v/>
      </c>
    </row>
    <row r="164" spans="1:88" x14ac:dyDescent="0.35">
      <c r="A164" s="93" t="s">
        <v>135</v>
      </c>
      <c r="B164" s="55">
        <v>950</v>
      </c>
      <c r="C164" s="11"/>
      <c r="D164" s="11">
        <f>IF(Avropsblankett!$B163&gt;0,Avropsblankett!$B163*B164,0)</f>
        <v>0</v>
      </c>
      <c r="E164" s="11"/>
      <c r="F164" s="11"/>
      <c r="G164" s="11"/>
      <c r="H164" s="11"/>
      <c r="I164" s="11"/>
      <c r="J164" s="11"/>
      <c r="K164" s="11"/>
      <c r="L164" s="11"/>
      <c r="M164" s="11"/>
      <c r="N164" s="55">
        <v>900</v>
      </c>
      <c r="O164" s="11"/>
      <c r="P164" s="11">
        <f>IF(Avropsblankett!$B163&gt;0,Avropsblankett!$B163*N164,0)</f>
        <v>0</v>
      </c>
      <c r="Q164" s="11"/>
      <c r="R164" s="11"/>
      <c r="S164" s="11"/>
      <c r="T164" s="11"/>
      <c r="U164" s="11"/>
      <c r="V164" s="11"/>
      <c r="W164" s="11"/>
      <c r="X164" s="11"/>
      <c r="Y164" s="11"/>
      <c r="Z164" s="55">
        <v>1450</v>
      </c>
      <c r="AA164" s="11"/>
      <c r="AB164" s="11">
        <f>IF(Avropsblankett!$B163&gt;0,Avropsblankett!$B163*Z164,0)</f>
        <v>0</v>
      </c>
      <c r="AC164" s="11"/>
      <c r="AD164" s="11"/>
      <c r="AE164" s="11"/>
      <c r="AF164" s="11"/>
      <c r="AG164" s="11"/>
      <c r="AH164" s="11"/>
      <c r="AI164" s="11"/>
      <c r="AJ164" s="11"/>
      <c r="AL164" s="55">
        <v>995</v>
      </c>
      <c r="AM164" s="11"/>
      <c r="AN164" s="11">
        <f>IF(Avropsblankett!$B163&gt;0,Avropsblankett!$B163*AL164,0)</f>
        <v>0</v>
      </c>
      <c r="AO164" s="11"/>
      <c r="AP164" s="11"/>
      <c r="AQ164" s="11"/>
      <c r="AR164" s="11"/>
      <c r="AS164" s="11"/>
      <c r="AT164" s="11"/>
      <c r="AU164" s="11"/>
      <c r="AV164" s="11"/>
      <c r="AW164" s="3"/>
      <c r="AX164" s="55">
        <v>250</v>
      </c>
      <c r="AY164" s="11"/>
      <c r="AZ164" s="11">
        <f>IF(Avropsblankett!$B163&gt;0,Avropsblankett!$B163*AX164,0)</f>
        <v>0</v>
      </c>
      <c r="BA164" s="11"/>
      <c r="BB164" s="11"/>
      <c r="BC164" s="11"/>
      <c r="BD164" s="11"/>
      <c r="BE164" s="11"/>
      <c r="BF164" s="11"/>
      <c r="BG164" s="11"/>
      <c r="BH164" s="11"/>
      <c r="BJ164" s="55">
        <v>900</v>
      </c>
      <c r="BK164" s="11"/>
      <c r="BL164" s="11">
        <f>IF(Avropsblankett!$B163&gt;0,Avropsblankett!$B163*BJ164,0)</f>
        <v>0</v>
      </c>
      <c r="BM164" s="11"/>
      <c r="BN164" s="11"/>
      <c r="BO164" s="11"/>
      <c r="BP164" s="11"/>
      <c r="BQ164" s="11"/>
      <c r="BR164" s="11"/>
      <c r="BS164" s="11"/>
      <c r="BT164" s="11"/>
      <c r="BV164" s="55">
        <v>400</v>
      </c>
      <c r="BW164" s="11"/>
      <c r="BX164" s="11">
        <f>IF(Avropsblankett!$B163&gt;0,Avropsblankett!$B163*BV164,0)</f>
        <v>0</v>
      </c>
      <c r="BY164" s="11"/>
      <c r="BZ164" s="11"/>
      <c r="CA164" s="11"/>
      <c r="CB164" s="11"/>
      <c r="CC164" s="11"/>
      <c r="CD164" s="11"/>
      <c r="CE164" s="11"/>
      <c r="CF164" s="11"/>
      <c r="CJ164" s="16" t="str">
        <f>IF(Avropsblankett!B163&gt;0,IF($Z$202=$B$184,D164,IF($Z$202=$C$184,P164,IF($Z$202=$D$184,AB164,IF($Z$202=$E$184,AN164,IF($Z$202=$F$184,AZ164,IF($Z$202=$G$184,BL164,IF($Z$202=$H$184,BX164))))))),"")</f>
        <v/>
      </c>
    </row>
    <row r="165" spans="1:88" x14ac:dyDescent="0.35">
      <c r="A165" s="93" t="s">
        <v>136</v>
      </c>
      <c r="B165" s="55">
        <v>950</v>
      </c>
      <c r="C165" s="11"/>
      <c r="D165" s="11">
        <f>IF(Avropsblankett!$B164&gt;0,Avropsblankett!$B164*B165,0)</f>
        <v>0</v>
      </c>
      <c r="E165" s="11"/>
      <c r="F165" s="11"/>
      <c r="G165" s="11"/>
      <c r="H165" s="11"/>
      <c r="I165" s="11"/>
      <c r="J165" s="11"/>
      <c r="K165" s="11"/>
      <c r="L165" s="11"/>
      <c r="M165" s="11"/>
      <c r="N165" s="55">
        <v>1000</v>
      </c>
      <c r="O165" s="11"/>
      <c r="P165" s="11">
        <f>IF(Avropsblankett!$B164&gt;0,Avropsblankett!$B164*N165,0)</f>
        <v>0</v>
      </c>
      <c r="Q165" s="11"/>
      <c r="R165" s="11"/>
      <c r="S165" s="11"/>
      <c r="T165" s="11"/>
      <c r="U165" s="11"/>
      <c r="V165" s="11"/>
      <c r="W165" s="11"/>
      <c r="X165" s="11"/>
      <c r="Y165" s="11"/>
      <c r="Z165" s="55">
        <v>950</v>
      </c>
      <c r="AA165" s="11"/>
      <c r="AB165" s="11">
        <f>IF(Avropsblankett!$B164&gt;0,Avropsblankett!$B164*Z165,0)</f>
        <v>0</v>
      </c>
      <c r="AC165" s="11"/>
      <c r="AD165" s="11"/>
      <c r="AE165" s="11"/>
      <c r="AF165" s="11"/>
      <c r="AG165" s="11"/>
      <c r="AH165" s="11"/>
      <c r="AI165" s="11"/>
      <c r="AJ165" s="11"/>
      <c r="AL165" s="55">
        <v>1695</v>
      </c>
      <c r="AM165" s="11"/>
      <c r="AN165" s="11">
        <f>IF(Avropsblankett!$B164&gt;0,Avropsblankett!$B164*AL165,0)</f>
        <v>0</v>
      </c>
      <c r="AO165" s="11"/>
      <c r="AP165" s="11"/>
      <c r="AQ165" s="11"/>
      <c r="AR165" s="11"/>
      <c r="AS165" s="11"/>
      <c r="AT165" s="11"/>
      <c r="AU165" s="11"/>
      <c r="AV165" s="11"/>
      <c r="AW165" s="3"/>
      <c r="AX165" s="55">
        <v>744</v>
      </c>
      <c r="AY165" s="11"/>
      <c r="AZ165" s="11">
        <f>IF(Avropsblankett!$B164&gt;0,Avropsblankett!$B164*AX165,0)</f>
        <v>0</v>
      </c>
      <c r="BA165" s="11"/>
      <c r="BB165" s="11"/>
      <c r="BC165" s="11"/>
      <c r="BD165" s="11"/>
      <c r="BE165" s="11"/>
      <c r="BF165" s="11"/>
      <c r="BG165" s="11"/>
      <c r="BH165" s="11"/>
      <c r="BJ165" s="55">
        <v>900</v>
      </c>
      <c r="BK165" s="11"/>
      <c r="BL165" s="11">
        <f>IF(Avropsblankett!$B164&gt;0,Avropsblankett!$B164*BJ165,0)</f>
        <v>0</v>
      </c>
      <c r="BM165" s="11"/>
      <c r="BN165" s="11"/>
      <c r="BO165" s="11"/>
      <c r="BP165" s="11"/>
      <c r="BQ165" s="11"/>
      <c r="BR165" s="11"/>
      <c r="BS165" s="11"/>
      <c r="BT165" s="11"/>
      <c r="BV165" s="55">
        <v>495</v>
      </c>
      <c r="BW165" s="11"/>
      <c r="BX165" s="11">
        <f>IF(Avropsblankett!$B164&gt;0,Avropsblankett!$B164*BV165,0)</f>
        <v>0</v>
      </c>
      <c r="BY165" s="11"/>
      <c r="BZ165" s="11"/>
      <c r="CA165" s="11"/>
      <c r="CB165" s="11"/>
      <c r="CC165" s="11"/>
      <c r="CD165" s="11"/>
      <c r="CE165" s="11"/>
      <c r="CF165" s="11"/>
      <c r="CJ165" s="16" t="str">
        <f>IF(Avropsblankett!B164&gt;0,IF($Z$202=$B$184,D165,IF($Z$202=$C$184,P165,IF($Z$202=$D$184,AB165,IF($Z$202=$E$184,AN165,IF($Z$202=$F$184,AZ165,IF($Z$202=$G$184,BL165,IF($Z$202=$H$184,BX165))))))),"")</f>
        <v/>
      </c>
    </row>
    <row r="166" spans="1:88" x14ac:dyDescent="0.35">
      <c r="A166" s="93" t="s">
        <v>137</v>
      </c>
      <c r="B166" s="55">
        <v>1150</v>
      </c>
      <c r="C166" s="11"/>
      <c r="D166" s="11">
        <f>IF(Avropsblankett!$B165&gt;0,Avropsblankett!$B165*B166,0)</f>
        <v>0</v>
      </c>
      <c r="E166" s="11"/>
      <c r="F166" s="11"/>
      <c r="G166" s="11"/>
      <c r="H166" s="11"/>
      <c r="I166" s="11"/>
      <c r="J166" s="11"/>
      <c r="K166" s="11"/>
      <c r="L166" s="11"/>
      <c r="M166" s="11"/>
      <c r="N166" s="55">
        <v>910</v>
      </c>
      <c r="O166" s="11"/>
      <c r="P166" s="11">
        <f>IF(Avropsblankett!$B165&gt;0,Avropsblankett!$B165*N166,0)</f>
        <v>0</v>
      </c>
      <c r="Q166" s="11"/>
      <c r="R166" s="11"/>
      <c r="S166" s="11"/>
      <c r="T166" s="11"/>
      <c r="U166" s="11"/>
      <c r="V166" s="11"/>
      <c r="W166" s="11"/>
      <c r="X166" s="11"/>
      <c r="Y166" s="11"/>
      <c r="Z166" s="55">
        <v>950</v>
      </c>
      <c r="AA166" s="11"/>
      <c r="AB166" s="11">
        <f>IF(Avropsblankett!$B165&gt;0,Avropsblankett!$B165*Z166,0)</f>
        <v>0</v>
      </c>
      <c r="AC166" s="11"/>
      <c r="AD166" s="11"/>
      <c r="AE166" s="11"/>
      <c r="AF166" s="11"/>
      <c r="AG166" s="11"/>
      <c r="AH166" s="11"/>
      <c r="AI166" s="11"/>
      <c r="AJ166" s="11"/>
      <c r="AL166" s="55">
        <v>995</v>
      </c>
      <c r="AM166" s="11"/>
      <c r="AN166" s="11">
        <f>IF(Avropsblankett!$B165&gt;0,Avropsblankett!$B165*AL166,0)</f>
        <v>0</v>
      </c>
      <c r="AO166" s="11"/>
      <c r="AP166" s="11"/>
      <c r="AQ166" s="11"/>
      <c r="AR166" s="11"/>
      <c r="AS166" s="11"/>
      <c r="AT166" s="11"/>
      <c r="AU166" s="11"/>
      <c r="AV166" s="11"/>
      <c r="AW166" s="3"/>
      <c r="AX166" s="55">
        <v>595</v>
      </c>
      <c r="AY166" s="11"/>
      <c r="AZ166" s="11">
        <f>IF(Avropsblankett!$B165&gt;0,Avropsblankett!$B165*AX166,0)</f>
        <v>0</v>
      </c>
      <c r="BA166" s="11"/>
      <c r="BB166" s="11"/>
      <c r="BC166" s="11"/>
      <c r="BD166" s="11"/>
      <c r="BE166" s="11"/>
      <c r="BF166" s="11"/>
      <c r="BG166" s="11"/>
      <c r="BH166" s="11"/>
      <c r="BJ166" s="55">
        <v>900</v>
      </c>
      <c r="BK166" s="11"/>
      <c r="BL166" s="11">
        <f>IF(Avropsblankett!$B165&gt;0,Avropsblankett!$B165*BJ166,0)</f>
        <v>0</v>
      </c>
      <c r="BM166" s="11"/>
      <c r="BN166" s="11"/>
      <c r="BO166" s="11"/>
      <c r="BP166" s="11"/>
      <c r="BQ166" s="11"/>
      <c r="BR166" s="11"/>
      <c r="BS166" s="11"/>
      <c r="BT166" s="11"/>
      <c r="BV166" s="55">
        <v>600</v>
      </c>
      <c r="BW166" s="11"/>
      <c r="BX166" s="11">
        <f>IF(Avropsblankett!$B165&gt;0,Avropsblankett!$B165*BV166,0)</f>
        <v>0</v>
      </c>
      <c r="BY166" s="11"/>
      <c r="BZ166" s="11"/>
      <c r="CA166" s="11"/>
      <c r="CB166" s="11"/>
      <c r="CC166" s="11"/>
      <c r="CD166" s="11"/>
      <c r="CE166" s="11"/>
      <c r="CF166" s="11"/>
      <c r="CJ166" s="16" t="str">
        <f>IF(Avropsblankett!B165&gt;0,IF($Z$202=$B$184,D166,IF($Z$202=$C$184,P166,IF($Z$202=$D$184,AB166,IF($Z$202=$E$184,AN166,IF($Z$202=$F$184,AZ166,IF($Z$202=$G$184,BL166,IF($Z$202=$H$184,BX166))))))),"")</f>
        <v/>
      </c>
    </row>
    <row r="167" spans="1:88" x14ac:dyDescent="0.35">
      <c r="A167" s="93" t="s">
        <v>138</v>
      </c>
      <c r="B167" s="55">
        <v>1150</v>
      </c>
      <c r="C167" s="11"/>
      <c r="D167" s="11">
        <f>IF(Avropsblankett!$B166&gt;0,Avropsblankett!$B166*B167,0)</f>
        <v>0</v>
      </c>
      <c r="E167" s="11"/>
      <c r="F167" s="11"/>
      <c r="G167" s="11"/>
      <c r="H167" s="11"/>
      <c r="I167" s="11"/>
      <c r="J167" s="11"/>
      <c r="K167" s="11"/>
      <c r="L167" s="11"/>
      <c r="M167" s="11"/>
      <c r="N167" s="55">
        <v>950</v>
      </c>
      <c r="O167" s="11"/>
      <c r="P167" s="11">
        <f>IF(Avropsblankett!$B166&gt;0,Avropsblankett!$B166*N167,0)</f>
        <v>0</v>
      </c>
      <c r="Q167" s="11"/>
      <c r="R167" s="11"/>
      <c r="S167" s="11"/>
      <c r="T167" s="11"/>
      <c r="U167" s="11"/>
      <c r="V167" s="11"/>
      <c r="W167" s="11"/>
      <c r="X167" s="11"/>
      <c r="Y167" s="11"/>
      <c r="Z167" s="55">
        <v>1450</v>
      </c>
      <c r="AA167" s="11"/>
      <c r="AB167" s="11">
        <f>IF(Avropsblankett!$B166&gt;0,Avropsblankett!$B166*Z167,0)</f>
        <v>0</v>
      </c>
      <c r="AC167" s="11"/>
      <c r="AD167" s="11"/>
      <c r="AE167" s="11"/>
      <c r="AF167" s="11"/>
      <c r="AG167" s="11"/>
      <c r="AH167" s="11"/>
      <c r="AI167" s="11"/>
      <c r="AJ167" s="11"/>
      <c r="AL167" s="55">
        <v>995</v>
      </c>
      <c r="AM167" s="11"/>
      <c r="AN167" s="11">
        <f>IF(Avropsblankett!$B166&gt;0,Avropsblankett!$B166*AL167,0)</f>
        <v>0</v>
      </c>
      <c r="AO167" s="11"/>
      <c r="AP167" s="11"/>
      <c r="AQ167" s="11"/>
      <c r="AR167" s="11"/>
      <c r="AS167" s="11"/>
      <c r="AT167" s="11"/>
      <c r="AU167" s="11"/>
      <c r="AV167" s="11"/>
      <c r="AW167" s="3"/>
      <c r="AX167" s="55">
        <v>960</v>
      </c>
      <c r="AY167" s="11"/>
      <c r="AZ167" s="11">
        <f>IF(Avropsblankett!$B166&gt;0,Avropsblankett!$B166*AX167,0)</f>
        <v>0</v>
      </c>
      <c r="BA167" s="11"/>
      <c r="BB167" s="11"/>
      <c r="BC167" s="11"/>
      <c r="BD167" s="11"/>
      <c r="BE167" s="11"/>
      <c r="BF167" s="11"/>
      <c r="BG167" s="11"/>
      <c r="BH167" s="11"/>
      <c r="BJ167" s="55">
        <v>900</v>
      </c>
      <c r="BK167" s="11"/>
      <c r="BL167" s="11">
        <f>IF(Avropsblankett!$B166&gt;0,Avropsblankett!$B166*BJ167,0)</f>
        <v>0</v>
      </c>
      <c r="BM167" s="11"/>
      <c r="BN167" s="11"/>
      <c r="BO167" s="11"/>
      <c r="BP167" s="11"/>
      <c r="BQ167" s="11"/>
      <c r="BR167" s="11"/>
      <c r="BS167" s="11"/>
      <c r="BT167" s="11"/>
      <c r="BV167" s="55">
        <v>600</v>
      </c>
      <c r="BW167" s="11"/>
      <c r="BX167" s="11">
        <f>IF(Avropsblankett!$B166&gt;0,Avropsblankett!$B166*BV167,0)</f>
        <v>0</v>
      </c>
      <c r="BY167" s="11"/>
      <c r="BZ167" s="11"/>
      <c r="CA167" s="11"/>
      <c r="CB167" s="11"/>
      <c r="CC167" s="11"/>
      <c r="CD167" s="11"/>
      <c r="CE167" s="11"/>
      <c r="CF167" s="11"/>
      <c r="CJ167" s="16" t="str">
        <f>IF(Avropsblankett!B166&gt;0,IF($Z$202=$B$184,D167,IF($Z$202=$C$184,P167,IF($Z$202=$D$184,AB167,IF($Z$202=$E$184,AN167,IF($Z$202=$F$184,AZ167,IF($Z$202=$G$184,BL167,IF($Z$202=$H$184,BX167))))))),"")</f>
        <v/>
      </c>
    </row>
    <row r="168" spans="1:88" x14ac:dyDescent="0.35">
      <c r="A168" s="93" t="s">
        <v>139</v>
      </c>
      <c r="B168" s="55">
        <v>1150</v>
      </c>
      <c r="C168" s="11"/>
      <c r="D168" s="11">
        <f>IF(Avropsblankett!$B167&gt;0,Avropsblankett!$B167*B168,0)</f>
        <v>0</v>
      </c>
      <c r="E168" s="11"/>
      <c r="F168" s="11"/>
      <c r="G168" s="11"/>
      <c r="H168" s="11"/>
      <c r="I168" s="11"/>
      <c r="J168" s="11"/>
      <c r="K168" s="11"/>
      <c r="L168" s="11"/>
      <c r="M168" s="11"/>
      <c r="N168" s="55">
        <v>950</v>
      </c>
      <c r="O168" s="11"/>
      <c r="P168" s="11">
        <f>IF(Avropsblankett!$B167&gt;0,Avropsblankett!$B167*N168,0)</f>
        <v>0</v>
      </c>
      <c r="Q168" s="11"/>
      <c r="R168" s="11"/>
      <c r="S168" s="11"/>
      <c r="T168" s="11"/>
      <c r="U168" s="11"/>
      <c r="V168" s="11"/>
      <c r="W168" s="11"/>
      <c r="X168" s="11"/>
      <c r="Y168" s="11"/>
      <c r="Z168" s="55">
        <v>1450</v>
      </c>
      <c r="AA168" s="11"/>
      <c r="AB168" s="11">
        <f>IF(Avropsblankett!$B167&gt;0,Avropsblankett!$B167*Z168,0)</f>
        <v>0</v>
      </c>
      <c r="AC168" s="11"/>
      <c r="AD168" s="11"/>
      <c r="AE168" s="11"/>
      <c r="AF168" s="11"/>
      <c r="AG168" s="11"/>
      <c r="AH168" s="11"/>
      <c r="AI168" s="11"/>
      <c r="AJ168" s="11"/>
      <c r="AL168" s="55">
        <v>995</v>
      </c>
      <c r="AM168" s="11"/>
      <c r="AN168" s="11">
        <f>IF(Avropsblankett!$B167&gt;0,Avropsblankett!$B167*AL168,0)</f>
        <v>0</v>
      </c>
      <c r="AO168" s="11"/>
      <c r="AP168" s="11"/>
      <c r="AQ168" s="11"/>
      <c r="AR168" s="11"/>
      <c r="AS168" s="11"/>
      <c r="AT168" s="11"/>
      <c r="AU168" s="11"/>
      <c r="AV168" s="11"/>
      <c r="AW168" s="3"/>
      <c r="AX168" s="55">
        <v>960</v>
      </c>
      <c r="AY168" s="11"/>
      <c r="AZ168" s="11">
        <f>IF(Avropsblankett!$B167&gt;0,Avropsblankett!$B167*AX168,0)</f>
        <v>0</v>
      </c>
      <c r="BA168" s="11"/>
      <c r="BB168" s="11"/>
      <c r="BC168" s="11"/>
      <c r="BD168" s="11"/>
      <c r="BE168" s="11"/>
      <c r="BF168" s="11"/>
      <c r="BG168" s="11"/>
      <c r="BH168" s="11"/>
      <c r="BJ168" s="55">
        <v>900</v>
      </c>
      <c r="BK168" s="11"/>
      <c r="BL168" s="11">
        <f>IF(Avropsblankett!$B167&gt;0,Avropsblankett!$B167*BJ168,0)</f>
        <v>0</v>
      </c>
      <c r="BM168" s="11"/>
      <c r="BN168" s="11"/>
      <c r="BO168" s="11"/>
      <c r="BP168" s="11"/>
      <c r="BQ168" s="11"/>
      <c r="BR168" s="11"/>
      <c r="BS168" s="11"/>
      <c r="BT168" s="11"/>
      <c r="BV168" s="55">
        <v>600</v>
      </c>
      <c r="BW168" s="11"/>
      <c r="BX168" s="11">
        <f>IF(Avropsblankett!$B167&gt;0,Avropsblankett!$B167*BV168,0)</f>
        <v>0</v>
      </c>
      <c r="BY168" s="11"/>
      <c r="BZ168" s="11"/>
      <c r="CA168" s="11"/>
      <c r="CB168" s="11"/>
      <c r="CC168" s="11"/>
      <c r="CD168" s="11"/>
      <c r="CE168" s="11"/>
      <c r="CF168" s="11"/>
      <c r="CJ168" s="16" t="str">
        <f>IF(Avropsblankett!B167&gt;0,IF($Z$202=$B$184,D168,IF($Z$202=$C$184,P168,IF($Z$202=$D$184,AB168,IF($Z$202=$E$184,AN168,IF($Z$202=$F$184,AZ168,IF($Z$202=$G$184,BL168,IF($Z$202=$H$184,BX168))))))),"")</f>
        <v/>
      </c>
    </row>
    <row r="169" spans="1:88" x14ac:dyDescent="0.35">
      <c r="A169" s="93" t="s">
        <v>140</v>
      </c>
      <c r="B169" s="55">
        <v>950</v>
      </c>
      <c r="C169" s="11"/>
      <c r="D169" s="11">
        <f>IF(Avropsblankett!$B168&gt;0,Avropsblankett!$B168*B169,0)</f>
        <v>0</v>
      </c>
      <c r="E169" s="11"/>
      <c r="F169" s="11"/>
      <c r="G169" s="11"/>
      <c r="H169" s="11"/>
      <c r="I169" s="11"/>
      <c r="J169" s="11"/>
      <c r="K169" s="11"/>
      <c r="L169" s="11"/>
      <c r="M169" s="11"/>
      <c r="N169" s="55">
        <v>1200</v>
      </c>
      <c r="O169" s="11"/>
      <c r="P169" s="11">
        <f>IF(Avropsblankett!$B168&gt;0,Avropsblankett!$B168*N169,0)</f>
        <v>0</v>
      </c>
      <c r="Q169" s="11"/>
      <c r="R169" s="11"/>
      <c r="S169" s="11"/>
      <c r="T169" s="11"/>
      <c r="U169" s="11"/>
      <c r="V169" s="11"/>
      <c r="W169" s="11"/>
      <c r="X169" s="11"/>
      <c r="Y169" s="11"/>
      <c r="Z169" s="55">
        <v>1050</v>
      </c>
      <c r="AA169" s="11"/>
      <c r="AB169" s="11">
        <f>IF(Avropsblankett!$B168&gt;0,Avropsblankett!$B168*Z169,0)</f>
        <v>0</v>
      </c>
      <c r="AC169" s="11"/>
      <c r="AD169" s="11"/>
      <c r="AE169" s="11"/>
      <c r="AF169" s="11"/>
      <c r="AG169" s="11"/>
      <c r="AH169" s="11"/>
      <c r="AI169" s="11"/>
      <c r="AJ169" s="11"/>
      <c r="AL169" s="55">
        <v>1695</v>
      </c>
      <c r="AM169" s="11"/>
      <c r="AN169" s="11">
        <f>IF(Avropsblankett!$B168&gt;0,Avropsblankett!$B168*AL169,0)</f>
        <v>0</v>
      </c>
      <c r="AO169" s="11"/>
      <c r="AP169" s="11"/>
      <c r="AQ169" s="11"/>
      <c r="AR169" s="11"/>
      <c r="AS169" s="11"/>
      <c r="AT169" s="11"/>
      <c r="AU169" s="11"/>
      <c r="AV169" s="11"/>
      <c r="AW169" s="3"/>
      <c r="AX169" s="55">
        <v>744</v>
      </c>
      <c r="AY169" s="11"/>
      <c r="AZ169" s="11">
        <f>IF(Avropsblankett!$B168&gt;0,Avropsblankett!$B168*AX169,0)</f>
        <v>0</v>
      </c>
      <c r="BA169" s="11"/>
      <c r="BB169" s="11"/>
      <c r="BC169" s="11"/>
      <c r="BD169" s="11"/>
      <c r="BE169" s="11"/>
      <c r="BF169" s="11"/>
      <c r="BG169" s="11"/>
      <c r="BH169" s="11"/>
      <c r="BJ169" s="55">
        <v>900</v>
      </c>
      <c r="BK169" s="11"/>
      <c r="BL169" s="11">
        <f>IF(Avropsblankett!$B168&gt;0,Avropsblankett!$B168*BJ169,0)</f>
        <v>0</v>
      </c>
      <c r="BM169" s="11"/>
      <c r="BN169" s="11"/>
      <c r="BO169" s="11"/>
      <c r="BP169" s="11"/>
      <c r="BQ169" s="11"/>
      <c r="BR169" s="11"/>
      <c r="BS169" s="11"/>
      <c r="BT169" s="11"/>
      <c r="BV169" s="55">
        <v>495</v>
      </c>
      <c r="BW169" s="11"/>
      <c r="BX169" s="11">
        <f>IF(Avropsblankett!$B168&gt;0,Avropsblankett!$B168*BV169,0)</f>
        <v>0</v>
      </c>
      <c r="BY169" s="11"/>
      <c r="BZ169" s="11"/>
      <c r="CA169" s="11"/>
      <c r="CB169" s="11"/>
      <c r="CC169" s="11"/>
      <c r="CD169" s="11"/>
      <c r="CE169" s="11"/>
      <c r="CF169" s="11"/>
      <c r="CJ169" s="16" t="str">
        <f>IF(Avropsblankett!B168&gt;0,IF($Z$202=$B$184,D169,IF($Z$202=$C$184,P169,IF($Z$202=$D$184,AB169,IF($Z$202=$E$184,AN169,IF($Z$202=$F$184,AZ169,IF($Z$202=$G$184,BL169,IF($Z$202=$H$184,BX169))))))),"")</f>
        <v/>
      </c>
    </row>
    <row r="170" spans="1:88"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L170" s="11"/>
      <c r="AM170" s="11"/>
      <c r="AN170" s="11"/>
      <c r="AO170" s="11"/>
      <c r="AP170" s="11"/>
      <c r="AQ170" s="11"/>
      <c r="AR170" s="11"/>
      <c r="AS170" s="11"/>
      <c r="AT170" s="11"/>
      <c r="AU170" s="11"/>
      <c r="AV170" s="11"/>
      <c r="AW170" s="3"/>
      <c r="AX170" s="11"/>
      <c r="AY170" s="11"/>
      <c r="AZ170" s="11"/>
      <c r="BA170" s="11"/>
      <c r="BB170" s="11"/>
      <c r="BC170" s="11"/>
      <c r="BD170" s="11"/>
      <c r="BE170" s="11"/>
      <c r="BF170" s="11"/>
      <c r="BG170" s="11"/>
      <c r="BH170" s="11"/>
      <c r="BJ170" s="11"/>
      <c r="BK170" s="11"/>
      <c r="BL170" s="11"/>
      <c r="BM170" s="11"/>
      <c r="BN170" s="11"/>
      <c r="BO170" s="11"/>
      <c r="BP170" s="11"/>
      <c r="BQ170" s="11"/>
      <c r="BR170" s="11"/>
      <c r="BS170" s="11"/>
      <c r="BT170" s="11"/>
      <c r="BV170" s="11"/>
      <c r="BW170" s="11"/>
      <c r="BX170" s="11"/>
      <c r="BY170" s="11"/>
      <c r="BZ170" s="11"/>
      <c r="CA170" s="11"/>
      <c r="CB170" s="11"/>
      <c r="CC170" s="11"/>
      <c r="CD170" s="11"/>
      <c r="CE170" s="11"/>
      <c r="CF170" s="11"/>
    </row>
    <row r="171" spans="1:88" x14ac:dyDescent="0.35">
      <c r="A171" s="28" t="s">
        <v>141</v>
      </c>
      <c r="B171" s="7">
        <f>SUM(D163:D169)</f>
        <v>0</v>
      </c>
      <c r="C171" s="90"/>
      <c r="D171" s="11"/>
      <c r="E171" s="11"/>
      <c r="F171" s="11"/>
      <c r="G171" s="11"/>
      <c r="H171" s="11"/>
      <c r="I171" s="11"/>
      <c r="J171" s="11"/>
      <c r="K171" s="11"/>
      <c r="L171" s="11"/>
      <c r="M171" s="11"/>
      <c r="N171" s="7">
        <f>SUM(P163:P169)</f>
        <v>0</v>
      </c>
      <c r="O171" s="90"/>
      <c r="P171" s="11"/>
      <c r="Q171" s="11"/>
      <c r="R171" s="11"/>
      <c r="S171" s="11"/>
      <c r="T171" s="11"/>
      <c r="U171" s="11"/>
      <c r="V171" s="11"/>
      <c r="W171" s="11"/>
      <c r="X171" s="11"/>
      <c r="Y171" s="11"/>
      <c r="Z171" s="7">
        <f>SUM(AB163:AB169)</f>
        <v>0</v>
      </c>
      <c r="AA171" s="90"/>
      <c r="AB171" s="11"/>
      <c r="AC171" s="11"/>
      <c r="AD171" s="11"/>
      <c r="AE171" s="11"/>
      <c r="AF171" s="11"/>
      <c r="AG171" s="11"/>
      <c r="AH171" s="11"/>
      <c r="AI171" s="11"/>
      <c r="AJ171" s="11"/>
      <c r="AL171" s="7">
        <f>SUM(AN163:AN169)</f>
        <v>0</v>
      </c>
      <c r="AM171" s="90"/>
      <c r="AN171" s="11"/>
      <c r="AO171" s="11"/>
      <c r="AP171" s="11"/>
      <c r="AQ171" s="11"/>
      <c r="AR171" s="11"/>
      <c r="AS171" s="11"/>
      <c r="AT171" s="11"/>
      <c r="AU171" s="11"/>
      <c r="AV171" s="11"/>
      <c r="AW171" s="3"/>
      <c r="AX171" s="7">
        <f>SUM(AZ163:AZ169)</f>
        <v>0</v>
      </c>
      <c r="AY171" s="90"/>
      <c r="AZ171" s="11"/>
      <c r="BA171" s="11"/>
      <c r="BB171" s="11"/>
      <c r="BC171" s="11"/>
      <c r="BD171" s="11"/>
      <c r="BE171" s="11"/>
      <c r="BF171" s="11"/>
      <c r="BG171" s="11"/>
      <c r="BH171" s="11"/>
      <c r="BJ171" s="7">
        <f>SUM(BL163:BL169)</f>
        <v>0</v>
      </c>
      <c r="BK171" s="90"/>
      <c r="BL171" s="11"/>
      <c r="BM171" s="11"/>
      <c r="BN171" s="11"/>
      <c r="BO171" s="11"/>
      <c r="BP171" s="11"/>
      <c r="BQ171" s="11"/>
      <c r="BR171" s="11"/>
      <c r="BS171" s="11"/>
      <c r="BT171" s="11"/>
      <c r="BV171" s="7">
        <f>SUM(BX163:BX169)</f>
        <v>0</v>
      </c>
      <c r="BW171" s="90"/>
      <c r="BX171" s="11"/>
      <c r="BY171" s="11"/>
      <c r="BZ171" s="11"/>
      <c r="CA171" s="11"/>
      <c r="CB171" s="11"/>
      <c r="CC171" s="11"/>
      <c r="CD171" s="11"/>
      <c r="CE171" s="11"/>
      <c r="CF171" s="11"/>
    </row>
    <row r="172" spans="1:88" x14ac:dyDescent="0.35">
      <c r="A172" s="9"/>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3"/>
      <c r="AX172" s="11"/>
      <c r="AY172" s="11"/>
      <c r="AZ172" s="11"/>
      <c r="BA172" s="11"/>
      <c r="BB172" s="11"/>
      <c r="BC172" s="11"/>
      <c r="BD172" s="11"/>
      <c r="BE172" s="11"/>
      <c r="BF172" s="11"/>
      <c r="BG172" s="11"/>
      <c r="BH172" s="11"/>
      <c r="BJ172" s="11"/>
      <c r="BK172" s="11"/>
      <c r="BL172" s="11"/>
      <c r="BM172" s="11"/>
      <c r="BN172" s="11"/>
      <c r="BO172" s="11"/>
      <c r="BP172" s="11"/>
      <c r="BQ172" s="11"/>
      <c r="BR172" s="11"/>
      <c r="BS172" s="11"/>
      <c r="BT172" s="11"/>
      <c r="BV172" s="11"/>
      <c r="BW172" s="11"/>
      <c r="BX172" s="11"/>
      <c r="BY172" s="11"/>
      <c r="BZ172" s="11"/>
      <c r="CA172" s="11"/>
      <c r="CB172" s="11"/>
      <c r="CC172" s="11"/>
      <c r="CD172" s="11"/>
      <c r="CE172" s="11"/>
      <c r="CF172" s="11"/>
    </row>
    <row r="173" spans="1:88" x14ac:dyDescent="0.35">
      <c r="A173" s="9"/>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3"/>
      <c r="AX173" s="11"/>
      <c r="AY173" s="11"/>
      <c r="AZ173" s="11"/>
      <c r="BA173" s="11"/>
      <c r="BB173" s="11"/>
      <c r="BC173" s="11"/>
      <c r="BD173" s="11"/>
      <c r="BE173" s="11"/>
      <c r="BF173" s="11"/>
      <c r="BG173" s="11"/>
      <c r="BH173" s="11"/>
      <c r="BJ173" s="11"/>
      <c r="BK173" s="11"/>
      <c r="BL173" s="11"/>
      <c r="BM173" s="11"/>
      <c r="BN173" s="11"/>
      <c r="BO173" s="11"/>
      <c r="BP173" s="11"/>
      <c r="BQ173" s="11"/>
      <c r="BR173" s="11"/>
      <c r="BS173" s="11"/>
      <c r="BT173" s="11"/>
      <c r="BV173" s="11"/>
      <c r="BW173" s="11"/>
      <c r="BX173" s="11"/>
      <c r="BY173" s="11"/>
      <c r="BZ173" s="11"/>
      <c r="CA173" s="11"/>
      <c r="CB173" s="11"/>
      <c r="CC173" s="11"/>
      <c r="CD173" s="11"/>
      <c r="CE173" s="11"/>
      <c r="CF173" s="11"/>
    </row>
    <row r="174" spans="1:88" x14ac:dyDescent="0.35">
      <c r="A174" s="9"/>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3"/>
      <c r="AM174" s="3"/>
      <c r="AN174" s="3"/>
      <c r="AO174" s="3"/>
      <c r="AP174" s="3"/>
      <c r="AQ174" s="3"/>
      <c r="AR174" s="3"/>
      <c r="AS174" s="3"/>
      <c r="AT174" s="3"/>
      <c r="AU174" s="3"/>
      <c r="AV174" s="3"/>
      <c r="AW174" s="3"/>
    </row>
    <row r="175" spans="1:88" x14ac:dyDescent="0.35">
      <c r="A175" s="9"/>
      <c r="B175" s="11" t="str">
        <f>B1</f>
        <v>Advania Sverige AB</v>
      </c>
      <c r="C175" s="11" t="str">
        <f>N1</f>
        <v>Atea Sverige AB</v>
      </c>
      <c r="D175" s="11" t="str">
        <f>Z1</f>
        <v>AudicomPendax AB</v>
      </c>
      <c r="E175" s="11" t="str">
        <f>AL1</f>
        <v>AVS i Sverige AB</v>
      </c>
      <c r="F175" s="11" t="str">
        <f>AX1</f>
        <v>Dustin Sverige AB</v>
      </c>
      <c r="G175" s="11" t="str">
        <f>BJ1</f>
        <v>FORTÉ Sweden AB</v>
      </c>
      <c r="H175" s="11" t="str">
        <f>BV1</f>
        <v>Logic IT i Stockholm AB</v>
      </c>
      <c r="I175" s="11"/>
      <c r="J175" s="11"/>
      <c r="K175" s="11"/>
      <c r="L175" s="11"/>
      <c r="M175" s="11"/>
      <c r="N175" s="11"/>
      <c r="O175" s="11"/>
      <c r="AL175" s="3"/>
      <c r="AM175" s="3"/>
      <c r="AN175" s="3"/>
      <c r="AO175" s="3"/>
      <c r="AP175" s="3"/>
      <c r="AQ175" s="3"/>
      <c r="AR175" s="3"/>
      <c r="AS175" s="3"/>
      <c r="AT175" s="3"/>
      <c r="AU175" s="3"/>
      <c r="AV175" s="3"/>
      <c r="AW175" s="3"/>
    </row>
    <row r="176" spans="1:88" x14ac:dyDescent="0.35">
      <c r="A176" s="9"/>
      <c r="B176" s="11">
        <f>SUM(B20,B35,B48,B57,B68,B77,B86,B95,B104,B113,B122,B131,B140,B152,B159,B171)</f>
        <v>0</v>
      </c>
      <c r="C176" s="11">
        <f>N176</f>
        <v>0</v>
      </c>
      <c r="D176" s="11">
        <f>Z176</f>
        <v>0</v>
      </c>
      <c r="E176" s="11">
        <f>AL176</f>
        <v>0</v>
      </c>
      <c r="F176" s="11">
        <f>AX176</f>
        <v>0</v>
      </c>
      <c r="G176" s="11">
        <f>BJ176</f>
        <v>0</v>
      </c>
      <c r="H176" s="11">
        <f>BV176</f>
        <v>0</v>
      </c>
      <c r="I176" s="11"/>
      <c r="J176" s="11">
        <f>SUM(B176:H176)</f>
        <v>0</v>
      </c>
      <c r="K176" s="11"/>
      <c r="L176" s="11"/>
      <c r="M176" s="11"/>
      <c r="N176" s="11">
        <f>SUM(N20,N35,N48,N57,N68,N77,N86,N95,N104,N113,N122,N131,N140,N152,N159,N171)</f>
        <v>0</v>
      </c>
      <c r="Z176" s="11">
        <f>SUM(Z20,Z35,Z48,Z57,Z68,Z77,Z86,Z95,Z104,Z113,Z122,Z131,Z140,Z152,Z159,Z171)</f>
        <v>0</v>
      </c>
      <c r="AL176" s="11">
        <f>SUM(AL20,AL35,AL48,AL57,AL68,AL77,AL86,AL95,AL104,AL113,AL122,AL131,AL140,AL152,AL159,AL171)</f>
        <v>0</v>
      </c>
      <c r="AM176" s="3"/>
      <c r="AN176" s="3"/>
      <c r="AO176" s="3"/>
      <c r="AP176" s="3"/>
      <c r="AQ176" s="3"/>
      <c r="AR176" s="3"/>
      <c r="AS176" s="3"/>
      <c r="AT176" s="3"/>
      <c r="AU176" s="3"/>
      <c r="AV176" s="3"/>
      <c r="AW176" s="3"/>
      <c r="AX176" s="11">
        <f>SUM(AX20,AX35,AX48,AX57,AX68,AX77,AX86,AX95,AX104,AX113,AX122,AX131,AX140,AX152,AX159,AX171)</f>
        <v>0</v>
      </c>
      <c r="BJ176" s="11">
        <f>SUM(BJ20,BJ35,BJ48,BJ57,BJ68,BJ77,BJ86,BJ95,BJ104,BJ113,BJ122,BJ131,BJ140,BJ152,BJ159,BJ171)</f>
        <v>0</v>
      </c>
      <c r="BV176" s="11">
        <f>SUM(BV20,BV35,BV48,BV57,BV68,BV77,BV86,BV95,BV104,BV113,BV122,BV131,BV140,BV152,BV159,BV171)</f>
        <v>0</v>
      </c>
      <c r="CH176" s="3" t="s">
        <v>158</v>
      </c>
      <c r="CJ176" s="16">
        <f>SUM(CJ16:CJ169)</f>
        <v>0</v>
      </c>
    </row>
    <row r="177" spans="1:84" x14ac:dyDescent="0.35">
      <c r="A177" s="9"/>
      <c r="B177" s="11"/>
      <c r="C177" s="11"/>
      <c r="D177" s="11"/>
      <c r="I177" s="11"/>
      <c r="J177" s="11"/>
      <c r="K177" s="11"/>
      <c r="L177" s="11"/>
      <c r="M177" s="11"/>
      <c r="N177" s="11"/>
      <c r="AL177" s="3"/>
      <c r="AM177" s="3"/>
      <c r="AN177" s="3"/>
      <c r="AO177" s="3"/>
      <c r="AP177" s="3"/>
      <c r="AQ177" s="3"/>
      <c r="AR177" s="3"/>
      <c r="AS177" s="3"/>
      <c r="AT177" s="3"/>
      <c r="AU177" s="3"/>
      <c r="AV177" s="3"/>
      <c r="AW177" s="3"/>
    </row>
    <row r="178" spans="1:84" x14ac:dyDescent="0.35">
      <c r="A178" s="9"/>
      <c r="B178" s="11"/>
      <c r="C178" s="11"/>
      <c r="D178" s="11"/>
      <c r="I178" s="11"/>
      <c r="J178" s="11"/>
      <c r="K178" s="11"/>
      <c r="L178" s="11"/>
      <c r="M178" s="11"/>
      <c r="N178" s="11"/>
      <c r="AL178" s="3"/>
      <c r="AM178" s="3"/>
      <c r="AN178" s="3"/>
      <c r="AO178" s="3"/>
      <c r="AP178" s="3"/>
      <c r="AQ178" s="3"/>
      <c r="AR178" s="3"/>
      <c r="AS178" s="3"/>
      <c r="AT178" s="3"/>
      <c r="AU178" s="3"/>
      <c r="AV178" s="3"/>
      <c r="AW178" s="3"/>
    </row>
    <row r="179" spans="1:84" x14ac:dyDescent="0.35">
      <c r="A179" s="9" t="s">
        <v>0</v>
      </c>
      <c r="B179" s="3">
        <f t="shared" ref="B179:H179" si="0">_xlfn.RANK.EQ(B176,$B$176:$H$176,2)</f>
        <v>1</v>
      </c>
      <c r="C179" s="3">
        <f t="shared" si="0"/>
        <v>1</v>
      </c>
      <c r="D179" s="3">
        <f t="shared" si="0"/>
        <v>1</v>
      </c>
      <c r="E179" s="3">
        <f t="shared" si="0"/>
        <v>1</v>
      </c>
      <c r="F179" s="3">
        <f t="shared" si="0"/>
        <v>1</v>
      </c>
      <c r="G179" s="3">
        <f t="shared" si="0"/>
        <v>1</v>
      </c>
      <c r="H179" s="3">
        <f t="shared" si="0"/>
        <v>1</v>
      </c>
      <c r="AL179" s="3"/>
      <c r="AM179" s="3"/>
      <c r="AN179" s="3"/>
      <c r="AO179" s="3"/>
      <c r="AP179" s="3"/>
      <c r="AQ179" s="3"/>
      <c r="AR179" s="3"/>
      <c r="AS179" s="3"/>
      <c r="AT179" s="3"/>
      <c r="AU179" s="3"/>
      <c r="AV179" s="3"/>
      <c r="AW179" s="3"/>
    </row>
    <row r="180" spans="1:84" x14ac:dyDescent="0.35">
      <c r="A180" s="9"/>
      <c r="B180" s="3">
        <f>SUM(B179+0.01)</f>
        <v>1.01</v>
      </c>
      <c r="C180" s="3">
        <f>SUM(C179+0.04)</f>
        <v>1.04</v>
      </c>
      <c r="D180" s="3">
        <f>SUM(D179+0.05)</f>
        <v>1.05</v>
      </c>
      <c r="E180" s="3">
        <f>SUM(E179+0.06)</f>
        <v>1.06</v>
      </c>
      <c r="F180" s="3">
        <f>SUM(F179+0.03)</f>
        <v>1.03</v>
      </c>
      <c r="G180" s="3">
        <f>SUM(G179+0.07)</f>
        <v>1.07</v>
      </c>
      <c r="H180" s="3">
        <f>SUM(H179+0.02)</f>
        <v>1.02</v>
      </c>
      <c r="AL180" s="3"/>
      <c r="AM180" s="3"/>
      <c r="AN180" s="3"/>
      <c r="AO180" s="3"/>
      <c r="AP180" s="3"/>
      <c r="AQ180" s="3"/>
      <c r="AR180" s="3"/>
      <c r="AS180" s="3"/>
      <c r="AT180" s="3"/>
      <c r="AU180" s="3"/>
      <c r="AV180" s="3"/>
      <c r="AW180" s="3"/>
    </row>
    <row r="181" spans="1:84" x14ac:dyDescent="0.35">
      <c r="A181" s="9"/>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3"/>
      <c r="AM181" s="3"/>
      <c r="AN181" s="3"/>
      <c r="AO181" s="3"/>
      <c r="AP181" s="3"/>
      <c r="AQ181" s="3"/>
      <c r="AR181" s="3"/>
      <c r="AS181" s="3"/>
      <c r="AT181" s="3"/>
      <c r="AU181" s="3"/>
      <c r="AV181" s="3"/>
      <c r="AW181" s="3"/>
    </row>
    <row r="182" spans="1:84" x14ac:dyDescent="0.35">
      <c r="A182" s="9"/>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3"/>
      <c r="AM182" s="3"/>
      <c r="AN182" s="3"/>
      <c r="AO182" s="3"/>
      <c r="AP182" s="3"/>
      <c r="AQ182" s="3"/>
      <c r="AR182" s="3"/>
      <c r="AS182" s="3"/>
      <c r="AT182" s="3"/>
      <c r="AU182" s="3"/>
      <c r="AV182" s="3"/>
      <c r="AW182" s="3"/>
    </row>
    <row r="183" spans="1:84" x14ac:dyDescent="0.35">
      <c r="A183" s="9"/>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3"/>
      <c r="AM183" s="3"/>
      <c r="AN183" s="3"/>
      <c r="AO183" s="3"/>
      <c r="AP183" s="3"/>
      <c r="AQ183" s="3"/>
      <c r="AR183" s="3"/>
      <c r="AS183" s="3"/>
      <c r="AT183" s="3"/>
      <c r="AU183" s="3"/>
      <c r="AV183" s="3"/>
      <c r="AW183" s="3"/>
    </row>
    <row r="184" spans="1:84" x14ac:dyDescent="0.35">
      <c r="A184" s="5" t="s">
        <v>0</v>
      </c>
      <c r="B184" s="30">
        <f>_xlfn.RANK.EQ(B180,$B$180:$H$180,2)</f>
        <v>1</v>
      </c>
      <c r="C184" s="30">
        <f t="shared" ref="C184:H184" si="1">_xlfn.RANK.EQ(C180,$B$180:$H$180,2)</f>
        <v>4</v>
      </c>
      <c r="D184" s="30">
        <f t="shared" si="1"/>
        <v>5</v>
      </c>
      <c r="E184" s="30">
        <f t="shared" si="1"/>
        <v>6</v>
      </c>
      <c r="F184" s="30">
        <f t="shared" si="1"/>
        <v>3</v>
      </c>
      <c r="G184" s="30">
        <f t="shared" si="1"/>
        <v>7</v>
      </c>
      <c r="H184" s="30">
        <f t="shared" si="1"/>
        <v>2</v>
      </c>
      <c r="I184" s="30"/>
      <c r="J184" s="30"/>
      <c r="K184" s="30"/>
      <c r="L184" s="30"/>
      <c r="M184" s="30"/>
      <c r="N184" s="30">
        <f>_xlfn.RANK.EQ(C180,$B$180:$N$180,2)</f>
        <v>4</v>
      </c>
      <c r="O184" s="30"/>
      <c r="P184" s="30"/>
      <c r="Q184" s="30"/>
      <c r="R184" s="30"/>
      <c r="S184" s="30"/>
      <c r="T184" s="30"/>
      <c r="U184" s="30"/>
      <c r="V184" s="30"/>
      <c r="W184" s="30"/>
      <c r="X184" s="30"/>
      <c r="Y184" s="30"/>
      <c r="Z184" s="30">
        <f>_xlfn.RANK.EQ(D180,$B$180:$N$180,2)</f>
        <v>5</v>
      </c>
      <c r="AA184" s="30"/>
      <c r="AB184" s="30"/>
      <c r="AC184" s="30"/>
      <c r="AD184" s="30"/>
      <c r="AE184" s="30"/>
      <c r="AF184" s="30"/>
      <c r="AG184" s="30"/>
      <c r="AH184" s="30"/>
      <c r="AI184" s="30"/>
      <c r="AJ184" s="30"/>
      <c r="AK184" s="30"/>
      <c r="AL184" s="30">
        <f>_xlfn.RANK.EQ(E180,$B$180:$N$180,2)</f>
        <v>6</v>
      </c>
      <c r="AM184" s="30"/>
      <c r="AN184" s="30"/>
      <c r="AO184" s="30"/>
      <c r="AP184" s="30"/>
      <c r="AQ184" s="30"/>
      <c r="AR184" s="30"/>
      <c r="AS184" s="30"/>
      <c r="AT184" s="30"/>
      <c r="AU184" s="30"/>
      <c r="AV184" s="30"/>
      <c r="AW184" s="30"/>
      <c r="AX184" s="30">
        <f>_xlfn.RANK.EQ(F180,$B$180:$N$180,2)</f>
        <v>3</v>
      </c>
      <c r="AY184" s="30"/>
      <c r="AZ184" s="30"/>
      <c r="BA184" s="30"/>
      <c r="BB184" s="30"/>
      <c r="BC184" s="30"/>
      <c r="BD184" s="30"/>
      <c r="BE184" s="30"/>
      <c r="BF184" s="30"/>
      <c r="BG184" s="30"/>
      <c r="BH184" s="30"/>
      <c r="BI184" s="30"/>
      <c r="BJ184" s="30">
        <f>_xlfn.RANK.EQ(G180,$B$180:$N$180,2)</f>
        <v>7</v>
      </c>
      <c r="BK184" s="30"/>
      <c r="BL184" s="30"/>
      <c r="BM184" s="30"/>
      <c r="BN184" s="30"/>
      <c r="BO184" s="30"/>
      <c r="BP184" s="30"/>
      <c r="BQ184" s="30"/>
      <c r="BR184" s="30"/>
      <c r="BS184" s="30"/>
      <c r="BT184" s="30"/>
      <c r="BU184" s="30"/>
      <c r="BV184" s="30">
        <f>_xlfn.RANK.EQ(H180,$B$180:$N$180,2)</f>
        <v>2</v>
      </c>
      <c r="BW184" s="95"/>
      <c r="BX184" s="95"/>
      <c r="BY184" s="95"/>
      <c r="BZ184" s="95"/>
      <c r="CA184" s="95"/>
      <c r="CB184" s="95"/>
      <c r="CC184" s="95"/>
      <c r="CD184" s="95"/>
      <c r="CE184" s="95"/>
      <c r="CF184" s="95"/>
    </row>
    <row r="185" spans="1:84" ht="14" thickBot="1" x14ac:dyDescent="0.4">
      <c r="A185" s="6"/>
      <c r="AL185" s="3"/>
      <c r="AM185" s="3"/>
      <c r="AN185" s="3"/>
      <c r="AO185" s="3"/>
      <c r="AP185" s="3"/>
      <c r="AQ185" s="3"/>
      <c r="AR185" s="3"/>
      <c r="AS185" s="3"/>
      <c r="AT185" s="3"/>
      <c r="AU185" s="3"/>
      <c r="AV185" s="3"/>
      <c r="AW185" s="3"/>
    </row>
    <row r="186" spans="1:84" ht="24.65" customHeight="1" x14ac:dyDescent="0.35">
      <c r="A186" s="23" t="s">
        <v>1</v>
      </c>
      <c r="B186" s="182" t="str">
        <f>IF(C206&gt;500000,"Avropet överstiger 500 000 kronor, använd förnyad konkurensutsättning för avrop",IF(CJ176=0,"Vinnande anbud",IF(Z202=1,B194,IF(Z202=2,B195,IF(Z202=3,B196,IF(Z202=4,B197,IF(Z202=5,B198,IF(Z202=6,B199,IF(Z202=7,B200,"")))))))))</f>
        <v>Vinnande anbud</v>
      </c>
      <c r="C186" s="183"/>
      <c r="D186" s="183"/>
      <c r="E186" s="183"/>
      <c r="F186" s="183"/>
      <c r="G186" s="183"/>
      <c r="H186" s="183"/>
      <c r="I186" s="183"/>
      <c r="J186" s="87"/>
      <c r="K186" s="87"/>
      <c r="L186" s="87"/>
      <c r="M186" s="87"/>
      <c r="N186" s="79"/>
      <c r="O186" s="79"/>
      <c r="P186" s="79"/>
      <c r="Q186" s="79"/>
      <c r="R186" s="79"/>
      <c r="S186" s="79"/>
      <c r="T186" s="79"/>
      <c r="U186" s="79"/>
      <c r="V186" s="79"/>
      <c r="W186" s="79"/>
      <c r="X186" s="79"/>
      <c r="Y186" s="98"/>
      <c r="Z186" s="80"/>
      <c r="AA186" s="81"/>
      <c r="AB186" s="81"/>
      <c r="AC186" s="81"/>
      <c r="AD186" s="81"/>
      <c r="AE186" s="81"/>
      <c r="AF186" s="81"/>
      <c r="AG186" s="81"/>
      <c r="AH186" s="81"/>
      <c r="AI186" s="81"/>
      <c r="AJ186" s="81"/>
      <c r="AK186" s="81"/>
      <c r="AL186" s="3"/>
      <c r="AM186" s="3"/>
      <c r="AN186" s="3"/>
      <c r="AO186" s="3"/>
      <c r="AP186" s="3"/>
      <c r="AQ186" s="3"/>
      <c r="AR186" s="3"/>
      <c r="AS186" s="3"/>
      <c r="AT186" s="3"/>
      <c r="AU186" s="3"/>
      <c r="AV186" s="3"/>
      <c r="AW186" s="3"/>
    </row>
    <row r="187" spans="1:84" ht="24.65" customHeight="1" x14ac:dyDescent="0.35">
      <c r="A187" s="23" t="s">
        <v>25</v>
      </c>
      <c r="B187" s="182" t="str">
        <f>IF(B186=B1,B2,IF(B186=N1,N2,IF(B186=Z1,Z2,IF(B186=AL1,AL2,IF(B186=AX1,AX2,IF(B186=BJ1,BJ2,IF(B186=BV1,BV2,"")))))))</f>
        <v/>
      </c>
      <c r="C187" s="183"/>
      <c r="D187" s="183"/>
      <c r="E187" s="183"/>
      <c r="F187" s="183"/>
      <c r="G187" s="183"/>
      <c r="H187" s="183"/>
      <c r="I187" s="183"/>
      <c r="J187" s="88"/>
      <c r="K187" s="88"/>
      <c r="L187" s="88"/>
      <c r="M187" s="88"/>
      <c r="N187" s="81"/>
      <c r="O187" s="81"/>
      <c r="P187" s="81"/>
      <c r="Q187" s="81"/>
      <c r="R187" s="81"/>
      <c r="S187" s="81"/>
      <c r="T187" s="81"/>
      <c r="U187" s="81"/>
      <c r="V187" s="81"/>
      <c r="W187" s="81"/>
      <c r="X187" s="81"/>
      <c r="Y187" s="99"/>
      <c r="Z187" s="82"/>
      <c r="AA187" s="81"/>
      <c r="AB187" s="81"/>
      <c r="AC187" s="81"/>
      <c r="AD187" s="81"/>
      <c r="AE187" s="81"/>
      <c r="AF187" s="81"/>
      <c r="AG187" s="81"/>
      <c r="AH187" s="81"/>
      <c r="AI187" s="81"/>
      <c r="AJ187" s="81"/>
      <c r="AK187" s="81"/>
      <c r="AL187" s="3"/>
      <c r="AM187" s="3"/>
      <c r="AN187" s="3"/>
      <c r="AO187" s="3"/>
      <c r="AP187" s="3"/>
      <c r="AQ187" s="3"/>
      <c r="AR187" s="3"/>
      <c r="AS187" s="3"/>
      <c r="AT187" s="3"/>
      <c r="AU187" s="3"/>
      <c r="AV187" s="3"/>
      <c r="AW187" s="3"/>
    </row>
    <row r="188" spans="1:84" ht="24.65" customHeight="1" x14ac:dyDescent="0.35">
      <c r="A188" s="23" t="s">
        <v>18</v>
      </c>
      <c r="B188" s="184" t="str">
        <f>IF(B186=B1,B3,IF(B186=N1,N3,IF(B186=Z1,Z3,IF(B186=AL1,AL3,IF(B186=AX1,AX3,IF(B186=BJ1,BJ3,IF(B186=BV1,BV3,"")))))))</f>
        <v/>
      </c>
      <c r="C188" s="137"/>
      <c r="D188" s="137"/>
      <c r="E188" s="137"/>
      <c r="F188" s="137"/>
      <c r="G188" s="137"/>
      <c r="H188" s="137"/>
      <c r="I188" s="138"/>
      <c r="J188" s="88"/>
      <c r="K188" s="88"/>
      <c r="L188" s="88"/>
      <c r="M188" s="88"/>
      <c r="N188" s="81"/>
      <c r="O188" s="81"/>
      <c r="P188" s="81"/>
      <c r="Q188" s="81"/>
      <c r="R188" s="81"/>
      <c r="S188" s="81"/>
      <c r="T188" s="81"/>
      <c r="U188" s="81"/>
      <c r="V188" s="81"/>
      <c r="W188" s="81"/>
      <c r="X188" s="81"/>
      <c r="Y188" s="99"/>
      <c r="Z188" s="82"/>
      <c r="AA188" s="81"/>
      <c r="AB188" s="81"/>
      <c r="AC188" s="81"/>
      <c r="AD188" s="81"/>
      <c r="AE188" s="81"/>
      <c r="AF188" s="81"/>
      <c r="AG188" s="81"/>
      <c r="AH188" s="81"/>
      <c r="AI188" s="81"/>
      <c r="AJ188" s="81"/>
      <c r="AK188" s="81"/>
      <c r="AL188" s="3"/>
      <c r="AM188" s="3"/>
      <c r="AN188" s="3"/>
      <c r="AO188" s="3"/>
      <c r="AP188" s="3"/>
      <c r="AQ188" s="3"/>
      <c r="AR188" s="3"/>
      <c r="AS188" s="3"/>
      <c r="AT188" s="3"/>
      <c r="AU188" s="3"/>
      <c r="AV188" s="3"/>
      <c r="AW188" s="3"/>
    </row>
    <row r="189" spans="1:84" ht="24.65" customHeight="1" x14ac:dyDescent="0.35">
      <c r="A189" s="23" t="s">
        <v>19</v>
      </c>
      <c r="B189" s="184" t="str">
        <f>IF(B186=B1,B4,IF(B186=N1,N4,IF(B186=Z1,Z4,IF(B186=AL1,AL4,IF(B186=AX1,AX4,IF(B186=BJ1,BJ4,IF(B186=BV1,BV4,"")))))))</f>
        <v/>
      </c>
      <c r="C189" s="137"/>
      <c r="D189" s="137"/>
      <c r="E189" s="137"/>
      <c r="F189" s="137"/>
      <c r="G189" s="137"/>
      <c r="H189" s="137"/>
      <c r="I189" s="138"/>
      <c r="J189" s="88"/>
      <c r="K189" s="88"/>
      <c r="L189" s="88"/>
      <c r="M189" s="88"/>
      <c r="N189" s="81"/>
      <c r="O189" s="81"/>
      <c r="P189" s="81"/>
      <c r="Q189" s="81"/>
      <c r="R189" s="81"/>
      <c r="S189" s="81"/>
      <c r="T189" s="81"/>
      <c r="U189" s="81"/>
      <c r="V189" s="81"/>
      <c r="W189" s="81"/>
      <c r="X189" s="81"/>
      <c r="Y189" s="99"/>
      <c r="Z189" s="82"/>
      <c r="AA189" s="81"/>
      <c r="AB189" s="81"/>
      <c r="AC189" s="81"/>
      <c r="AD189" s="81"/>
      <c r="AE189" s="81"/>
      <c r="AF189" s="81"/>
      <c r="AG189" s="81"/>
      <c r="AH189" s="81"/>
      <c r="AI189" s="81"/>
      <c r="AJ189" s="81"/>
      <c r="AK189" s="81"/>
      <c r="AL189" s="3"/>
      <c r="AM189" s="3"/>
      <c r="AN189" s="3"/>
      <c r="AO189" s="3"/>
      <c r="AP189" s="3"/>
      <c r="AQ189" s="3"/>
      <c r="AR189" s="3"/>
      <c r="AS189" s="3"/>
      <c r="AT189" s="3"/>
      <c r="AU189" s="3"/>
      <c r="AV189" s="3"/>
      <c r="AW189" s="3"/>
      <c r="AX189" s="3" t="s">
        <v>10</v>
      </c>
    </row>
    <row r="190" spans="1:84" ht="24.65" customHeight="1" thickBot="1" x14ac:dyDescent="0.4">
      <c r="A190" s="23" t="s">
        <v>20</v>
      </c>
      <c r="B190" s="184" t="str">
        <f>IF(B186=B1,B5,IF(B186=N1,N5,IF(B186=Z1,Z5,IF(B186=AL1,AL5,IF(B186=AX1,AX5,IF(B186=BJ1,BJ5,IF(B186=BV1,BV5,"")))))))</f>
        <v/>
      </c>
      <c r="C190" s="137"/>
      <c r="D190" s="137"/>
      <c r="E190" s="137"/>
      <c r="F190" s="137"/>
      <c r="G190" s="137"/>
      <c r="H190" s="137"/>
      <c r="I190" s="138"/>
      <c r="J190" s="89"/>
      <c r="K190" s="89"/>
      <c r="L190" s="89"/>
      <c r="M190" s="89"/>
      <c r="N190" s="83"/>
      <c r="O190" s="83"/>
      <c r="P190" s="83"/>
      <c r="Q190" s="83"/>
      <c r="R190" s="83"/>
      <c r="S190" s="83"/>
      <c r="T190" s="83"/>
      <c r="U190" s="83"/>
      <c r="V190" s="83"/>
      <c r="W190" s="83"/>
      <c r="X190" s="83"/>
      <c r="Y190" s="100"/>
      <c r="Z190" s="84"/>
      <c r="AA190" s="81"/>
      <c r="AB190" s="81"/>
      <c r="AC190" s="81"/>
      <c r="AD190" s="81"/>
      <c r="AE190" s="81"/>
      <c r="AF190" s="81"/>
      <c r="AG190" s="81"/>
      <c r="AH190" s="81"/>
      <c r="AI190" s="81"/>
      <c r="AJ190" s="81"/>
      <c r="AK190" s="81"/>
      <c r="AL190" s="3"/>
      <c r="AM190" s="3"/>
      <c r="AN190" s="3"/>
      <c r="AO190" s="3"/>
      <c r="AP190" s="3"/>
      <c r="AQ190" s="3"/>
      <c r="AR190" s="3"/>
      <c r="AS190" s="3"/>
      <c r="AT190" s="3"/>
      <c r="AU190" s="3"/>
      <c r="AV190" s="3"/>
      <c r="AW190" s="3"/>
      <c r="AX190" s="56">
        <f>IF(Z202=1,Z194,IF(Z202=2,Z195,IF(Z202=3,Z196,IF(Z202=4,Z197,IF(Z202=5,Z198,IF(Z202=6,Z199,""))))))</f>
        <v>0</v>
      </c>
      <c r="AY190" s="56"/>
      <c r="AZ190" s="56"/>
      <c r="BA190" s="56"/>
      <c r="BB190" s="56"/>
      <c r="BC190" s="56"/>
      <c r="BD190" s="56"/>
      <c r="BE190" s="56"/>
      <c r="BF190" s="56"/>
      <c r="BG190" s="56"/>
      <c r="BH190" s="56"/>
      <c r="BI190" s="56"/>
    </row>
    <row r="191" spans="1:84" x14ac:dyDescent="0.35">
      <c r="AL191" s="3"/>
      <c r="AM191" s="3"/>
      <c r="AN191" s="3"/>
      <c r="AO191" s="3"/>
      <c r="AP191" s="3"/>
      <c r="AQ191" s="3"/>
      <c r="AR191" s="3"/>
      <c r="AS191" s="3"/>
      <c r="AT191" s="3"/>
      <c r="AU191" s="3"/>
      <c r="AV191" s="3"/>
      <c r="AW191" s="3"/>
    </row>
    <row r="192" spans="1:84" ht="20" x14ac:dyDescent="0.4">
      <c r="A192" s="31" t="s">
        <v>39</v>
      </c>
      <c r="B192" s="1"/>
      <c r="C192" s="1"/>
      <c r="D192" s="1"/>
      <c r="E192" s="1"/>
      <c r="F192" s="1"/>
      <c r="G192" s="1"/>
      <c r="H192" s="1"/>
      <c r="I192" s="1"/>
      <c r="J192" s="1"/>
      <c r="K192" s="1" t="s">
        <v>10</v>
      </c>
      <c r="L192" s="1"/>
      <c r="M192" s="1"/>
      <c r="N192" s="1"/>
      <c r="O192" s="1"/>
      <c r="P192" s="1"/>
      <c r="Q192" s="1"/>
      <c r="R192" s="1"/>
      <c r="S192" s="1"/>
      <c r="T192" s="1"/>
      <c r="U192" s="1"/>
      <c r="V192" s="1"/>
      <c r="W192" s="1"/>
      <c r="X192" s="1"/>
      <c r="Y192" s="1"/>
      <c r="Z192" s="1"/>
      <c r="AL192" s="3"/>
      <c r="AM192" s="3"/>
      <c r="AN192" s="3"/>
      <c r="AO192" s="3"/>
      <c r="AP192" s="3"/>
      <c r="AQ192" s="3"/>
      <c r="AR192" s="3"/>
      <c r="AS192" s="3"/>
      <c r="AT192" s="3"/>
      <c r="AU192" s="3"/>
      <c r="AV192" s="3"/>
      <c r="AW192" s="3"/>
    </row>
    <row r="193" spans="1:49" x14ac:dyDescent="0.35">
      <c r="A193" s="1"/>
      <c r="B193" s="1" t="s">
        <v>11</v>
      </c>
      <c r="C193" s="1"/>
      <c r="D193" s="1"/>
      <c r="E193" s="1"/>
      <c r="F193" s="1"/>
      <c r="G193" s="1"/>
      <c r="H193" s="1"/>
      <c r="I193" s="1"/>
      <c r="J193" s="1"/>
      <c r="K193" s="1"/>
      <c r="L193" s="1"/>
      <c r="M193" s="1"/>
      <c r="N193" s="1"/>
      <c r="O193" s="1"/>
      <c r="P193" s="1"/>
      <c r="Q193" s="1"/>
      <c r="R193" s="1"/>
      <c r="S193" s="1"/>
      <c r="T193" s="1"/>
      <c r="U193" s="1"/>
      <c r="V193" s="1"/>
      <c r="W193" s="1"/>
      <c r="X193" s="1"/>
      <c r="Y193" s="1"/>
      <c r="Z193" s="1" t="s">
        <v>10</v>
      </c>
      <c r="AL193" s="3"/>
      <c r="AM193" s="3"/>
      <c r="AN193" s="3"/>
      <c r="AO193" s="3"/>
      <c r="AP193" s="3"/>
      <c r="AQ193" s="3"/>
      <c r="AR193" s="3"/>
      <c r="AS193" s="3"/>
      <c r="AT193" s="3"/>
      <c r="AU193" s="3"/>
      <c r="AV193" s="3"/>
      <c r="AW193" s="3"/>
    </row>
    <row r="194" spans="1:49" x14ac:dyDescent="0.35">
      <c r="A194" s="1" t="s">
        <v>4</v>
      </c>
      <c r="B194" s="34" t="str">
        <f>IF(J176=0,"",IF(B184=1,B1,IF(N184=1,N1,IF(Z184=1,Z1,IF(AL184=1,AL1,IF(AX184=1,AX1,IF(BJ184=1,BJ1,IF(BV184=1,BV1,""))))))))</f>
        <v/>
      </c>
      <c r="C194" s="8">
        <f>IF(B184=1,B176,IF(N184=1,C176,IF(Z184=1,D176,IF(AL184=1,E176,IF(AX184=1,F176,IF(BJ184=1,G176,IF(BV184=1,H176)))))))</f>
        <v>0</v>
      </c>
      <c r="D194" s="34"/>
      <c r="E194" s="34"/>
      <c r="F194" s="34"/>
      <c r="G194" s="34"/>
      <c r="H194" s="34"/>
      <c r="I194" s="34"/>
      <c r="J194" s="34"/>
      <c r="K194" s="34"/>
      <c r="L194" s="34"/>
      <c r="M194" s="34"/>
      <c r="N194" s="34"/>
      <c r="O194" s="34"/>
      <c r="P194" s="34"/>
      <c r="Q194" s="34"/>
      <c r="R194" s="34"/>
      <c r="S194" s="34"/>
      <c r="T194" s="34"/>
      <c r="U194" s="34"/>
      <c r="V194" s="34"/>
      <c r="W194" s="34"/>
      <c r="X194" s="34"/>
      <c r="Y194" s="34"/>
      <c r="Z194" s="8">
        <f>IF(B184=1,B176,IF(N184=1,C176,IF(Z184=1,D176,IF(AL184=1,E176,IF(AX184=1,F176,IF(BJ184=1,G176,IF(BV184=1,H176)))))))</f>
        <v>0</v>
      </c>
      <c r="AA194" s="16"/>
      <c r="AB194" s="16"/>
      <c r="AC194" s="16"/>
      <c r="AD194" s="16"/>
      <c r="AE194" s="16"/>
      <c r="AF194" s="16"/>
      <c r="AG194" s="16"/>
      <c r="AH194" s="16"/>
      <c r="AI194" s="16"/>
      <c r="AJ194" s="16"/>
      <c r="AK194" s="16"/>
      <c r="AL194" s="3"/>
      <c r="AM194" s="3"/>
      <c r="AN194" s="3"/>
      <c r="AO194" s="3"/>
      <c r="AP194" s="3"/>
      <c r="AQ194" s="3"/>
      <c r="AR194" s="3"/>
      <c r="AS194" s="3"/>
      <c r="AT194" s="3"/>
      <c r="AU194" s="3"/>
      <c r="AV194" s="3"/>
      <c r="AW194" s="3"/>
    </row>
    <row r="195" spans="1:49" x14ac:dyDescent="0.35">
      <c r="A195" s="1" t="s">
        <v>5</v>
      </c>
      <c r="B195" s="34" t="str">
        <f>IF(J176=0,"",IF(B184=2,B1,IF(N184=2,N1,IF(Z184=2,Z1,IF(AL184=2,AL1,IF(AX184=2,AX1,IF(BJ184=2,BJ1,IF(BV184=2,BV1,""))))))))</f>
        <v/>
      </c>
      <c r="C195" s="8">
        <f>IF(B184=2,B176,IF(N184=2,C176,IF(Z184=2,D176,IF(AL184=2,E176,IF(AX184=2,F176,IF(BJ184=2,G176,IF(BV184=2,H176)))))))</f>
        <v>0</v>
      </c>
      <c r="D195" s="34"/>
      <c r="E195" s="34"/>
      <c r="F195" s="34"/>
      <c r="G195" s="34"/>
      <c r="H195" s="34"/>
      <c r="I195" s="34"/>
      <c r="J195" s="34"/>
      <c r="K195" s="34"/>
      <c r="L195" s="34"/>
      <c r="M195" s="34"/>
      <c r="N195" s="34"/>
      <c r="O195" s="34"/>
      <c r="P195" s="34"/>
      <c r="Q195" s="34"/>
      <c r="R195" s="34"/>
      <c r="S195" s="34"/>
      <c r="T195" s="34"/>
      <c r="U195" s="34"/>
      <c r="V195" s="34"/>
      <c r="W195" s="34"/>
      <c r="X195" s="34"/>
      <c r="Y195" s="34"/>
      <c r="Z195" s="8">
        <f>IF(B184=2,B176,IF(N184=2,C176,IF(Z184=2,D176,IF(AL184=2,E176,IF(AX184=2,F176,IF(BJ184=2,G176,IF(BV184=2,H176)))))))</f>
        <v>0</v>
      </c>
      <c r="AA195" s="16"/>
      <c r="AB195" s="16"/>
      <c r="AC195" s="16"/>
      <c r="AD195" s="16"/>
      <c r="AE195" s="16"/>
      <c r="AF195" s="16"/>
      <c r="AG195" s="16"/>
      <c r="AH195" s="16"/>
      <c r="AI195" s="16"/>
      <c r="AJ195" s="16"/>
      <c r="AK195" s="16"/>
      <c r="AL195" s="3"/>
      <c r="AM195" s="3"/>
      <c r="AN195" s="3"/>
      <c r="AO195" s="3"/>
      <c r="AP195" s="3"/>
      <c r="AQ195" s="3"/>
      <c r="AR195" s="3"/>
      <c r="AS195" s="3"/>
      <c r="AT195" s="3"/>
      <c r="AU195" s="3"/>
      <c r="AV195" s="3"/>
      <c r="AW195" s="3"/>
    </row>
    <row r="196" spans="1:49" x14ac:dyDescent="0.35">
      <c r="A196" s="1" t="s">
        <v>6</v>
      </c>
      <c r="B196" s="34" t="str">
        <f>IF(J176=0,"",IF(B184=3,B1,IF(N184=3,N1,IF(Z184=3,Z1,IF(AL184=3,AL1,IF(AX184=3,AX1,IF(BJ184=3,BJ1,IF(BV184=3,BV1,""))))))))</f>
        <v/>
      </c>
      <c r="C196" s="8">
        <f>IF(B184=3,B176,IF(N184=3,C176,IF(Z184=3,D176,IF(AL184=3,E176,IF(AX184=3,F176,IF(BJ184=3,G176,IF(BV184=3,H176)))))))</f>
        <v>0</v>
      </c>
      <c r="D196" s="34"/>
      <c r="E196" s="34"/>
      <c r="F196" s="34"/>
      <c r="G196" s="34"/>
      <c r="H196" s="34"/>
      <c r="I196" s="34"/>
      <c r="J196" s="34"/>
      <c r="K196" s="34"/>
      <c r="L196" s="34"/>
      <c r="M196" s="34"/>
      <c r="N196" s="34"/>
      <c r="O196" s="34"/>
      <c r="P196" s="34"/>
      <c r="Q196" s="34"/>
      <c r="R196" s="34"/>
      <c r="S196" s="34"/>
      <c r="T196" s="34"/>
      <c r="U196" s="34"/>
      <c r="V196" s="34"/>
      <c r="W196" s="34"/>
      <c r="X196" s="34"/>
      <c r="Y196" s="34"/>
      <c r="Z196" s="8">
        <f>IF(B184=3,B176,IF(N184=3,C176,IF(Z184=3,D176,IF(AL184=3,E176,IF(AX184=3,F176,IF(BJ184=3,G176,IF(BV184=3,H176)))))))</f>
        <v>0</v>
      </c>
      <c r="AA196" s="16"/>
      <c r="AB196" s="16"/>
      <c r="AC196" s="16"/>
      <c r="AD196" s="16"/>
      <c r="AE196" s="16"/>
      <c r="AF196" s="16"/>
      <c r="AG196" s="16"/>
      <c r="AH196" s="16"/>
      <c r="AI196" s="16"/>
      <c r="AJ196" s="16"/>
      <c r="AK196" s="16"/>
      <c r="AL196" s="3"/>
      <c r="AM196" s="3"/>
      <c r="AN196" s="3"/>
      <c r="AO196" s="3"/>
      <c r="AP196" s="3"/>
      <c r="AQ196" s="3"/>
      <c r="AR196" s="3"/>
      <c r="AS196" s="3"/>
      <c r="AT196" s="3"/>
      <c r="AU196" s="3"/>
      <c r="AV196" s="3"/>
      <c r="AW196" s="3"/>
    </row>
    <row r="197" spans="1:49" x14ac:dyDescent="0.35">
      <c r="A197" s="1" t="s">
        <v>42</v>
      </c>
      <c r="B197" s="34" t="str">
        <f>IF(J176=0,"",IF(B184=4,B1,IF(N184=4,N1,IF(Z184=4,Z1,IF(AL184=4,AL1,IF(AX184=4,AX1,IF(BJ184=4,BJ1,IF(BV184=4,BV1,""))))))))</f>
        <v/>
      </c>
      <c r="C197" s="8">
        <f>IF(B184=4,B176,IF(N184=4,C176,IF(Z184=4,D176,IF(AL184=4,E176,IF(AX184=4,F176,IF(BJ184=4,G176,IF(BV184=4,H176)))))))</f>
        <v>0</v>
      </c>
      <c r="D197" s="34"/>
      <c r="E197" s="34"/>
      <c r="F197" s="34"/>
      <c r="G197" s="34"/>
      <c r="H197" s="34"/>
      <c r="I197" s="34"/>
      <c r="J197" s="34"/>
      <c r="K197" s="34"/>
      <c r="L197" s="34"/>
      <c r="M197" s="34"/>
      <c r="N197" s="34"/>
      <c r="O197" s="34"/>
      <c r="P197" s="34"/>
      <c r="Q197" s="34"/>
      <c r="R197" s="34"/>
      <c r="S197" s="34"/>
      <c r="T197" s="34"/>
      <c r="U197" s="34"/>
      <c r="V197" s="34"/>
      <c r="W197" s="34"/>
      <c r="X197" s="34"/>
      <c r="Y197" s="34"/>
      <c r="Z197" s="8">
        <f>IF(B184=4,B176,IF(N184=4,C176,IF(Z184=4,D176,IF(AL184=4,E176,IF(AX184=4,F176,IF(BJ184=4,G176,IF(BV184=4,H176)))))))</f>
        <v>0</v>
      </c>
      <c r="AA197" s="16"/>
      <c r="AB197" s="16"/>
      <c r="AC197" s="16"/>
      <c r="AD197" s="16"/>
      <c r="AE197" s="16"/>
      <c r="AF197" s="16"/>
      <c r="AG197" s="16"/>
      <c r="AH197" s="16"/>
      <c r="AI197" s="16"/>
      <c r="AJ197" s="16"/>
      <c r="AK197" s="16"/>
      <c r="AL197" s="3"/>
      <c r="AM197" s="3"/>
      <c r="AN197" s="3"/>
      <c r="AO197" s="3"/>
      <c r="AP197" s="3"/>
      <c r="AQ197" s="3"/>
      <c r="AR197" s="3"/>
      <c r="AS197" s="3"/>
      <c r="AT197" s="3"/>
      <c r="AU197" s="3"/>
      <c r="AV197" s="3"/>
      <c r="AW197" s="3"/>
    </row>
    <row r="198" spans="1:49" x14ac:dyDescent="0.35">
      <c r="A198" s="1" t="s">
        <v>43</v>
      </c>
      <c r="B198" s="34" t="str">
        <f>IF(J176=0,"",IF(B184=5,B1,IF(N184=5,N1,IF(Z184=5,Z1,IF(AL184=5,AL1,IF(AX184=5,AX1,IF(BJ184=5,BJ1,IF(BV184=5,BV1,""))))))))</f>
        <v/>
      </c>
      <c r="C198" s="8">
        <f>IF(B184=5,B176,IF(N184=5,C176,IF(Z184=5,D176,IF(AL184=5,E176,IF(AX184=5,F176,IF(BJ184=5,G176,IF(BV184=5,H176)))))))</f>
        <v>0</v>
      </c>
      <c r="D198" s="34"/>
      <c r="E198" s="34"/>
      <c r="F198" s="34"/>
      <c r="G198" s="34"/>
      <c r="H198" s="34"/>
      <c r="I198" s="34"/>
      <c r="J198" s="34"/>
      <c r="K198" s="34"/>
      <c r="L198" s="34"/>
      <c r="M198" s="34"/>
      <c r="N198" s="34"/>
      <c r="O198" s="34"/>
      <c r="P198" s="34"/>
      <c r="Q198" s="34"/>
      <c r="R198" s="34"/>
      <c r="S198" s="34"/>
      <c r="T198" s="34"/>
      <c r="U198" s="34"/>
      <c r="V198" s="34"/>
      <c r="W198" s="34"/>
      <c r="X198" s="34"/>
      <c r="Y198" s="34"/>
      <c r="Z198" s="8">
        <f>IF(B184=5,B176,IF(N184=5,C176,IF(Z184=5,D176,IF(AL184=5,E176,IF(AX184=5,F176,IF(BJ184=5,G176,IF(BV184=5,H176)))))))</f>
        <v>0</v>
      </c>
      <c r="AA198" s="16"/>
      <c r="AB198" s="16"/>
      <c r="AC198" s="16"/>
      <c r="AD198" s="16"/>
      <c r="AE198" s="16"/>
      <c r="AF198" s="16"/>
      <c r="AG198" s="16"/>
      <c r="AH198" s="16"/>
      <c r="AI198" s="16"/>
      <c r="AJ198" s="16"/>
      <c r="AK198" s="16"/>
      <c r="AL198" s="3"/>
      <c r="AM198" s="3"/>
      <c r="AN198" s="3"/>
      <c r="AO198" s="3"/>
      <c r="AP198" s="3"/>
      <c r="AQ198" s="3"/>
      <c r="AR198" s="3"/>
      <c r="AS198" s="3"/>
      <c r="AT198" s="3"/>
      <c r="AU198" s="3"/>
      <c r="AV198" s="3"/>
      <c r="AW198" s="3"/>
    </row>
    <row r="199" spans="1:49" x14ac:dyDescent="0.35">
      <c r="A199" s="1" t="s">
        <v>44</v>
      </c>
      <c r="B199" s="34" t="str">
        <f>IF(J176=0,"",IF(B184=6,B1,IF(N184=6,N1,IF(Z184=6,Z1,IF(AL184=6,AL1,IF(AX184=6,AX1,IF(BJ184=6,BJ1,IF(BV184=6,BV1,""))))))))</f>
        <v/>
      </c>
      <c r="C199" s="8">
        <f>IF(B184=6,B176,IF(N184=6,C176,IF(Z184=6,D176,IF(AL184=6,E176,IF(AX184=6,F176,IF(BJ184=6,G176,IF(BV184=6,H176)))))))</f>
        <v>0</v>
      </c>
      <c r="D199" s="34"/>
      <c r="E199" s="34"/>
      <c r="F199" s="34"/>
      <c r="G199" s="34"/>
      <c r="H199" s="34"/>
      <c r="I199" s="34"/>
      <c r="J199" s="34"/>
      <c r="K199" s="34"/>
      <c r="L199" s="34"/>
      <c r="M199" s="34"/>
      <c r="N199" s="34"/>
      <c r="O199" s="34"/>
      <c r="P199" s="34"/>
      <c r="Q199" s="34"/>
      <c r="R199" s="34"/>
      <c r="S199" s="34"/>
      <c r="T199" s="34"/>
      <c r="U199" s="34"/>
      <c r="V199" s="34"/>
      <c r="W199" s="34"/>
      <c r="X199" s="34"/>
      <c r="Y199" s="34"/>
      <c r="Z199" s="8">
        <f>IF(B184=6,B176,IF(N184=6,C176,IF(Z184=6,D176,IF(AL184=6,E176,IF(AX184=6,F176,IF(BJ184=6,G176,IF(BV184=6,H176)))))))</f>
        <v>0</v>
      </c>
      <c r="AA199" s="16"/>
      <c r="AB199" s="16"/>
      <c r="AC199" s="16"/>
      <c r="AD199" s="16"/>
      <c r="AE199" s="16"/>
      <c r="AF199" s="16"/>
      <c r="AG199" s="16"/>
      <c r="AH199" s="16"/>
      <c r="AI199" s="16"/>
      <c r="AJ199" s="16"/>
      <c r="AK199" s="16"/>
      <c r="AL199" s="3"/>
      <c r="AM199" s="3"/>
      <c r="AN199" s="3"/>
      <c r="AO199" s="3"/>
      <c r="AP199" s="3"/>
      <c r="AQ199" s="3"/>
      <c r="AR199" s="3"/>
      <c r="AS199" s="3"/>
      <c r="AT199" s="3"/>
      <c r="AU199" s="3"/>
      <c r="AV199" s="3"/>
      <c r="AW199" s="3"/>
    </row>
    <row r="200" spans="1:49" x14ac:dyDescent="0.35">
      <c r="A200" s="1" t="s">
        <v>53</v>
      </c>
      <c r="B200" s="34" t="str">
        <f>IF(J176=0,"",IF(B184=7,B1,IF(N184=7,N1,IF(Z184=7,Z1,IF(AL184=7,AL1,IF(AX184=7,AX1,IF(BJ184=7,BJ1,IF(BV184=7,BV1,""))))))))</f>
        <v/>
      </c>
      <c r="C200" s="8">
        <f>IF(B184=7,B176,IF(N184=7,C176,IF(Z184=7,D176,IF(AL184=7,E176,IF(AX184=7,F176,IF(BJ184=7,G176,IF(BV184=7,H176)))))))</f>
        <v>0</v>
      </c>
      <c r="D200" s="34"/>
      <c r="E200" s="34"/>
      <c r="F200" s="34"/>
      <c r="G200" s="34"/>
      <c r="H200" s="34"/>
      <c r="I200" s="34"/>
      <c r="J200" s="34"/>
      <c r="K200" s="34"/>
      <c r="L200" s="34"/>
      <c r="M200" s="34"/>
      <c r="N200" s="34"/>
      <c r="O200" s="34"/>
      <c r="P200" s="34"/>
      <c r="Q200" s="34"/>
      <c r="R200" s="34"/>
      <c r="S200" s="34"/>
      <c r="T200" s="34"/>
      <c r="U200" s="34"/>
      <c r="V200" s="34"/>
      <c r="W200" s="34"/>
      <c r="X200" s="34"/>
      <c r="Y200" s="34"/>
      <c r="Z200" s="8">
        <f>IF(B184=7,B176,IF(N184=7,C176,IF(Z184=7,D176,IF(AL184=7,E176,IF(AX184=7,F176,IF(BJ184=7,G176,IF(BV184=7,H176)))))))</f>
        <v>0</v>
      </c>
      <c r="AA200" s="16"/>
      <c r="AB200" s="16"/>
      <c r="AC200" s="16"/>
      <c r="AD200" s="16"/>
      <c r="AE200" s="16"/>
      <c r="AF200" s="16"/>
      <c r="AG200" s="16"/>
      <c r="AH200" s="16"/>
      <c r="AI200" s="16"/>
      <c r="AJ200" s="16"/>
      <c r="AK200" s="16"/>
      <c r="AL200" s="3"/>
      <c r="AM200" s="3"/>
      <c r="AN200" s="3"/>
      <c r="AO200" s="3"/>
      <c r="AP200" s="3"/>
      <c r="AQ200" s="3"/>
      <c r="AR200" s="3"/>
      <c r="AS200" s="3"/>
      <c r="AT200" s="3"/>
      <c r="AU200" s="3"/>
      <c r="AV200" s="3"/>
      <c r="AW200" s="3"/>
    </row>
    <row r="201" spans="1:49" s="6" customFormat="1" x14ac:dyDescent="0.35"/>
    <row r="202" spans="1:49" s="6" customFormat="1" x14ac:dyDescent="0.35">
      <c r="O202" s="91"/>
      <c r="P202" s="91"/>
      <c r="Q202" s="91"/>
      <c r="R202" s="91"/>
      <c r="S202" s="91"/>
      <c r="T202" s="91"/>
      <c r="U202" s="91"/>
      <c r="V202" s="91"/>
      <c r="W202" s="91"/>
      <c r="X202" s="91"/>
      <c r="Z202" s="2">
        <f>Avropsblankett!J189</f>
        <v>1</v>
      </c>
    </row>
    <row r="203" spans="1:49" s="6" customFormat="1" x14ac:dyDescent="0.35">
      <c r="AL203" s="70"/>
      <c r="AM203" s="70"/>
      <c r="AN203" s="70"/>
      <c r="AO203" s="70"/>
      <c r="AP203" s="70"/>
      <c r="AQ203" s="70"/>
      <c r="AR203" s="70"/>
      <c r="AS203" s="70"/>
      <c r="AT203" s="70"/>
      <c r="AU203" s="70"/>
      <c r="AV203" s="70"/>
      <c r="AW203" s="70"/>
    </row>
    <row r="206" spans="1:49" x14ac:dyDescent="0.35">
      <c r="C206" s="3">
        <f>IF(Avropsblankett!J189=1,C194,IF(Avropsblankett!J189=2,C195,IF(Avropsblankett!J189=3,C196,IF(Avropsblankett!J189=4,C197,IF(Avropsblankett!J189=5,C198,IF(Avropsblankett!J189=6,C199,IF(Avropsblankett!J189=7,C200,"")))))))</f>
        <v>0</v>
      </c>
    </row>
  </sheetData>
  <sheetProtection algorithmName="SHA-512" hashValue="u0YTE41oMceXTWHEJaxxEfD0+8+XVfphpXfVC5yB1dXp1e7UIZb+2fWZAKdCwAMjZr6RCyf0TC166Le2lbg1wg==" saltValue="uaVrXrH3VD2Q9OSWrv0JEg==" spinCount="100000" sheet="1" objects="1" scenarios="1"/>
  <mergeCells count="40">
    <mergeCell ref="B190:I190"/>
    <mergeCell ref="BV1:CF1"/>
    <mergeCell ref="BV2:CF2"/>
    <mergeCell ref="BV3:CF3"/>
    <mergeCell ref="BV4:CF4"/>
    <mergeCell ref="BV5:CF5"/>
    <mergeCell ref="BJ1:BT1"/>
    <mergeCell ref="BJ2:BT2"/>
    <mergeCell ref="BJ3:BT3"/>
    <mergeCell ref="BJ4:BT4"/>
    <mergeCell ref="BJ5:BT5"/>
    <mergeCell ref="AX1:BH1"/>
    <mergeCell ref="AX2:BH2"/>
    <mergeCell ref="AX3:BH3"/>
    <mergeCell ref="AX4:BH4"/>
    <mergeCell ref="AX5:BH5"/>
    <mergeCell ref="AL1:AV1"/>
    <mergeCell ref="AL2:AV2"/>
    <mergeCell ref="AL3:AV3"/>
    <mergeCell ref="AL4:AV4"/>
    <mergeCell ref="AL5:AV5"/>
    <mergeCell ref="Z1:AJ1"/>
    <mergeCell ref="Z2:AJ2"/>
    <mergeCell ref="Z3:AJ3"/>
    <mergeCell ref="Z4:AJ4"/>
    <mergeCell ref="Z5:AJ5"/>
    <mergeCell ref="B186:I186"/>
    <mergeCell ref="B187:I187"/>
    <mergeCell ref="B188:I188"/>
    <mergeCell ref="B189:I189"/>
    <mergeCell ref="N1:X1"/>
    <mergeCell ref="N2:X2"/>
    <mergeCell ref="N3:X3"/>
    <mergeCell ref="N4:X4"/>
    <mergeCell ref="N5:X5"/>
    <mergeCell ref="B1:L1"/>
    <mergeCell ref="B2:L2"/>
    <mergeCell ref="B3:L3"/>
    <mergeCell ref="B4:L4"/>
    <mergeCell ref="B5:L5"/>
  </mergeCells>
  <phoneticPr fontId="24" type="noConversion"/>
  <dataValidations count="1">
    <dataValidation errorStyle="warning" allowBlank="1" showInputMessage="1" showErrorMessage="1" sqref="B186:B190 J186:M190" xr:uid="{324AA489-2B8A-4983-89A0-83913C06D623}"/>
  </dataValidations>
  <hyperlinks>
    <hyperlink ref="N5" r:id="rId1" xr:uid="{DFF5DF09-F171-49BF-B00E-37DBD9492E04}"/>
    <hyperlink ref="AL5" r:id="rId2" display="klientmobil.kammarkollegiet@dustin.se" xr:uid="{2EB7DDB2-6DC1-4EF0-9A41-1B086DDFF724}"/>
    <hyperlink ref="AX5" r:id="rId3" xr:uid="{2DBC56B7-4AF4-4912-AD8F-044B66B7EE9F}"/>
    <hyperlink ref="B5" r:id="rId4" xr:uid="{32A92D5A-FF6D-4AA3-A53E-8DD032FFFA0C}"/>
    <hyperlink ref="BJ5" r:id="rId5" xr:uid="{D6CCAD40-4DC4-4DF7-B95C-7F4D4180ABA8}"/>
  </hyperlinks>
  <pageMargins left="0.62992125984251968" right="0.62992125984251968" top="0.74803149606299213" bottom="0.74803149606299213" header="0.31496062992125984" footer="0.31496062992125984"/>
  <pageSetup paperSize="9" scale="47" fitToHeight="0" orientation="portrait"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9FE2-873A-4816-A418-A2F231000EBB}">
  <dimension ref="A1:A18"/>
  <sheetViews>
    <sheetView workbookViewId="0">
      <selection activeCell="K7" sqref="K7"/>
    </sheetView>
  </sheetViews>
  <sheetFormatPr defaultRowHeight="13.5" x14ac:dyDescent="0.35"/>
  <sheetData>
    <row r="1" spans="1:1" ht="28" customHeight="1" x14ac:dyDescent="0.5">
      <c r="A1" s="117" t="s">
        <v>377</v>
      </c>
    </row>
    <row r="2" spans="1:1" ht="19" x14ac:dyDescent="0.5">
      <c r="A2" s="117"/>
    </row>
    <row r="3" spans="1:1" ht="15" x14ac:dyDescent="0.35">
      <c r="A3" s="72" t="s">
        <v>378</v>
      </c>
    </row>
    <row r="4" spans="1:1" ht="15" x14ac:dyDescent="0.35">
      <c r="A4" s="72" t="s">
        <v>379</v>
      </c>
    </row>
    <row r="5" spans="1:1" ht="15" x14ac:dyDescent="0.35">
      <c r="A5" s="72" t="s">
        <v>58</v>
      </c>
    </row>
    <row r="6" spans="1:1" ht="15" x14ac:dyDescent="0.35">
      <c r="A6" s="72" t="s">
        <v>59</v>
      </c>
    </row>
    <row r="7" spans="1:1" ht="15" x14ac:dyDescent="0.35">
      <c r="A7" s="72" t="s">
        <v>371</v>
      </c>
    </row>
    <row r="8" spans="1:1" ht="15" x14ac:dyDescent="0.35">
      <c r="A8" s="72" t="s">
        <v>60</v>
      </c>
    </row>
    <row r="9" spans="1:1" ht="15" x14ac:dyDescent="0.35">
      <c r="A9" s="72" t="s">
        <v>380</v>
      </c>
    </row>
    <row r="10" spans="1:1" ht="15" x14ac:dyDescent="0.35">
      <c r="A10" s="72" t="s">
        <v>381</v>
      </c>
    </row>
    <row r="11" spans="1:1" ht="15" x14ac:dyDescent="0.35">
      <c r="A11" s="72" t="s">
        <v>61</v>
      </c>
    </row>
    <row r="12" spans="1:1" ht="15" x14ac:dyDescent="0.4">
      <c r="A12" s="73"/>
    </row>
    <row r="13" spans="1:1" ht="15" x14ac:dyDescent="0.35">
      <c r="A13" s="118" t="s">
        <v>62</v>
      </c>
    </row>
    <row r="14" spans="1:1" ht="15" x14ac:dyDescent="0.35">
      <c r="A14" s="72" t="s">
        <v>63</v>
      </c>
    </row>
    <row r="15" spans="1:1" ht="15" x14ac:dyDescent="0.35">
      <c r="A15" s="72" t="s">
        <v>64</v>
      </c>
    </row>
    <row r="16" spans="1:1" ht="15" x14ac:dyDescent="0.35">
      <c r="A16" s="115" t="s">
        <v>65</v>
      </c>
    </row>
    <row r="17" spans="1:1" ht="15" x14ac:dyDescent="0.35">
      <c r="A17" s="74" t="s">
        <v>67</v>
      </c>
    </row>
    <row r="18" spans="1:1" ht="15" x14ac:dyDescent="0.35">
      <c r="A18" s="74" t="s">
        <v>66</v>
      </c>
    </row>
  </sheetData>
  <sheetProtection algorithmName="SHA-512" hashValue="rllqOJU69cB2B/E1DchHBtu5DCptYHTAUpkFmbLSuOtZyAFKQhkGD2mT8US+w69EIV4bNnjA+Pw3aRAzLC0Dwg==" saltValue="YuW9pv7zLkL2oIAsSHOaF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Avropsblankett</vt:lpstr>
      <vt:lpstr>Priskorg </vt:lpstr>
      <vt:lpstr>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Wedholm</dc:creator>
  <cp:lastModifiedBy>Karl-Johan Skiver</cp:lastModifiedBy>
  <cp:lastPrinted>2022-09-16T12:40:11Z</cp:lastPrinted>
  <dcterms:created xsi:type="dcterms:W3CDTF">2016-05-19T07:07:08Z</dcterms:created>
  <dcterms:modified xsi:type="dcterms:W3CDTF">2026-09-04T08:46:21Z</dcterms:modified>
</cp:coreProperties>
</file>