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Cirkulära möbeltjänster/"/>
    </mc:Choice>
  </mc:AlternateContent>
  <xr:revisionPtr revIDLastSave="457" documentId="13_ncr:1_{ED4D0FA4-8A49-4571-A7D0-E1F7A4012895}" xr6:coauthVersionLast="47" xr6:coauthVersionMax="47" xr10:uidLastSave="{4D6A2708-5404-49B4-95DD-51BA81E97E95}"/>
  <workbookProtection workbookAlgorithmName="SHA-512" workbookHashValue="Md/VsXD1WMidJZIoUCwAFSz72aYZp0qpGbawbt/wv4DpCn40vP4RFHGqvD7bqnIX+OGPdZL//gCjpTkCnH45DA==" workbookSaltValue="8T30o0HSAHlZb+45ai2bKg==" workbookSpinCount="100000" lockStructure="1"/>
  <bookViews>
    <workbookView xWindow="-120" yWindow="-120" windowWidth="29040" windowHeight="17520" tabRatio="770" xr2:uid="{00000000-000D-0000-FFFF-FFFF00000000}"/>
  </bookViews>
  <sheets>
    <sheet name="Information" sheetId="105" r:id="rId1"/>
    <sheet name="1 Spec. - 1. Lägsta pris" sheetId="98" r:id="rId2"/>
    <sheet name="1 Spec. - 2. Mervärdesmodell" sheetId="103" r:id="rId3"/>
    <sheet name="2 Avtalstecknande" sheetId="100" r:id="rId4"/>
    <sheet name="Admin" sheetId="86" state="veryHidden" r:id="rId5"/>
    <sheet name="SysAdmin" sheetId="101" state="veryHidden" r:id="rId6"/>
  </sheets>
  <externalReferences>
    <externalReference r:id="rId7"/>
    <externalReference r:id="rId8"/>
  </externalReferences>
  <definedNames>
    <definedName name="ActiveSheetName">Admin!$T$3</definedName>
    <definedName name="AdminMode">SysAdmin!$B$1</definedName>
    <definedName name="AntalSpec01" localSheetId="2">'1 Spec. - 2. Mervärdesmodell'!#REF!</definedName>
    <definedName name="AntalSpec01">'1 Spec. - 1. Lägsta pris'!#REF!</definedName>
    <definedName name="ButtonStatus">SysAdmin!$D$3</definedName>
    <definedName name="ButtonText">SysAdmin!$E$3</definedName>
    <definedName name="Cell_CB_St2_Rd1" localSheetId="2">'1 Spec. - 2. Mervärdesmodell'!$L$48</definedName>
    <definedName name="Cell_CB_St2_Rd1">'1 Spec. - 1. Lägsta pris'!$L$48</definedName>
    <definedName name="Cell_CB_St2_Rd10" localSheetId="2">'1 Spec. - 2. Mervärdesmodell'!$L$67</definedName>
    <definedName name="Cell_CB_St2_Rd10">'1 Spec. - 1. Lägsta pris'!$L$67</definedName>
    <definedName name="Cell_CB_St2_Rd11" localSheetId="2">'1 Spec. - 2. Mervärdesmodell'!$L$49</definedName>
    <definedName name="Cell_CB_St2_Rd11">'1 Spec. - 1. Lägsta pris'!$L$49</definedName>
    <definedName name="Cell_CB_St2_Rd12" localSheetId="2">'1 Spec. - 2. Mervärdesmodell'!$L$50</definedName>
    <definedName name="Cell_CB_St2_Rd12">'1 Spec. - 1. Lägsta pris'!$L$50</definedName>
    <definedName name="Cell_CB_St2_Rd13" localSheetId="2">'1 Spec. - 2. Mervärdesmodell'!$L$51</definedName>
    <definedName name="Cell_CB_St2_Rd13">'1 Spec. - 1. Lägsta pris'!$L$51</definedName>
    <definedName name="Cell_CB_St2_Rd14" localSheetId="2">'1 Spec. - 2. Mervärdesmodell'!$L$52</definedName>
    <definedName name="Cell_CB_St2_Rd14">'1 Spec. - 1. Lägsta pris'!$L$52</definedName>
    <definedName name="Cell_CB_St2_Rd15" localSheetId="2">'1 Spec. - 2. Mervärdesmodell'!$L$53</definedName>
    <definedName name="Cell_CB_St2_Rd15">'1 Spec. - 1. Lägsta pris'!$L$53</definedName>
    <definedName name="Cell_CB_St2_Rd16" localSheetId="2">'1 Spec. - 2. Mervärdesmodell'!$L$54</definedName>
    <definedName name="Cell_CB_St2_Rd16">'1 Spec. - 1. Lägsta pris'!$L$54</definedName>
    <definedName name="Cell_CB_St2_Rd17" localSheetId="2">'1 Spec. - 2. Mervärdesmodell'!$L$55</definedName>
    <definedName name="Cell_CB_St2_Rd17">'1 Spec. - 1. Lägsta pris'!$L$55</definedName>
    <definedName name="Cell_CB_St2_Rd18" localSheetId="2">'1 Spec. - 2. Mervärdesmodell'!$L$56</definedName>
    <definedName name="Cell_CB_St2_Rd18">'1 Spec. - 1. Lägsta pris'!$L$56</definedName>
    <definedName name="Cell_CB_St2_Rd19" localSheetId="2">'1 Spec. - 2. Mervärdesmodell'!$L$57</definedName>
    <definedName name="Cell_CB_St2_Rd19">'1 Spec. - 1. Lägsta pris'!$L$57</definedName>
    <definedName name="Cell_CB_St2_Rd2" localSheetId="2">'1 Spec. - 2. Mervärdesmodell'!$L$58</definedName>
    <definedName name="Cell_CB_St2_Rd2">'1 Spec. - 1. Lägsta pris'!$L$58</definedName>
    <definedName name="Cell_CB_St2_Rd20" localSheetId="2">'1 Spec. - 2. Mervärdesmodell'!$L$66</definedName>
    <definedName name="Cell_CB_St2_Rd20">'1 Spec. - 1. Lägsta pris'!$L$66</definedName>
    <definedName name="Cell_CB_St2_Rd3" localSheetId="2">'1 Spec. - 2. Mervärdesmodell'!$L$59</definedName>
    <definedName name="Cell_CB_St2_Rd3">'1 Spec. - 1. Lägsta pris'!$L$59</definedName>
    <definedName name="Cell_CB_St2_Rd4" localSheetId="2">'1 Spec. - 2. Mervärdesmodell'!$L$60</definedName>
    <definedName name="Cell_CB_St2_Rd4">'1 Spec. - 1. Lägsta pris'!$L$60</definedName>
    <definedName name="Cell_CB_St2_Rd5" localSheetId="2">'1 Spec. - 2. Mervärdesmodell'!$L$61</definedName>
    <definedName name="Cell_CB_St2_Rd5">'1 Spec. - 1. Lägsta pris'!$L$61</definedName>
    <definedName name="Cell_CB_St2_Rd6" localSheetId="2">'1 Spec. - 2. Mervärdesmodell'!$L$62</definedName>
    <definedName name="Cell_CB_St2_Rd6">'1 Spec. - 1. Lägsta pris'!$L$62</definedName>
    <definedName name="Cell_CB_St2_Rd7" localSheetId="2">'1 Spec. - 2. Mervärdesmodell'!$L$63</definedName>
    <definedName name="Cell_CB_St2_Rd7">'1 Spec. - 1. Lägsta pris'!$L$63</definedName>
    <definedName name="Cell_CB_St2_Rd8" localSheetId="2">'1 Spec. - 2. Mervärdesmodell'!$L$64</definedName>
    <definedName name="Cell_CB_St2_Rd8">'1 Spec. - 1. Lägsta pris'!$L$64</definedName>
    <definedName name="Cell_CB_St2_Rd9" localSheetId="2">'1 Spec. - 2. Mervärdesmodell'!$L$65</definedName>
    <definedName name="Cell_CB_St2_Rd9">'1 Spec. - 1. Lägsta pris'!$L$65</definedName>
    <definedName name="CurrentVersion">SysAdmin!$L$6</definedName>
    <definedName name="Delområde_Vara_Tjanst">OFFSET(Admin!#REF!,0,0,COUNTA(Admin!$D$102:$D$122),1)</definedName>
    <definedName name="DpDwnTDV" localSheetId="2">'1 Spec. - 2. Mervärdesmodell'!$B$75</definedName>
    <definedName name="DpDwnTDV">'1 Spec. - 1. Lägsta pris'!$B$75</definedName>
    <definedName name="EvaluationColumns" localSheetId="1">'1 Spec. - 1. Lägsta pris'!$AA:$AI</definedName>
    <definedName name="EvaluationColumns" localSheetId="2">'1 Spec. - 2. Mervärdesmodell'!$AA:$AI</definedName>
    <definedName name="LarmStatus" localSheetId="2">'1 Spec. - 2. Mervärdesmodell'!$AI$1</definedName>
    <definedName name="LarmStatus">'1 Spec. - 1. Lägsta pris'!$AI$1</definedName>
    <definedName name="ListaVaraTjänst">Admin!$E$141:$E$191</definedName>
    <definedName name="ListLevNamn">Admin!$D$81:$D$97</definedName>
    <definedName name="ListvalRegion">Admin!$K$56:$K$77</definedName>
    <definedName name="LockStatus">SysAdmin!$B$2</definedName>
    <definedName name="MiljöNrTjänst">Admin!$J$71:$J$77</definedName>
    <definedName name="NrTjänst">Admin!$H$71:$H$77</definedName>
    <definedName name="pkey">SysAdmin!$B$4</definedName>
    <definedName name="_xlnm.Print_Area" localSheetId="1">'1 Spec. - 1. Lägsta pris'!$B$2:$AC$180</definedName>
    <definedName name="_xlnm.Print_Area" localSheetId="2">'1 Spec. - 2. Mervärdesmodell'!$B$2:$AC$218</definedName>
    <definedName name="_xlnm.Print_Titles" localSheetId="1">'1 Spec. - 1. Lägsta pris'!$1:$1</definedName>
    <definedName name="_xlnm.Print_Titles" localSheetId="2">'1 Spec. - 2. Mervärdesmodell'!$1:$1</definedName>
    <definedName name="_xlnm.Print_Titles" localSheetId="3">'2 Avtalstecknande'!$5:$5</definedName>
    <definedName name="Ramavtalsnummer">Admin!$B$3</definedName>
    <definedName name="Ramavtalsområde">Admin!$B$6</definedName>
    <definedName name="ResLevDelområde">Admin!$AH$61:$AH$110</definedName>
    <definedName name="ResOpt">Admin!$N$28:$N$53</definedName>
    <definedName name="ResVarTja">OFFSET(Admin!$N$3,0,0,COUNTA(Admin!$N$3:$N$24),1)</definedName>
    <definedName name="SpecBilaga" localSheetId="2">'1 Spec. - 2. Mervärdesmodell'!$L$48:$L$67</definedName>
    <definedName name="SpecBilaga">'1 Spec. - 1. Lägsta pris'!$L$48:$L$67</definedName>
    <definedName name="StartCell" localSheetId="1">'1 Spec. - 1. Lägsta pris'!$B$9</definedName>
    <definedName name="StartCell" localSheetId="2">'1 Spec. - 2. Mervärdesmodell'!$B$9</definedName>
    <definedName name="StartCell" localSheetId="3">'2 Avtalstecknande'!$B$33</definedName>
    <definedName name="StartCell" localSheetId="0">Information!$B$12</definedName>
    <definedName name="StatusSpec01" localSheetId="2">'1 Spec. - 2. Mervärdesmodell'!$AC$48</definedName>
    <definedName name="StatusSpec01">'1 Spec. - 1. Lägsta pris'!$AC$48</definedName>
    <definedName name="TblBeräkning">Admin!$D$55:$N$67</definedName>
    <definedName name="TblDelområde">Admin!$D$4:$D$13</definedName>
    <definedName name="TblEnhet">Admin!$I$57:$I$59</definedName>
    <definedName name="TblGrundTilldeln">Admin!$E$57:$E$59</definedName>
    <definedName name="TblKrav">Admin!$D$125:$D$131</definedName>
    <definedName name="TblKrv2">Admin!$F$101:$F$107</definedName>
    <definedName name="TblKrvRes1">Admin!$F$114:$F$122</definedName>
    <definedName name="TblKrvRes10">Admin!$O$114:$O$122</definedName>
    <definedName name="TblKrvRes11">Admin!$P$114:$P$122</definedName>
    <definedName name="TblKrvRes12">Admin!$Q$114:$Q$122</definedName>
    <definedName name="TblKrvRes13">Admin!$R$114:$R$122</definedName>
    <definedName name="TblKrvRes14">Admin!$S$114:$S$122</definedName>
    <definedName name="TblKrvRes15">Admin!$T$114:$T$122</definedName>
    <definedName name="TblKrvRes16">Admin!$U$114:$U$122</definedName>
    <definedName name="TblKrvRes17">Admin!$V$114:$V$122</definedName>
    <definedName name="TblKrvRes18">Admin!$W$114:$W$122</definedName>
    <definedName name="TblKrvRes19">Admin!$X$114:$X$122</definedName>
    <definedName name="TblKrvRes2">Admin!$G$114:$G$122</definedName>
    <definedName name="TblKrvRes20">Admin!$Y$114:$Y$122</definedName>
    <definedName name="TblKrvRes3">Admin!$H$114:$H$122</definedName>
    <definedName name="TblKrvRes4">Admin!$I$114:$I$122</definedName>
    <definedName name="TblKrvRes5">Admin!$J$114:$J$122</definedName>
    <definedName name="TblKrvRes6">Admin!$K$114:$K$122</definedName>
    <definedName name="TblKrvRes7">Admin!$L$114:$L$122</definedName>
    <definedName name="TblKrvRes8">Admin!$M$114:$M$122</definedName>
    <definedName name="TblKrvRes9">Admin!$N$114:$N$122</definedName>
    <definedName name="TblLeverantörer">Admin!$D$80:$R$97</definedName>
    <definedName name="TblMatchKravres">Admin!$E$101:$E$121</definedName>
    <definedName name="TblSpecTjnstr">Admin!$D$101:$D$121</definedName>
    <definedName name="TblTjänst">Admin!$N$3:$N$25</definedName>
    <definedName name="TblUtvModeller">Admin!$P$3:$P$9</definedName>
    <definedName name="TblUtVrd">Admin!$E$62:$E$66</definedName>
    <definedName name="TblVaraTjanstAlt">Admin!$T$36:$T$38</definedName>
    <definedName name="TidsåtgNrTjänst">Admin!$N$71:$N$75</definedName>
    <definedName name="TillDelVal">SysAdmin!$E$9</definedName>
    <definedName name="TillDelVal2" localSheetId="2">'1 Spec. - 2. Mervärdesmodell'!$AA$77</definedName>
    <definedName name="TillDelVal2">'1 Spec. - 1. Lägsta pris'!$AA$77</definedName>
    <definedName name="UKey">SysAdmin!$B$3</definedName>
    <definedName name="USRDelområde" localSheetId="1">'1 Spec. - 1. Lägsta pris'!$B$40</definedName>
    <definedName name="USRDelområde" localSheetId="2">'1 Spec. - 2. Mervärdesmodell'!$B$40</definedName>
    <definedName name="USRDelområde">'[1]1 Spec. - 1. Lägsta pris'!$B$43</definedName>
    <definedName name="UtvarderingsVal">SysAdmin!$E$10</definedName>
    <definedName name="UtvarderingsVal2" localSheetId="2">'1 Spec. - 2. Mervärdesmodell'!$AA$78</definedName>
    <definedName name="UtvarderingsVal2">'1 Spec. - 1. Lägsta pris'!$AA$78</definedName>
    <definedName name="ValBilaga">Admin!$G$67:$G$68</definedName>
    <definedName name="ValdUtvModell">Information!$B$12</definedName>
    <definedName name="ValVarTja">Admin!$E$3</definedName>
    <definedName name="Välj_Vara_Tjanst_1">'1 Spec. - 1. Lägsta pris'!$C$48:$E$67</definedName>
    <definedName name="Välj_Vara_Tjanst_2">'1 Spec. - 2. Mervärdesmodell'!$C$48:$E$67</definedName>
    <definedName name="Välj1">[2]Admin!$F$26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49" i="103" l="1"/>
  <c r="AC50" i="103"/>
  <c r="AC51" i="103"/>
  <c r="AC52" i="103"/>
  <c r="AC53" i="103"/>
  <c r="AC54" i="103"/>
  <c r="AC55" i="103"/>
  <c r="AC56" i="103"/>
  <c r="AC57" i="103"/>
  <c r="AC58" i="103"/>
  <c r="AC59" i="103"/>
  <c r="AC60" i="103"/>
  <c r="AC61" i="103"/>
  <c r="AC62" i="103"/>
  <c r="AC63" i="103"/>
  <c r="AC64" i="103"/>
  <c r="AC65" i="103"/>
  <c r="AC66" i="103"/>
  <c r="AC67" i="103"/>
  <c r="AC48" i="103"/>
  <c r="AC49" i="98"/>
  <c r="AC50" i="98"/>
  <c r="AC51" i="98"/>
  <c r="AC52" i="98"/>
  <c r="AC53" i="98"/>
  <c r="AC54" i="98"/>
  <c r="AC55" i="98"/>
  <c r="AC56" i="98"/>
  <c r="AC57" i="98"/>
  <c r="AC58" i="98"/>
  <c r="AC59" i="98"/>
  <c r="AC60" i="98"/>
  <c r="AC61" i="98"/>
  <c r="AC62" i="98"/>
  <c r="AC63" i="98"/>
  <c r="AC64" i="98"/>
  <c r="AC65" i="98"/>
  <c r="AC66" i="98"/>
  <c r="AC67" i="98"/>
  <c r="AC48" i="98"/>
  <c r="AB48" i="98"/>
  <c r="N28" i="86"/>
  <c r="AB49" i="103" l="1"/>
  <c r="AB50" i="103"/>
  <c r="AB51" i="103"/>
  <c r="AB52" i="103"/>
  <c r="AB53" i="103"/>
  <c r="AB54" i="103"/>
  <c r="AB55" i="103"/>
  <c r="AB56" i="103"/>
  <c r="AB57" i="103"/>
  <c r="AB58" i="103"/>
  <c r="AB59" i="103"/>
  <c r="AB60" i="103"/>
  <c r="AB61" i="103"/>
  <c r="AB62" i="103"/>
  <c r="AB63" i="103"/>
  <c r="AB64" i="103"/>
  <c r="AB65" i="103"/>
  <c r="AB66" i="103"/>
  <c r="AB67" i="103"/>
  <c r="AB48" i="103"/>
  <c r="AB49" i="98"/>
  <c r="AB50" i="98"/>
  <c r="AB51" i="98"/>
  <c r="AB52" i="98"/>
  <c r="AB53" i="98"/>
  <c r="AB54" i="98"/>
  <c r="AB55" i="98"/>
  <c r="AB56" i="98"/>
  <c r="AB57" i="98"/>
  <c r="AB58" i="98"/>
  <c r="AB59" i="98"/>
  <c r="AB60" i="98"/>
  <c r="AB61" i="98"/>
  <c r="AB62" i="98"/>
  <c r="AB63" i="98"/>
  <c r="AB64" i="98"/>
  <c r="AB65" i="98"/>
  <c r="AB66" i="98"/>
  <c r="AB67" i="98"/>
  <c r="D122" i="86"/>
  <c r="V141" i="103" l="1"/>
  <c r="M141" i="103"/>
  <c r="L6" i="101" a="1"/>
  <c r="L6" i="101" s="1"/>
  <c r="J8" i="103"/>
  <c r="J8" i="98"/>
  <c r="T3" i="86"/>
  <c r="B101" i="86" s="1"/>
  <c r="R6" i="86"/>
  <c r="R5" i="86"/>
  <c r="R4" i="86"/>
  <c r="R3" i="86"/>
  <c r="E9" i="101"/>
  <c r="E121" i="86"/>
  <c r="E120" i="86"/>
  <c r="E119" i="86"/>
  <c r="E118" i="86"/>
  <c r="E117" i="86"/>
  <c r="E116" i="86"/>
  <c r="E115" i="86"/>
  <c r="E114" i="86"/>
  <c r="E113" i="86"/>
  <c r="E112" i="86"/>
  <c r="E111" i="86"/>
  <c r="E110" i="86"/>
  <c r="E109" i="86"/>
  <c r="E108" i="86"/>
  <c r="E107" i="86"/>
  <c r="E106" i="86"/>
  <c r="E105" i="86"/>
  <c r="E104" i="86"/>
  <c r="E103" i="86"/>
  <c r="E102" i="86"/>
  <c r="R9" i="86"/>
  <c r="R8" i="86"/>
  <c r="R7" i="86"/>
  <c r="B6" i="105"/>
  <c r="B5" i="105"/>
  <c r="J5" i="103"/>
  <c r="J5" i="98"/>
  <c r="S9" i="86"/>
  <c r="S8" i="86"/>
  <c r="S7" i="86"/>
  <c r="S6" i="86"/>
  <c r="S5" i="86"/>
  <c r="S4" i="86"/>
  <c r="S3" i="86"/>
  <c r="A1" i="98" s="1"/>
  <c r="M2" i="86" a="1"/>
  <c r="M2" i="86" s="1"/>
  <c r="L2" i="86" a="1"/>
  <c r="L2" i="86" s="1"/>
  <c r="K2" i="86" a="1"/>
  <c r="K2" i="86" s="1"/>
  <c r="J2" i="86" a="1"/>
  <c r="J2" i="86" s="1"/>
  <c r="I2" i="86" a="1"/>
  <c r="I2" i="86" s="1"/>
  <c r="H2" i="86" a="1"/>
  <c r="H2" i="86" s="1"/>
  <c r="G2" i="86" a="1"/>
  <c r="G2" i="86" s="1"/>
  <c r="F2" i="86" a="1"/>
  <c r="F2" i="86" s="1"/>
  <c r="E2" i="86" a="1"/>
  <c r="E2" i="86" s="1"/>
  <c r="AH67" i="103"/>
  <c r="AH66" i="103"/>
  <c r="AH65" i="103"/>
  <c r="AH64" i="103"/>
  <c r="AH63" i="103"/>
  <c r="AH62" i="103"/>
  <c r="AH61" i="103"/>
  <c r="AH60" i="103"/>
  <c r="AH59" i="103"/>
  <c r="AH58" i="103"/>
  <c r="AH57" i="103"/>
  <c r="AH56" i="103"/>
  <c r="AH55" i="103"/>
  <c r="AH54" i="103"/>
  <c r="AH53" i="103"/>
  <c r="AH52" i="103"/>
  <c r="AH51" i="103"/>
  <c r="AH50" i="103"/>
  <c r="AH49" i="103"/>
  <c r="AH48" i="103"/>
  <c r="AA93" i="103"/>
  <c r="AB93" i="103"/>
  <c r="AA94" i="103"/>
  <c r="AB94" i="103"/>
  <c r="AA95" i="103"/>
  <c r="AH95" i="103" s="1"/>
  <c r="AB95" i="103"/>
  <c r="AA215" i="103"/>
  <c r="AH215" i="103" s="1"/>
  <c r="AA212" i="103"/>
  <c r="AH212" i="103" s="1"/>
  <c r="AH49" i="98"/>
  <c r="AH50" i="98"/>
  <c r="AH51" i="98"/>
  <c r="AH52" i="98"/>
  <c r="AH53" i="98"/>
  <c r="AH54" i="98"/>
  <c r="AH55" i="98"/>
  <c r="AH56" i="98"/>
  <c r="AH57" i="98"/>
  <c r="AH58" i="98"/>
  <c r="AH59" i="98"/>
  <c r="AH60" i="98"/>
  <c r="AH61" i="98"/>
  <c r="AH62" i="98"/>
  <c r="AH63" i="98"/>
  <c r="AH64" i="98"/>
  <c r="AH65" i="98"/>
  <c r="AH66" i="98"/>
  <c r="AH67" i="98"/>
  <c r="AH48" i="98"/>
  <c r="AA177" i="98"/>
  <c r="AH177" i="98" s="1"/>
  <c r="AA174" i="98"/>
  <c r="AH174" i="98" s="1"/>
  <c r="AB112" i="98"/>
  <c r="AA112" i="98"/>
  <c r="AB111" i="98"/>
  <c r="AA111" i="98"/>
  <c r="AH111" i="98" s="1"/>
  <c r="AB110" i="98"/>
  <c r="AA110" i="98"/>
  <c r="AH110" i="98" s="1"/>
  <c r="AB109" i="98"/>
  <c r="AA109" i="98"/>
  <c r="AH109" i="98" s="1"/>
  <c r="AB108" i="98"/>
  <c r="AA108" i="98"/>
  <c r="AB107" i="98"/>
  <c r="AA107" i="98"/>
  <c r="AB106" i="98"/>
  <c r="AA106" i="98"/>
  <c r="AH106" i="98" s="1"/>
  <c r="AB105" i="98"/>
  <c r="AA105" i="98"/>
  <c r="AB104" i="98"/>
  <c r="AA104" i="98"/>
  <c r="AB103" i="98"/>
  <c r="AA103" i="98"/>
  <c r="AB102" i="98"/>
  <c r="AA102" i="98"/>
  <c r="AB101" i="98"/>
  <c r="AA101" i="98"/>
  <c r="AH101" i="98" s="1"/>
  <c r="AB100" i="98"/>
  <c r="AA100" i="98"/>
  <c r="AB99" i="98"/>
  <c r="AA99" i="98"/>
  <c r="AB98" i="98"/>
  <c r="AA98" i="98"/>
  <c r="AH98" i="98" s="1"/>
  <c r="AB97" i="98"/>
  <c r="AA97" i="98"/>
  <c r="AB96" i="98"/>
  <c r="AA96" i="98"/>
  <c r="AB95" i="98"/>
  <c r="AA95" i="98"/>
  <c r="AB94" i="98"/>
  <c r="AA94" i="98"/>
  <c r="AH94" i="98" s="1"/>
  <c r="AB93" i="98"/>
  <c r="AA93" i="98"/>
  <c r="AB112" i="103"/>
  <c r="AA112" i="103"/>
  <c r="AB111" i="103"/>
  <c r="AA111" i="103"/>
  <c r="AB110" i="103"/>
  <c r="AA110" i="103"/>
  <c r="AB109" i="103"/>
  <c r="AA109" i="103"/>
  <c r="AB108" i="103"/>
  <c r="AA108" i="103"/>
  <c r="AH108" i="103" s="1"/>
  <c r="AB107" i="103"/>
  <c r="AA107" i="103"/>
  <c r="AB106" i="103"/>
  <c r="AA106" i="103"/>
  <c r="AB105" i="103"/>
  <c r="AA105" i="103"/>
  <c r="AB104" i="103"/>
  <c r="AA104" i="103"/>
  <c r="AB103" i="103"/>
  <c r="AA103" i="103"/>
  <c r="AB102" i="103"/>
  <c r="AA102" i="103"/>
  <c r="AB101" i="103"/>
  <c r="AA101" i="103"/>
  <c r="AB100" i="103"/>
  <c r="AA100" i="103"/>
  <c r="AB99" i="103"/>
  <c r="AA99" i="103"/>
  <c r="AH99" i="103" s="1"/>
  <c r="AB98" i="103"/>
  <c r="AA98" i="103"/>
  <c r="AH98" i="103" s="1"/>
  <c r="AB97" i="103"/>
  <c r="AA97" i="103"/>
  <c r="AB96" i="103"/>
  <c r="AA96" i="103"/>
  <c r="AB17" i="103"/>
  <c r="AA17" i="103"/>
  <c r="AB15" i="103"/>
  <c r="AA9" i="103"/>
  <c r="AB17" i="98"/>
  <c r="AA17" i="98"/>
  <c r="AB15" i="98"/>
  <c r="AA9" i="98"/>
  <c r="D28" i="100" a="1"/>
  <c r="D117" i="86" a="1"/>
  <c r="D110" i="86" a="1"/>
  <c r="B30" i="100" a="1"/>
  <c r="B28" i="100" a="1"/>
  <c r="D112" i="86" a="1"/>
  <c r="D120" i="86" a="1"/>
  <c r="D113" i="86" a="1"/>
  <c r="D102" i="86" a="1"/>
  <c r="D115" i="86" a="1"/>
  <c r="D103" i="86" a="1"/>
  <c r="D107" i="86" a="1"/>
  <c r="N2" i="86" a="1"/>
  <c r="D104" i="86" a="1"/>
  <c r="D105" i="86" a="1"/>
  <c r="D118" i="86" a="1"/>
  <c r="D106" i="86" a="1"/>
  <c r="D114" i="86" a="1"/>
  <c r="D111" i="86" a="1"/>
  <c r="D121" i="86" a="1"/>
  <c r="D119" i="86" a="1"/>
  <c r="D116" i="86" a="1"/>
  <c r="D109" i="86" a="1"/>
  <c r="D1" i="100" a="1"/>
  <c r="D108" i="86" a="1"/>
  <c r="D103" i="86" l="1"/>
  <c r="D113" i="86"/>
  <c r="D114" i="86"/>
  <c r="D115" i="86"/>
  <c r="D106" i="86"/>
  <c r="D116" i="86"/>
  <c r="D107" i="86"/>
  <c r="D118" i="86"/>
  <c r="D110" i="86"/>
  <c r="D104" i="86"/>
  <c r="D119" i="86"/>
  <c r="D105" i="86"/>
  <c r="D117" i="86"/>
  <c r="D108" i="86"/>
  <c r="D109" i="86"/>
  <c r="D120" i="86"/>
  <c r="D112" i="86"/>
  <c r="D111" i="86"/>
  <c r="D121" i="86"/>
  <c r="D102" i="86"/>
  <c r="AH100" i="103"/>
  <c r="AH110" i="103"/>
  <c r="AH103" i="98"/>
  <c r="AH107" i="103"/>
  <c r="AH97" i="98"/>
  <c r="AH107" i="98"/>
  <c r="AH94" i="103"/>
  <c r="AH93" i="103"/>
  <c r="AH97" i="103"/>
  <c r="AH102" i="103"/>
  <c r="AH112" i="103"/>
  <c r="AH102" i="98"/>
  <c r="AH112" i="98"/>
  <c r="AH104" i="98"/>
  <c r="AH104" i="103"/>
  <c r="AH17" i="98"/>
  <c r="AH17" i="103"/>
  <c r="AH105" i="103"/>
  <c r="AH95" i="98"/>
  <c r="A1" i="103"/>
  <c r="D28" i="100"/>
  <c r="B28" i="100"/>
  <c r="B30" i="100"/>
  <c r="D1" i="100"/>
  <c r="J10" i="103"/>
  <c r="J10" i="98"/>
  <c r="N2" i="86"/>
  <c r="AH96" i="103"/>
  <c r="AH111" i="103"/>
  <c r="AH109" i="103"/>
  <c r="AH101" i="103"/>
  <c r="AH103" i="103"/>
  <c r="AH106" i="103"/>
  <c r="AH93" i="98"/>
  <c r="AH108" i="98"/>
  <c r="AH105" i="98"/>
  <c r="AH100" i="98"/>
  <c r="AH96" i="98"/>
  <c r="AH99" i="98"/>
  <c r="AA11" i="103" l="1"/>
  <c r="AA15" i="103"/>
  <c r="AH15" i="103" s="1"/>
  <c r="AB13" i="103"/>
  <c r="AA13" i="103"/>
  <c r="AC13" i="103"/>
  <c r="AB11" i="103"/>
  <c r="AA15" i="98"/>
  <c r="AH15" i="98" s="1"/>
  <c r="AC13" i="98"/>
  <c r="AB13" i="98"/>
  <c r="AA13" i="98"/>
  <c r="AB11" i="98"/>
  <c r="AA11" i="98"/>
  <c r="AB9" i="98"/>
  <c r="AH9" i="98" s="1"/>
  <c r="A93" i="98"/>
  <c r="N5" i="86"/>
  <c r="N7" i="86"/>
  <c r="N21" i="86"/>
  <c r="N6" i="86"/>
  <c r="N8" i="86"/>
  <c r="N9" i="86"/>
  <c r="N11" i="86"/>
  <c r="N12" i="86"/>
  <c r="N13" i="86"/>
  <c r="N14" i="86"/>
  <c r="N15" i="86"/>
  <c r="N16" i="86"/>
  <c r="N17" i="86"/>
  <c r="N18" i="86"/>
  <c r="N19" i="86"/>
  <c r="N23" i="86"/>
  <c r="N10" i="86"/>
  <c r="N4" i="86"/>
  <c r="N3" i="86"/>
  <c r="N22" i="86"/>
  <c r="N29" i="86"/>
  <c r="N20" i="86"/>
  <c r="N24" i="86"/>
  <c r="A105" i="98"/>
  <c r="A95" i="98"/>
  <c r="A107" i="98"/>
  <c r="A111" i="98"/>
  <c r="A103" i="98"/>
  <c r="A98" i="98"/>
  <c r="A110" i="98"/>
  <c r="A104" i="98"/>
  <c r="A99" i="98"/>
  <c r="A109" i="98"/>
  <c r="A102" i="98"/>
  <c r="A97" i="98"/>
  <c r="A112" i="98"/>
  <c r="A100" i="98"/>
  <c r="A106" i="98"/>
  <c r="A94" i="98"/>
  <c r="A108" i="98"/>
  <c r="A101" i="98"/>
  <c r="A96" i="98"/>
  <c r="F111" i="86"/>
  <c r="D30" i="100" a="1"/>
  <c r="AH11" i="98" l="1"/>
  <c r="D30" i="100"/>
  <c r="AH13" i="98"/>
  <c r="AH13" i="103"/>
  <c r="AH11" i="103"/>
  <c r="AB9" i="103"/>
  <c r="AH9" i="103" s="1"/>
  <c r="A105" i="103"/>
  <c r="A102" i="103"/>
  <c r="A122" i="103"/>
  <c r="A101" i="103"/>
  <c r="A126" i="103"/>
  <c r="A108" i="103"/>
  <c r="A131" i="103"/>
  <c r="A109" i="103"/>
  <c r="A106" i="103"/>
  <c r="A100" i="103"/>
  <c r="A99" i="103"/>
  <c r="A94" i="103"/>
  <c r="A120" i="103"/>
  <c r="A107" i="103"/>
  <c r="A123" i="103"/>
  <c r="A124" i="103"/>
  <c r="A119" i="103"/>
  <c r="A132" i="103"/>
  <c r="A118" i="103"/>
  <c r="A111" i="103"/>
  <c r="A104" i="103"/>
  <c r="A95" i="103"/>
  <c r="A112" i="103"/>
  <c r="A129" i="103"/>
  <c r="A134" i="103"/>
  <c r="A125" i="103"/>
  <c r="A135" i="103"/>
  <c r="A110" i="103"/>
  <c r="A98" i="103"/>
  <c r="A97" i="103"/>
  <c r="A96" i="103"/>
  <c r="A121" i="103"/>
  <c r="A130" i="103"/>
  <c r="A127" i="103"/>
  <c r="A103" i="103"/>
  <c r="A133" i="103"/>
  <c r="A138" i="103"/>
  <c r="A137" i="103"/>
  <c r="A93" i="103"/>
  <c r="A136" i="103"/>
  <c r="AI1" i="98" l="1"/>
  <c r="T180" i="98" s="1"/>
  <c r="AI1" i="103"/>
  <c r="B6" i="100"/>
  <c r="P210" i="103"/>
  <c r="W2" i="103"/>
  <c r="O2" i="103"/>
  <c r="T3" i="98" l="1"/>
  <c r="T218" i="103"/>
  <c r="T3" i="103"/>
  <c r="X69" i="103"/>
  <c r="W2" i="98" l="1"/>
  <c r="E10" i="101" l="1"/>
  <c r="T141" i="103" l="1"/>
  <c r="P147" i="103"/>
  <c r="R147" i="103" s="1"/>
  <c r="M140" i="103"/>
  <c r="O2" i="98" l="1"/>
  <c r="G112" i="86" l="1"/>
  <c r="H99" i="86"/>
  <c r="F28" i="86"/>
  <c r="G28" i="86" s="1"/>
  <c r="H28" i="86" s="1"/>
  <c r="I28" i="86" s="1"/>
  <c r="N52" i="86"/>
  <c r="P172" i="98"/>
  <c r="M28" i="86" l="1"/>
  <c r="J28" i="86"/>
  <c r="K28" i="86" s="1"/>
  <c r="L28" i="86" s="1"/>
  <c r="H112" i="86"/>
  <c r="I99" i="86"/>
  <c r="N41" i="86"/>
  <c r="F100" i="86"/>
  <c r="N45" i="86"/>
  <c r="N37" i="86"/>
  <c r="N53" i="86"/>
  <c r="N33" i="86"/>
  <c r="N49" i="86"/>
  <c r="X69" i="98"/>
  <c r="N30" i="86"/>
  <c r="N34" i="86"/>
  <c r="N38" i="86"/>
  <c r="N42" i="86"/>
  <c r="N46" i="86"/>
  <c r="N50" i="86"/>
  <c r="N31" i="86"/>
  <c r="N35" i="86"/>
  <c r="N39" i="86"/>
  <c r="N43" i="86"/>
  <c r="N47" i="86"/>
  <c r="N51" i="86"/>
  <c r="N32" i="86"/>
  <c r="N36" i="86"/>
  <c r="N40" i="86"/>
  <c r="N44" i="86"/>
  <c r="N48" i="86"/>
  <c r="G111" i="86"/>
  <c r="H100" i="86"/>
  <c r="G100" i="86"/>
  <c r="I112" i="86" l="1"/>
  <c r="J99" i="86"/>
  <c r="H111" i="86"/>
  <c r="I100" i="86"/>
  <c r="J112" i="86" l="1"/>
  <c r="K99" i="86"/>
  <c r="I111" i="86"/>
  <c r="J100" i="86"/>
  <c r="K112" i="86" l="1"/>
  <c r="L99" i="86"/>
  <c r="J111" i="86"/>
  <c r="K100" i="86"/>
  <c r="L112" i="86" l="1"/>
  <c r="M99" i="86"/>
  <c r="L100" i="86"/>
  <c r="K111" i="86"/>
  <c r="M112" i="86" l="1"/>
  <c r="N99" i="86"/>
  <c r="M100" i="86"/>
  <c r="L111" i="86"/>
  <c r="N112" i="86" l="1"/>
  <c r="O99" i="86"/>
  <c r="M111" i="86"/>
  <c r="N100" i="86"/>
  <c r="O112" i="86" l="1"/>
  <c r="P99" i="86"/>
  <c r="O100" i="86"/>
  <c r="N111" i="86"/>
  <c r="P112" i="86" l="1"/>
  <c r="Q99" i="86"/>
  <c r="O111" i="86"/>
  <c r="P100" i="86"/>
  <c r="Q112" i="86" l="1"/>
  <c r="R99" i="86"/>
  <c r="P111" i="86"/>
  <c r="Q100" i="86"/>
  <c r="R112" i="86" l="1"/>
  <c r="S99" i="86"/>
  <c r="Q111" i="86"/>
  <c r="R100" i="86"/>
  <c r="S112" i="86" l="1"/>
  <c r="T99" i="86"/>
  <c r="R111" i="86"/>
  <c r="S100" i="86"/>
  <c r="T112" i="86" l="1"/>
  <c r="U99" i="86"/>
  <c r="S111" i="86"/>
  <c r="T100" i="86"/>
  <c r="U112" i="86" l="1"/>
  <c r="V99" i="86"/>
  <c r="T111" i="86"/>
  <c r="U100" i="86"/>
  <c r="V112" i="86" l="1"/>
  <c r="W99" i="86"/>
  <c r="V100" i="86"/>
  <c r="U111" i="86"/>
  <c r="W112" i="86" l="1"/>
  <c r="X99" i="86"/>
  <c r="W100" i="86"/>
  <c r="V111" i="86"/>
  <c r="X112" i="86" l="1"/>
  <c r="Y99" i="86"/>
  <c r="X100" i="86"/>
  <c r="W111" i="86"/>
  <c r="Y112" i="86" l="1"/>
  <c r="Z99" i="86"/>
  <c r="X111" i="86"/>
  <c r="Y100" i="86"/>
  <c r="Z112" i="86" l="1"/>
  <c r="AA99" i="86"/>
  <c r="Z114" i="86"/>
  <c r="Y111" i="86"/>
  <c r="Z100" i="86"/>
  <c r="AB99" i="86" l="1"/>
  <c r="AA100" i="86"/>
  <c r="AC99" i="86" l="1"/>
  <c r="AB100" i="86"/>
  <c r="AD99" i="86" l="1"/>
  <c r="AC100" i="86"/>
  <c r="AD100" i="86"/>
  <c r="H122" i="86" l="1"/>
  <c r="H119" i="86"/>
  <c r="H118" i="86"/>
  <c r="H120" i="86"/>
  <c r="H117" i="86"/>
  <c r="H115" i="86"/>
  <c r="H121" i="86"/>
  <c r="H116" i="86"/>
  <c r="H114" i="86"/>
  <c r="W119" i="86"/>
  <c r="W118" i="86"/>
  <c r="W114" i="86"/>
  <c r="W120" i="86"/>
  <c r="W121" i="86"/>
  <c r="W122" i="86"/>
  <c r="W117" i="86"/>
  <c r="W116" i="86"/>
  <c r="W115" i="86"/>
  <c r="V121" i="86"/>
  <c r="V115" i="86"/>
  <c r="V117" i="86"/>
  <c r="V122" i="86"/>
  <c r="V120" i="86"/>
  <c r="V116" i="86"/>
  <c r="V114" i="86"/>
  <c r="V119" i="86"/>
  <c r="V118" i="86"/>
  <c r="U115" i="86"/>
  <c r="U119" i="86"/>
  <c r="U116" i="86"/>
  <c r="U117" i="86"/>
  <c r="U121" i="86"/>
  <c r="U114" i="86"/>
  <c r="U118" i="86"/>
  <c r="U122" i="86"/>
  <c r="U120" i="86"/>
  <c r="T115" i="86"/>
  <c r="T121" i="86"/>
  <c r="T122" i="86"/>
  <c r="T117" i="86"/>
  <c r="T120" i="86"/>
  <c r="T114" i="86"/>
  <c r="T116" i="86"/>
  <c r="T118" i="86"/>
  <c r="T119" i="86"/>
  <c r="S119" i="86"/>
  <c r="S114" i="86"/>
  <c r="S117" i="86"/>
  <c r="S115" i="86"/>
  <c r="S120" i="86"/>
  <c r="S116" i="86"/>
  <c r="S122" i="86"/>
  <c r="S118" i="86"/>
  <c r="S121" i="86"/>
  <c r="R120" i="86"/>
  <c r="R114" i="86"/>
  <c r="R117" i="86"/>
  <c r="R121" i="86"/>
  <c r="R119" i="86"/>
  <c r="R115" i="86"/>
  <c r="R116" i="86"/>
  <c r="R122" i="86"/>
  <c r="R118" i="86"/>
  <c r="Q117" i="86"/>
  <c r="Q118" i="86"/>
  <c r="Q114" i="86"/>
  <c r="Q116" i="86"/>
  <c r="Q115" i="86"/>
  <c r="Q122" i="86"/>
  <c r="Q119" i="86"/>
  <c r="Q121" i="86"/>
  <c r="Q120" i="86"/>
  <c r="P122" i="86"/>
  <c r="P117" i="86"/>
  <c r="P118" i="86"/>
  <c r="P120" i="86"/>
  <c r="P114" i="86"/>
  <c r="P116" i="86"/>
  <c r="P121" i="86"/>
  <c r="P119" i="86"/>
  <c r="P115" i="86"/>
  <c r="O118" i="86"/>
  <c r="O119" i="86"/>
  <c r="O122" i="86"/>
  <c r="O114" i="86"/>
  <c r="O116" i="86"/>
  <c r="O121" i="86"/>
  <c r="O115" i="86"/>
  <c r="O117" i="86"/>
  <c r="O120" i="86"/>
  <c r="N121" i="86"/>
  <c r="N114" i="86"/>
  <c r="N120" i="86"/>
  <c r="N115" i="86"/>
  <c r="N119" i="86"/>
  <c r="N118" i="86"/>
  <c r="N122" i="86"/>
  <c r="N116" i="86"/>
  <c r="N117" i="86"/>
  <c r="M122" i="86"/>
  <c r="M115" i="86"/>
  <c r="M117" i="86"/>
  <c r="M118" i="86"/>
  <c r="M114" i="86"/>
  <c r="M120" i="86"/>
  <c r="M119" i="86"/>
  <c r="M116" i="86"/>
  <c r="M121" i="86"/>
  <c r="L117" i="86"/>
  <c r="L114" i="86"/>
  <c r="L116" i="86"/>
  <c r="L119" i="86"/>
  <c r="L115" i="86"/>
  <c r="L120" i="86"/>
  <c r="L122" i="86"/>
  <c r="L118" i="86"/>
  <c r="L121" i="86"/>
  <c r="K117" i="86"/>
  <c r="K121" i="86"/>
  <c r="K120" i="86"/>
  <c r="K115" i="86"/>
  <c r="K122" i="86"/>
  <c r="K118" i="86"/>
  <c r="K114" i="86"/>
  <c r="K116" i="86"/>
  <c r="K119" i="86"/>
  <c r="J120" i="86"/>
  <c r="J121" i="86"/>
  <c r="J114" i="86"/>
  <c r="J117" i="86"/>
  <c r="J115" i="86"/>
  <c r="J122" i="86"/>
  <c r="I114" i="86"/>
  <c r="J118" i="86"/>
  <c r="J116" i="86"/>
  <c r="J119" i="86"/>
  <c r="I119" i="86"/>
  <c r="I115" i="86"/>
  <c r="I118" i="86"/>
  <c r="I122" i="86"/>
  <c r="I120" i="86"/>
  <c r="I117" i="86"/>
  <c r="I121" i="86"/>
  <c r="I116" i="86"/>
  <c r="G122" i="86"/>
  <c r="F120" i="86"/>
  <c r="F116" i="86"/>
  <c r="F117" i="86"/>
  <c r="F118" i="86"/>
  <c r="G115" i="86"/>
  <c r="G120" i="86"/>
  <c r="G119" i="86"/>
  <c r="G117" i="86"/>
  <c r="G121" i="86"/>
  <c r="F121" i="86"/>
  <c r="F119" i="86"/>
  <c r="G114" i="86"/>
  <c r="F122" i="86"/>
  <c r="G116" i="86"/>
  <c r="G118" i="86"/>
  <c r="F114" i="86"/>
  <c r="F115" i="86"/>
  <c r="Y114" i="86"/>
  <c r="Y121" i="86"/>
  <c r="Y122" i="86"/>
  <c r="Y120" i="86"/>
  <c r="Y118" i="86"/>
  <c r="Y116" i="86"/>
  <c r="Y117" i="86"/>
  <c r="Y115" i="86"/>
  <c r="Y119" i="86"/>
  <c r="X116" i="86"/>
  <c r="X115" i="86"/>
  <c r="X120" i="86"/>
  <c r="X119" i="86"/>
  <c r="X114" i="86"/>
  <c r="X121" i="86"/>
  <c r="X122" i="86"/>
  <c r="X117" i="86"/>
  <c r="X118"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<sst xmlns="http://schemas.openxmlformats.org/spreadsheetml/2006/main" count="1172" uniqueCount="807">
  <si>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</si>
  <si>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</si>
  <si>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</si>
  <si>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</si>
  <si>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</si>
  <si>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</si>
  <si>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</si>
  <si>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</si>
  <si>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</si>
  <si>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</si>
  <si>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</si>
  <si>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</si>
  <si>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</si>
  <si>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</si>
  <si>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</si>
  <si>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</si>
  <si>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</si>
  <si>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</si>
  <si>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</si>
  <si>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</si>
  <si>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</si>
  <si>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</si>
  <si>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</si>
  <si>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</si>
  <si>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</si>
  <si>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</si>
  <si>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</si>
  <si>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</si>
  <si>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</si>
  <si>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</si>
  <si>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</si>
  <si>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</si>
  <si>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</si>
  <si>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</si>
  <si>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</si>
  <si>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</si>
  <si>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</si>
  <si>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</si>
  <si>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</si>
  <si>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</si>
  <si>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</si>
  <si>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</si>
  <si>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</si>
  <si>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</si>
  <si>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</si>
  <si>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</si>
  <si>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</si>
  <si>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</si>
  <si>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</si>
  <si>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</si>
  <si>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</si>
  <si>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</si>
  <si>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</si>
  <si>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</si>
  <si>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</si>
  <si>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</si>
  <si>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</si>
  <si>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</si>
  <si>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</si>
  <si>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</si>
  <si>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</si>
  <si>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</si>
  <si>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</si>
  <si>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</si>
  <si>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</si>
  <si>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</si>
  <si>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</si>
  <si>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</si>
  <si>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</si>
  <si>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</si>
  <si>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</si>
  <si>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</si>
  <si>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</si>
  <si>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</si>
  <si>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</si>
  <si>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</si>
  <si>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</si>
  <si>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</si>
  <si>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</si>
  <si>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</si>
  <si>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</si>
  <si>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</si>
  <si>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</si>
  <si>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</si>
  <si>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</si>
  <si>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</si>
  <si>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</si>
  <si>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</si>
  <si>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</si>
  <si>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</si>
  <si>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</si>
  <si>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</si>
  <si>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</si>
  <si>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</si>
  <si>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</si>
  <si>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Pris</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</si>
  <si>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</si>
  <si>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</si>
  <si>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r>
      <t xml:space="preserve">OBS! Spara </t>
    </r>
    <r>
      <rPr>
        <b/>
        <i/>
        <u/>
        <sz val="11"/>
        <rFont val="Arial"/>
        <family val="2"/>
      </rPr>
      <t>inte</t>
    </r>
    <r>
      <rPr>
        <b/>
        <i/>
        <sz val="11"/>
        <rFont val="Arial"/>
        <family val="2"/>
      </rPr>
      <t xml:space="preserve"> blanketten i PDF-format. Då kan inte leverantörerna fylla i den. Lås blanketten med "låsknappen" nedan innan ni skickar blanketten till leverantörerna.</t>
    </r>
  </si>
  <si>
    <t>Välj krav</t>
  </si>
  <si>
    <t>Timmar</t>
  </si>
  <si>
    <t>Bilaga</t>
  </si>
  <si>
    <t>Totalpris</t>
  </si>
  <si>
    <t>Summa utvärderingskostnad för detta avropssvar</t>
  </si>
  <si>
    <t xml:space="preserve">Prisavdrag för uppfyllda bör-krav. </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</si>
  <si>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</si>
  <si>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</si>
  <si>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</si>
  <si>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</si>
  <si>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</si>
  <si>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</si>
  <si>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</si>
  <si>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</si>
  <si>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</si>
  <si>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</si>
  <si>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</si>
  <si>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</si>
  <si>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</si>
  <si>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</si>
  <si>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TblEnhet</t>
  </si>
  <si>
    <t>TblLeverantörer</t>
  </si>
  <si>
    <t>ResOpt</t>
  </si>
  <si>
    <t>ResVarTja</t>
  </si>
  <si>
    <t>LockStatus</t>
  </si>
  <si>
    <t>255, 255, 153</t>
  </si>
  <si>
    <t>Ut1</t>
  </si>
  <si>
    <t>Ut2</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</si>
  <si>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</si>
  <si>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</si>
  <si>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</si>
  <si>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</si>
  <si>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</si>
  <si>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</si>
  <si>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</si>
  <si>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</si>
  <si>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
  </si>
  <si>
    <t>Ange ev adress för uppdraget/uppdragen</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</si>
  <si>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</si>
  <si>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</si>
  <si>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</si>
  <si>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</si>
  <si>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</si>
  <si>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</si>
  <si>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</si>
  <si>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</si>
  <si>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</si>
  <si>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</si>
  <si>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</si>
  <si>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</si>
  <si>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</si>
  <si>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</si>
  <si>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</si>
  <si>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</si>
  <si>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</si>
  <si>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</si>
  <si>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</si>
  <si>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</si>
  <si>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</si>
  <si>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Ev. precisering av leveransvillkor</t>
  </si>
  <si>
    <t>Förvaltning21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</si>
  <si>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</si>
  <si>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</si>
  <si>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</si>
  <si>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</si>
  <si>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</si>
  <si>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</si>
  <si>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</si>
  <si>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</si>
  <si>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</si>
  <si>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</si>
  <si>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</si>
  <si>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</si>
  <si>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</si>
  <si>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</si>
  <si>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Ramavtalets allmänna villkor utgör alltid en del av kontraktet.</t>
  </si>
  <si>
    <t>Steg 5 - Övriga kontraktsvillkor</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</si>
  <si>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</si>
  <si>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</si>
  <si>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</si>
  <si>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</si>
  <si>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</si>
  <si>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</si>
  <si>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</si>
  <si>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</si>
  <si>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</si>
  <si>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</si>
  <si>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Förfarande  om två avropssvar har erhållit samma poängsumma/utvärderingspris</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</si>
  <si>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</si>
  <si>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</si>
  <si>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</si>
  <si>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</si>
  <si>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 xml:space="preserve">Alt. 3. Prisavdrag för uppfyllda bör-krav, lägsta utvärderingskostnad vinner. </t>
  </si>
  <si>
    <t>Ramavtalsområde</t>
  </si>
  <si>
    <t>I enlighet med ramavtalet sker tilldelning av kontrakt utifrån tilldelningsgrunden: Ekonomiskt mest fördelaktiga utifrån bästa förhållande mellan pris och kvalitet</t>
  </si>
  <si>
    <t>Ange ev leveranstid/er för varor/tjänster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</si>
  <si>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</si>
  <si>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</si>
  <si>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</si>
  <si>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</si>
  <si>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</si>
  <si>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</si>
  <si>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</si>
  <si>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</si>
  <si>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</si>
  <si>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</si>
  <si>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</si>
  <si>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</si>
  <si>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</si>
  <si>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</si>
  <si>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Välj krav ur kravkatalog 
OBS! varje krav kan väljas flera gånger
(tillkommande obligatoriska krav)</t>
  </si>
  <si>
    <t>Välj vara/tjänst (endast de som valts i steg 2 ovan är möjliga)
OBS! Varje vara/tjänst kan väljas flera gånger.</t>
  </si>
  <si>
    <t xml:space="preserve">Välj krav ur kravkatalog 
OBS! varje krav kan väljas flera gånger
</t>
  </si>
  <si>
    <t>Avtalsspärr kommer att iakttas?</t>
  </si>
  <si>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</si>
  <si>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</si>
  <si>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</si>
  <si>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</si>
  <si>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</si>
  <si>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</si>
  <si>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</si>
  <si>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</si>
  <si>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 xml:space="preserve">Utvärderingsmodell - Mervärde </t>
  </si>
  <si>
    <t xml:space="preserve">Prisavdrag för uppfyllda tilldelningskriterier (bör-krav)
</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</si>
  <si>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</si>
  <si>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</si>
  <si>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</si>
  <si>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</si>
  <si>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1. Lägsta pris - endast obligatoriska krav (ska-krav), lägsta totalpris tilldelas kontrakt</t>
  </si>
  <si>
    <t>Bilagor från avropande organisation (kontraktshandlingar framgår av flik Avtalstecknande)</t>
  </si>
  <si>
    <t>1 Spec. - 1. Lägsta pris</t>
  </si>
  <si>
    <t>CHANGELOG</t>
  </si>
  <si>
    <t>Version</t>
  </si>
  <si>
    <t>Ändringar</t>
  </si>
  <si>
    <t>SheetName</t>
  </si>
  <si>
    <t>TblUtvModeller</t>
  </si>
  <si>
    <t>IsSelected</t>
  </si>
  <si>
    <t>AdminMode</t>
  </si>
  <si>
    <t>ActiveSheetName</t>
  </si>
  <si>
    <t>Nuvarande version</t>
  </si>
  <si>
    <t>NamedRange</t>
  </si>
  <si>
    <t>TblMatchKravres</t>
  </si>
  <si>
    <t>Välj utvärderingsmodell här:</t>
  </si>
  <si>
    <t>Vara/tjänster</t>
  </si>
  <si>
    <t>Delområde 2/Vara/tjänst 1</t>
  </si>
  <si>
    <t>Delområde 3/Vara/tjänst 1</t>
  </si>
  <si>
    <t>Delområde 4/Vara/tjänst 1</t>
  </si>
  <si>
    <t>Delområde 5/Vara/tjänst 1</t>
  </si>
  <si>
    <t>Delområde 6/Vara/tjänst 1</t>
  </si>
  <si>
    <t>Delområde 2/Vara/tjänst 2</t>
  </si>
  <si>
    <t>Delområde 3/Vara/tjänst 2</t>
  </si>
  <si>
    <t>Delområde 4/Vara/tjänst 2</t>
  </si>
  <si>
    <t>Delområde 5/Vara/tjänst 2</t>
  </si>
  <si>
    <t>Delområde 6/Vara/tjänst 2</t>
  </si>
  <si>
    <t>Delområde 2/Vara/tjänst 3</t>
  </si>
  <si>
    <t>Delområde 3/Vara/tjänst 3</t>
  </si>
  <si>
    <t>Delområde 4/Vara/tjänst 3</t>
  </si>
  <si>
    <t>Delområde 5/Vara/tjänst 3</t>
  </si>
  <si>
    <t>Delområde 6/Vara/tjänst 3</t>
  </si>
  <si>
    <t>Delområde 2/Vara/tjänst 4</t>
  </si>
  <si>
    <t>Delområde 3/Vara/tjänst 4</t>
  </si>
  <si>
    <t>Delområde 4/Vara/tjänst 4</t>
  </si>
  <si>
    <t>Delområde 5/Vara/tjänst 4</t>
  </si>
  <si>
    <t>Delområde 6/Vara/tjänst 4</t>
  </si>
  <si>
    <t>Delområde 2/Vara/tjänst 5</t>
  </si>
  <si>
    <t>Delområde 3/Vara/tjänst 5</t>
  </si>
  <si>
    <t>Delområde 4/Vara/tjänst 5</t>
  </si>
  <si>
    <t>Delområde 5/Vara/tjänst 5</t>
  </si>
  <si>
    <t>Delområde 6/Vara/tjänst 5</t>
  </si>
  <si>
    <t>Delområde 2/Vara/tjänst 6</t>
  </si>
  <si>
    <t>Delområde 3/Vara/tjänst 6</t>
  </si>
  <si>
    <t>Delområde 4/Vara/tjänst 6</t>
  </si>
  <si>
    <t>Delområde 5/Vara/tjänst 6</t>
  </si>
  <si>
    <t>Delområde 6/Vara/tjänst 6</t>
  </si>
  <si>
    <t>Delområde 2/Vara/tjänst 7</t>
  </si>
  <si>
    <t>Delområde 3/Vara/tjänst 7</t>
  </si>
  <si>
    <t>Delområde 4/Vara/tjänst 7</t>
  </si>
  <si>
    <t>Delområde 5/Vara/tjänst 7</t>
  </si>
  <si>
    <t>Delområde 6/Vara/tjänst 7</t>
  </si>
  <si>
    <t>Delområde 2/Vara/tjänst 8</t>
  </si>
  <si>
    <t>Delområde 3/Vara/tjänst 8</t>
  </si>
  <si>
    <t>Delområde 4/Vara/tjänst 8</t>
  </si>
  <si>
    <t>Delområde 5/Vara/tjänst 8</t>
  </si>
  <si>
    <t>Delområde 6/Vara/tjänst 8</t>
  </si>
  <si>
    <t>Delområde 2/Vara/tjänst 9</t>
  </si>
  <si>
    <t>Delområde 3/Vara/tjänst 9</t>
  </si>
  <si>
    <t>Delområde 4/Vara/tjänst 9</t>
  </si>
  <si>
    <t>Delområde 5/Vara/tjänst 9</t>
  </si>
  <si>
    <t>Delområde 6/Vara/tjänst 9</t>
  </si>
  <si>
    <t>Delområde 2/Vara/tjänst 10</t>
  </si>
  <si>
    <t>Delområde 3/Vara/tjänst 10</t>
  </si>
  <si>
    <t>Delområde 4/Vara/tjänst 10</t>
  </si>
  <si>
    <t>Delområde 5/Vara/tjänst 10</t>
  </si>
  <si>
    <t>Delområde 6/Vara/tjänst 10</t>
  </si>
  <si>
    <t>Delområde 2/Vara/tjänst 11</t>
  </si>
  <si>
    <t>Delområde 3/Vara/tjänst 11</t>
  </si>
  <si>
    <t>Delområde 4/Vara/tjänst 11</t>
  </si>
  <si>
    <t>Delområde 5/Vara/tjänst 11</t>
  </si>
  <si>
    <t>Delområde 6/Vara/tjänst 11</t>
  </si>
  <si>
    <t>Delområde 2/Vara/tjänst 12</t>
  </si>
  <si>
    <t>Delområde 3/Vara/tjänst 12</t>
  </si>
  <si>
    <t>Delområde 4/Vara/tjänst 12</t>
  </si>
  <si>
    <t>Delområde 5/Vara/tjänst 12</t>
  </si>
  <si>
    <t>Delområde 6/Vara/tjänst 12</t>
  </si>
  <si>
    <t>Delområde 2/Vara/tjänst 13</t>
  </si>
  <si>
    <t>Delområde 3/Vara/tjänst 13</t>
  </si>
  <si>
    <t>Delområde 4/Vara/tjänst 13</t>
  </si>
  <si>
    <t>Delområde 5/Vara/tjänst 13</t>
  </si>
  <si>
    <t>Delområde 6/Vara/tjänst 13</t>
  </si>
  <si>
    <t>Delområde 2/Vara/tjänst 14</t>
  </si>
  <si>
    <t>Delområde 3/Vara/tjänst 14</t>
  </si>
  <si>
    <t>Delområde 4/Vara/tjänst 14</t>
  </si>
  <si>
    <t>Delområde 5/Vara/tjänst 14</t>
  </si>
  <si>
    <t>Delområde 6/Vara/tjänst 14</t>
  </si>
  <si>
    <t>Delområde 2/Vara/tjänst 15</t>
  </si>
  <si>
    <t>Delområde 3/Vara/tjänst 15</t>
  </si>
  <si>
    <t>Delområde 4/Vara/tjänst 15</t>
  </si>
  <si>
    <t>Delområde 5/Vara/tjänst 15</t>
  </si>
  <si>
    <t>Delområde 6/Vara/tjänst 15</t>
  </si>
  <si>
    <t>Delområde 2/Vara/tjänst 16</t>
  </si>
  <si>
    <t>Delområde 3/Vara/tjänst 16</t>
  </si>
  <si>
    <t>Delområde 4/Vara/tjänst 16</t>
  </si>
  <si>
    <t>Delområde 5/Vara/tjänst 16</t>
  </si>
  <si>
    <t>Delområde 6/Vara/tjänst 16</t>
  </si>
  <si>
    <t>Delområde 2/Vara/tjänst 17</t>
  </si>
  <si>
    <t>Delområde 3/Vara/tjänst 17</t>
  </si>
  <si>
    <t>Delområde 4/Vara/tjänst 17</t>
  </si>
  <si>
    <t>Delområde 5/Vara/tjänst 17</t>
  </si>
  <si>
    <t>Delområde 6/Vara/tjänst 17</t>
  </si>
  <si>
    <t>Delområde 2/Vara/tjänst 18</t>
  </si>
  <si>
    <t>Delområde 3/Vara/tjänst 18</t>
  </si>
  <si>
    <t>Delområde 4/Vara/tjänst 18</t>
  </si>
  <si>
    <t>Delområde 5/Vara/tjänst 18</t>
  </si>
  <si>
    <t>Delområde 6/Vara/tjänst 18</t>
  </si>
  <si>
    <t>Delområde 2/Vara/tjänst 19</t>
  </si>
  <si>
    <t>Delområde 3/Vara/tjänst 19</t>
  </si>
  <si>
    <t>Delområde 4/Vara/tjänst 19</t>
  </si>
  <si>
    <t>Delområde 5/Vara/tjänst 19</t>
  </si>
  <si>
    <t>Delområde 6/Vara/tjänst 19</t>
  </si>
  <si>
    <t>Delområde 2/Vara/tjänst 20</t>
  </si>
  <si>
    <t>Delområde 3/Vara/tjänst 20</t>
  </si>
  <si>
    <t>Delområde 4/Vara/tjänst 20</t>
  </si>
  <si>
    <t>Delområde 5/Vara/tjänst 20</t>
  </si>
  <si>
    <t>Delområde 6/Vara/tjänst 20</t>
  </si>
  <si>
    <t>Delområde 2/Vara/tjänst 21</t>
  </si>
  <si>
    <t>Delområde 3/Vara/tjänst 21</t>
  </si>
  <si>
    <t>Delområde 4/Vara/tjänst 21</t>
  </si>
  <si>
    <t>Delområde 5/Vara/tjänst 21</t>
  </si>
  <si>
    <t>Delområde 6/Vara/tjänst 21</t>
  </si>
  <si>
    <t>Delområde 2/Vara/tjänst 22</t>
  </si>
  <si>
    <t>Delområde 3/Vara/tjänst 22</t>
  </si>
  <si>
    <t>Delområde 4/Vara/tjänst 22</t>
  </si>
  <si>
    <t>Delområde 5/Vara/tjänst 22</t>
  </si>
  <si>
    <t>Delområde 6/Vara/tjänst 22</t>
  </si>
  <si>
    <t>Delområde 2/Vara/tjänst 23</t>
  </si>
  <si>
    <t>Delområde 3/Vara/tjänst 23</t>
  </si>
  <si>
    <t>Delområde 4/Vara/tjänst 23</t>
  </si>
  <si>
    <t>Delområde 5/Vara/tjänst 23</t>
  </si>
  <si>
    <t>Delområde 6/Vara/tjänst 23</t>
  </si>
  <si>
    <t>Delområde 2/Vara/tjänst 24</t>
  </si>
  <si>
    <t>Delområde 3/Vara/tjänst 24</t>
  </si>
  <si>
    <t>Delområde 4/Vara/tjänst 24</t>
  </si>
  <si>
    <t>Delområde 5/Vara/tjänst 24</t>
  </si>
  <si>
    <t>Delområde 6/Vara/tjänst 24</t>
  </si>
  <si>
    <t>Delområde 2/Vara/tjänst 25</t>
  </si>
  <si>
    <t>Delområde 3/Vara/tjänst 25</t>
  </si>
  <si>
    <t>Delområde 4/Vara/tjänst 25</t>
  </si>
  <si>
    <t>Delområde 5/Vara/tjänst 25</t>
  </si>
  <si>
    <t>Delområde 6/Vara/tjänst 25</t>
  </si>
  <si>
    <t>Delområde 1/Vara/tjänst 1/Krav1</t>
  </si>
  <si>
    <t>Delområde 1/Vara/tjänst 2/Krav1</t>
  </si>
  <si>
    <t>Delområde 1/Vara/tjänst 3/Krav1</t>
  </si>
  <si>
    <t>Delområde 1/Vara/tjänst 4/Krav1</t>
  </si>
  <si>
    <t>Delområde 1/Vara/tjänst 5/Krav1</t>
  </si>
  <si>
    <t>Delområde 1/Vara/tjänst 6/Krav1</t>
  </si>
  <si>
    <t>Delområde 1/Vara/tjänst 7/Krav1</t>
  </si>
  <si>
    <t>Delområde 1/Vara/tjänst 8/Krav1</t>
  </si>
  <si>
    <t>Delområde 1/Vara/tjänst 9/Krav1</t>
  </si>
  <si>
    <t>Delområde 1/Vara/tjänst 10/Krav1</t>
  </si>
  <si>
    <t>Delområde 1/Vara/tjänst 11/Krav1</t>
  </si>
  <si>
    <t>Delområde 1/Vara/tjänst 12/Krav1</t>
  </si>
  <si>
    <t>Delområde 1/Vara/tjänst 13/Krav1</t>
  </si>
  <si>
    <t>Delområde 1/Vara/tjänst 14/Krav1</t>
  </si>
  <si>
    <t>Delområde 1/Vara/tjänst 15/Krav1</t>
  </si>
  <si>
    <t>Delområde 1/Vara/tjänst 16/Krav1</t>
  </si>
  <si>
    <t>Delområde 1/Vara/tjänst 17/Krav1</t>
  </si>
  <si>
    <t>Delområde 1/Vara/tjänst 18/Krav1</t>
  </si>
  <si>
    <t>Delområde 1/Vara/tjänst 19/Krav1</t>
  </si>
  <si>
    <t>Delområde 1/Vara/tjänst 20/Krav1</t>
  </si>
  <si>
    <t>Delområde 1/Vara/tjänst 21/Krav1</t>
  </si>
  <si>
    <t>Delområde 1/Vara/tjänst 22/Krav1</t>
  </si>
  <si>
    <t>Delområde 1/Vara/tjänst 23/Krav1</t>
  </si>
  <si>
    <t>Delområde 1/Vara/tjänst 24/Krav1</t>
  </si>
  <si>
    <t>Delområde 1/Vara/tjänst 25/Krav1</t>
  </si>
  <si>
    <t>Delområde 1/Vara/tjänst 1/Krav2</t>
  </si>
  <si>
    <t>Delområde 1/Vara/tjänst 2/Krav2</t>
  </si>
  <si>
    <t>Delområde 1/Vara/tjänst 3/Krav2</t>
  </si>
  <si>
    <t>Delområde 1/Vara/tjänst 4/Krav2</t>
  </si>
  <si>
    <t>Delområde 1/Vara/tjänst 5/Krav2</t>
  </si>
  <si>
    <t>Delområde 1/Vara/tjänst 6/Krav2</t>
  </si>
  <si>
    <t>Delområde 1/Vara/tjänst 7/Krav2</t>
  </si>
  <si>
    <t>Delområde 1/Vara/tjänst 8/Krav2</t>
  </si>
  <si>
    <t>Delområde 1/Vara/tjänst 9/Krav2</t>
  </si>
  <si>
    <t>Delområde 1/Vara/tjänst 10/Krav2</t>
  </si>
  <si>
    <t>Delområde 1/Vara/tjänst 11/Krav2</t>
  </si>
  <si>
    <t>Delområde 1/Vara/tjänst 12/Krav2</t>
  </si>
  <si>
    <t>Delområde 1/Vara/tjänst 13/Krav2</t>
  </si>
  <si>
    <t>Delområde 1/Vara/tjänst 14/Krav2</t>
  </si>
  <si>
    <t>Delområde 1/Vara/tjänst 15/Krav2</t>
  </si>
  <si>
    <t>Delområde 1/Vara/tjänst 16/Krav2</t>
  </si>
  <si>
    <t>Delområde 1/Vara/tjänst 17/Krav2</t>
  </si>
  <si>
    <t>Delområde 1/Vara/tjänst 18/Krav2</t>
  </si>
  <si>
    <t>Delområde 1/Vara/tjänst 19/Krav2</t>
  </si>
  <si>
    <t>Delområde 1/Vara/tjänst 20/Krav2</t>
  </si>
  <si>
    <t>Delområde 1/Vara/tjänst 21/Krav2</t>
  </si>
  <si>
    <t>Delområde 1/Vara/tjänst 22/Krav2</t>
  </si>
  <si>
    <t>Delområde 1/Vara/tjänst 23/Krav2</t>
  </si>
  <si>
    <t>Delområde 1/Vara/tjänst 24/Krav2</t>
  </si>
  <si>
    <t>Delområde 1/Vara/tjänst 25/Krav2</t>
  </si>
  <si>
    <t>Delområde 1/Vara/tjänst 1/Krav3</t>
  </si>
  <si>
    <t>Delområde 1/Vara/tjänst 2/Krav3</t>
  </si>
  <si>
    <t>Delområde 1/Vara/tjänst 3/Krav3</t>
  </si>
  <si>
    <t>Delområde 1/Vara/tjänst 4/Krav3</t>
  </si>
  <si>
    <t>Delområde 1/Vara/tjänst 5/Krav3</t>
  </si>
  <si>
    <t>Delområde 1/Vara/tjänst 6/Krav3</t>
  </si>
  <si>
    <t>Delområde 1/Vara/tjänst 7/Krav3</t>
  </si>
  <si>
    <t>Delområde 1/Vara/tjänst 8/Krav3</t>
  </si>
  <si>
    <t>Delområde 1/Vara/tjänst 9/Krav3</t>
  </si>
  <si>
    <t>Delområde 1/Vara/tjänst 10/Krav3</t>
  </si>
  <si>
    <t>Delområde 1/Vara/tjänst 11/Krav3</t>
  </si>
  <si>
    <t>Delområde 1/Vara/tjänst 12/Krav3</t>
  </si>
  <si>
    <t>Delområde 1/Vara/tjänst 13/Krav3</t>
  </si>
  <si>
    <t>Delområde 1/Vara/tjänst 14/Krav3</t>
  </si>
  <si>
    <t>Delområde 1/Vara/tjänst 15/Krav3</t>
  </si>
  <si>
    <t>Delområde 1/Vara/tjänst 16/Krav3</t>
  </si>
  <si>
    <t>Delområde 1/Vara/tjänst 17/Krav3</t>
  </si>
  <si>
    <t>Delområde 1/Vara/tjänst 18/Krav3</t>
  </si>
  <si>
    <t>Delområde 1/Vara/tjänst 19/Krav3</t>
  </si>
  <si>
    <t>Delområde 1/Vara/tjänst 20/Krav3</t>
  </si>
  <si>
    <t>Delområde 1/Vara/tjänst 21/Krav3</t>
  </si>
  <si>
    <t>Delområde 1/Vara/tjänst 22/Krav3</t>
  </si>
  <si>
    <t>Delområde 1/Vara/tjänst 23/Krav3</t>
  </si>
  <si>
    <t>Delområde 1/Vara/tjänst 24/Krav3</t>
  </si>
  <si>
    <t>Delområde 1/Vara/tjänst 25/Krav3</t>
  </si>
  <si>
    <t>Delområde 1/Vara/tjänst 1/Krav4</t>
  </si>
  <si>
    <t>Delområde 1/Vara/tjänst 2/Krav4</t>
  </si>
  <si>
    <t>Delområde 1/Vara/tjänst 3/Krav4</t>
  </si>
  <si>
    <t>Delområde 1/Vara/tjänst 4/Krav4</t>
  </si>
  <si>
    <t>Delområde 1/Vara/tjänst 5/Krav4</t>
  </si>
  <si>
    <t>Delområde 1/Vara/tjänst 6/Krav4</t>
  </si>
  <si>
    <t>Delområde 1/Vara/tjänst 7/Krav4</t>
  </si>
  <si>
    <t>Delområde 1/Vara/tjänst 8/Krav4</t>
  </si>
  <si>
    <t>Delområde 1/Vara/tjänst 9/Krav4</t>
  </si>
  <si>
    <t>Delområde 1/Vara/tjänst 10/Krav4</t>
  </si>
  <si>
    <t>Delområde 1/Vara/tjänst 11/Krav4</t>
  </si>
  <si>
    <t>Delområde 1/Vara/tjänst 12/Krav4</t>
  </si>
  <si>
    <t>Delområde 1/Vara/tjänst 13/Krav4</t>
  </si>
  <si>
    <t>Delområde 1/Vara/tjänst 14/Krav4</t>
  </si>
  <si>
    <t>Delområde 1/Vara/tjänst 15/Krav4</t>
  </si>
  <si>
    <t>Delområde 1/Vara/tjänst 16/Krav4</t>
  </si>
  <si>
    <t>Delområde 1/Vara/tjänst 17/Krav4</t>
  </si>
  <si>
    <t>Delområde 1/Vara/tjänst 18/Krav4</t>
  </si>
  <si>
    <t>Delområde 1/Vara/tjänst 19/Krav4</t>
  </si>
  <si>
    <t>Delområde 1/Vara/tjänst 20/Krav4</t>
  </si>
  <si>
    <t>Delområde 1/Vara/tjänst 21/Krav4</t>
  </si>
  <si>
    <t>Delområde 1/Vara/tjänst 22/Krav4</t>
  </si>
  <si>
    <t>Delområde 1/Vara/tjänst 23/Krav4</t>
  </si>
  <si>
    <t>Delområde 1/Vara/tjänst 24/Krav4</t>
  </si>
  <si>
    <t>Delområde 1/Vara/tjänst 25/Krav4</t>
  </si>
  <si>
    <t>Delområde 1/Vara/tjänst 1/Krav5</t>
  </si>
  <si>
    <t>Delområde 1/Vara/tjänst 2/Krav5</t>
  </si>
  <si>
    <t>Delområde 1/Vara/tjänst 3/Krav5</t>
  </si>
  <si>
    <t>Delområde 1/Vara/tjänst 4/Krav5</t>
  </si>
  <si>
    <t>Delområde 1/Vara/tjänst 5/Krav5</t>
  </si>
  <si>
    <t>Delområde 1/Vara/tjänst 6/Krav5</t>
  </si>
  <si>
    <t>Delområde 1/Vara/tjänst 7/Krav5</t>
  </si>
  <si>
    <t>Delområde 1/Vara/tjänst 8/Krav5</t>
  </si>
  <si>
    <t>Delområde 1/Vara/tjänst 9/Krav5</t>
  </si>
  <si>
    <t>Delområde 1/Vara/tjänst 10/Krav5</t>
  </si>
  <si>
    <t>Delområde 1/Vara/tjänst 11/Krav5</t>
  </si>
  <si>
    <t>Delområde 1/Vara/tjänst 12/Krav5</t>
  </si>
  <si>
    <t>Delområde 1/Vara/tjänst 13/Krav5</t>
  </si>
  <si>
    <t>Delområde 1/Vara/tjänst 14/Krav5</t>
  </si>
  <si>
    <t>Delområde 1/Vara/tjänst 15/Krav5</t>
  </si>
  <si>
    <t>Delområde 1/Vara/tjänst 16/Krav5</t>
  </si>
  <si>
    <t>Delområde 1/Vara/tjänst 17/Krav5</t>
  </si>
  <si>
    <t>Delområde 1/Vara/tjänst 18/Krav5</t>
  </si>
  <si>
    <t>Delområde 1/Vara/tjänst 19/Krav5</t>
  </si>
  <si>
    <t>Delområde 1/Vara/tjänst 20/Krav5</t>
  </si>
  <si>
    <t>Delområde 1/Vara/tjänst 21/Krav5</t>
  </si>
  <si>
    <t>Delområde 1/Vara/tjänst 22/Krav5</t>
  </si>
  <si>
    <t>Delområde 1/Vara/tjänst 23/Krav5</t>
  </si>
  <si>
    <t>Delområde 1/Vara/tjänst 24/Krav5</t>
  </si>
  <si>
    <t>Delområde 1/Vara/tjänst 25/Krav5</t>
  </si>
  <si>
    <t>Delområde 1/Vara/tjänst 1/Krav6</t>
  </si>
  <si>
    <t>Delområde 1/Vara/tjänst 2/Krav6</t>
  </si>
  <si>
    <t>Delområde 1/Vara/tjänst 3/Krav6</t>
  </si>
  <si>
    <t>Delområde 1/Vara/tjänst 4/Krav6</t>
  </si>
  <si>
    <t>Delområde 1/Vara/tjänst 5/Krav6</t>
  </si>
  <si>
    <t>Delområde 1/Vara/tjänst 6/Krav6</t>
  </si>
  <si>
    <t>Delområde 1/Vara/tjänst 7/Krav6</t>
  </si>
  <si>
    <t>Delområde 1/Vara/tjänst 8/Krav6</t>
  </si>
  <si>
    <t>Delområde 1/Vara/tjänst 9/Krav6</t>
  </si>
  <si>
    <t>Delområde 1/Vara/tjänst 10/Krav6</t>
  </si>
  <si>
    <t>Delområde 1/Vara/tjänst 11/Krav6</t>
  </si>
  <si>
    <t>Delområde 1/Vara/tjänst 12/Krav6</t>
  </si>
  <si>
    <t>Delområde 1/Vara/tjänst 13/Krav6</t>
  </si>
  <si>
    <t>Delområde 1/Vara/tjänst 14/Krav6</t>
  </si>
  <si>
    <t>Delområde 1/Vara/tjänst 15/Krav6</t>
  </si>
  <si>
    <t>Delområde 1/Vara/tjänst 16/Krav6</t>
  </si>
  <si>
    <t>Delområde 1/Vara/tjänst 17/Krav6</t>
  </si>
  <si>
    <t>Delområde 1/Vara/tjänst 18/Krav6</t>
  </si>
  <si>
    <t>Delområde 1/Vara/tjänst 19/Krav6</t>
  </si>
  <si>
    <t>Delområde 1/Vara/tjänst 20/Krav6</t>
  </si>
  <si>
    <t>Delområde 1/Vara/tjänst 21/Krav6</t>
  </si>
  <si>
    <t>Delområde 1/Vara/tjänst 22/Krav6</t>
  </si>
  <si>
    <t>Delområde 1/Vara/tjänst 23/Krav6</t>
  </si>
  <si>
    <t>Delområde 1/Vara/tjänst 24/Krav6</t>
  </si>
  <si>
    <t>Delområde 1/Vara/tjänst 25/Krav6</t>
  </si>
  <si>
    <t>Delområde 1/Vara/tjänst 1/Krav7</t>
  </si>
  <si>
    <t>Delområde 1/Vara/tjänst 2/Krav7</t>
  </si>
  <si>
    <t>Delområde 1/Vara/tjänst 3/Krav7</t>
  </si>
  <si>
    <t>Delområde 1/Vara/tjänst 4/Krav7</t>
  </si>
  <si>
    <t>Delområde 1/Vara/tjänst 5/Krav7</t>
  </si>
  <si>
    <t>Delområde 1/Vara/tjänst 6/Krav7</t>
  </si>
  <si>
    <t>Delområde 1/Vara/tjänst 7/Krav7</t>
  </si>
  <si>
    <t>Delområde 1/Vara/tjänst 8/Krav7</t>
  </si>
  <si>
    <t>Delområde 1/Vara/tjänst 9/Krav7</t>
  </si>
  <si>
    <t>Delområde 1/Vara/tjänst 10/Krav7</t>
  </si>
  <si>
    <t>Delområde 1/Vara/tjänst 11/Krav7</t>
  </si>
  <si>
    <t>Delområde 1/Vara/tjänst 12/Krav7</t>
  </si>
  <si>
    <t>Delområde 1/Vara/tjänst 13/Krav7</t>
  </si>
  <si>
    <t>Delområde 1/Vara/tjänst 14/Krav7</t>
  </si>
  <si>
    <t>Delområde 1/Vara/tjänst 15/Krav7</t>
  </si>
  <si>
    <t>Delområde 1/Vara/tjänst 16/Krav7</t>
  </si>
  <si>
    <t>Delområde 1/Vara/tjänst 17/Krav7</t>
  </si>
  <si>
    <t>Delområde 1/Vara/tjänst 18/Krav7</t>
  </si>
  <si>
    <t>Delområde 1/Vara/tjänst 19/Krav7</t>
  </si>
  <si>
    <t>Delområde 1/Vara/tjänst 20/Krav7</t>
  </si>
  <si>
    <t>Delområde 1/Vara/tjänst 21/Krav7</t>
  </si>
  <si>
    <t>Delområde 1/Vara/tjänst 22/Krav7</t>
  </si>
  <si>
    <t>Delområde 1/Vara/tjänst 23/Krav7</t>
  </si>
  <si>
    <t>Delområde 1/Vara/tjänst 24/Krav7</t>
  </si>
  <si>
    <t>Delområde 1/Vara/tjänst 25/Krav7</t>
  </si>
  <si>
    <t>Delområde 1/Vara/tjänst 1/Krav8</t>
  </si>
  <si>
    <t>Delområde 1/Vara/tjänst 2/Krav8</t>
  </si>
  <si>
    <t>Delområde 1/Vara/tjänst 3/Krav8</t>
  </si>
  <si>
    <t>Delområde 1/Vara/tjänst 4/Krav8</t>
  </si>
  <si>
    <t>Delområde 1/Vara/tjänst 5/Krav8</t>
  </si>
  <si>
    <t>Delområde 1/Vara/tjänst 6/Krav8</t>
  </si>
  <si>
    <t>Delområde 1/Vara/tjänst 7/Krav8</t>
  </si>
  <si>
    <t>Delområde 1/Vara/tjänst 8/Krav8</t>
  </si>
  <si>
    <t>Delområde 1/Vara/tjänst 9/Krav8</t>
  </si>
  <si>
    <t>Delområde 1/Vara/tjänst 10/Krav8</t>
  </si>
  <si>
    <t>Delområde 1/Vara/tjänst 11/Krav8</t>
  </si>
  <si>
    <t>Delområde 1/Vara/tjänst 12/Krav8</t>
  </si>
  <si>
    <t>Delområde 1/Vara/tjänst 13/Krav8</t>
  </si>
  <si>
    <t>Delområde 1/Vara/tjänst 14/Krav8</t>
  </si>
  <si>
    <t>Delområde 1/Vara/tjänst 15/Krav8</t>
  </si>
  <si>
    <t>Delområde 1/Vara/tjänst 16/Krav8</t>
  </si>
  <si>
    <t>Delområde 1/Vara/tjänst 17/Krav8</t>
  </si>
  <si>
    <t>Delområde 1/Vara/tjänst 18/Krav8</t>
  </si>
  <si>
    <t>Delområde 1/Vara/tjänst 19/Krav8</t>
  </si>
  <si>
    <t>Delområde 1/Vara/tjänst 20/Krav8</t>
  </si>
  <si>
    <t>Delområde 1/Vara/tjänst 21/Krav8</t>
  </si>
  <si>
    <t>Delområde 1/Vara/tjänst 22/Krav8</t>
  </si>
  <si>
    <t>Delområde 1/Vara/tjänst 23/Krav8</t>
  </si>
  <si>
    <t>Delområde 1/Vara/tjänst 24/Krav8</t>
  </si>
  <si>
    <t>Delområde 1/Vara/tjänst 25/Krav8</t>
  </si>
  <si>
    <t>Delområde 1/Vara/tjänst 1/Krav9</t>
  </si>
  <si>
    <t>Delområde 1/Vara/tjänst 2/Krav9</t>
  </si>
  <si>
    <t>Delområde 1/Vara/tjänst 3/Krav9</t>
  </si>
  <si>
    <t>Delområde 1/Vara/tjänst 4/Krav9</t>
  </si>
  <si>
    <t>Delområde 1/Vara/tjänst 5/Krav9</t>
  </si>
  <si>
    <t>Delområde 1/Vara/tjänst 6/Krav9</t>
  </si>
  <si>
    <t>Delområde 1/Vara/tjänst 7/Krav9</t>
  </si>
  <si>
    <t>Delområde 1/Vara/tjänst 8/Krav9</t>
  </si>
  <si>
    <t>Delområde 1/Vara/tjänst 9/Krav9</t>
  </si>
  <si>
    <t>Delområde 1/Vara/tjänst 10/Krav9</t>
  </si>
  <si>
    <t>Delområde 1/Vara/tjänst 11/Krav9</t>
  </si>
  <si>
    <t>Delområde 1/Vara/tjänst 12/Krav9</t>
  </si>
  <si>
    <t>Delområde 1/Vara/tjänst 13/Krav9</t>
  </si>
  <si>
    <t>Delområde 1/Vara/tjänst 14/Krav9</t>
  </si>
  <si>
    <t>Delområde 1/Vara/tjänst 15/Krav9</t>
  </si>
  <si>
    <t>Delområde 1/Vara/tjänst 16/Krav9</t>
  </si>
  <si>
    <t>Delområde 1/Vara/tjänst 17/Krav9</t>
  </si>
  <si>
    <t>Delområde 1/Vara/tjänst 18/Krav9</t>
  </si>
  <si>
    <t>Delområde 1/Vara/tjänst 19/Krav9</t>
  </si>
  <si>
    <t>Delområde 1/Vara/tjänst 20/Krav9</t>
  </si>
  <si>
    <t>Delområde 1/Vara/tjänst 21/Krav9</t>
  </si>
  <si>
    <t>Delområde 1/Vara/tjänst 22/Krav9</t>
  </si>
  <si>
    <t>Delområde 1/Vara/tjänst 23/Krav9</t>
  </si>
  <si>
    <t>Delområde 1/Vara/tjänst 24/Krav9</t>
  </si>
  <si>
    <t>Delområde 1/Vara/tjänst 25/Krav9</t>
  </si>
  <si>
    <t>Välj krav ur kravkatalog 
OBS! varje krav kan väljas flera gånger</t>
  </si>
  <si>
    <t>Delområde 7/Vara/tjänst 1</t>
  </si>
  <si>
    <t>Delområde 7/Vara/tjänst 2</t>
  </si>
  <si>
    <t>Delområde 7/Vara/tjänst 3</t>
  </si>
  <si>
    <t>Delområde 7/Vara/tjänst 4</t>
  </si>
  <si>
    <t>Delområde 7/Vara/tjänst 5</t>
  </si>
  <si>
    <t>Delområde 7/Vara/tjänst 6</t>
  </si>
  <si>
    <t>Delområde 7/Vara/tjänst 7</t>
  </si>
  <si>
    <t>Delområde 7/Vara/tjänst 8</t>
  </si>
  <si>
    <t>Delområde 7/Vara/tjänst 9</t>
  </si>
  <si>
    <t>Delområde 7/Vara/tjänst 10</t>
  </si>
  <si>
    <t>Delområde 7/Vara/tjänst 11</t>
  </si>
  <si>
    <t>Delområde 7/Vara/tjänst 12</t>
  </si>
  <si>
    <t>Delområde 7/Vara/tjänst 13</t>
  </si>
  <si>
    <t>Delområde 7/Vara/tjänst 14</t>
  </si>
  <si>
    <t>Delområde 7/Vara/tjänst 15</t>
  </si>
  <si>
    <t>Delområde 7/Vara/tjänst 16</t>
  </si>
  <si>
    <t>Delområde 7/Vara/tjänst 17</t>
  </si>
  <si>
    <t>Delområde 7/Vara/tjänst 18</t>
  </si>
  <si>
    <t>Delområde 7/Vara/tjänst 19</t>
  </si>
  <si>
    <t>Delområde 7/Vara/tjänst 20</t>
  </si>
  <si>
    <t>Delområde 7/Vara/tjänst 21</t>
  </si>
  <si>
    <t>Delområde 7/Vara/tjänst 22</t>
  </si>
  <si>
    <t>Delområde 7/Vara/tjänst 23</t>
  </si>
  <si>
    <t>Delområde 7/Vara/tjänst 24</t>
  </si>
  <si>
    <t>Delområde 7/Vara/tjänst 25</t>
  </si>
  <si>
    <t>Delområde 8/Vara/tjänst 1</t>
  </si>
  <si>
    <t>Delområde 8/Vara/tjänst 2</t>
  </si>
  <si>
    <t>Delområde 8/Vara/tjänst 3</t>
  </si>
  <si>
    <t>Delområde 8/Vara/tjänst 4</t>
  </si>
  <si>
    <t>Delområde 8/Vara/tjänst 5</t>
  </si>
  <si>
    <t>Delområde 8/Vara/tjänst 6</t>
  </si>
  <si>
    <t>Delområde 8/Vara/tjänst 7</t>
  </si>
  <si>
    <t>Delområde 8/Vara/tjänst 8</t>
  </si>
  <si>
    <t>Delområde 8/Vara/tjänst 9</t>
  </si>
  <si>
    <t>Delområde 8/Vara/tjänst 10</t>
  </si>
  <si>
    <t>Delområde 8/Vara/tjänst 11</t>
  </si>
  <si>
    <t>Delområde 8/Vara/tjänst 12</t>
  </si>
  <si>
    <t>Delområde 8/Vara/tjänst 13</t>
  </si>
  <si>
    <t>Delområde 8/Vara/tjänst 14</t>
  </si>
  <si>
    <t>Delområde 8/Vara/tjänst 15</t>
  </si>
  <si>
    <t>Delområde 8/Vara/tjänst 16</t>
  </si>
  <si>
    <t>Delområde 8/Vara/tjänst 17</t>
  </si>
  <si>
    <t>Delområde 8/Vara/tjänst 18</t>
  </si>
  <si>
    <t>Delområde 8/Vara/tjänst 19</t>
  </si>
  <si>
    <t>Delområde 8/Vara/tjänst 20</t>
  </si>
  <si>
    <t>Delområde 8/Vara/tjänst 21</t>
  </si>
  <si>
    <t>Delområde 8/Vara/tjänst 22</t>
  </si>
  <si>
    <t>Delområde 8/Vara/tjänst 23</t>
  </si>
  <si>
    <t>Delområde 8/Vara/tjänst 24</t>
  </si>
  <si>
    <t>Delområde 8/Vara/tjänst 25</t>
  </si>
  <si>
    <t>Delområde 9/Vara/tjänst 1</t>
  </si>
  <si>
    <t>Delområde 9/Vara/tjänst 2</t>
  </si>
  <si>
    <t>Delområde 9/Vara/tjänst 3</t>
  </si>
  <si>
    <t>Delområde 9/Vara/tjänst 4</t>
  </si>
  <si>
    <t>Delområde 9/Vara/tjänst 5</t>
  </si>
  <si>
    <t>Delområde 9/Vara/tjänst 6</t>
  </si>
  <si>
    <t>Delområde 9/Vara/tjänst 7</t>
  </si>
  <si>
    <t>Delområde 9/Vara/tjänst 8</t>
  </si>
  <si>
    <t>Delområde 9/Vara/tjänst 9</t>
  </si>
  <si>
    <t>Delområde 9/Vara/tjänst 10</t>
  </si>
  <si>
    <t>Delområde 9/Vara/tjänst 11</t>
  </si>
  <si>
    <t>Delområde 9/Vara/tjänst 12</t>
  </si>
  <si>
    <t>Delområde 9/Vara/tjänst 13</t>
  </si>
  <si>
    <t>Delområde 9/Vara/tjänst 14</t>
  </si>
  <si>
    <t>Delområde 9/Vara/tjänst 15</t>
  </si>
  <si>
    <t>Delområde 9/Vara/tjänst 16</t>
  </si>
  <si>
    <t>Delområde 9/Vara/tjänst 17</t>
  </si>
  <si>
    <t>Delområde 9/Vara/tjänst 18</t>
  </si>
  <si>
    <t>Delområde 9/Vara/tjänst 19</t>
  </si>
  <si>
    <t>Delområde 9/Vara/tjänst 20</t>
  </si>
  <si>
    <t>Delområde 9/Vara/tjänst 21</t>
  </si>
  <si>
    <t>Delområde 9/Vara/tjänst 22</t>
  </si>
  <si>
    <t>Delområde 9/Vara/tjänst 23</t>
  </si>
  <si>
    <t>Delområde 9/Vara/tjänst 24</t>
  </si>
  <si>
    <t>Delområde 9/Vara/tjänst 25</t>
  </si>
  <si>
    <t xml:space="preserve">Ange prisavdrag från totalpriset (kr)
</t>
  </si>
  <si>
    <t xml:space="preserve">Ange max prisavdrag från totalpriset (kr)
</t>
  </si>
  <si>
    <t>Ange faktiskt utfall,
prisavdrag efter utvärdering</t>
  </si>
  <si>
    <t>Planerat startdatum</t>
  </si>
  <si>
    <t>Ansvarig</t>
  </si>
  <si>
    <t>PJ</t>
  </si>
  <si>
    <t>Ramavtalsnummer</t>
  </si>
  <si>
    <t>Avrop med förnyad konkurrensutsättning
Ramavtalsnummer:</t>
  </si>
  <si>
    <t>1.0</t>
  </si>
  <si>
    <t>Skapat mallen</t>
  </si>
  <si>
    <t>23.3-9542-2024</t>
  </si>
  <si>
    <t>2. Mervärde - prisavdrag för uppfyllda tilldelningskriterier (bör-krav), lägsta totalpris efter prisavdrag tilldelas kontrakt</t>
  </si>
  <si>
    <t>1 Spec. - 2. Mervärdesmodell</t>
  </si>
  <si>
    <t>Nr</t>
  </si>
  <si>
    <t>Specificera varan i fritext eller hänvisa till bilaga. Ange bilagans nummer. Om specifikation görs i en bilaga anges "Antal" till 1 för hela beställningen. Vid flera bilagor, använd en rad per bilaga.
Specificera uppdragets omfattning, t.ex. start- och slutdatum</t>
  </si>
  <si>
    <t>Möbler</t>
  </si>
  <si>
    <t>Välj i lista</t>
  </si>
  <si>
    <t>Förfarande om två avropssvar har erhållit samma poängsumma/utvärderingspris</t>
  </si>
  <si>
    <t>TblKrav</t>
  </si>
  <si>
    <t>Välj vara</t>
  </si>
  <si>
    <t>Eterne AB</t>
  </si>
  <si>
    <t>556790-5160</t>
  </si>
  <si>
    <t>Kumla Gårdsväg 23</t>
  </si>
  <si>
    <t>145 63</t>
  </si>
  <si>
    <t>NORSBORG</t>
  </si>
  <si>
    <t>Johan Linzander</t>
  </si>
  <si>
    <t>08-4457073</t>
  </si>
  <si>
    <t>johan.linzander@eterne.se</t>
  </si>
  <si>
    <t>Input interiör AB</t>
  </si>
  <si>
    <t>559150-6349</t>
  </si>
  <si>
    <t>Fältspatsgatan 2</t>
  </si>
  <si>
    <t>421 30</t>
  </si>
  <si>
    <t>VÄSTRA FRÖLUNDA</t>
  </si>
  <si>
    <t>Marcus Berntson</t>
  </si>
  <si>
    <t>073-3025982</t>
  </si>
  <si>
    <t>marcus.berntson@inputinterior.se</t>
  </si>
  <si>
    <t>Kinnarps AB</t>
  </si>
  <si>
    <t>556256-6736</t>
  </si>
  <si>
    <t>521 88</t>
  </si>
  <si>
    <t>Kinnarp</t>
  </si>
  <si>
    <t>Johan Dahlström</t>
  </si>
  <si>
    <t>0515-38077</t>
  </si>
  <si>
    <t>johan.dahlstrom@kinnarps.se</t>
  </si>
  <si>
    <t>Martela Oyj</t>
  </si>
  <si>
    <t>01148912</t>
  </si>
  <si>
    <t>Takkatie 1</t>
  </si>
  <si>
    <t>003 70</t>
  </si>
  <si>
    <t>HELSINKI FINLAND</t>
  </si>
  <si>
    <t>Björn Arkert</t>
  </si>
  <si>
    <t>073-3471988</t>
  </si>
  <si>
    <t>bjorn.arkert@martela.com</t>
  </si>
  <si>
    <t>Recycling Partner RP AB</t>
  </si>
  <si>
    <t>556653-3278</t>
  </si>
  <si>
    <t>Kvarnholmsvägen 56</t>
  </si>
  <si>
    <t>131 31</t>
  </si>
  <si>
    <t>NACKA</t>
  </si>
  <si>
    <t>Per Holsteryd</t>
  </si>
  <si>
    <t>070-7832535</t>
  </si>
  <si>
    <t>per@rp.se</t>
  </si>
  <si>
    <t>Rekomo AB</t>
  </si>
  <si>
    <t>556347-9343</t>
  </si>
  <si>
    <t>Box 24148</t>
  </si>
  <si>
    <t>400 22</t>
  </si>
  <si>
    <t>GÖTEBORG</t>
  </si>
  <si>
    <t>Jonas Sjöberg</t>
  </si>
  <si>
    <t>031-3134270</t>
  </si>
  <si>
    <t>jonas.sjoberg@rekomo.se</t>
  </si>
  <si>
    <t>Senab AB</t>
  </si>
  <si>
    <t>556299-1447</t>
  </si>
  <si>
    <t>Box 7164</t>
  </si>
  <si>
    <t>103 88</t>
  </si>
  <si>
    <t>STOCKHOLM</t>
  </si>
  <si>
    <t>Peter Almgren</t>
  </si>
  <si>
    <t>08-58635043</t>
  </si>
  <si>
    <t>peter.almgren@senab.com</t>
  </si>
  <si>
    <t>Soeco Kontorsmöbler AB</t>
  </si>
  <si>
    <t>556894-0562</t>
  </si>
  <si>
    <t>Pumpvägen 1</t>
  </si>
  <si>
    <t>247 50</t>
  </si>
  <si>
    <t>DALBY</t>
  </si>
  <si>
    <t>Johan Norman</t>
  </si>
  <si>
    <t>046-2769151</t>
  </si>
  <si>
    <t>johan.norman@soeco.se</t>
  </si>
  <si>
    <t>Sono Sverige AB</t>
  </si>
  <si>
    <t>556595-7809</t>
  </si>
  <si>
    <t>E A Rosengrens gata 13A</t>
  </si>
  <si>
    <t>421 31</t>
  </si>
  <si>
    <t>Corina Brito</t>
  </si>
  <si>
    <t>0709-351275</t>
  </si>
  <si>
    <t>corina.brito@sono.se</t>
  </si>
  <si>
    <t>Thule Möbler AB</t>
  </si>
  <si>
    <t>556641-3117</t>
  </si>
  <si>
    <t>Box 27</t>
  </si>
  <si>
    <t>736 36</t>
  </si>
  <si>
    <t>KUNGSÖR</t>
  </si>
  <si>
    <t>Torbjörn Axelsson</t>
  </si>
  <si>
    <t>070-5841034</t>
  </si>
  <si>
    <t>torbjorn@thulemobler.se</t>
  </si>
  <si>
    <t>VICAN AB</t>
  </si>
  <si>
    <t>556417-6567</t>
  </si>
  <si>
    <t>Staffans väg 6B</t>
  </si>
  <si>
    <t>192 78</t>
  </si>
  <si>
    <t>SOLLENTUNA</t>
  </si>
  <si>
    <t>Peter Liljestrand</t>
  </si>
  <si>
    <t>070-5829491</t>
  </si>
  <si>
    <t>peter@vican.se</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</si>
  <si>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</si>
  <si>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</si>
  <si>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</si>
  <si>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</si>
  <si>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</si>
  <si>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</si>
  <si>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</si>
  <si>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</si>
  <si>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9. Skriftliga ändringar och tillägg till Allmänna villkor.</t>
  </si>
  <si>
    <t>10. Skriftliga ändringar och tillägg till Ramavtalsleverantörens Avropssvar med bilagor inklusive av Avropsberättigad godkända rättelser, kompletteringar och förtydliganden.</t>
  </si>
  <si>
    <t>11. Ramavtalsleverantörens Avropssvar med bilagor inklusive av Avropsberättigad godkända rättelser, kompletteringar och förtydliganden.</t>
  </si>
  <si>
    <t xml:space="preserve">Den här blanketten är utformad med (utöver denna) 3 flikar, en per utvärderingsmodell samt en för avtalstecknande. 
Välj flik för er avropsförfrågan beroende på vilken utvärderingsmodell ni föredrar att använda vid utvärdering av inkomna avropssvar. 
Välj utvärderingsmodell i cellen nedan. Gå därefter till motsvarande blad och fyll i de gula cellerna.
</t>
  </si>
  <si>
    <t>Rekonditionering/möbel- och möbeltextiltvätt</t>
  </si>
  <si>
    <t>Möbelreparation</t>
  </si>
  <si>
    <t>Möbeltapetsering/stoppningsarbete</t>
  </si>
  <si>
    <t>Lackering, omlackering</t>
  </si>
  <si>
    <t>Delområde</t>
  </si>
  <si>
    <t>Steg 2 - Specifikation av tjänster</t>
  </si>
  <si>
    <t>Ange namn på tjänsten</t>
  </si>
  <si>
    <t>Specificera tjänsten i fritext och/eller hänvisa till bilaga. Om specifikation görs i en bilaga anges ”Antal” till 1 för hela avropet.</t>
  </si>
  <si>
    <t>Tjänstens egenskaper/utförande</t>
  </si>
  <si>
    <t>Tjänstens hållbarhet</t>
  </si>
  <si>
    <t>Leveranstjänster</t>
  </si>
  <si>
    <t>Garantier</t>
  </si>
  <si>
    <t>Kompetens hos utförare</t>
  </si>
  <si>
    <t>Vid behov specificera tjänster, annan information eller hänvisa till bilaga.</t>
  </si>
  <si>
    <t>Välj tjänst (endast de som valts i steg 2 ovan är möjliga)
OBS! Varje tjänst kan väljas flera gånger.</t>
  </si>
  <si>
    <t>Cirkulära möbelavtal - Delområde Cirkulära tjänster</t>
  </si>
  <si>
    <t>Välj utvärderingsmodell</t>
  </si>
  <si>
    <t>-</t>
  </si>
  <si>
    <t>Välj delområde</t>
  </si>
  <si>
    <t>Välj tjänst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</si>
</sst>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 &quot;kr&quot;"/>
    <numFmt numFmtId="169" formatCode=";;;"/>
    <numFmt numFmtId="170" formatCode="#,##0\ &quot;kr&quot;;\-#,##0\ &quot;kr&quot;;"/>
  </numFmts>
  <fonts count="58"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s>
  <fills count="4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FF00"/>
        <bgColor indexed="64"/>
      </patternFill>
    </fill>
    <fill>
      <patternFill patternType="solid">
        <fgColor rgb="FF66FFFF"/>
        <bgColor indexed="64"/>
      </patternFill>
    </fill>
  </fills>
  <borders count="86">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indexed="64"/>
      </left>
      <right style="thin">
        <color indexed="64"/>
      </right>
      <top/>
      <bottom/>
      <diagonal/>
    </border>
    <border>
      <left style="thin">
        <color indexed="55"/>
      </left>
      <right/>
      <top style="thin">
        <color indexed="55"/>
      </top>
      <bottom style="thin">
        <color rgb="FF969696"/>
      </bottom>
      <diagonal/>
    </border>
    <border>
      <left/>
      <right style="thin">
        <color indexed="55"/>
      </right>
      <top style="thin">
        <color indexed="55"/>
      </top>
      <bottom style="thin">
        <color rgb="FF969696"/>
      </bottom>
      <diagonal/>
    </border>
  </borders>
  <cellStyleXfs count="52">
    <xf numFmtId="0" fontId="0" fillId="0" borderId="0"/>
    <xf numFmtId="0" fontId="4" fillId="2" borderId="17" applyNumberFormat="0">
      <alignment vertical="top" wrapText="1"/>
      <protection locked="0"/>
    </xf>
    <xf numFmtId="0" fontId="18" fillId="0" borderId="0" applyNumberFormat="0" applyFill="0" applyBorder="0" applyAlignment="0" applyProtection="0"/>
    <xf numFmtId="0" fontId="4" fillId="7" borderId="0" applyNumberFormat="0" applyFont="0" applyBorder="0" applyAlignment="0" applyProtection="0"/>
    <xf numFmtId="0" fontId="4" fillId="10" borderId="0" applyNumberFormat="0" applyFont="0" applyBorder="0" applyAlignment="0" applyProtection="0">
      <alignment vertical="top"/>
    </xf>
    <xf numFmtId="166" fontId="4" fillId="8" borderId="0" applyNumberFormat="0" applyFont="0" applyBorder="0" applyAlignment="0" applyProtection="0"/>
    <xf numFmtId="0" fontId="4" fillId="11" borderId="0" applyNumberFormat="0" applyFont="0" applyBorder="0" applyAlignment="0" applyProtection="0"/>
    <xf numFmtId="0" fontId="4" fillId="0" borderId="18" applyNumberFormat="0" applyFont="0" applyFill="0" applyAlignment="0" applyProtection="0"/>
    <xf numFmtId="0" fontId="4" fillId="9" borderId="0" applyNumberFormat="0" applyFont="0" applyBorder="0" applyAlignment="0" applyProtection="0">
      <alignment horizontal="center" vertical="center" wrapText="1"/>
      <protection locked="0"/>
    </xf>
    <xf numFmtId="0" fontId="32" fillId="0" borderId="0"/>
    <xf numFmtId="0" fontId="4" fillId="0" borderId="18" applyNumberFormat="0" applyFill="0" applyAlignment="0" applyProtection="0"/>
    <xf numFmtId="0" fontId="3" fillId="0" borderId="18" applyNumberFormat="0" applyFill="0" applyAlignment="0" applyProtection="0"/>
    <xf numFmtId="0" fontId="16" fillId="0" borderId="0" applyNumberFormat="0" applyFill="0" applyProtection="0"/>
    <xf numFmtId="44" fontId="7" fillId="0" borderId="0" applyFon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14" borderId="0" applyNumberFormat="0" applyBorder="0" applyAlignment="0" applyProtection="0"/>
    <xf numFmtId="0" fontId="42" fillId="15" borderId="0" applyNumberFormat="0" applyBorder="0" applyAlignment="0" applyProtection="0"/>
    <xf numFmtId="0" fontId="43" fillId="16" borderId="0" applyNumberFormat="0" applyBorder="0" applyAlignment="0" applyProtection="0"/>
    <xf numFmtId="0" fontId="44" fillId="17" borderId="51" applyNumberFormat="0" applyAlignment="0" applyProtection="0"/>
    <xf numFmtId="0" fontId="45" fillId="18" borderId="52" applyNumberFormat="0" applyAlignment="0" applyProtection="0"/>
    <xf numFmtId="0" fontId="46" fillId="18" borderId="51" applyNumberFormat="0" applyAlignment="0" applyProtection="0"/>
    <xf numFmtId="0" fontId="47" fillId="0" borderId="53" applyNumberFormat="0" applyFill="0" applyAlignment="0" applyProtection="0"/>
    <xf numFmtId="0" fontId="48" fillId="19" borderId="54" applyNumberFormat="0" applyAlignment="0" applyProtection="0"/>
    <xf numFmtId="0" fontId="49" fillId="0" borderId="0" applyNumberFormat="0" applyFill="0" applyBorder="0" applyAlignment="0" applyProtection="0"/>
    <xf numFmtId="0" fontId="28" fillId="20" borderId="55" applyNumberFormat="0" applyFont="0" applyAlignment="0" applyProtection="0"/>
    <xf numFmtId="0" fontId="32" fillId="21" borderId="0" applyNumberFormat="0" applyBorder="0" applyAlignment="0" applyProtection="0"/>
    <xf numFmtId="0" fontId="32" fillId="22" borderId="0" applyNumberFormat="0" applyBorder="0" applyAlignment="0" applyProtection="0"/>
    <xf numFmtId="0" fontId="50"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50"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50" fillId="29"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50"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50" fillId="35" borderId="0" applyNumberFormat="0" applyBorder="0" applyAlignment="0" applyProtection="0"/>
    <xf numFmtId="0" fontId="50"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50" fillId="39" borderId="0" applyNumberFormat="0" applyBorder="0" applyAlignment="0" applyProtection="0"/>
    <xf numFmtId="0" fontId="4" fillId="0" borderId="0"/>
    <xf numFmtId="0" fontId="4" fillId="0" borderId="0"/>
    <xf numFmtId="0" fontId="2" fillId="0" borderId="0"/>
    <xf numFmtId="0" fontId="1" fillId="0" borderId="0"/>
    <xf numFmtId="44" fontId="4" fillId="0" borderId="0" applyFont="0" applyFill="0" applyBorder="0" applyAlignment="0" applyProtection="0"/>
    <xf numFmtId="164" fontId="4" fillId="0" borderId="0" applyFont="0" applyFill="0" applyBorder="0" applyAlignment="0" applyProtection="0"/>
    <xf numFmtId="0" fontId="1" fillId="0" borderId="0"/>
  </cellStyleXfs>
  <cellXfs count="492">
    <xf numFmtId="0" fontId="0" fillId="0" borderId="0" xfId="0"/>
    <xf numFmtId="0" fontId="4" fillId="0" borderId="0" xfId="0" applyFont="1"/>
    <xf numFmtId="0" fontId="13" fillId="0" borderId="0" xfId="3" applyFont="1" applyFill="1" applyAlignment="1">
      <alignment horizontal="left" vertical="top"/>
    </xf>
    <xf numFmtId="0" fontId="4" fillId="0" borderId="0" xfId="0" applyFont="1" applyAlignment="1">
      <alignment horizontal="right" vertical="top"/>
    </xf>
    <xf numFmtId="0" fontId="8" fillId="0" borderId="3" xfId="0" applyFont="1" applyBorder="1" applyAlignment="1">
      <alignment vertical="center" wrapText="1"/>
    </xf>
    <xf numFmtId="0" fontId="20" fillId="0" borderId="0" xfId="0" applyFont="1"/>
    <xf numFmtId="0" fontId="4" fillId="0" borderId="0" xfId="0" applyFont="1" applyAlignment="1">
      <alignment horizontal="left" vertical="top" wrapText="1"/>
    </xf>
    <xf numFmtId="49" fontId="4" fillId="7" borderId="4" xfId="3" applyNumberFormat="1" applyBorder="1" applyProtection="1">
      <protection locked="0"/>
    </xf>
    <xf numFmtId="49" fontId="4" fillId="11" borderId="4" xfId="6" applyNumberFormat="1" applyBorder="1" applyProtection="1">
      <protection locked="0"/>
    </xf>
    <xf numFmtId="49" fontId="4" fillId="7" borderId="5" xfId="3" applyNumberFormat="1" applyBorder="1" applyProtection="1">
      <protection locked="0"/>
    </xf>
    <xf numFmtId="49" fontId="4" fillId="11" borderId="5" xfId="6" applyNumberFormat="1" applyBorder="1" applyProtection="1">
      <protection locked="0"/>
    </xf>
    <xf numFmtId="0" fontId="0" fillId="0" borderId="6" xfId="0" applyBorder="1" applyAlignment="1">
      <alignment wrapText="1"/>
    </xf>
    <xf numFmtId="49" fontId="4" fillId="7" borderId="4" xfId="3" applyNumberFormat="1" applyBorder="1" applyAlignment="1" applyProtection="1">
      <alignment vertical="center" wrapText="1"/>
      <protection locked="0"/>
    </xf>
    <xf numFmtId="49" fontId="4" fillId="11" borderId="4" xfId="6" applyNumberFormat="1" applyBorder="1" applyAlignment="1" applyProtection="1">
      <alignment vertical="center" wrapText="1"/>
      <protection locked="0"/>
    </xf>
    <xf numFmtId="0" fontId="3" fillId="0" borderId="0" xfId="0" applyFont="1"/>
    <xf numFmtId="0" fontId="3" fillId="0" borderId="5" xfId="0" applyFont="1" applyBorder="1" applyAlignment="1">
      <alignment wrapText="1"/>
    </xf>
    <xf numFmtId="0" fontId="8" fillId="0" borderId="0" xfId="0" applyFont="1" applyAlignment="1">
      <alignment vertical="center" wrapText="1"/>
    </xf>
    <xf numFmtId="0" fontId="4" fillId="0" borderId="0" xfId="0" applyFont="1" applyAlignment="1">
      <alignment vertical="center"/>
    </xf>
    <xf numFmtId="0" fontId="6" fillId="0" borderId="0" xfId="0" applyFont="1"/>
    <xf numFmtId="0" fontId="11" fillId="0" borderId="0" xfId="0" applyFont="1" applyAlignment="1">
      <alignment horizontal="left" wrapText="1"/>
    </xf>
    <xf numFmtId="0" fontId="21" fillId="0" borderId="0" xfId="0" applyFont="1" applyAlignment="1">
      <alignment horizontal="left" vertical="center" indent="1"/>
    </xf>
    <xf numFmtId="0" fontId="14" fillId="0" borderId="0" xfId="0" applyFont="1"/>
    <xf numFmtId="0" fontId="4" fillId="0" borderId="0" xfId="0" applyFont="1" applyAlignment="1">
      <alignment horizontal="right"/>
    </xf>
    <xf numFmtId="0" fontId="33" fillId="0" borderId="0" xfId="0" applyFont="1"/>
    <xf numFmtId="0" fontId="6" fillId="0" borderId="0" xfId="0" applyFont="1" applyAlignment="1">
      <alignment wrapText="1"/>
    </xf>
    <xf numFmtId="0" fontId="4" fillId="0" borderId="0" xfId="0" applyFont="1" applyAlignment="1">
      <alignment vertical="top"/>
    </xf>
    <xf numFmtId="0" fontId="5" fillId="0" borderId="0" xfId="0" applyFont="1" applyAlignment="1">
      <alignment vertical="top"/>
    </xf>
    <xf numFmtId="0" fontId="14" fillId="0" borderId="0" xfId="0" applyFont="1" applyAlignment="1">
      <alignment vertical="top"/>
    </xf>
    <xf numFmtId="0" fontId="5" fillId="0" borderId="3" xfId="0" applyFont="1" applyBorder="1" applyAlignment="1">
      <alignment vertical="top"/>
    </xf>
    <xf numFmtId="0" fontId="4" fillId="0" borderId="0" xfId="0" applyFont="1" applyAlignment="1">
      <alignment vertical="top" wrapText="1"/>
    </xf>
    <xf numFmtId="0" fontId="10" fillId="0" borderId="0" xfId="0" applyFont="1" applyAlignment="1">
      <alignment horizontal="center" vertical="top" wrapText="1"/>
    </xf>
    <xf numFmtId="0" fontId="5" fillId="0" borderId="0" xfId="0" applyFont="1" applyAlignment="1">
      <alignment horizontal="left" vertical="top" wrapText="1"/>
    </xf>
    <xf numFmtId="0" fontId="19" fillId="0" borderId="0" xfId="0" applyFont="1" applyAlignment="1">
      <alignment horizontal="right" vertical="top"/>
    </xf>
    <xf numFmtId="0" fontId="4" fillId="5" borderId="0" xfId="0" applyFont="1" applyFill="1" applyAlignment="1">
      <alignment horizontal="left" vertical="top" wrapText="1"/>
    </xf>
    <xf numFmtId="0" fontId="19" fillId="0" borderId="0" xfId="0" applyFont="1" applyAlignment="1">
      <alignment vertical="top" wrapText="1"/>
    </xf>
    <xf numFmtId="0" fontId="4" fillId="0" borderId="0" xfId="0" applyFont="1" applyAlignment="1">
      <alignment horizontal="left" vertical="top"/>
    </xf>
    <xf numFmtId="0" fontId="20" fillId="0" borderId="0" xfId="0" applyFont="1" applyAlignment="1">
      <alignment vertical="top"/>
    </xf>
    <xf numFmtId="49" fontId="4" fillId="0" borderId="0" xfId="0" applyNumberFormat="1" applyFont="1" applyAlignment="1">
      <alignment vertical="top"/>
    </xf>
    <xf numFmtId="0" fontId="4" fillId="5" borderId="0" xfId="0" applyFont="1" applyFill="1" applyAlignment="1">
      <alignment vertical="center"/>
    </xf>
    <xf numFmtId="49" fontId="4" fillId="12" borderId="0" xfId="6" applyNumberFormat="1" applyFill="1" applyAlignment="1">
      <alignment vertical="top"/>
    </xf>
    <xf numFmtId="0" fontId="4" fillId="0" borderId="6" xfId="0" applyFont="1" applyBorder="1" applyAlignment="1">
      <alignment wrapText="1"/>
    </xf>
    <xf numFmtId="0" fontId="34" fillId="0" borderId="0" xfId="0" applyFont="1" applyAlignment="1">
      <alignment vertical="top"/>
    </xf>
    <xf numFmtId="0" fontId="35" fillId="0" borderId="0" xfId="0" applyFont="1" applyAlignment="1">
      <alignment vertical="top"/>
    </xf>
    <xf numFmtId="0" fontId="36" fillId="0" borderId="0" xfId="0" applyFont="1"/>
    <xf numFmtId="0" fontId="5" fillId="0" borderId="0" xfId="0" applyFont="1"/>
    <xf numFmtId="0" fontId="6" fillId="0" borderId="0" xfId="0" applyFont="1" applyAlignment="1">
      <alignment vertical="top"/>
    </xf>
    <xf numFmtId="166" fontId="4" fillId="0" borderId="0" xfId="5" applyFill="1" applyAlignment="1">
      <alignment horizontal="right" vertical="top" wrapText="1"/>
    </xf>
    <xf numFmtId="0" fontId="34" fillId="0" borderId="0" xfId="0" applyFont="1" applyAlignment="1">
      <alignment horizontal="right" vertical="top"/>
    </xf>
    <xf numFmtId="0" fontId="3" fillId="0" borderId="0" xfId="0" applyFont="1" applyAlignment="1">
      <alignment horizontal="left" vertical="top"/>
    </xf>
    <xf numFmtId="0" fontId="0" fillId="0" borderId="0" xfId="0" applyAlignment="1">
      <alignment horizontal="left" vertical="top" wrapText="1"/>
    </xf>
    <xf numFmtId="0" fontId="4" fillId="0" borderId="0" xfId="7" applyBorder="1" applyAlignment="1">
      <alignment vertical="center" wrapText="1"/>
    </xf>
    <xf numFmtId="0" fontId="5" fillId="0" borderId="0" xfId="0" applyFont="1" applyAlignment="1">
      <alignment vertical="top" wrapText="1"/>
    </xf>
    <xf numFmtId="0" fontId="0" fillId="0" borderId="0" xfId="0" applyAlignment="1">
      <alignment vertical="center"/>
    </xf>
    <xf numFmtId="0" fontId="4" fillId="5" borderId="0" xfId="0" applyFont="1" applyFill="1" applyAlignment="1">
      <alignment vertical="top" wrapText="1"/>
    </xf>
    <xf numFmtId="0" fontId="4" fillId="0" borderId="0" xfId="10" applyBorder="1" applyAlignment="1">
      <alignment horizontal="left" vertical="top"/>
    </xf>
    <xf numFmtId="0" fontId="5" fillId="0" borderId="0" xfId="0" applyFont="1" applyAlignment="1">
      <alignment horizontal="right" vertical="center"/>
    </xf>
    <xf numFmtId="4" fontId="4" fillId="0" borderId="0" xfId="5" applyNumberFormat="1" applyFill="1" applyAlignment="1">
      <alignment horizontal="right" vertical="center" wrapText="1"/>
    </xf>
    <xf numFmtId="0" fontId="25" fillId="0" borderId="0" xfId="9" applyFont="1"/>
    <xf numFmtId="0" fontId="4" fillId="0" borderId="1" xfId="0" applyFont="1" applyBorder="1" applyAlignment="1">
      <alignment vertical="top"/>
    </xf>
    <xf numFmtId="0" fontId="25" fillId="0" borderId="0" xfId="9" applyFont="1" applyAlignment="1">
      <alignment vertical="center"/>
    </xf>
    <xf numFmtId="0" fontId="34" fillId="0" borderId="0" xfId="0" applyFont="1" applyAlignment="1">
      <alignment horizontal="center" vertical="top" wrapText="1"/>
    </xf>
    <xf numFmtId="166" fontId="33" fillId="0" borderId="0" xfId="5" applyFont="1" applyFill="1" applyAlignment="1">
      <alignment horizontal="right" vertical="top" wrapText="1"/>
    </xf>
    <xf numFmtId="0" fontId="24" fillId="0" borderId="0" xfId="7" applyFont="1" applyBorder="1" applyAlignment="1">
      <alignment horizontal="left" vertical="center" wrapText="1"/>
    </xf>
    <xf numFmtId="0" fontId="5" fillId="0" borderId="0" xfId="0" applyFont="1" applyAlignment="1">
      <alignment horizontal="right" vertical="top"/>
    </xf>
    <xf numFmtId="0" fontId="5" fillId="0" borderId="0" xfId="0" applyFont="1" applyAlignment="1">
      <alignment vertical="center"/>
    </xf>
    <xf numFmtId="0" fontId="8" fillId="0" borderId="0" xfId="0" applyFont="1" applyAlignment="1">
      <alignment horizontal="right"/>
    </xf>
    <xf numFmtId="0" fontId="34" fillId="0" borderId="0" xfId="0" applyFont="1" applyAlignment="1">
      <alignment horizontal="left" vertical="top"/>
    </xf>
    <xf numFmtId="0" fontId="33" fillId="0" borderId="0" xfId="0" applyFont="1" applyAlignment="1">
      <alignment horizontal="left" vertical="top" wrapText="1"/>
    </xf>
    <xf numFmtId="0" fontId="0" fillId="0" borderId="19" xfId="0" applyBorder="1"/>
    <xf numFmtId="0" fontId="4" fillId="0" borderId="19" xfId="0" applyFont="1" applyBorder="1" applyAlignment="1">
      <alignment vertical="top"/>
    </xf>
    <xf numFmtId="0" fontId="4" fillId="0" borderId="22" xfId="0" applyFont="1" applyBorder="1" applyAlignment="1">
      <alignment vertical="top"/>
    </xf>
    <xf numFmtId="0" fontId="4" fillId="0" borderId="23" xfId="0" applyFont="1" applyBorder="1" applyAlignment="1">
      <alignment vertical="top"/>
    </xf>
    <xf numFmtId="0" fontId="4" fillId="0" borderId="24" xfId="0" applyFont="1" applyBorder="1" applyAlignment="1">
      <alignment vertical="top"/>
    </xf>
    <xf numFmtId="0" fontId="4" fillId="0" borderId="0" xfId="7" applyBorder="1" applyAlignment="1">
      <alignment horizontal="left" vertical="top" wrapText="1"/>
    </xf>
    <xf numFmtId="0" fontId="23" fillId="12" borderId="0" xfId="7" applyFont="1" applyFill="1" applyBorder="1" applyAlignment="1">
      <alignment vertical="top"/>
    </xf>
    <xf numFmtId="7" fontId="4" fillId="8" borderId="32" xfId="5" applyNumberFormat="1" applyBorder="1" applyAlignment="1">
      <alignment horizontal="right" vertical="top" wrapText="1"/>
    </xf>
    <xf numFmtId="0" fontId="10" fillId="0" borderId="0" xfId="0" applyFont="1" applyAlignment="1">
      <alignment horizontal="centerContinuous" vertical="top" wrapText="1"/>
    </xf>
    <xf numFmtId="0" fontId="10" fillId="0" borderId="0" xfId="0" applyFont="1" applyAlignment="1">
      <alignment horizontal="centerContinuous" wrapText="1"/>
    </xf>
    <xf numFmtId="0" fontId="0" fillId="0" borderId="0" xfId="0" applyAlignment="1">
      <alignment vertical="top"/>
    </xf>
    <xf numFmtId="0" fontId="34" fillId="0" borderId="0" xfId="9" applyFont="1" applyAlignment="1">
      <alignment horizontal="right" vertical="center"/>
    </xf>
    <xf numFmtId="0" fontId="8" fillId="0" borderId="65" xfId="0" applyFont="1" applyBorder="1" applyAlignment="1">
      <alignment vertical="center"/>
    </xf>
    <xf numFmtId="0" fontId="4" fillId="0" borderId="34" xfId="0" applyFont="1" applyBorder="1" applyAlignment="1">
      <alignment vertical="top"/>
    </xf>
    <xf numFmtId="0" fontId="34" fillId="0" borderId="34" xfId="0" applyFont="1" applyBorder="1" applyAlignment="1">
      <alignment vertical="center"/>
    </xf>
    <xf numFmtId="0" fontId="4" fillId="0" borderId="66" xfId="0" applyFont="1" applyBorder="1" applyAlignment="1">
      <alignment vertical="top"/>
    </xf>
    <xf numFmtId="0" fontId="25" fillId="0" borderId="3" xfId="9" applyFont="1" applyBorder="1"/>
    <xf numFmtId="0" fontId="4" fillId="6" borderId="0" xfId="0" applyFont="1" applyFill="1" applyProtection="1">
      <protection locked="0"/>
    </xf>
    <xf numFmtId="169" fontId="10" fillId="0" borderId="0" xfId="0" applyNumberFormat="1" applyFont="1" applyAlignment="1">
      <alignment horizontal="center" vertical="top" wrapText="1"/>
    </xf>
    <xf numFmtId="169" fontId="4" fillId="0" borderId="0" xfId="0" applyNumberFormat="1" applyFont="1" applyAlignment="1">
      <alignment vertical="top"/>
    </xf>
    <xf numFmtId="169" fontId="4" fillId="0" borderId="0" xfId="0" applyNumberFormat="1" applyFont="1" applyAlignment="1">
      <alignment vertical="top" wrapText="1"/>
    </xf>
    <xf numFmtId="169" fontId="10" fillId="13" borderId="0" xfId="0" applyNumberFormat="1" applyFont="1" applyFill="1" applyAlignment="1">
      <alignment horizontal="center" vertical="top" wrapText="1"/>
    </xf>
    <xf numFmtId="0" fontId="37" fillId="0" borderId="3" xfId="0" applyFont="1" applyBorder="1" applyAlignment="1">
      <alignment vertical="top" wrapText="1"/>
    </xf>
    <xf numFmtId="0" fontId="17" fillId="0" borderId="0" xfId="0" applyFont="1" applyAlignment="1">
      <alignment vertical="top"/>
    </xf>
    <xf numFmtId="0" fontId="34" fillId="0" borderId="0" xfId="0" applyFont="1" applyAlignment="1">
      <alignment horizontal="left" vertical="top" wrapText="1"/>
    </xf>
    <xf numFmtId="0" fontId="37" fillId="0" borderId="3" xfId="0" applyFont="1" applyBorder="1" applyAlignment="1">
      <alignment wrapText="1"/>
    </xf>
    <xf numFmtId="0" fontId="25" fillId="0" borderId="5" xfId="9" applyFont="1" applyBorder="1"/>
    <xf numFmtId="0" fontId="4" fillId="7" borderId="1" xfId="1" applyFill="1" applyBorder="1" applyAlignment="1">
      <alignment horizontal="center" vertical="center" wrapText="1"/>
      <protection locked="0"/>
    </xf>
    <xf numFmtId="0" fontId="34" fillId="13" borderId="0" xfId="0" applyFont="1" applyFill="1" applyAlignment="1">
      <alignment vertical="top"/>
    </xf>
    <xf numFmtId="0" fontId="34" fillId="0" borderId="0" xfId="0" applyFont="1" applyAlignment="1">
      <alignment vertical="top" wrapText="1"/>
    </xf>
    <xf numFmtId="0" fontId="37" fillId="0" borderId="0" xfId="0" applyFont="1" applyAlignment="1">
      <alignment vertical="top" wrapText="1"/>
    </xf>
    <xf numFmtId="0" fontId="4" fillId="0" borderId="0" xfId="0" applyFont="1" applyAlignment="1">
      <alignment horizontal="center" vertical="top" wrapText="1"/>
    </xf>
    <xf numFmtId="0" fontId="27" fillId="0" borderId="7" xfId="9" applyFont="1" applyBorder="1" applyAlignment="1">
      <alignment vertical="top" wrapText="1"/>
    </xf>
    <xf numFmtId="0" fontId="4" fillId="0" borderId="0" xfId="10" applyFill="1" applyBorder="1" applyAlignment="1">
      <alignment horizontal="left" vertical="top"/>
    </xf>
    <xf numFmtId="0" fontId="4" fillId="0" borderId="75" xfId="0" applyFont="1" applyBorder="1" applyAlignment="1">
      <alignment vertical="top"/>
    </xf>
    <xf numFmtId="14" fontId="4" fillId="0" borderId="0" xfId="6" applyNumberFormat="1" applyFill="1" applyAlignment="1">
      <alignment horizontal="left" vertical="top" wrapText="1"/>
    </xf>
    <xf numFmtId="165" fontId="4" fillId="0" borderId="0" xfId="6" applyNumberFormat="1" applyFill="1" applyAlignment="1">
      <alignment horizontal="center" vertical="top" wrapText="1"/>
    </xf>
    <xf numFmtId="0" fontId="33" fillId="0" borderId="0" xfId="0" applyFont="1" applyAlignment="1">
      <alignment horizontal="center" vertical="top"/>
    </xf>
    <xf numFmtId="0" fontId="4" fillId="0" borderId="0" xfId="0" quotePrefix="1" applyFont="1" applyAlignment="1">
      <alignment vertical="top"/>
    </xf>
    <xf numFmtId="0" fontId="17" fillId="0" borderId="1" xfId="0" applyFont="1" applyBorder="1" applyAlignment="1">
      <alignment vertical="top" wrapText="1"/>
    </xf>
    <xf numFmtId="0" fontId="4" fillId="6" borderId="21" xfId="7" applyFill="1" applyBorder="1" applyAlignment="1" applyProtection="1">
      <alignment horizontal="left" vertical="top" wrapText="1"/>
      <protection locked="0"/>
    </xf>
    <xf numFmtId="0" fontId="0" fillId="0" borderId="0" xfId="0" applyAlignment="1">
      <alignment vertical="top" wrapText="1"/>
    </xf>
    <xf numFmtId="0" fontId="6" fillId="0" borderId="0" xfId="0" applyFont="1" applyAlignment="1">
      <alignment vertical="center"/>
    </xf>
    <xf numFmtId="0" fontId="4" fillId="0" borderId="0" xfId="45" applyAlignment="1">
      <alignment vertical="top"/>
    </xf>
    <xf numFmtId="169" fontId="4" fillId="0" borderId="0" xfId="45" applyNumberFormat="1" applyAlignment="1">
      <alignment vertical="top"/>
    </xf>
    <xf numFmtId="0" fontId="4" fillId="0" borderId="0" xfId="45"/>
    <xf numFmtId="0" fontId="4" fillId="0" borderId="0" xfId="45" applyAlignment="1">
      <alignment vertical="top" wrapText="1"/>
    </xf>
    <xf numFmtId="0" fontId="55" fillId="0" borderId="0" xfId="46" applyFont="1" applyAlignment="1">
      <alignment horizontal="center"/>
    </xf>
    <xf numFmtId="0" fontId="55" fillId="0" borderId="0" xfId="46" applyFont="1" applyAlignment="1">
      <alignment horizontal="center" wrapText="1"/>
    </xf>
    <xf numFmtId="0" fontId="34" fillId="0" borderId="31" xfId="0" applyFont="1" applyBorder="1" applyAlignment="1">
      <alignment vertical="top" wrapText="1"/>
    </xf>
    <xf numFmtId="0" fontId="4" fillId="42" borderId="77" xfId="0" applyFont="1" applyFill="1" applyBorder="1" applyAlignment="1">
      <alignment horizontal="center" vertical="top"/>
    </xf>
    <xf numFmtId="0" fontId="4" fillId="42" borderId="0" xfId="0" applyFont="1" applyFill="1" applyAlignment="1">
      <alignment horizontal="center" vertical="top"/>
    </xf>
    <xf numFmtId="0" fontId="4" fillId="42" borderId="83" xfId="0" applyFont="1" applyFill="1" applyBorder="1" applyAlignment="1">
      <alignment horizontal="center" vertical="top"/>
    </xf>
    <xf numFmtId="0" fontId="4" fillId="42" borderId="0" xfId="0" applyFont="1" applyFill="1" applyAlignment="1">
      <alignment horizontal="center" vertical="top" wrapText="1"/>
    </xf>
    <xf numFmtId="0" fontId="4" fillId="42" borderId="77" xfId="0" applyFont="1" applyFill="1" applyBorder="1" applyAlignment="1">
      <alignment horizontal="center" vertical="top" wrapText="1"/>
    </xf>
    <xf numFmtId="0" fontId="10" fillId="42" borderId="77" xfId="0" applyFont="1" applyFill="1" applyBorder="1" applyAlignment="1">
      <alignment horizontal="center" vertical="top" wrapText="1"/>
    </xf>
    <xf numFmtId="0" fontId="10" fillId="42" borderId="0" xfId="0" applyFont="1" applyFill="1" applyAlignment="1">
      <alignment horizontal="center" vertical="top" wrapText="1"/>
    </xf>
    <xf numFmtId="0" fontId="10" fillId="42" borderId="83" xfId="0" applyFont="1" applyFill="1" applyBorder="1" applyAlignment="1">
      <alignment horizontal="center" vertical="top" wrapText="1"/>
    </xf>
    <xf numFmtId="166" fontId="33" fillId="42" borderId="77" xfId="5" applyFont="1" applyFill="1" applyBorder="1" applyAlignment="1" applyProtection="1">
      <alignment horizontal="center" vertical="top" wrapText="1"/>
    </xf>
    <xf numFmtId="166" fontId="33" fillId="42" borderId="0" xfId="5" applyFont="1" applyFill="1" applyBorder="1" applyAlignment="1" applyProtection="1">
      <alignment horizontal="center" vertical="top" wrapText="1"/>
    </xf>
    <xf numFmtId="49" fontId="4" fillId="42" borderId="0" xfId="0" applyNumberFormat="1" applyFont="1" applyFill="1" applyAlignment="1">
      <alignment horizontal="center" vertical="top"/>
    </xf>
    <xf numFmtId="49" fontId="4" fillId="42" borderId="83" xfId="0" applyNumberFormat="1" applyFont="1" applyFill="1" applyBorder="1" applyAlignment="1">
      <alignment horizontal="center" vertical="top"/>
    </xf>
    <xf numFmtId="0" fontId="20" fillId="42" borderId="0" xfId="0" applyFont="1" applyFill="1" applyAlignment="1">
      <alignment horizontal="center" vertical="top"/>
    </xf>
    <xf numFmtId="0" fontId="20" fillId="42" borderId="83" xfId="0" applyFont="1" applyFill="1" applyBorder="1" applyAlignment="1">
      <alignment horizontal="center" vertical="top"/>
    </xf>
    <xf numFmtId="49" fontId="4" fillId="42" borderId="77" xfId="0" applyNumberFormat="1" applyFont="1" applyFill="1" applyBorder="1" applyAlignment="1">
      <alignment horizontal="center" vertical="top"/>
    </xf>
    <xf numFmtId="166" fontId="33" fillId="0" borderId="0" xfId="5" applyFont="1" applyFill="1" applyAlignment="1">
      <alignment vertical="top" wrapText="1"/>
    </xf>
    <xf numFmtId="0" fontId="10" fillId="0" borderId="0" xfId="0" applyFont="1" applyAlignment="1">
      <alignment vertical="top" wrapText="1"/>
    </xf>
    <xf numFmtId="0" fontId="4" fillId="7" borderId="1" xfId="0" applyFont="1" applyFill="1" applyBorder="1" applyAlignment="1" applyProtection="1">
      <alignment vertical="top"/>
      <protection locked="0"/>
    </xf>
    <xf numFmtId="0" fontId="4" fillId="0" borderId="0" xfId="0" applyFont="1" applyAlignment="1">
      <alignment horizontal="center"/>
    </xf>
    <xf numFmtId="167" fontId="4" fillId="0" borderId="6" xfId="6" applyNumberFormat="1" applyFill="1" applyBorder="1" applyAlignment="1" applyProtection="1">
      <alignment wrapText="1"/>
    </xf>
    <xf numFmtId="166" fontId="4" fillId="0" borderId="6" xfId="3" applyNumberFormat="1" applyFill="1" applyBorder="1" applyAlignment="1" applyProtection="1">
      <alignment wrapText="1"/>
    </xf>
    <xf numFmtId="0" fontId="4" fillId="0" borderId="0" xfId="6" applyFill="1" applyAlignment="1" applyProtection="1">
      <alignment horizontal="left" vertical="top" wrapText="1"/>
    </xf>
    <xf numFmtId="167" fontId="4" fillId="0" borderId="0" xfId="7" applyNumberFormat="1" applyFill="1" applyBorder="1" applyAlignment="1" applyProtection="1">
      <alignment horizontal="left" vertical="top" wrapText="1"/>
    </xf>
    <xf numFmtId="0" fontId="4" fillId="0" borderId="0" xfId="7" applyFill="1" applyBorder="1" applyAlignment="1" applyProtection="1">
      <alignment horizontal="left" vertical="top" wrapText="1"/>
    </xf>
    <xf numFmtId="0" fontId="4" fillId="0" borderId="0" xfId="10" applyFill="1" applyBorder="1" applyAlignment="1" applyProtection="1">
      <alignment horizontal="left" vertical="top"/>
    </xf>
    <xf numFmtId="0" fontId="4" fillId="0" borderId="31" xfId="7" applyFill="1" applyBorder="1" applyAlignment="1" applyProtection="1">
      <alignment vertical="top" wrapText="1"/>
    </xf>
    <xf numFmtId="0" fontId="4" fillId="0" borderId="0" xfId="7" applyFill="1" applyBorder="1" applyAlignment="1" applyProtection="1">
      <alignment vertical="top" wrapText="1"/>
    </xf>
    <xf numFmtId="14" fontId="5" fillId="0" borderId="31" xfId="7" applyNumberFormat="1" applyFont="1" applyFill="1" applyBorder="1" applyAlignment="1" applyProtection="1">
      <alignment vertical="center" wrapText="1"/>
    </xf>
    <xf numFmtId="14" fontId="5" fillId="0" borderId="0" xfId="7" applyNumberFormat="1" applyFont="1" applyFill="1" applyBorder="1" applyAlignment="1" applyProtection="1">
      <alignment vertical="center" wrapText="1"/>
    </xf>
    <xf numFmtId="0" fontId="24" fillId="0" borderId="0" xfId="0" applyFont="1" applyAlignment="1">
      <alignment vertical="top" wrapText="1"/>
    </xf>
    <xf numFmtId="0" fontId="4" fillId="0" borderId="0" xfId="0" applyFont="1" applyAlignment="1">
      <alignment horizontal="left" vertical="center" wrapText="1"/>
    </xf>
    <xf numFmtId="0" fontId="38" fillId="0" borderId="0" xfId="0" applyFont="1" applyAlignment="1">
      <alignment horizontal="left"/>
    </xf>
    <xf numFmtId="0" fontId="34" fillId="0" borderId="0" xfId="0" applyFont="1" applyAlignment="1">
      <alignment horizontal="left" wrapText="1"/>
    </xf>
    <xf numFmtId="0" fontId="37" fillId="0" borderId="0" xfId="0" applyFont="1" applyAlignment="1">
      <alignment wrapText="1"/>
    </xf>
    <xf numFmtId="0" fontId="4" fillId="0" borderId="0" xfId="7" applyFill="1" applyBorder="1" applyAlignment="1" applyProtection="1">
      <alignment horizontal="left" vertical="center" wrapText="1"/>
    </xf>
    <xf numFmtId="0" fontId="4" fillId="0" borderId="0" xfId="7" applyFill="1" applyBorder="1" applyAlignment="1" applyProtection="1">
      <alignment horizontal="center" vertical="top" wrapText="1"/>
    </xf>
    <xf numFmtId="166" fontId="33" fillId="0" borderId="0" xfId="5" applyFont="1" applyFill="1" applyAlignment="1" applyProtection="1">
      <alignment vertical="top" wrapText="1"/>
    </xf>
    <xf numFmtId="0" fontId="4" fillId="0" borderId="31" xfId="7" applyFill="1" applyBorder="1" applyAlignment="1" applyProtection="1">
      <alignment horizontal="left" vertical="top" wrapText="1"/>
    </xf>
    <xf numFmtId="49" fontId="4" fillId="0" borderId="31" xfId="7" applyNumberFormat="1" applyFill="1" applyBorder="1" applyAlignment="1" applyProtection="1">
      <alignment horizontal="left" vertical="top" wrapText="1"/>
    </xf>
    <xf numFmtId="49" fontId="4" fillId="0" borderId="0" xfId="7" applyNumberFormat="1" applyFill="1" applyBorder="1" applyAlignment="1" applyProtection="1">
      <alignment horizontal="left" vertical="top" wrapText="1"/>
    </xf>
    <xf numFmtId="0" fontId="0" fillId="0" borderId="31" xfId="0" applyBorder="1" applyAlignment="1">
      <alignment vertical="top" wrapText="1"/>
    </xf>
    <xf numFmtId="0" fontId="4" fillId="0" borderId="0" xfId="0" applyFont="1" applyAlignment="1">
      <alignment wrapText="1"/>
    </xf>
    <xf numFmtId="0" fontId="4" fillId="0" borderId="0" xfId="7" applyFill="1" applyBorder="1" applyAlignment="1" applyProtection="1">
      <alignment vertical="center" wrapText="1"/>
    </xf>
    <xf numFmtId="0" fontId="4" fillId="40" borderId="2" xfId="0" applyFont="1" applyFill="1" applyBorder="1"/>
    <xf numFmtId="0" fontId="4" fillId="40" borderId="0" xfId="0" applyFont="1" applyFill="1"/>
    <xf numFmtId="0" fontId="5" fillId="40" borderId="2" xfId="0" applyFont="1" applyFill="1" applyBorder="1"/>
    <xf numFmtId="0" fontId="4" fillId="0" borderId="2" xfId="0" applyFont="1" applyBorder="1" applyAlignment="1">
      <alignment vertical="center"/>
    </xf>
    <xf numFmtId="0" fontId="5" fillId="0" borderId="9" xfId="0" applyFont="1" applyBorder="1"/>
    <xf numFmtId="167" fontId="4" fillId="40" borderId="2" xfId="0" applyNumberFormat="1" applyFont="1" applyFill="1" applyBorder="1"/>
    <xf numFmtId="167" fontId="4" fillId="40" borderId="57" xfId="0" applyNumberFormat="1" applyFont="1" applyFill="1" applyBorder="1"/>
    <xf numFmtId="0" fontId="4" fillId="40" borderId="59" xfId="0" applyFont="1" applyFill="1" applyBorder="1"/>
    <xf numFmtId="0" fontId="4" fillId="0" borderId="2" xfId="0" applyFont="1" applyBorder="1"/>
    <xf numFmtId="0" fontId="4" fillId="0" borderId="71" xfId="0" applyFont="1" applyBorder="1"/>
    <xf numFmtId="0" fontId="4" fillId="0" borderId="72" xfId="0" applyFont="1" applyBorder="1"/>
    <xf numFmtId="167" fontId="4" fillId="0" borderId="0" xfId="0" applyNumberFormat="1" applyFont="1"/>
    <xf numFmtId="0" fontId="4" fillId="40" borderId="58" xfId="0" applyFont="1" applyFill="1" applyBorder="1"/>
    <xf numFmtId="167" fontId="4" fillId="0" borderId="2" xfId="0" applyNumberFormat="1" applyFont="1" applyBorder="1"/>
    <xf numFmtId="167" fontId="4" fillId="0" borderId="56" xfId="0" applyNumberFormat="1" applyFont="1" applyBorder="1"/>
    <xf numFmtId="0" fontId="5" fillId="0" borderId="0" xfId="0" applyFont="1" applyAlignment="1">
      <alignment horizontal="center"/>
    </xf>
    <xf numFmtId="0" fontId="4" fillId="0" borderId="0" xfId="0" applyFont="1" applyAlignment="1">
      <alignment horizontal="left"/>
    </xf>
    <xf numFmtId="0" fontId="18" fillId="0" borderId="0" xfId="2" applyProtection="1"/>
    <xf numFmtId="167" fontId="5" fillId="0" borderId="0" xfId="0" applyNumberFormat="1" applyFont="1" applyAlignment="1">
      <alignment wrapText="1"/>
    </xf>
    <xf numFmtId="0" fontId="5" fillId="0" borderId="8" xfId="0" applyFont="1" applyBorder="1"/>
    <xf numFmtId="0" fontId="4" fillId="0" borderId="58" xfId="0" applyFont="1" applyBorder="1" applyAlignment="1">
      <alignment vertical="center"/>
    </xf>
    <xf numFmtId="0" fontId="4" fillId="0" borderId="63" xfId="0" applyFont="1" applyBorder="1"/>
    <xf numFmtId="0" fontId="4" fillId="0" borderId="76" xfId="0" applyFont="1" applyBorder="1" applyAlignment="1">
      <alignment horizontal="left" vertical="center"/>
    </xf>
    <xf numFmtId="0" fontId="4" fillId="0" borderId="59" xfId="0" applyFont="1" applyBorder="1" applyAlignment="1">
      <alignment vertical="center"/>
    </xf>
    <xf numFmtId="0" fontId="4" fillId="0" borderId="61" xfId="0" applyFont="1" applyBorder="1" applyAlignment="1">
      <alignmen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62" xfId="0" applyFont="1" applyBorder="1" applyAlignment="1">
      <alignment vertical="center"/>
    </xf>
    <xf numFmtId="0" fontId="4" fillId="0" borderId="58" xfId="0" applyFont="1" applyBorder="1"/>
    <xf numFmtId="0" fontId="4" fillId="0" borderId="60" xfId="0" applyFont="1" applyBorder="1" applyAlignment="1">
      <alignment vertical="center"/>
    </xf>
    <xf numFmtId="0" fontId="4" fillId="0" borderId="77" xfId="0" applyFont="1" applyBorder="1"/>
    <xf numFmtId="0" fontId="4" fillId="0" borderId="78" xfId="0" applyFont="1" applyBorder="1"/>
    <xf numFmtId="0" fontId="4" fillId="0" borderId="79" xfId="0" applyFont="1" applyBorder="1"/>
    <xf numFmtId="0" fontId="4" fillId="42" borderId="59" xfId="0" applyFont="1" applyFill="1" applyBorder="1"/>
    <xf numFmtId="0" fontId="4" fillId="42" borderId="0" xfId="0" applyFont="1" applyFill="1"/>
    <xf numFmtId="0" fontId="0" fillId="0" borderId="0" xfId="0">
      <extLst>
        <ext xmlns:xfpb="http://schemas.microsoft.com/office/spreadsheetml/2022/featurepropertybag" uri="{C7286773-470A-42A8-94C5-96B5CB345126}">
          <xfpb:xfComplement i="0"/>
        </ext>
      </extLst>
    </xf>
    <xf numFmtId="0" fontId="13" fillId="0" borderId="0" xfId="0" applyFont="1"/>
    <xf numFmtId="0" fontId="4" fillId="0" borderId="73" xfId="0" applyFont="1" applyBorder="1"/>
    <xf numFmtId="0" fontId="4" fillId="0" borderId="74" xfId="0" applyFont="1" applyBorder="1"/>
    <xf numFmtId="0" fontId="0" fillId="40" borderId="2" xfId="0" applyFill="1" applyBorder="1"/>
    <xf numFmtId="0" fontId="0" fillId="0" borderId="2" xfId="0" applyBorder="1"/>
    <xf numFmtId="0" fontId="34" fillId="0" borderId="0" xfId="0" applyFont="1"/>
    <xf numFmtId="0" fontId="4" fillId="0" borderId="1" xfId="0" applyFont="1" applyBorder="1"/>
    <xf numFmtId="166" fontId="12" fillId="3" borderId="0" xfId="13" applyNumberFormat="1" applyFont="1" applyFill="1" applyProtection="1"/>
    <xf numFmtId="0" fontId="4" fillId="4" borderId="0" xfId="0" applyFont="1" applyFill="1" applyAlignment="1">
      <alignment horizontal="center" vertical="center" wrapText="1"/>
    </xf>
    <xf numFmtId="0" fontId="4" fillId="7" borderId="0" xfId="0" applyFont="1" applyFill="1" applyProtection="1">
      <protection locked="0"/>
    </xf>
    <xf numFmtId="0" fontId="5" fillId="0" borderId="18" xfId="7" applyFont="1" applyFill="1" applyAlignment="1" applyProtection="1">
      <alignment horizontal="left" vertical="top" wrapText="1"/>
    </xf>
    <xf numFmtId="170" fontId="4" fillId="6" borderId="1" xfId="1" applyNumberFormat="1" applyFill="1" applyBorder="1" applyAlignment="1">
      <alignment horizontal="right" vertical="center" wrapText="1"/>
      <protection locked="0"/>
    </xf>
    <xf numFmtId="49" fontId="4" fillId="0" borderId="4" xfId="6" applyNumberFormat="1" applyFill="1" applyBorder="1" applyAlignment="1" applyProtection="1">
      <alignment horizontal="left" vertical="center" wrapText="1"/>
    </xf>
    <xf numFmtId="49" fontId="4" fillId="0" borderId="4" xfId="3" applyNumberFormat="1" applyFill="1" applyBorder="1" applyAlignment="1" applyProtection="1">
      <alignment horizontal="left" vertical="center" wrapText="1"/>
    </xf>
    <xf numFmtId="0" fontId="6" fillId="6" borderId="56" xfId="46" applyFont="1" applyFill="1" applyBorder="1" applyAlignment="1" applyProtection="1">
      <alignment horizontal="left" vertical="center" wrapText="1"/>
      <protection locked="0"/>
    </xf>
    <xf numFmtId="0" fontId="6" fillId="6" borderId="79" xfId="46" applyFont="1" applyFill="1" applyBorder="1" applyAlignment="1" applyProtection="1">
      <alignment horizontal="left" vertical="center" wrapText="1"/>
      <protection locked="0"/>
    </xf>
    <xf numFmtId="0" fontId="6" fillId="6" borderId="57" xfId="46" applyFont="1" applyFill="1" applyBorder="1" applyAlignment="1" applyProtection="1">
      <alignment horizontal="left" vertical="center" wrapText="1"/>
      <protection locked="0"/>
    </xf>
    <xf numFmtId="0" fontId="56" fillId="0" borderId="0" xfId="46" applyFont="1" applyAlignment="1">
      <alignment horizontal="left" vertical="top" wrapText="1"/>
    </xf>
    <xf numFmtId="0" fontId="4" fillId="0" borderId="0" xfId="45" applyAlignment="1">
      <alignment horizontal="left" wrapText="1"/>
    </xf>
    <xf numFmtId="0" fontId="4" fillId="0" borderId="0" xfId="45" applyAlignment="1">
      <alignment horizontal="left" vertical="top" wrapText="1"/>
    </xf>
    <xf numFmtId="0" fontId="56" fillId="0" borderId="0" xfId="46" applyFont="1" applyAlignment="1">
      <alignment horizontal="left" vertical="center"/>
    </xf>
    <xf numFmtId="0" fontId="55" fillId="0" borderId="0" xfId="45" applyFont="1" applyAlignment="1">
      <alignment horizontal="center"/>
    </xf>
    <xf numFmtId="0" fontId="4" fillId="0" borderId="0" xfId="45"/>
    <xf numFmtId="0" fontId="55" fillId="0" borderId="0" xfId="46" applyFont="1" applyAlignment="1">
      <alignment horizontal="center"/>
    </xf>
    <xf numFmtId="0" fontId="56" fillId="0" borderId="0" xfId="46" applyFont="1" applyAlignment="1">
      <alignment horizontal="center"/>
    </xf>
    <xf numFmtId="0" fontId="22" fillId="0" borderId="0" xfId="46" applyFont="1" applyAlignment="1">
      <alignment horizontal="center" vertical="center"/>
    </xf>
    <xf numFmtId="0" fontId="4" fillId="6" borderId="7" xfId="0" applyFont="1" applyFill="1" applyBorder="1" applyAlignment="1" applyProtection="1">
      <alignment horizontal="left" vertical="top" wrapText="1"/>
      <protection locked="0"/>
    </xf>
    <xf numFmtId="0" fontId="4" fillId="6" borderId="14" xfId="0" applyFont="1" applyFill="1" applyBorder="1" applyAlignment="1" applyProtection="1">
      <alignment horizontal="left" vertical="top" wrapText="1"/>
      <protection locked="0"/>
    </xf>
    <xf numFmtId="0" fontId="0" fillId="6" borderId="13"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6" borderId="7" xfId="0" applyFill="1" applyBorder="1" applyAlignment="1" applyProtection="1">
      <alignment horizontal="left" vertical="top" wrapText="1"/>
      <protection locked="0"/>
    </xf>
    <xf numFmtId="0" fontId="4" fillId="6" borderId="21" xfId="7" applyFill="1" applyBorder="1" applyAlignment="1" applyProtection="1">
      <alignment horizontal="left" vertical="top" wrapText="1"/>
      <protection locked="0"/>
    </xf>
    <xf numFmtId="0" fontId="0" fillId="6" borderId="29" xfId="0" applyFill="1" applyBorder="1" applyAlignment="1" applyProtection="1">
      <alignment horizontal="left" vertical="top" wrapText="1"/>
      <protection locked="0"/>
    </xf>
    <xf numFmtId="0" fontId="5" fillId="0" borderId="0" xfId="0" applyFont="1" applyAlignment="1">
      <alignment horizontal="left" vertical="top" wrapText="1"/>
    </xf>
    <xf numFmtId="0" fontId="4" fillId="0" borderId="0" xfId="0" applyFont="1" applyAlignment="1">
      <alignment vertical="top"/>
    </xf>
    <xf numFmtId="0" fontId="17" fillId="0" borderId="7" xfId="0" applyFont="1" applyBorder="1" applyAlignment="1">
      <alignment horizontal="left" vertical="top" wrapText="1"/>
    </xf>
    <xf numFmtId="0" fontId="4" fillId="0" borderId="13" xfId="0" applyFont="1" applyBorder="1" applyAlignment="1">
      <alignment vertical="top" wrapText="1"/>
    </xf>
    <xf numFmtId="0" fontId="4" fillId="0" borderId="14" xfId="0" applyFont="1" applyBorder="1" applyAlignment="1">
      <alignment vertical="top" wrapText="1"/>
    </xf>
    <xf numFmtId="0" fontId="37" fillId="0" borderId="0" xfId="0" applyFont="1" applyAlignment="1">
      <alignment vertical="top" wrapText="1"/>
    </xf>
    <xf numFmtId="0" fontId="34" fillId="0" borderId="3" xfId="0" applyFont="1" applyBorder="1" applyAlignment="1">
      <alignment vertical="top" wrapText="1"/>
    </xf>
    <xf numFmtId="0" fontId="5" fillId="6" borderId="49" xfId="0" applyFont="1" applyFill="1" applyBorder="1" applyAlignment="1" applyProtection="1">
      <alignment horizontal="left" vertical="top" wrapText="1"/>
      <protection locked="0"/>
    </xf>
    <xf numFmtId="0" fontId="5" fillId="6" borderId="70" xfId="0" applyFont="1" applyFill="1" applyBorder="1" applyAlignment="1" applyProtection="1">
      <alignment horizontal="left" vertical="top" wrapText="1"/>
      <protection locked="0"/>
    </xf>
    <xf numFmtId="0" fontId="5" fillId="6" borderId="50" xfId="0" applyFont="1" applyFill="1" applyBorder="1" applyAlignment="1" applyProtection="1">
      <alignment horizontal="left" vertical="top" wrapText="1"/>
      <protection locked="0"/>
    </xf>
    <xf numFmtId="0" fontId="29" fillId="44" borderId="41" xfId="0" applyFont="1" applyFill="1" applyBorder="1" applyAlignment="1">
      <alignment vertical="top" wrapText="1"/>
    </xf>
    <xf numFmtId="0" fontId="29" fillId="44" borderId="42" xfId="0" applyFont="1" applyFill="1" applyBorder="1" applyAlignment="1">
      <alignment vertical="top" wrapText="1"/>
    </xf>
    <xf numFmtId="0" fontId="29" fillId="44" borderId="43" xfId="0" applyFont="1" applyFill="1" applyBorder="1" applyAlignment="1">
      <alignment vertical="top" wrapText="1"/>
    </xf>
    <xf numFmtId="0" fontId="4" fillId="0" borderId="18" xfId="7" applyAlignment="1">
      <alignment horizontal="left" vertical="top" wrapText="1"/>
    </xf>
    <xf numFmtId="49" fontId="4" fillId="6" borderId="21" xfId="7" applyNumberFormat="1" applyFill="1" applyBorder="1" applyAlignment="1" applyProtection="1">
      <alignment horizontal="left" vertical="top"/>
      <protection locked="0"/>
    </xf>
    <xf numFmtId="49" fontId="4" fillId="6" borderId="29" xfId="7" applyNumberFormat="1" applyFill="1" applyBorder="1" applyAlignment="1" applyProtection="1">
      <alignment horizontal="left" vertical="top"/>
      <protection locked="0"/>
    </xf>
    <xf numFmtId="49" fontId="4" fillId="6" borderId="30" xfId="7" applyNumberFormat="1" applyFill="1" applyBorder="1" applyAlignment="1" applyProtection="1">
      <alignment horizontal="left" vertical="top"/>
      <protection locked="0"/>
    </xf>
    <xf numFmtId="49" fontId="4" fillId="6" borderId="18" xfId="7" applyNumberFormat="1" applyFill="1" applyAlignment="1" applyProtection="1">
      <alignment horizontal="left" vertical="top"/>
      <protection locked="0"/>
    </xf>
    <xf numFmtId="0" fontId="4" fillId="0" borderId="21" xfId="7" applyBorder="1" applyAlignment="1">
      <alignment horizontal="left" vertical="top" wrapText="1"/>
    </xf>
    <xf numFmtId="0" fontId="0" fillId="0" borderId="29" xfId="0" applyBorder="1" applyAlignment="1">
      <alignment horizontal="left" vertical="top" wrapText="1"/>
    </xf>
    <xf numFmtId="49" fontId="4" fillId="6" borderId="44" xfId="7" applyNumberFormat="1" applyFill="1" applyBorder="1" applyAlignment="1" applyProtection="1">
      <alignment horizontal="left" vertical="top" wrapText="1"/>
      <protection locked="0"/>
    </xf>
    <xf numFmtId="0" fontId="0" fillId="6" borderId="25" xfId="0" applyFill="1" applyBorder="1" applyAlignment="1" applyProtection="1">
      <alignment vertical="top" wrapText="1"/>
      <protection locked="0"/>
    </xf>
    <xf numFmtId="0" fontId="0" fillId="6" borderId="31" xfId="0" applyFill="1" applyBorder="1" applyAlignment="1" applyProtection="1">
      <alignment vertical="top" wrapText="1"/>
      <protection locked="0"/>
    </xf>
    <xf numFmtId="0" fontId="0" fillId="6" borderId="0" xfId="0" applyFill="1" applyAlignment="1" applyProtection="1">
      <alignment vertical="top" wrapText="1"/>
      <protection locked="0"/>
    </xf>
    <xf numFmtId="0" fontId="0" fillId="6" borderId="36" xfId="0" applyFill="1" applyBorder="1" applyAlignment="1" applyProtection="1">
      <alignment vertical="top" wrapText="1"/>
      <protection locked="0"/>
    </xf>
    <xf numFmtId="0" fontId="0" fillId="6" borderId="27" xfId="0" applyFill="1" applyBorder="1" applyAlignment="1" applyProtection="1">
      <alignment vertical="top" wrapText="1"/>
      <protection locked="0"/>
    </xf>
    <xf numFmtId="0" fontId="10" fillId="0" borderId="0" xfId="0" applyFont="1" applyAlignment="1">
      <alignment horizontal="center" vertical="top"/>
    </xf>
    <xf numFmtId="0" fontId="0" fillId="0" borderId="0" xfId="0" applyAlignment="1">
      <alignment horizontal="center" vertical="top"/>
    </xf>
    <xf numFmtId="166" fontId="4" fillId="7" borderId="48" xfId="5" applyFill="1" applyBorder="1" applyAlignment="1" applyProtection="1">
      <alignment horizontal="right" vertical="top" wrapText="1"/>
      <protection locked="0"/>
    </xf>
    <xf numFmtId="166" fontId="0" fillId="7" borderId="45" xfId="0" applyNumberFormat="1" applyFill="1" applyBorder="1" applyAlignment="1" applyProtection="1">
      <alignment horizontal="right" vertical="top" wrapText="1"/>
      <protection locked="0"/>
    </xf>
    <xf numFmtId="0" fontId="4" fillId="0" borderId="10" xfId="0" applyFont="1" applyBorder="1" applyAlignment="1">
      <alignment horizontal="left" vertical="top" wrapText="1"/>
    </xf>
    <xf numFmtId="0" fontId="4" fillId="0" borderId="44" xfId="7" applyBorder="1" applyAlignment="1">
      <alignment horizontal="left" vertical="top" wrapText="1"/>
    </xf>
    <xf numFmtId="0" fontId="4" fillId="0" borderId="25" xfId="7" applyBorder="1" applyAlignment="1">
      <alignment horizontal="left" vertical="top" wrapText="1"/>
    </xf>
    <xf numFmtId="0" fontId="4" fillId="0" borderId="45" xfId="7" applyBorder="1" applyAlignment="1">
      <alignment horizontal="left" vertical="top" wrapText="1"/>
    </xf>
    <xf numFmtId="0" fontId="4" fillId="7" borderId="13" xfId="0" applyFont="1" applyFill="1" applyBorder="1" applyAlignment="1" applyProtection="1">
      <alignment horizontal="left" vertical="top"/>
      <protection locked="0"/>
    </xf>
    <xf numFmtId="0" fontId="4" fillId="7" borderId="14" xfId="0" applyFont="1" applyFill="1" applyBorder="1" applyAlignment="1" applyProtection="1">
      <alignment horizontal="left" vertical="top"/>
      <protection locked="0"/>
    </xf>
    <xf numFmtId="0" fontId="8" fillId="0" borderId="3" xfId="0" applyFont="1" applyBorder="1" applyAlignment="1">
      <alignment horizontal="left" vertical="top" wrapText="1"/>
    </xf>
    <xf numFmtId="0" fontId="0" fillId="0" borderId="3" xfId="0" applyBorder="1" applyAlignment="1">
      <alignment horizontal="left" vertical="top" wrapText="1"/>
    </xf>
    <xf numFmtId="0" fontId="34" fillId="0" borderId="0" xfId="0" applyFont="1" applyAlignment="1">
      <alignment vertical="top" wrapText="1"/>
    </xf>
    <xf numFmtId="0" fontId="4" fillId="0" borderId="0" xfId="0" applyFont="1" applyAlignment="1">
      <alignment vertical="top" wrapText="1"/>
    </xf>
    <xf numFmtId="0" fontId="4" fillId="6" borderId="29" xfId="7" applyFill="1" applyBorder="1" applyAlignment="1" applyProtection="1">
      <alignment horizontal="left" vertical="top" wrapText="1"/>
      <protection locked="0"/>
    </xf>
    <xf numFmtId="0" fontId="4" fillId="6" borderId="30" xfId="7" applyFill="1" applyBorder="1" applyAlignment="1" applyProtection="1">
      <alignment horizontal="left" vertical="top" wrapText="1"/>
      <protection locked="0"/>
    </xf>
    <xf numFmtId="0" fontId="4" fillId="6" borderId="18" xfId="7" applyFill="1" applyAlignment="1" applyProtection="1">
      <alignment vertical="center"/>
      <protection locked="0"/>
    </xf>
    <xf numFmtId="0" fontId="5" fillId="0" borderId="18" xfId="7" applyFont="1" applyAlignment="1">
      <alignment horizontal="left" vertical="top" wrapText="1"/>
    </xf>
    <xf numFmtId="0" fontId="4" fillId="0" borderId="82" xfId="0" applyFont="1" applyBorder="1" applyAlignment="1">
      <alignment horizontal="center"/>
    </xf>
    <xf numFmtId="0" fontId="4" fillId="0" borderId="0" xfId="0" applyFont="1" applyAlignment="1">
      <alignment horizontal="center"/>
    </xf>
    <xf numFmtId="0" fontId="4" fillId="0" borderId="80" xfId="0" applyFont="1" applyBorder="1" applyAlignment="1">
      <alignment horizontal="center"/>
    </xf>
    <xf numFmtId="0" fontId="4" fillId="0" borderId="15" xfId="0" applyFont="1" applyBorder="1" applyAlignment="1">
      <alignment horizontal="center" vertical="top" wrapText="1"/>
    </xf>
    <xf numFmtId="0" fontId="4" fillId="0" borderId="3" xfId="0" applyFont="1" applyBorder="1" applyAlignment="1">
      <alignment horizontal="center" vertical="top" wrapText="1"/>
    </xf>
    <xf numFmtId="0" fontId="4" fillId="0" borderId="81" xfId="0" applyFont="1" applyBorder="1" applyAlignment="1">
      <alignment horizontal="center" vertical="top" wrapText="1"/>
    </xf>
    <xf numFmtId="166" fontId="5" fillId="8" borderId="21" xfId="5" applyFont="1" applyBorder="1" applyAlignment="1">
      <alignment horizontal="right" vertical="center" wrapText="1"/>
    </xf>
    <xf numFmtId="166" fontId="5" fillId="8" borderId="30" xfId="0" applyNumberFormat="1" applyFont="1" applyFill="1" applyBorder="1" applyAlignment="1">
      <alignment horizontal="right" vertical="center"/>
    </xf>
    <xf numFmtId="0" fontId="6" fillId="0" borderId="0" xfId="0" applyFont="1" applyAlignment="1">
      <alignment vertical="top"/>
    </xf>
    <xf numFmtId="0" fontId="6" fillId="0" borderId="0" xfId="0" applyFont="1" applyAlignment="1">
      <alignment horizontal="left" vertical="top" wrapText="1"/>
    </xf>
    <xf numFmtId="49" fontId="5" fillId="6" borderId="21" xfId="7" applyNumberFormat="1" applyFont="1" applyFill="1" applyBorder="1" applyAlignment="1" applyProtection="1">
      <alignment horizontal="left" vertical="center" wrapText="1"/>
      <protection locked="0"/>
    </xf>
    <xf numFmtId="49" fontId="5" fillId="6" borderId="29" xfId="7" applyNumberFormat="1" applyFont="1" applyFill="1" applyBorder="1" applyAlignment="1" applyProtection="1">
      <alignment horizontal="left" vertical="center" wrapText="1"/>
      <protection locked="0"/>
    </xf>
    <xf numFmtId="0" fontId="4" fillId="0" borderId="21" xfId="7" applyFill="1" applyBorder="1" applyAlignment="1">
      <alignment horizontal="left" vertical="top" wrapText="1"/>
    </xf>
    <xf numFmtId="0" fontId="4" fillId="0" borderId="29" xfId="7" applyFill="1" applyBorder="1" applyAlignment="1">
      <alignment horizontal="left" vertical="top" wrapText="1"/>
    </xf>
    <xf numFmtId="49" fontId="4" fillId="11" borderId="4" xfId="6" applyNumberFormat="1" applyBorder="1" applyAlignment="1" applyProtection="1">
      <alignment horizontal="left" vertical="top" wrapText="1"/>
      <protection locked="0"/>
    </xf>
    <xf numFmtId="0" fontId="4" fillId="0" borderId="6" xfId="0" applyFont="1" applyBorder="1" applyAlignment="1">
      <alignment horizontal="left" vertical="top" wrapText="1"/>
    </xf>
    <xf numFmtId="14" fontId="4" fillId="6" borderId="21" xfId="7" applyNumberFormat="1" applyFill="1" applyBorder="1" applyAlignment="1" applyProtection="1">
      <alignment horizontal="left" vertical="center" wrapText="1"/>
      <protection locked="0"/>
    </xf>
    <xf numFmtId="14" fontId="4" fillId="6" borderId="30" xfId="7" applyNumberFormat="1" applyFill="1" applyBorder="1" applyAlignment="1" applyProtection="1">
      <alignment horizontal="left" vertical="center" wrapText="1"/>
      <protection locked="0"/>
    </xf>
    <xf numFmtId="0" fontId="4" fillId="0" borderId="33" xfId="0" applyFont="1" applyBorder="1" applyAlignment="1">
      <alignment vertical="top" wrapText="1"/>
    </xf>
    <xf numFmtId="0" fontId="4" fillId="0" borderId="26" xfId="0" applyFont="1" applyBorder="1" applyAlignment="1">
      <alignment vertical="top" wrapText="1"/>
    </xf>
    <xf numFmtId="0" fontId="4" fillId="0" borderId="20" xfId="0" applyFont="1" applyBorder="1" applyAlignment="1">
      <alignment vertical="top" wrapText="1"/>
    </xf>
    <xf numFmtId="0" fontId="4" fillId="0" borderId="22" xfId="0" applyFont="1" applyBorder="1" applyAlignment="1">
      <alignment vertical="top" wrapText="1"/>
    </xf>
    <xf numFmtId="0" fontId="4" fillId="0" borderId="19" xfId="0" applyFont="1" applyBorder="1" applyAlignment="1">
      <alignment vertical="top" wrapText="1"/>
    </xf>
    <xf numFmtId="0" fontId="4" fillId="0" borderId="23" xfId="0" applyFont="1" applyBorder="1" applyAlignment="1">
      <alignment vertical="top" wrapText="1"/>
    </xf>
    <xf numFmtId="0" fontId="4" fillId="0" borderId="38" xfId="0" applyFont="1" applyBorder="1" applyAlignment="1">
      <alignment vertical="top" wrapText="1"/>
    </xf>
    <xf numFmtId="0" fontId="4" fillId="0" borderId="24" xfId="0" applyFont="1" applyBorder="1" applyAlignment="1">
      <alignment vertical="top" wrapText="1"/>
    </xf>
    <xf numFmtId="0" fontId="4" fillId="0" borderId="18" xfId="11" applyFont="1" applyAlignment="1">
      <alignment horizontal="left" vertical="top" wrapText="1"/>
    </xf>
    <xf numFmtId="0" fontId="4" fillId="11" borderId="18" xfId="7" applyFill="1" applyAlignment="1" applyProtection="1">
      <alignment horizontal="left" vertical="top" wrapText="1"/>
      <protection locked="0"/>
    </xf>
    <xf numFmtId="0" fontId="4" fillId="11" borderId="18" xfId="7" applyFill="1" applyAlignment="1" applyProtection="1">
      <alignment horizontal="left" vertical="top"/>
      <protection locked="0"/>
    </xf>
    <xf numFmtId="0" fontId="4" fillId="0" borderId="0" xfId="6" applyFill="1" applyAlignment="1" applyProtection="1">
      <alignment horizontal="left" vertical="top" wrapText="1"/>
    </xf>
    <xf numFmtId="0" fontId="4" fillId="0" borderId="47" xfId="7" applyBorder="1" applyAlignment="1">
      <alignment horizontal="left" vertical="top" wrapText="1"/>
    </xf>
    <xf numFmtId="0" fontId="4" fillId="0" borderId="29" xfId="7" applyBorder="1" applyAlignment="1">
      <alignment horizontal="left" vertical="top" wrapText="1"/>
    </xf>
    <xf numFmtId="0" fontId="4" fillId="7" borderId="21" xfId="3" applyBorder="1" applyAlignment="1" applyProtection="1">
      <alignment horizontal="left" vertical="top" wrapText="1"/>
      <protection locked="0"/>
    </xf>
    <xf numFmtId="0" fontId="4" fillId="7" borderId="29" xfId="3" applyBorder="1" applyAlignment="1" applyProtection="1">
      <alignment horizontal="left" vertical="top" wrapText="1"/>
      <protection locked="0"/>
    </xf>
    <xf numFmtId="0" fontId="4" fillId="7" borderId="30" xfId="3" applyBorder="1" applyAlignment="1" applyProtection="1">
      <alignment horizontal="left" vertical="top" wrapText="1"/>
      <protection locked="0"/>
    </xf>
    <xf numFmtId="49" fontId="4" fillId="7" borderId="36" xfId="7" applyNumberFormat="1" applyFill="1" applyBorder="1" applyAlignment="1" applyProtection="1">
      <alignment horizontal="left" vertical="top" wrapText="1"/>
      <protection locked="0"/>
    </xf>
    <xf numFmtId="49" fontId="4" fillId="7" borderId="27" xfId="7" applyNumberFormat="1" applyFill="1" applyBorder="1" applyAlignment="1" applyProtection="1">
      <alignment horizontal="left" vertical="top" wrapText="1"/>
      <protection locked="0"/>
    </xf>
    <xf numFmtId="49" fontId="4" fillId="7" borderId="28" xfId="7" applyNumberFormat="1" applyFill="1" applyBorder="1" applyAlignment="1" applyProtection="1">
      <alignment horizontal="left" vertical="top" wrapText="1"/>
      <protection locked="0"/>
    </xf>
    <xf numFmtId="0" fontId="5" fillId="0" borderId="21" xfId="0" applyFont="1" applyBorder="1" applyAlignment="1">
      <alignment horizontal="left" vertical="top" wrapText="1"/>
    </xf>
    <xf numFmtId="0" fontId="5" fillId="0" borderId="29" xfId="0" applyFont="1" applyBorder="1" applyAlignment="1">
      <alignment horizontal="left" vertical="top" wrapText="1"/>
    </xf>
    <xf numFmtId="0" fontId="5" fillId="0" borderId="30" xfId="0" applyFont="1" applyBorder="1" applyAlignment="1">
      <alignment horizontal="left" vertical="top" wrapText="1"/>
    </xf>
    <xf numFmtId="14" fontId="4" fillId="6" borderId="18" xfId="7" applyNumberFormat="1" applyFill="1" applyAlignment="1" applyProtection="1">
      <alignment horizontal="left" vertical="center" wrapText="1"/>
      <protection locked="0"/>
    </xf>
    <xf numFmtId="0" fontId="4" fillId="12" borderId="44" xfId="7" applyFill="1" applyBorder="1" applyAlignment="1">
      <alignment horizontal="left" vertical="top" wrapText="1"/>
    </xf>
    <xf numFmtId="0" fontId="4" fillId="12" borderId="45" xfId="7" applyFill="1" applyBorder="1" applyAlignment="1">
      <alignment horizontal="left" vertical="top" wrapText="1"/>
    </xf>
    <xf numFmtId="0" fontId="4" fillId="12" borderId="36" xfId="7" applyFill="1" applyBorder="1" applyAlignment="1">
      <alignment horizontal="left" vertical="top" wrapText="1"/>
    </xf>
    <xf numFmtId="0" fontId="4" fillId="12" borderId="28" xfId="7" applyFill="1" applyBorder="1" applyAlignment="1">
      <alignment horizontal="left" vertical="top" wrapText="1"/>
    </xf>
    <xf numFmtId="0" fontId="4" fillId="11" borderId="47" xfId="7" applyFill="1" applyBorder="1" applyAlignment="1" applyProtection="1">
      <alignment vertical="top"/>
      <protection locked="0"/>
    </xf>
    <xf numFmtId="0" fontId="4" fillId="11" borderId="46" xfId="7" applyFill="1" applyBorder="1" applyAlignment="1" applyProtection="1">
      <alignment vertical="top"/>
      <protection locked="0"/>
    </xf>
    <xf numFmtId="0" fontId="4" fillId="0" borderId="16" xfId="0" applyFont="1" applyBorder="1" applyAlignment="1">
      <alignment horizontal="left" vertical="top" wrapText="1"/>
    </xf>
    <xf numFmtId="0" fontId="4" fillId="0" borderId="11" xfId="0" applyFont="1" applyBorder="1" applyAlignment="1">
      <alignment horizontal="left" vertical="top" wrapText="1"/>
    </xf>
    <xf numFmtId="49" fontId="4" fillId="11" borderId="15" xfId="6" applyNumberFormat="1" applyBorder="1" applyAlignment="1" applyProtection="1">
      <alignment horizontal="left" vertical="top" wrapText="1"/>
      <protection locked="0"/>
    </xf>
    <xf numFmtId="49" fontId="4" fillId="11" borderId="3" xfId="6" applyNumberFormat="1" applyBorder="1" applyAlignment="1" applyProtection="1">
      <alignment horizontal="left" vertical="top" wrapText="1"/>
      <protection locked="0"/>
    </xf>
    <xf numFmtId="49" fontId="4" fillId="11" borderId="12" xfId="6" applyNumberFormat="1" applyBorder="1" applyAlignment="1" applyProtection="1">
      <alignment horizontal="left" vertical="top" wrapText="1"/>
      <protection locked="0"/>
    </xf>
    <xf numFmtId="14" fontId="4" fillId="6" borderId="18" xfId="7" applyNumberFormat="1" applyFill="1" applyAlignment="1" applyProtection="1">
      <alignment horizontal="left" vertical="top" wrapText="1"/>
      <protection locked="0"/>
    </xf>
    <xf numFmtId="49" fontId="4" fillId="43" borderId="46" xfId="7" applyNumberFormat="1" applyFill="1" applyBorder="1" applyAlignment="1" applyProtection="1">
      <alignment horizontal="left" vertical="top" wrapText="1"/>
      <protection locked="0"/>
    </xf>
    <xf numFmtId="14" fontId="5" fillId="6" borderId="21" xfId="7" applyNumberFormat="1" applyFont="1" applyFill="1" applyBorder="1" applyAlignment="1" applyProtection="1">
      <alignment horizontal="left" vertical="center" wrapText="1"/>
      <protection locked="0"/>
    </xf>
    <xf numFmtId="14" fontId="5" fillId="6" borderId="29" xfId="7" applyNumberFormat="1" applyFont="1" applyFill="1" applyBorder="1" applyAlignment="1" applyProtection="1">
      <alignment horizontal="left" vertical="center" wrapText="1"/>
      <protection locked="0"/>
    </xf>
    <xf numFmtId="0" fontId="4" fillId="7" borderId="36" xfId="7" applyFill="1" applyBorder="1" applyAlignment="1" applyProtection="1">
      <alignment horizontal="left" vertical="top" wrapText="1"/>
      <protection locked="0"/>
    </xf>
    <xf numFmtId="0" fontId="4" fillId="7" borderId="27" xfId="7" applyFill="1" applyBorder="1" applyAlignment="1" applyProtection="1">
      <alignment horizontal="left" vertical="top" wrapText="1"/>
      <protection locked="0"/>
    </xf>
    <xf numFmtId="0" fontId="4" fillId="7" borderId="28" xfId="7" applyFill="1" applyBorder="1" applyAlignment="1" applyProtection="1">
      <alignment horizontal="left" vertical="top" wrapText="1"/>
      <protection locked="0"/>
    </xf>
    <xf numFmtId="167" fontId="4" fillId="7" borderId="36" xfId="7" applyNumberFormat="1" applyFill="1" applyBorder="1" applyAlignment="1" applyProtection="1">
      <alignment horizontal="left" vertical="top" wrapText="1"/>
      <protection locked="0"/>
    </xf>
    <xf numFmtId="167" fontId="4" fillId="7" borderId="27" xfId="7" applyNumberFormat="1" applyFill="1" applyBorder="1" applyAlignment="1" applyProtection="1">
      <alignment horizontal="left" vertical="top" wrapText="1"/>
      <protection locked="0"/>
    </xf>
    <xf numFmtId="167" fontId="4" fillId="7" borderId="28" xfId="7" applyNumberFormat="1" applyFill="1" applyBorder="1" applyAlignment="1" applyProtection="1">
      <alignment horizontal="left" vertical="top" wrapText="1"/>
      <protection locked="0"/>
    </xf>
    <xf numFmtId="49" fontId="4" fillId="7" borderId="46" xfId="7" applyNumberFormat="1" applyFill="1" applyBorder="1" applyAlignment="1" applyProtection="1">
      <alignment horizontal="left" vertical="top" wrapText="1"/>
      <protection locked="0"/>
    </xf>
    <xf numFmtId="0" fontId="22" fillId="0" borderId="0" xfId="0" applyFont="1" applyAlignment="1">
      <alignment horizontal="left" vertical="center"/>
    </xf>
    <xf numFmtId="0" fontId="4" fillId="0" borderId="0" xfId="0" applyFont="1"/>
    <xf numFmtId="0" fontId="4" fillId="0" borderId="0" xfId="0" applyFont="1" applyAlignment="1">
      <alignment horizontal="left" vertical="center"/>
    </xf>
    <xf numFmtId="0" fontId="5" fillId="0" borderId="0" xfId="0" applyFont="1" applyAlignment="1">
      <alignment horizontal="right" vertical="top" wrapText="1"/>
    </xf>
    <xf numFmtId="0" fontId="17" fillId="41" borderId="16" xfId="6" applyFont="1" applyFill="1" applyBorder="1" applyAlignment="1">
      <alignment horizontal="left" vertical="top" wrapText="1"/>
    </xf>
    <xf numFmtId="0" fontId="17" fillId="41" borderId="10" xfId="6" applyFont="1" applyFill="1" applyBorder="1" applyAlignment="1">
      <alignment horizontal="left" vertical="top" wrapText="1"/>
    </xf>
    <xf numFmtId="0" fontId="17" fillId="41" borderId="15" xfId="6" applyFont="1" applyFill="1" applyBorder="1" applyAlignment="1">
      <alignment horizontal="left" vertical="top" wrapText="1"/>
    </xf>
    <xf numFmtId="0" fontId="17" fillId="41" borderId="3" xfId="6" applyFont="1" applyFill="1" applyBorder="1" applyAlignment="1">
      <alignment horizontal="left" vertical="top" wrapText="1"/>
    </xf>
    <xf numFmtId="0" fontId="17" fillId="45" borderId="10" xfId="3" applyFont="1" applyFill="1" applyBorder="1" applyAlignment="1">
      <alignment horizontal="left" vertical="top" wrapText="1"/>
    </xf>
    <xf numFmtId="0" fontId="17" fillId="45" borderId="11" xfId="3" applyFont="1" applyFill="1" applyBorder="1" applyAlignment="1">
      <alignment horizontal="left" vertical="top" wrapText="1"/>
    </xf>
    <xf numFmtId="0" fontId="17" fillId="45" borderId="3" xfId="3" applyFont="1" applyFill="1" applyBorder="1" applyAlignment="1">
      <alignment horizontal="left" vertical="top" wrapText="1"/>
    </xf>
    <xf numFmtId="0" fontId="17" fillId="45" borderId="12" xfId="3" applyFont="1" applyFill="1" applyBorder="1" applyAlignment="1">
      <alignment horizontal="left" vertical="top" wrapText="1"/>
    </xf>
    <xf numFmtId="0" fontId="6" fillId="0" borderId="10" xfId="6" applyFont="1" applyFill="1" applyBorder="1" applyAlignment="1">
      <alignment horizontal="left" vertical="center"/>
    </xf>
    <xf numFmtId="0" fontId="5" fillId="0" borderId="3" xfId="6" applyFont="1" applyFill="1" applyBorder="1" applyAlignment="1">
      <alignment horizontal="left" vertical="top"/>
    </xf>
    <xf numFmtId="0" fontId="54" fillId="0" borderId="22" xfId="0" applyFont="1" applyBorder="1" applyAlignment="1">
      <alignment horizontal="center" vertical="top" wrapText="1"/>
    </xf>
    <xf numFmtId="0" fontId="54" fillId="0" borderId="0" xfId="0" applyFont="1" applyAlignment="1">
      <alignment horizontal="center" vertical="top" wrapText="1"/>
    </xf>
    <xf numFmtId="0" fontId="54" fillId="0" borderId="19" xfId="0" applyFont="1" applyBorder="1" applyAlignment="1">
      <alignment horizontal="center" vertical="top" wrapText="1"/>
    </xf>
    <xf numFmtId="0" fontId="53" fillId="0" borderId="33" xfId="0" applyFont="1" applyBorder="1" applyAlignment="1">
      <alignment horizontal="center" wrapText="1"/>
    </xf>
    <xf numFmtId="0" fontId="53" fillId="0" borderId="26" xfId="0" applyFont="1" applyBorder="1" applyAlignment="1">
      <alignment horizontal="center" wrapText="1"/>
    </xf>
    <xf numFmtId="0" fontId="53" fillId="0" borderId="20" xfId="0" applyFont="1" applyBorder="1" applyAlignment="1">
      <alignment horizontal="center" wrapText="1"/>
    </xf>
    <xf numFmtId="0" fontId="55" fillId="0" borderId="22" xfId="0" applyFont="1" applyBorder="1" applyAlignment="1">
      <alignment horizontal="center" vertical="center" wrapText="1"/>
    </xf>
    <xf numFmtId="0" fontId="55" fillId="0" borderId="0" xfId="0" applyFont="1" applyAlignment="1">
      <alignment horizontal="center" vertical="center" wrapText="1"/>
    </xf>
    <xf numFmtId="0" fontId="55" fillId="0" borderId="19" xfId="0" applyFont="1" applyBorder="1" applyAlignment="1">
      <alignment horizontal="center" vertical="center" wrapText="1"/>
    </xf>
    <xf numFmtId="0" fontId="11" fillId="0" borderId="82" xfId="0" applyFont="1" applyBorder="1" applyAlignment="1">
      <alignment horizontal="center" vertical="top"/>
    </xf>
    <xf numFmtId="0" fontId="11" fillId="0" borderId="0" xfId="0" applyFont="1" applyAlignment="1">
      <alignment horizontal="center" vertical="top"/>
    </xf>
    <xf numFmtId="0" fontId="11" fillId="0" borderId="80" xfId="0" applyFont="1" applyBorder="1" applyAlignment="1">
      <alignment horizontal="center" vertical="top"/>
    </xf>
    <xf numFmtId="0" fontId="4" fillId="0" borderId="0" xfId="7" applyFill="1" applyBorder="1" applyAlignment="1" applyProtection="1">
      <alignment horizontal="left" vertical="top" wrapText="1"/>
    </xf>
    <xf numFmtId="0" fontId="4" fillId="7" borderId="21" xfId="7" applyFill="1" applyBorder="1" applyAlignment="1" applyProtection="1">
      <alignment horizontal="left" vertical="top" wrapText="1"/>
      <protection locked="0"/>
    </xf>
    <xf numFmtId="0" fontId="4" fillId="7" borderId="29" xfId="7" applyFill="1" applyBorder="1" applyAlignment="1" applyProtection="1">
      <alignment horizontal="left" vertical="top" wrapText="1"/>
      <protection locked="0"/>
    </xf>
    <xf numFmtId="0" fontId="4" fillId="7" borderId="37" xfId="7" applyFill="1" applyBorder="1" applyAlignment="1" applyProtection="1">
      <alignment horizontal="left" vertical="top" wrapText="1"/>
      <protection locked="0"/>
    </xf>
    <xf numFmtId="49" fontId="4" fillId="7" borderId="44" xfId="7" applyNumberFormat="1" applyFill="1" applyBorder="1" applyAlignment="1" applyProtection="1">
      <alignment horizontal="left" vertical="top"/>
      <protection locked="0"/>
    </xf>
    <xf numFmtId="49" fontId="4" fillId="7" borderId="25" xfId="7" applyNumberFormat="1" applyFill="1" applyBorder="1" applyAlignment="1" applyProtection="1">
      <alignment horizontal="left" vertical="top"/>
      <protection locked="0"/>
    </xf>
    <xf numFmtId="49" fontId="4" fillId="7" borderId="45" xfId="7" applyNumberFormat="1" applyFill="1" applyBorder="1" applyAlignment="1" applyProtection="1">
      <alignment horizontal="left" vertical="top"/>
      <protection locked="0"/>
    </xf>
    <xf numFmtId="49" fontId="4" fillId="7" borderId="36" xfId="7" applyNumberFormat="1" applyFill="1" applyBorder="1" applyAlignment="1" applyProtection="1">
      <alignment horizontal="left" vertical="top"/>
      <protection locked="0"/>
    </xf>
    <xf numFmtId="49" fontId="4" fillId="7" borderId="27" xfId="7" applyNumberFormat="1" applyFill="1" applyBorder="1" applyAlignment="1" applyProtection="1">
      <alignment horizontal="left" vertical="top"/>
      <protection locked="0"/>
    </xf>
    <xf numFmtId="49" fontId="4" fillId="7" borderId="28" xfId="7" applyNumberFormat="1" applyFill="1" applyBorder="1" applyAlignment="1" applyProtection="1">
      <alignment horizontal="left" vertical="top"/>
      <protection locked="0"/>
    </xf>
    <xf numFmtId="49" fontId="4" fillId="7" borderId="21" xfId="7" applyNumberFormat="1" applyFill="1" applyBorder="1" applyAlignment="1" applyProtection="1">
      <alignment horizontal="left" vertical="top" wrapText="1"/>
      <protection locked="0"/>
    </xf>
    <xf numFmtId="49" fontId="4" fillId="7" borderId="29" xfId="7" applyNumberFormat="1" applyFill="1" applyBorder="1" applyAlignment="1" applyProtection="1">
      <alignment horizontal="left" vertical="top" wrapText="1"/>
      <protection locked="0"/>
    </xf>
    <xf numFmtId="49" fontId="4" fillId="7" borderId="30" xfId="7" applyNumberFormat="1" applyFill="1" applyBorder="1" applyAlignment="1" applyProtection="1">
      <alignment horizontal="left" vertical="top" wrapText="1"/>
      <protection locked="0"/>
    </xf>
    <xf numFmtId="0" fontId="4" fillId="0" borderId="30" xfId="7" applyBorder="1" applyAlignment="1">
      <alignment horizontal="left" vertical="top" wrapText="1"/>
    </xf>
    <xf numFmtId="0" fontId="4" fillId="0" borderId="21" xfId="7" applyBorder="1" applyAlignment="1">
      <alignment horizontal="left" vertical="top"/>
    </xf>
    <xf numFmtId="0" fontId="4" fillId="0" borderId="29" xfId="7" applyBorder="1" applyAlignment="1">
      <alignment horizontal="left" vertical="top"/>
    </xf>
    <xf numFmtId="0" fontId="4" fillId="0" borderId="30" xfId="7" applyBorder="1" applyAlignment="1">
      <alignment horizontal="left" vertical="top"/>
    </xf>
    <xf numFmtId="0" fontId="4" fillId="0" borderId="29" xfId="0" applyFont="1" applyBorder="1" applyAlignment="1">
      <alignment horizontal="left" vertical="center" wrapText="1"/>
    </xf>
    <xf numFmtId="0" fontId="0" fillId="0" borderId="45" xfId="0" applyBorder="1" applyAlignment="1">
      <alignment vertical="top" wrapText="1"/>
    </xf>
    <xf numFmtId="0" fontId="4" fillId="0" borderId="36" xfId="7" applyBorder="1" applyAlignment="1">
      <alignment horizontal="left" vertical="top" wrapText="1"/>
    </xf>
    <xf numFmtId="0" fontId="4" fillId="0" borderId="27" xfId="7" applyBorder="1" applyAlignment="1">
      <alignment horizontal="left" vertical="top" wrapText="1"/>
    </xf>
    <xf numFmtId="0" fontId="0" fillId="0" borderId="28" xfId="0" applyBorder="1" applyAlignment="1">
      <alignment vertical="top" wrapText="1"/>
    </xf>
    <xf numFmtId="0" fontId="4" fillId="0" borderId="0" xfId="0" applyFont="1" applyAlignment="1">
      <alignment horizontal="left" vertical="top" wrapText="1"/>
    </xf>
    <xf numFmtId="0" fontId="27" fillId="0" borderId="7" xfId="9" applyFont="1" applyBorder="1" applyAlignment="1">
      <alignment horizontal="left" vertical="top" wrapText="1"/>
    </xf>
    <xf numFmtId="0" fontId="27" fillId="0" borderId="13" xfId="9" applyFont="1" applyBorder="1" applyAlignment="1">
      <alignment horizontal="left" vertical="top" wrapText="1"/>
    </xf>
    <xf numFmtId="0" fontId="27" fillId="0" borderId="39" xfId="9" applyFont="1" applyBorder="1" applyAlignment="1">
      <alignment horizontal="left" vertical="top" wrapText="1"/>
    </xf>
    <xf numFmtId="0" fontId="0" fillId="0" borderId="30" xfId="0" applyBorder="1" applyAlignment="1">
      <alignment horizontal="left" vertical="top" wrapText="1"/>
    </xf>
    <xf numFmtId="0" fontId="17" fillId="0" borderId="18" xfId="7" applyFont="1" applyFill="1" applyAlignment="1" applyProtection="1">
      <alignment horizontal="left" vertical="top" wrapText="1"/>
    </xf>
    <xf numFmtId="0" fontId="17" fillId="0" borderId="21" xfId="7" applyFont="1" applyFill="1" applyBorder="1" applyAlignment="1" applyProtection="1">
      <alignment horizontal="left" vertical="top" wrapText="1"/>
    </xf>
    <xf numFmtId="0" fontId="4" fillId="0" borderId="30" xfId="7" applyFill="1" applyBorder="1" applyAlignment="1">
      <alignment horizontal="left" vertical="top" wrapText="1"/>
    </xf>
    <xf numFmtId="0" fontId="5" fillId="0" borderId="18" xfId="7" applyFont="1" applyAlignment="1">
      <alignment vertical="top" wrapText="1"/>
    </xf>
    <xf numFmtId="0" fontId="17" fillId="0" borderId="7" xfId="0" applyFont="1" applyBorder="1" applyAlignment="1">
      <alignment vertical="top" wrapText="1"/>
    </xf>
    <xf numFmtId="0" fontId="4" fillId="0" borderId="35" xfId="0" applyFont="1" applyBorder="1" applyAlignment="1">
      <alignment vertical="top" wrapText="1"/>
    </xf>
    <xf numFmtId="0" fontId="34" fillId="0" borderId="0" xfId="0" applyFont="1" applyAlignment="1">
      <alignment horizontal="left" vertical="top" wrapText="1"/>
    </xf>
    <xf numFmtId="0" fontId="4" fillId="0" borderId="2" xfId="0" applyFont="1" applyBorder="1" applyAlignment="1">
      <alignment horizontal="left" vertical="center" wrapText="1"/>
    </xf>
    <xf numFmtId="0" fontId="5" fillId="6" borderId="33" xfId="0" applyFont="1" applyFill="1" applyBorder="1" applyAlignment="1" applyProtection="1">
      <alignment horizontal="left" vertical="top" wrapText="1"/>
      <protection locked="0"/>
    </xf>
    <xf numFmtId="0" fontId="4" fillId="6" borderId="26" xfId="0" applyFont="1" applyFill="1" applyBorder="1" applyAlignment="1" applyProtection="1">
      <alignment vertical="top" wrapText="1"/>
      <protection locked="0"/>
    </xf>
    <xf numFmtId="0" fontId="4" fillId="6" borderId="20" xfId="0" applyFont="1" applyFill="1" applyBorder="1" applyAlignment="1" applyProtection="1">
      <alignment vertical="top" wrapText="1"/>
      <protection locked="0"/>
    </xf>
    <xf numFmtId="0" fontId="4" fillId="6" borderId="23" xfId="0" applyFont="1" applyFill="1" applyBorder="1" applyAlignment="1" applyProtection="1">
      <alignment vertical="top" wrapText="1"/>
      <protection locked="0"/>
    </xf>
    <xf numFmtId="0" fontId="4" fillId="6" borderId="38" xfId="0" applyFont="1" applyFill="1" applyBorder="1" applyAlignment="1" applyProtection="1">
      <alignment vertical="top" wrapText="1"/>
      <protection locked="0"/>
    </xf>
    <xf numFmtId="0" fontId="4" fillId="6" borderId="24" xfId="0" applyFont="1" applyFill="1" applyBorder="1" applyAlignment="1" applyProtection="1">
      <alignment vertical="top" wrapText="1"/>
      <protection locked="0"/>
    </xf>
    <xf numFmtId="0" fontId="52" fillId="0" borderId="0" xfId="0" applyFont="1" applyAlignment="1">
      <alignment horizontal="left" vertical="top" wrapText="1"/>
    </xf>
    <xf numFmtId="0" fontId="0" fillId="0" borderId="0" xfId="0" applyAlignment="1">
      <alignment vertical="top"/>
    </xf>
    <xf numFmtId="0" fontId="0" fillId="0" borderId="37" xfId="0" applyBorder="1" applyAlignment="1">
      <alignment vertical="top"/>
    </xf>
    <xf numFmtId="0" fontId="4" fillId="11" borderId="44" xfId="6" applyBorder="1" applyAlignment="1" applyProtection="1">
      <alignment horizontal="left" vertical="top" wrapText="1"/>
      <protection locked="0"/>
    </xf>
    <xf numFmtId="0" fontId="4" fillId="11" borderId="25" xfId="6" applyBorder="1" applyAlignment="1" applyProtection="1">
      <alignment horizontal="left" vertical="top" wrapText="1"/>
      <protection locked="0"/>
    </xf>
    <xf numFmtId="0" fontId="0" fillId="6" borderId="25" xfId="0" applyFill="1" applyBorder="1" applyAlignment="1" applyProtection="1">
      <alignment wrapText="1"/>
      <protection locked="0"/>
    </xf>
    <xf numFmtId="0" fontId="0" fillId="6" borderId="45" xfId="0" applyFill="1" applyBorder="1" applyAlignment="1" applyProtection="1">
      <alignment wrapText="1"/>
      <protection locked="0"/>
    </xf>
    <xf numFmtId="0" fontId="4" fillId="11" borderId="31" xfId="6" applyBorder="1" applyAlignment="1" applyProtection="1">
      <alignment horizontal="left" vertical="top" wrapText="1"/>
      <protection locked="0"/>
    </xf>
    <xf numFmtId="0" fontId="4" fillId="11" borderId="0" xfId="6" applyAlignment="1" applyProtection="1">
      <alignment horizontal="left" vertical="top" wrapText="1"/>
      <protection locked="0"/>
    </xf>
    <xf numFmtId="0" fontId="0" fillId="6" borderId="0" xfId="0" applyFill="1" applyAlignment="1" applyProtection="1">
      <alignment wrapText="1"/>
      <protection locked="0"/>
    </xf>
    <xf numFmtId="0" fontId="0" fillId="6" borderId="80" xfId="0" applyFill="1" applyBorder="1" applyAlignment="1" applyProtection="1">
      <alignment wrapText="1"/>
      <protection locked="0"/>
    </xf>
    <xf numFmtId="0" fontId="0" fillId="6" borderId="36" xfId="0" applyFill="1" applyBorder="1" applyAlignment="1" applyProtection="1">
      <alignment wrapText="1"/>
      <protection locked="0"/>
    </xf>
    <xf numFmtId="0" fontId="0" fillId="6" borderId="27" xfId="0" applyFill="1" applyBorder="1" applyAlignment="1" applyProtection="1">
      <alignment wrapText="1"/>
      <protection locked="0"/>
    </xf>
    <xf numFmtId="0" fontId="0" fillId="6" borderId="28" xfId="0" applyFill="1" applyBorder="1" applyAlignment="1" applyProtection="1">
      <alignment wrapText="1"/>
      <protection locked="0"/>
    </xf>
    <xf numFmtId="0" fontId="34" fillId="0" borderId="0" xfId="0" applyFont="1" applyAlignment="1">
      <alignment horizontal="right" vertical="top"/>
    </xf>
    <xf numFmtId="0" fontId="0" fillId="0" borderId="20" xfId="0" applyBorder="1" applyAlignment="1">
      <alignment vertical="top" wrapText="1"/>
    </xf>
    <xf numFmtId="0" fontId="9" fillId="0" borderId="40" xfId="0" applyFont="1" applyBorder="1" applyAlignment="1">
      <alignment vertical="top" wrapText="1"/>
    </xf>
    <xf numFmtId="0" fontId="4" fillId="0" borderId="64" xfId="0" applyFont="1" applyBorder="1" applyAlignment="1">
      <alignment vertical="top" wrapText="1"/>
    </xf>
    <xf numFmtId="0" fontId="4" fillId="0" borderId="40" xfId="0" applyFont="1" applyBorder="1" applyAlignment="1">
      <alignment vertical="top" wrapText="1"/>
    </xf>
    <xf numFmtId="0" fontId="4" fillId="0" borderId="67" xfId="0" applyFont="1" applyBorder="1" applyAlignment="1">
      <alignment vertical="top" wrapText="1"/>
    </xf>
    <xf numFmtId="0" fontId="4" fillId="0" borderId="68" xfId="0" applyFont="1" applyBorder="1" applyAlignment="1">
      <alignment vertical="top" wrapText="1"/>
    </xf>
    <xf numFmtId="0" fontId="4" fillId="0" borderId="69" xfId="0" applyFont="1" applyBorder="1" applyAlignment="1">
      <alignment vertical="top" wrapText="1"/>
    </xf>
    <xf numFmtId="0" fontId="51" fillId="0" borderId="22" xfId="0" applyFont="1" applyBorder="1" applyAlignment="1">
      <alignment vertical="top" wrapText="1"/>
    </xf>
    <xf numFmtId="0" fontId="0" fillId="0" borderId="19" xfId="0" applyBorder="1" applyAlignment="1">
      <alignment vertical="top" wrapText="1"/>
    </xf>
    <xf numFmtId="0" fontId="0" fillId="0" borderId="23" xfId="0" applyBorder="1" applyAlignment="1">
      <alignment vertical="top" wrapText="1"/>
    </xf>
    <xf numFmtId="0" fontId="0" fillId="0" borderId="24" xfId="0" applyBorder="1" applyAlignment="1">
      <alignment vertical="top" wrapText="1"/>
    </xf>
    <xf numFmtId="0" fontId="4" fillId="0" borderId="68" xfId="0" applyFont="1" applyBorder="1" applyAlignment="1">
      <alignment horizontal="left" vertical="center" wrapText="1"/>
    </xf>
    <xf numFmtId="0" fontId="0" fillId="0" borderId="68" xfId="0" applyBorder="1" applyAlignment="1">
      <alignment horizontal="left" vertical="center" wrapText="1"/>
    </xf>
    <xf numFmtId="0" fontId="10" fillId="0" borderId="0" xfId="0" applyFont="1" applyAlignment="1">
      <alignment horizontal="center" vertical="top" wrapText="1"/>
    </xf>
    <xf numFmtId="0" fontId="0" fillId="0" borderId="0" xfId="0" applyAlignment="1">
      <alignment horizontal="center" vertical="top" wrapText="1"/>
    </xf>
    <xf numFmtId="168" fontId="5" fillId="0" borderId="49" xfId="0" applyNumberFormat="1" applyFont="1" applyBorder="1" applyAlignment="1">
      <alignment vertical="center"/>
    </xf>
    <xf numFmtId="0" fontId="5" fillId="0" borderId="50" xfId="0" applyFont="1" applyBorder="1" applyAlignment="1">
      <alignment vertical="center"/>
    </xf>
    <xf numFmtId="0" fontId="5" fillId="0" borderId="64" xfId="0" applyFont="1" applyBorder="1" applyAlignment="1">
      <alignment horizontal="left" vertical="top" wrapText="1"/>
    </xf>
    <xf numFmtId="0" fontId="26" fillId="8" borderId="49" xfId="9" applyFont="1" applyFill="1" applyBorder="1" applyAlignment="1">
      <alignment horizontal="right" vertical="center"/>
    </xf>
    <xf numFmtId="0" fontId="26" fillId="8" borderId="50" xfId="9" applyFont="1" applyFill="1" applyBorder="1" applyAlignment="1">
      <alignment horizontal="right" vertical="center"/>
    </xf>
    <xf numFmtId="0" fontId="4" fillId="6" borderId="35" xfId="0" applyFont="1" applyFill="1" applyBorder="1" applyAlignment="1" applyProtection="1">
      <alignment vertical="top" wrapText="1"/>
      <protection locked="0"/>
    </xf>
    <xf numFmtId="0" fontId="4" fillId="6" borderId="13" xfId="0" applyFont="1" applyFill="1" applyBorder="1" applyAlignment="1" applyProtection="1">
      <alignment horizontal="left" vertical="top" wrapText="1"/>
      <protection locked="0"/>
    </xf>
    <xf numFmtId="0" fontId="4" fillId="7" borderId="7" xfId="0" applyFont="1" applyFill="1" applyBorder="1" applyAlignment="1" applyProtection="1">
      <alignment horizontal="left" vertical="top" wrapText="1"/>
      <protection locked="0"/>
    </xf>
    <xf numFmtId="0" fontId="4" fillId="7" borderId="13" xfId="0" applyFont="1" applyFill="1" applyBorder="1" applyAlignment="1" applyProtection="1">
      <alignment horizontal="left" vertical="top" wrapText="1"/>
      <protection locked="0"/>
    </xf>
    <xf numFmtId="0" fontId="4" fillId="7" borderId="14" xfId="0" applyFont="1" applyFill="1" applyBorder="1" applyAlignment="1" applyProtection="1">
      <alignment horizontal="left" vertical="top" wrapText="1"/>
      <protection locked="0"/>
    </xf>
    <xf numFmtId="170" fontId="31" fillId="6" borderId="7" xfId="9" applyNumberFormat="1" applyFont="1" applyFill="1" applyBorder="1" applyAlignment="1" applyProtection="1">
      <alignment horizontal="right" vertical="center"/>
      <protection locked="0"/>
    </xf>
    <xf numFmtId="170" fontId="31" fillId="6" borderId="13" xfId="9" applyNumberFormat="1" applyFont="1" applyFill="1" applyBorder="1" applyAlignment="1" applyProtection="1">
      <alignment horizontal="right" vertical="center"/>
      <protection locked="0"/>
    </xf>
    <xf numFmtId="170" fontId="31" fillId="6" borderId="14" xfId="9" applyNumberFormat="1" applyFont="1" applyFill="1" applyBorder="1" applyAlignment="1" applyProtection="1">
      <alignment horizontal="right" vertical="center"/>
      <protection locked="0"/>
    </xf>
    <xf numFmtId="0" fontId="17" fillId="0" borderId="13" xfId="0" applyFont="1" applyBorder="1" applyAlignment="1">
      <alignment horizontal="left" vertical="top" wrapText="1"/>
    </xf>
    <xf numFmtId="0" fontId="17" fillId="0" borderId="14" xfId="0" applyFont="1" applyBorder="1" applyAlignment="1">
      <alignment horizontal="left" vertical="top" wrapText="1"/>
    </xf>
    <xf numFmtId="0" fontId="4" fillId="7" borderId="13" xfId="0" applyFont="1" applyFill="1" applyBorder="1" applyAlignment="1" applyProtection="1">
      <alignment horizontal="left" wrapText="1"/>
      <protection locked="0"/>
    </xf>
    <xf numFmtId="0" fontId="4" fillId="7" borderId="14" xfId="0" applyFont="1" applyFill="1" applyBorder="1" applyAlignment="1" applyProtection="1">
      <alignment horizontal="left" wrapText="1"/>
      <protection locked="0"/>
    </xf>
    <xf numFmtId="0" fontId="24" fillId="13" borderId="7" xfId="0" applyFont="1" applyFill="1" applyBorder="1" applyAlignment="1">
      <alignment vertical="top" wrapText="1"/>
    </xf>
    <xf numFmtId="0" fontId="9" fillId="13" borderId="35" xfId="0" applyFont="1" applyFill="1" applyBorder="1" applyAlignment="1">
      <alignment vertical="top" wrapText="1"/>
    </xf>
    <xf numFmtId="0" fontId="17" fillId="13" borderId="7" xfId="0" applyFont="1" applyFill="1" applyBorder="1" applyAlignment="1">
      <alignment vertical="top" wrapText="1"/>
    </xf>
    <xf numFmtId="0" fontId="17" fillId="13" borderId="13" xfId="0" applyFont="1" applyFill="1" applyBorder="1" applyAlignment="1">
      <alignment vertical="top" wrapText="1"/>
    </xf>
    <xf numFmtId="0" fontId="0" fillId="13" borderId="13" xfId="0" applyFill="1" applyBorder="1" applyAlignment="1">
      <alignment vertical="top" wrapText="1"/>
    </xf>
    <xf numFmtId="0" fontId="0" fillId="13" borderId="14" xfId="0" applyFill="1" applyBorder="1" applyAlignment="1">
      <alignment vertical="top" wrapText="1"/>
    </xf>
    <xf numFmtId="0" fontId="29" fillId="13" borderId="7" xfId="0" applyFont="1" applyFill="1" applyBorder="1" applyAlignment="1">
      <alignment horizontal="left" vertical="top" wrapText="1"/>
    </xf>
    <xf numFmtId="0" fontId="29" fillId="13" borderId="13" xfId="0" applyFont="1" applyFill="1" applyBorder="1" applyAlignment="1">
      <alignment horizontal="left" vertical="top" wrapText="1"/>
    </xf>
    <xf numFmtId="0" fontId="17" fillId="0" borderId="7" xfId="9" applyFont="1" applyBorder="1" applyAlignment="1">
      <alignment horizontal="left" vertical="top" wrapText="1"/>
    </xf>
    <xf numFmtId="0" fontId="17" fillId="0" borderId="13" xfId="9" applyFont="1" applyBorder="1" applyAlignment="1">
      <alignment horizontal="left" vertical="top" wrapText="1"/>
    </xf>
    <xf numFmtId="0" fontId="17" fillId="0" borderId="14" xfId="9" applyFont="1" applyBorder="1" applyAlignment="1">
      <alignment horizontal="left" vertical="top" wrapText="1"/>
    </xf>
    <xf numFmtId="0" fontId="17" fillId="13" borderId="14" xfId="0" applyFont="1" applyFill="1" applyBorder="1" applyAlignment="1">
      <alignment vertical="top" wrapText="1"/>
    </xf>
    <xf numFmtId="0" fontId="0" fillId="6" borderId="14" xfId="0" applyFill="1" applyBorder="1" applyAlignment="1" applyProtection="1">
      <alignment horizontal="left" wrapText="1"/>
      <protection locked="0"/>
    </xf>
    <xf numFmtId="0" fontId="27" fillId="0" borderId="7" xfId="9" applyFont="1" applyBorder="1" applyAlignment="1">
      <alignment vertical="top" wrapText="1"/>
    </xf>
    <xf numFmtId="0" fontId="4" fillId="0" borderId="39" xfId="0" applyFont="1" applyBorder="1" applyAlignment="1">
      <alignment vertical="top" wrapText="1"/>
    </xf>
    <xf numFmtId="0" fontId="0" fillId="0" borderId="0" xfId="0" applyAlignment="1">
      <alignment vertical="top" wrapText="1"/>
    </xf>
    <xf numFmtId="0" fontId="4" fillId="0" borderId="0" xfId="0" applyFont="1" applyAlignment="1">
      <alignment horizontal="left" wrapText="1"/>
    </xf>
    <xf numFmtId="0" fontId="4" fillId="0" borderId="0" xfId="0" applyFont="1" applyAlignment="1">
      <alignment wrapText="1"/>
    </xf>
    <xf numFmtId="0" fontId="8" fillId="0" borderId="0" xfId="0" applyFont="1" applyAlignment="1">
      <alignment horizontal="left" vertical="top" wrapText="1"/>
    </xf>
    <xf numFmtId="0" fontId="9" fillId="0" borderId="0" xfId="0" applyFont="1" applyAlignment="1">
      <alignment horizontal="left" vertical="top" wrapText="1"/>
    </xf>
    <xf numFmtId="0" fontId="9" fillId="0" borderId="35" xfId="0" applyFont="1" applyBorder="1" applyAlignment="1">
      <alignment vertical="top" wrapText="1"/>
    </xf>
    <xf numFmtId="0" fontId="17" fillId="0" borderId="13" xfId="0" applyFon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29" fillId="0" borderId="7" xfId="0" applyFont="1" applyBorder="1" applyAlignment="1">
      <alignment horizontal="left" vertical="top" wrapText="1"/>
    </xf>
    <xf numFmtId="0" fontId="29" fillId="0" borderId="13" xfId="0" applyFont="1" applyBorder="1" applyAlignment="1">
      <alignment horizontal="left" vertical="top" wrapText="1"/>
    </xf>
    <xf numFmtId="0" fontId="17" fillId="0" borderId="14" xfId="0" applyFont="1" applyBorder="1" applyAlignment="1">
      <alignment vertical="top" wrapText="1"/>
    </xf>
    <xf numFmtId="0" fontId="4" fillId="6" borderId="7" xfId="0" applyFont="1" applyFill="1" applyBorder="1" applyAlignment="1" applyProtection="1">
      <alignment vertical="top" wrapText="1"/>
      <protection locked="0"/>
    </xf>
    <xf numFmtId="0" fontId="0" fillId="6" borderId="13" xfId="0" applyFill="1" applyBorder="1" applyAlignment="1" applyProtection="1">
      <alignment vertical="top" wrapText="1"/>
      <protection locked="0"/>
    </xf>
    <xf numFmtId="0" fontId="0" fillId="6" borderId="14" xfId="0" applyFill="1" applyBorder="1" applyAlignment="1" applyProtection="1">
      <alignment vertical="top" wrapText="1"/>
      <protection locked="0"/>
    </xf>
    <xf numFmtId="0" fontId="0" fillId="6" borderId="7" xfId="0" applyFill="1" applyBorder="1" applyAlignment="1" applyProtection="1">
      <alignment vertical="top" wrapText="1"/>
      <protection locked="0"/>
    </xf>
    <xf numFmtId="0" fontId="4" fillId="6" borderId="84" xfId="0" applyFont="1" applyFill="1" applyBorder="1" applyAlignment="1" applyProtection="1">
      <alignment horizontal="left" vertical="top" wrapText="1"/>
      <protection locked="0"/>
    </xf>
    <xf numFmtId="0" fontId="4" fillId="6" borderId="85" xfId="0" applyFont="1" applyFill="1" applyBorder="1" applyAlignment="1" applyProtection="1">
      <alignment horizontal="left" vertical="top" wrapText="1"/>
      <protection locked="0"/>
    </xf>
    <xf numFmtId="0" fontId="24" fillId="0" borderId="0" xfId="0" applyFont="1" applyAlignment="1">
      <alignment horizontal="left" vertical="top" wrapText="1"/>
    </xf>
    <xf numFmtId="0" fontId="0" fillId="0" borderId="0" xfId="0" applyAlignment="1">
      <alignment horizontal="left" vertical="top" wrapText="1"/>
    </xf>
    <xf numFmtId="0" fontId="4" fillId="11" borderId="7" xfId="6" applyBorder="1" applyAlignment="1" applyProtection="1">
      <alignment horizontal="center" vertical="center" wrapText="1"/>
      <protection locked="0"/>
    </xf>
    <xf numFmtId="0" fontId="4" fillId="11" borderId="13" xfId="6" applyBorder="1" applyAlignment="1" applyProtection="1">
      <alignment horizontal="center" vertical="center" wrapText="1"/>
      <protection locked="0"/>
    </xf>
    <xf numFmtId="0" fontId="4" fillId="11" borderId="14" xfId="6" applyBorder="1" applyAlignment="1" applyProtection="1">
      <alignment horizontal="center" vertical="center" wrapText="1"/>
      <protection locked="0"/>
    </xf>
    <xf numFmtId="0" fontId="8" fillId="0" borderId="0" xfId="0" applyFont="1" applyAlignment="1">
      <alignment vertical="center" wrapText="1"/>
    </xf>
    <xf numFmtId="0" fontId="0" fillId="0" borderId="0" xfId="0" applyAlignment="1">
      <alignment vertical="center" wrapText="1"/>
    </xf>
  </cellXfs>
  <cellStyles count="52">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2" xfId="50" xr:uid="{F59C0812-89FE-4A8A-B875-425B0B60CB00}"/>
    <cellStyle name="Currency" xfId="13" builtinId="4"/>
    <cellStyle name="Currency 2" xfId="49" xr:uid="{141E1126-B53B-4ACA-9E0A-0D4E14DA017A}"/>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5" xr:uid="{1B7ECF8F-B7B2-4E25-A0D0-BA4E5425597A}"/>
    <cellStyle name="Normal 3" xfId="46" xr:uid="{5493DC2C-5FBF-4706-9724-2F2CB6623AEA}"/>
    <cellStyle name="Normal 4" xfId="9" xr:uid="{00000000-0005-0000-0000-000024000000}"/>
    <cellStyle name="Normal 4 2" xfId="47" xr:uid="{5EDD0EAD-1C0D-4B8F-B6F5-2B9C51D81321}"/>
    <cellStyle name="Normal 4 2 2" xfId="51" xr:uid="{D55A6C21-84A5-4655-BDF1-4185230DF282}"/>
    <cellStyle name="Normal 4 3" xfId="48" xr:uid="{D0164537-0B58-45E4-ACB8-7F7D687DA706}"/>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2">
    <dxf>
      <font>
        <color theme="0"/>
      </font>
      <fill>
        <patternFill>
          <bgColor theme="0"/>
        </patternFill>
      </fill>
    </dxf>
    <dxf>
      <fill>
        <patternFill>
          <bgColor rgb="FFFF0000"/>
        </patternFill>
      </fill>
      <border>
        <left style="thin">
          <color rgb="FFFF0000"/>
        </left>
        <right style="thin">
          <color rgb="FFFF0000"/>
        </right>
        <top style="thin">
          <color rgb="FFFF0000"/>
        </top>
        <bottom style="thin">
          <color rgb="FFFF0000"/>
        </bottom>
      </border>
    </dxf>
    <dxf>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
      <fill>
        <patternFill>
          <bgColor rgb="FFFF0000"/>
        </patternFill>
      </fill>
      <border>
        <left style="thin">
          <color rgb="FFFF0000"/>
        </left>
        <right style="thin">
          <color rgb="FFFF0000"/>
        </right>
        <top style="thin">
          <color rgb="FFFF0000"/>
        </top>
        <bottom style="thin">
          <color rgb="FFFF0000"/>
        </bottom>
      </border>
    </dxf>
    <dxf>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s>
  <tableStyles count="0" defaultTableStyle="TableStyleMedium9" defaultPivotStyle="PivotStyleLight16"/>
  <colors>
    <mruColors>
      <color rgb="FF969696"/>
      <color rgb="FF66FFFF"/>
      <color rgb="FFCCFFFF"/>
      <color rgb="FFFFFF99"/>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rehngruppen.sharepoint.com/sites/KunderK/Delade%20dokument/Kammarkollegiet/Avropsmallar/Cirkul&#228;ra%20m&#246;beltj&#228;nster/Avropsblankett%20-%20Cirkul&#228;ra%20m&#246;belfl&#246;den%20-%20Anskaffning%20av%20m&#246;bler%202024-05-07.xlsx" TargetMode="External"/><Relationship Id="rId1" Type="http://schemas.openxmlformats.org/officeDocument/2006/relationships/externalLinkPath" Target="Avropsblankett%20-%20Cirkul&#228;ra%20m&#246;belfl&#246;den%20-%20Anskaffning%20av%20m&#246;bler%202024-05-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1 Spec. - 1. Lägsta pris"/>
      <sheetName val="1 Spec. - 2. Relativ viktning"/>
      <sheetName val="1 Spec. - 3. Mervärdesmodell"/>
      <sheetName val="1 Spec. - 4. Annan modell"/>
      <sheetName val="2 Avtalstecknande"/>
      <sheetName val="Admin"/>
      <sheetName val="SysAdmin"/>
    </sheetNames>
    <sheetDataSet>
      <sheetData sheetId="0"/>
      <sheetData sheetId="1">
        <row r="43">
          <cell r="B43" t="str">
            <v>Köpa möbler</v>
          </cell>
        </row>
      </sheetData>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3:E20"/>
  <sheetViews>
    <sheetView showGridLines="0" tabSelected="1" zoomScaleNormal="100" workbookViewId="0">
      <selection activeCell="B12" sqref="B12:D12"/>
    </sheetView>
  </sheetViews>
  <sheetFormatPr defaultColWidth="9.140625" defaultRowHeight="12.75" x14ac:dyDescent="0.2"/>
  <cols>
    <col min="1" max="1" width="2.85546875" style="111" customWidth="1"/>
    <col min="2" max="2" width="135.7109375" style="112" customWidth="1"/>
    <col min="3" max="3" width="29.42578125" style="111" customWidth="1"/>
    <col min="4" max="4" width="13.28515625" style="111" customWidth="1"/>
    <col min="5" max="5" width="12.7109375" style="111" customWidth="1"/>
    <col min="6" max="16384" width="9.140625" style="111"/>
  </cols>
  <sheetData>
    <row r="3" spans="2:5" ht="25.5" x14ac:dyDescent="0.35">
      <c r="B3" s="218" t="s">
        <v>223</v>
      </c>
      <c r="C3" s="219"/>
      <c r="D3" s="219"/>
      <c r="E3" s="113"/>
    </row>
    <row r="4" spans="2:5" ht="27.95" customHeight="1" x14ac:dyDescent="0.35">
      <c r="B4" s="218" t="s">
        <v>224</v>
      </c>
      <c r="C4" s="219"/>
      <c r="D4" s="219"/>
      <c r="E4" s="113"/>
    </row>
    <row r="5" spans="2:5" ht="30" customHeight="1" x14ac:dyDescent="0.35">
      <c r="B5" s="220" t="str">
        <f>Ramavtalsområde</f>
        <v>Cirkulära möbelavtal - Delområde Cirkulära tjänster</v>
      </c>
      <c r="C5" s="219"/>
      <c r="D5" s="219"/>
      <c r="E5" s="113"/>
    </row>
    <row r="6" spans="2:5" ht="26.25" customHeight="1" x14ac:dyDescent="0.25">
      <c r="B6" s="221" t="str">
        <f>"Ramavtalsnummer: "&amp;Ramavtalsnummer</f>
        <v>Ramavtalsnummer: 23.3-9542-2024</v>
      </c>
      <c r="C6" s="219"/>
      <c r="D6" s="219"/>
      <c r="E6" s="113"/>
    </row>
    <row r="7" spans="2:5" ht="9" customHeight="1" x14ac:dyDescent="0.35">
      <c r="B7" s="115"/>
      <c r="C7" s="113"/>
      <c r="D7" s="113"/>
      <c r="E7" s="113"/>
    </row>
    <row r="8" spans="2:5" ht="29.1" customHeight="1" x14ac:dyDescent="0.2">
      <c r="B8" s="222" t="s">
        <v>225</v>
      </c>
      <c r="C8" s="219"/>
      <c r="D8" s="219"/>
      <c r="E8" s="113"/>
    </row>
    <row r="9" spans="2:5" ht="40.5" customHeight="1" x14ac:dyDescent="0.2">
      <c r="B9" s="214" t="s">
        <v>226</v>
      </c>
      <c r="C9" s="215"/>
      <c r="D9" s="215"/>
      <c r="E9" s="113"/>
    </row>
    <row r="10" spans="2:5" s="114" customFormat="1" ht="60.6" customHeight="1" x14ac:dyDescent="0.2">
      <c r="B10" s="214" t="s">
        <v>786</v>
      </c>
      <c r="C10" s="216"/>
      <c r="D10" s="216"/>
      <c r="E10" s="113"/>
    </row>
    <row r="11" spans="2:5" ht="27.95" customHeight="1" x14ac:dyDescent="0.2">
      <c r="B11" s="217" t="s">
        <v>241</v>
      </c>
      <c r="C11" s="217"/>
      <c r="D11" s="217"/>
      <c r="E11" s="113"/>
    </row>
    <row r="12" spans="2:5" ht="27.95" customHeight="1" x14ac:dyDescent="0.2">
      <c r="B12" s="211" t="s">
        <v>803</v>
      </c>
      <c r="C12" s="212"/>
      <c r="D12" s="213"/>
      <c r="E12" s="113"/>
    </row>
    <row r="13" spans="2:5" ht="12.75" customHeight="1" x14ac:dyDescent="0.35">
      <c r="B13" s="116"/>
      <c r="C13" s="114"/>
      <c r="D13" s="114"/>
      <c r="E13" s="114"/>
    </row>
    <row r="14" spans="2:5" ht="12.75" customHeight="1" x14ac:dyDescent="0.35">
      <c r="B14" s="116"/>
      <c r="C14" s="114"/>
      <c r="D14" s="114"/>
      <c r="E14" s="114"/>
    </row>
    <row r="15" spans="2:5" ht="12.75" customHeight="1" x14ac:dyDescent="0.35">
      <c r="B15" s="116"/>
      <c r="C15" s="114"/>
      <c r="D15" s="114"/>
      <c r="E15" s="114"/>
    </row>
    <row r="16" spans="2:5" ht="12.75" customHeight="1" x14ac:dyDescent="0.35">
      <c r="B16" s="116"/>
      <c r="C16" s="114"/>
      <c r="D16" s="114"/>
      <c r="E16" s="114"/>
    </row>
    <row r="17" spans="2:5" ht="12.75" customHeight="1" x14ac:dyDescent="0.35">
      <c r="B17" s="116"/>
      <c r="C17" s="114"/>
      <c r="D17" s="114"/>
      <c r="E17" s="114"/>
    </row>
    <row r="18" spans="2:5" ht="12.75" customHeight="1" x14ac:dyDescent="0.35">
      <c r="B18" s="116"/>
      <c r="C18" s="114"/>
      <c r="D18" s="114"/>
      <c r="E18" s="114"/>
    </row>
    <row r="19" spans="2:5" ht="12.75" customHeight="1" x14ac:dyDescent="0.35">
      <c r="B19" s="116"/>
      <c r="C19" s="114"/>
      <c r="D19" s="114"/>
      <c r="E19" s="114"/>
    </row>
    <row r="20" spans="2:5" ht="12.75" customHeight="1" x14ac:dyDescent="0.35">
      <c r="B20" s="116"/>
      <c r="C20" s="114"/>
      <c r="D20" s="114"/>
      <c r="E20" s="114"/>
    </row>
  </sheetData>
  <sheetProtection algorithmName="SHA-512" hashValue="WMdcnX1HSqaF8TQk1cmfKQoIw3O/yEidGT4g78jtpsZ6zHG3GufxAGbCvXQ2KEjlXy2G36A48OTeYz4grXVRkA==" saltValue="u60S4yAbtPlAy2/NBKuP6A==" spinCount="100000" sheet="1" objects="1" scenarios="1" selectLockedCells="1"/>
  <dataConsolidate/>
  <mergeCells count="9">
    <mergeCell ref="B12:D12"/>
    <mergeCell ref="B9:D9"/>
    <mergeCell ref="B10:D10"/>
    <mergeCell ref="B11:D11"/>
    <mergeCell ref="B3:D3"/>
    <mergeCell ref="B4:D4"/>
    <mergeCell ref="B5:D5"/>
    <mergeCell ref="B6:D6"/>
    <mergeCell ref="B8:D8"/>
  </mergeCells>
  <dataValidations count="1">
    <dataValidation type="list" allowBlank="1" showInputMessage="1" showErrorMessage="1" sqref="B12" xr:uid="{7219FECC-9D87-4D45-8839-CCD983314078}">
      <formula1>TblUtvModeller</formula1>
    </dataValidation>
  </dataValidations>
  <pageMargins left="0.31496062992125984" right="0.31496062992125984" top="0.39370078740157483" bottom="0.39370078740157483" header="0.51181102362204722" footer="0.19685039370078741"/>
  <pageSetup paperSize="9" scale="79" fitToHeight="0" pageOrder="overThenDown" orientation="landscape" r:id="rId1"/>
  <headerFooter alignWithMargins="0">
    <oddFooter>&amp;R&amp;P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AS190"/>
  <sheetViews>
    <sheetView showGridLines="0" topLeftCell="A5" zoomScaleNormal="100" workbookViewId="0">
      <selection activeCell="B9" sqref="B9:G9"/>
    </sheetView>
  </sheetViews>
  <sheetFormatPr defaultColWidth="9.140625" defaultRowHeight="12.75" x14ac:dyDescent="0.2"/>
  <cols>
    <col min="1" max="1" width="4" style="87" customWidth="1"/>
    <col min="2" max="10" width="10.28515625" style="25" customWidth="1"/>
    <col min="11" max="11" width="4.28515625" style="25" customWidth="1"/>
    <col min="12" max="12" width="13.140625" style="25" customWidth="1"/>
    <col min="13" max="14" width="7.85546875" style="25" customWidth="1"/>
    <col min="15" max="15" width="3.28515625" style="25" customWidth="1"/>
    <col min="16" max="16" width="19.140625" style="25" customWidth="1"/>
    <col min="17" max="18" width="16.28515625" style="25" customWidth="1"/>
    <col min="19" max="19" width="10.28515625" style="25" customWidth="1"/>
    <col min="20" max="22" width="9.5703125" style="25" customWidth="1"/>
    <col min="23" max="23" width="10.5703125" style="25" customWidth="1"/>
    <col min="24" max="25" width="8.7109375" style="25" customWidth="1"/>
    <col min="26" max="26" width="8.5703125" style="25" customWidth="1"/>
    <col min="27" max="27" width="8.7109375" style="118" hidden="1" customWidth="1"/>
    <col min="28" max="33" width="8.7109375" style="119" hidden="1" customWidth="1"/>
    <col min="34" max="35" width="8.7109375" style="120" hidden="1" customWidth="1"/>
    <col min="36" max="37" width="7.7109375" style="25" customWidth="1"/>
    <col min="38" max="39" width="8.7109375" style="25" customWidth="1"/>
    <col min="40" max="40" width="7.7109375" style="25" customWidth="1"/>
    <col min="41" max="43" width="9.140625" style="25" customWidth="1"/>
    <col min="44" max="44" width="10.42578125" style="25" customWidth="1"/>
    <col min="45" max="50" width="9.140625" style="25" customWidth="1"/>
    <col min="51" max="16384" width="9.140625" style="25"/>
  </cols>
  <sheetData>
    <row r="1" spans="1:35" x14ac:dyDescent="0.2">
      <c r="A1" s="87" t="b">
        <f>OR(INDEX(Admin!$S$3:$S$9,MATCH(B1,Admin!$Q$3:$Q$9,0)),AdminMode)</f>
        <v>0</v>
      </c>
      <c r="B1" s="87" t="s">
        <v>229</v>
      </c>
      <c r="AI1" s="120" t="b">
        <f>OR(AH:AH)</f>
        <v>1</v>
      </c>
    </row>
    <row r="2" spans="1:35" x14ac:dyDescent="0.2">
      <c r="G2" s="26"/>
      <c r="J2" s="41"/>
      <c r="M2" s="47"/>
      <c r="O2" s="22" t="str">
        <f>"Avrop nr: "&amp;B15</f>
        <v xml:space="preserve">Avrop nr: </v>
      </c>
      <c r="W2" s="22" t="str">
        <f>"Avrop nr: "&amp;B15</f>
        <v xml:space="preserve">Avrop nr: </v>
      </c>
    </row>
    <row r="3" spans="1:35" ht="26.25" customHeight="1" x14ac:dyDescent="0.2">
      <c r="B3" s="338" t="s">
        <v>56</v>
      </c>
      <c r="C3" s="338"/>
      <c r="D3" s="339"/>
      <c r="E3" s="339"/>
      <c r="P3" s="338" t="s">
        <v>57</v>
      </c>
      <c r="Q3" s="340"/>
      <c r="R3" s="339"/>
      <c r="T3" s="341" t="str">
        <f>IF(LarmStatus,"Minst ett av de obligatoriska kraven är inte ifyllda. Fel hittat på rad: "&amp;MATCH(TRUE,$AH:$AH,0),"")</f>
        <v>Minst ett av de obligatoriska kraven är inte ifyllda. Fel hittat på rad: 9</v>
      </c>
      <c r="U3" s="341"/>
      <c r="V3" s="341"/>
      <c r="W3" s="341"/>
      <c r="X3" s="26"/>
      <c r="Y3" s="26"/>
      <c r="Z3" s="26"/>
      <c r="AD3" s="121"/>
    </row>
    <row r="4" spans="1:35" ht="32.25" customHeight="1" x14ac:dyDescent="0.35">
      <c r="B4" s="342" t="s">
        <v>97</v>
      </c>
      <c r="C4" s="343"/>
      <c r="D4" s="343"/>
      <c r="E4" s="343"/>
      <c r="F4" s="343"/>
      <c r="G4" s="343"/>
      <c r="H4" s="343"/>
      <c r="I4" s="343"/>
      <c r="J4" s="355" t="s">
        <v>192</v>
      </c>
      <c r="K4" s="356"/>
      <c r="L4" s="356"/>
      <c r="M4" s="356"/>
      <c r="N4" s="356"/>
      <c r="O4" s="357"/>
      <c r="P4" s="346" t="s">
        <v>219</v>
      </c>
      <c r="Q4" s="346"/>
      <c r="R4" s="346"/>
      <c r="S4" s="346"/>
      <c r="T4" s="346"/>
      <c r="U4" s="346"/>
      <c r="V4" s="346"/>
      <c r="W4" s="347"/>
      <c r="Z4" s="27"/>
    </row>
    <row r="5" spans="1:35" ht="86.25" customHeight="1" x14ac:dyDescent="0.2">
      <c r="B5" s="344"/>
      <c r="C5" s="345"/>
      <c r="D5" s="345"/>
      <c r="E5" s="345"/>
      <c r="F5" s="345"/>
      <c r="G5" s="345"/>
      <c r="H5" s="345"/>
      <c r="I5" s="345"/>
      <c r="J5" s="358" t="str">
        <f>Ramavtalsområde</f>
        <v>Cirkulära möbelavtal - Delområde Cirkulära tjänster</v>
      </c>
      <c r="K5" s="359"/>
      <c r="L5" s="359"/>
      <c r="M5" s="359"/>
      <c r="N5" s="359"/>
      <c r="O5" s="360"/>
      <c r="P5" s="348"/>
      <c r="Q5" s="348"/>
      <c r="R5" s="348"/>
      <c r="S5" s="348"/>
      <c r="T5" s="348"/>
      <c r="U5" s="348"/>
      <c r="V5" s="348"/>
      <c r="W5" s="349"/>
      <c r="AC5" s="121"/>
      <c r="AD5" s="121"/>
      <c r="AE5" s="121"/>
      <c r="AF5" s="121"/>
    </row>
    <row r="6" spans="1:35" ht="26.25" customHeight="1" x14ac:dyDescent="0.2">
      <c r="B6" s="350" t="s">
        <v>127</v>
      </c>
      <c r="C6" s="350"/>
      <c r="D6" s="350"/>
      <c r="E6" s="350"/>
      <c r="F6" s="350"/>
      <c r="G6" s="350"/>
      <c r="H6" s="350"/>
      <c r="I6" s="350"/>
      <c r="J6" s="352" t="s">
        <v>676</v>
      </c>
      <c r="K6" s="353"/>
      <c r="L6" s="353"/>
      <c r="M6" s="353"/>
      <c r="N6" s="353"/>
      <c r="O6" s="354"/>
      <c r="P6" s="26"/>
      <c r="Q6" s="2"/>
      <c r="R6" s="2"/>
      <c r="S6" s="2"/>
      <c r="T6" s="2"/>
      <c r="U6" s="2"/>
      <c r="V6" s="2"/>
      <c r="W6" s="2"/>
      <c r="AC6" s="121"/>
      <c r="AD6" s="121"/>
      <c r="AE6" s="121"/>
      <c r="AF6" s="121"/>
    </row>
    <row r="7" spans="1:35" ht="18" customHeight="1" x14ac:dyDescent="0.2">
      <c r="B7" s="351" t="s">
        <v>55</v>
      </c>
      <c r="C7" s="351"/>
      <c r="D7" s="351"/>
      <c r="E7" s="351"/>
      <c r="F7" s="351"/>
      <c r="G7" s="351"/>
      <c r="H7" s="351"/>
      <c r="I7" s="351"/>
      <c r="J7" s="352"/>
      <c r="K7" s="353"/>
      <c r="L7" s="353"/>
      <c r="M7" s="353"/>
      <c r="N7" s="353"/>
      <c r="O7" s="354"/>
      <c r="P7" s="28" t="s">
        <v>29</v>
      </c>
      <c r="Q7" s="2"/>
      <c r="R7" s="2"/>
      <c r="S7" s="2"/>
      <c r="T7" s="2"/>
      <c r="U7" s="2"/>
      <c r="V7" s="2"/>
      <c r="W7" s="2"/>
      <c r="AC7" s="121"/>
      <c r="AD7" s="121"/>
      <c r="AE7" s="121"/>
      <c r="AF7" s="121"/>
    </row>
    <row r="8" spans="1:35" ht="27.75" customHeight="1" x14ac:dyDescent="0.2">
      <c r="B8" s="322" t="s">
        <v>6</v>
      </c>
      <c r="C8" s="260"/>
      <c r="D8" s="260"/>
      <c r="E8" s="260"/>
      <c r="F8" s="260"/>
      <c r="G8" s="260"/>
      <c r="H8" s="322" t="s">
        <v>31</v>
      </c>
      <c r="I8" s="323"/>
      <c r="J8" s="361" t="str">
        <f>Ramavtalsnummer</f>
        <v>23.3-9542-2024</v>
      </c>
      <c r="K8" s="362"/>
      <c r="L8" s="362"/>
      <c r="M8" s="362"/>
      <c r="N8" s="362"/>
      <c r="O8" s="363"/>
      <c r="P8" s="304" t="s">
        <v>30</v>
      </c>
      <c r="Q8" s="304"/>
      <c r="R8" s="304"/>
      <c r="S8" s="304"/>
      <c r="T8" s="304"/>
      <c r="U8" s="304"/>
      <c r="V8" s="304" t="s">
        <v>31</v>
      </c>
      <c r="W8" s="304"/>
      <c r="AC8" s="121"/>
      <c r="AD8" s="121"/>
      <c r="AE8" s="121"/>
      <c r="AF8" s="121"/>
    </row>
    <row r="9" spans="1:35" ht="19.5" customHeight="1" x14ac:dyDescent="0.2">
      <c r="B9" s="324"/>
      <c r="C9" s="325"/>
      <c r="D9" s="325"/>
      <c r="E9" s="325"/>
      <c r="F9" s="325"/>
      <c r="G9" s="325"/>
      <c r="H9" s="324"/>
      <c r="I9" s="326"/>
      <c r="J9" s="274" t="s">
        <v>206</v>
      </c>
      <c r="K9" s="275"/>
      <c r="L9" s="275"/>
      <c r="M9" s="275"/>
      <c r="N9" s="275"/>
      <c r="O9" s="276"/>
      <c r="P9" s="328"/>
      <c r="Q9" s="328"/>
      <c r="R9" s="328"/>
      <c r="S9" s="328"/>
      <c r="T9" s="328"/>
      <c r="U9" s="328"/>
      <c r="V9" s="309"/>
      <c r="W9" s="311"/>
      <c r="AA9" s="118" t="b">
        <f>IF(P9="",TRUE,FALSE)</f>
        <v>1</v>
      </c>
      <c r="AB9" s="119" t="b">
        <f>IF(V9="",TRUE,FALSE)</f>
        <v>1</v>
      </c>
      <c r="AC9" s="121"/>
      <c r="AD9" s="121"/>
      <c r="AE9" s="121"/>
      <c r="AF9" s="121"/>
      <c r="AH9" s="120" t="b">
        <f>OR(AA9:AG9)</f>
        <v>1</v>
      </c>
    </row>
    <row r="10" spans="1:35" s="29" customFormat="1" ht="27.75" customHeight="1" x14ac:dyDescent="0.2">
      <c r="A10" s="88"/>
      <c r="B10" s="289" t="s">
        <v>7</v>
      </c>
      <c r="C10" s="289"/>
      <c r="D10" s="289"/>
      <c r="E10" s="289" t="s">
        <v>5</v>
      </c>
      <c r="F10" s="289"/>
      <c r="G10" s="289"/>
      <c r="H10" s="289" t="s">
        <v>54</v>
      </c>
      <c r="I10" s="289"/>
      <c r="J10" s="277" t="str">
        <f>"Version "&amp;CurrentVersion</f>
        <v>Version 1.0</v>
      </c>
      <c r="K10" s="278"/>
      <c r="L10" s="278"/>
      <c r="M10" s="278"/>
      <c r="N10" s="278"/>
      <c r="O10" s="279"/>
      <c r="P10" s="304" t="s">
        <v>1</v>
      </c>
      <c r="Q10" s="304"/>
      <c r="R10" s="304"/>
      <c r="S10" s="304"/>
      <c r="T10" s="304" t="s">
        <v>3</v>
      </c>
      <c r="U10" s="304"/>
      <c r="V10" s="304"/>
      <c r="W10" s="304"/>
      <c r="AA10" s="122"/>
      <c r="AB10" s="119"/>
      <c r="AC10" s="121"/>
      <c r="AD10" s="121"/>
      <c r="AE10" s="121"/>
      <c r="AF10" s="121"/>
      <c r="AG10" s="121"/>
      <c r="AH10" s="120"/>
      <c r="AI10" s="120"/>
    </row>
    <row r="11" spans="1:35" ht="19.5" customHeight="1" x14ac:dyDescent="0.2">
      <c r="B11" s="288"/>
      <c r="C11" s="288"/>
      <c r="D11" s="288"/>
      <c r="E11" s="288"/>
      <c r="F11" s="288"/>
      <c r="G11" s="288"/>
      <c r="H11" s="288"/>
      <c r="I11" s="288"/>
      <c r="P11" s="337"/>
      <c r="Q11" s="337"/>
      <c r="R11" s="337"/>
      <c r="S11" s="337"/>
      <c r="T11" s="337"/>
      <c r="U11" s="337"/>
      <c r="V11" s="337"/>
      <c r="W11" s="337"/>
      <c r="AA11" s="118" t="b">
        <f>IF(P11="",TRUE,FALSE)</f>
        <v>1</v>
      </c>
      <c r="AB11" s="119" t="b">
        <f>IF(T11="",TRUE,FALSE)</f>
        <v>1</v>
      </c>
      <c r="AC11" s="121"/>
      <c r="AD11" s="121"/>
      <c r="AE11" s="121"/>
      <c r="AF11" s="121"/>
      <c r="AH11" s="120" t="b">
        <f>OR(AA11:AG11)</f>
        <v>1</v>
      </c>
    </row>
    <row r="12" spans="1:35" ht="27.75" customHeight="1" x14ac:dyDescent="0.2">
      <c r="B12" s="289" t="s">
        <v>53</v>
      </c>
      <c r="C12" s="289"/>
      <c r="D12" s="289"/>
      <c r="E12" s="289" t="s">
        <v>1</v>
      </c>
      <c r="F12" s="289"/>
      <c r="G12" s="289"/>
      <c r="H12" s="289" t="s">
        <v>2</v>
      </c>
      <c r="I12" s="289"/>
      <c r="P12" s="304" t="s">
        <v>7</v>
      </c>
      <c r="Q12" s="304"/>
      <c r="R12" s="304"/>
      <c r="S12" s="261"/>
      <c r="T12" s="304" t="s">
        <v>5</v>
      </c>
      <c r="U12" s="304"/>
      <c r="V12" s="304" t="s">
        <v>54</v>
      </c>
      <c r="W12" s="304"/>
      <c r="AC12" s="121"/>
      <c r="AD12" s="121"/>
      <c r="AE12" s="121"/>
      <c r="AF12" s="121"/>
    </row>
    <row r="13" spans="1:35" ht="19.5" customHeight="1" x14ac:dyDescent="0.2">
      <c r="B13" s="288"/>
      <c r="C13" s="288"/>
      <c r="D13" s="288"/>
      <c r="E13" s="288"/>
      <c r="F13" s="288"/>
      <c r="G13" s="288"/>
      <c r="H13" s="288"/>
      <c r="I13" s="288"/>
      <c r="P13" s="337"/>
      <c r="Q13" s="337"/>
      <c r="R13" s="337"/>
      <c r="S13" s="309"/>
      <c r="T13" s="337"/>
      <c r="U13" s="337"/>
      <c r="V13" s="337"/>
      <c r="W13" s="337"/>
      <c r="AA13" s="118" t="b">
        <f>IF(P13="",TRUE,FALSE)</f>
        <v>1</v>
      </c>
      <c r="AB13" s="119" t="b">
        <f>IF(T13="",TRUE,FALSE)</f>
        <v>1</v>
      </c>
      <c r="AC13" s="119" t="b">
        <f>IF(V13="",TRUE,FALSE)</f>
        <v>1</v>
      </c>
      <c r="AD13" s="121"/>
      <c r="AE13" s="121"/>
      <c r="AF13" s="121"/>
      <c r="AH13" s="120" t="b">
        <f>OR(AA13:AG13)</f>
        <v>1</v>
      </c>
    </row>
    <row r="14" spans="1:35" ht="27.75" customHeight="1" x14ac:dyDescent="0.2">
      <c r="B14" s="289" t="s">
        <v>106</v>
      </c>
      <c r="C14" s="289"/>
      <c r="D14" s="289"/>
      <c r="E14" s="322" t="s">
        <v>3</v>
      </c>
      <c r="F14" s="260"/>
      <c r="G14" s="260"/>
      <c r="H14" s="260"/>
      <c r="I14" s="323"/>
      <c r="P14" s="261" t="s">
        <v>2</v>
      </c>
      <c r="Q14" s="262"/>
      <c r="R14" s="262"/>
      <c r="S14" s="262"/>
      <c r="T14" s="261" t="s">
        <v>32</v>
      </c>
      <c r="U14" s="262"/>
      <c r="V14" s="262"/>
      <c r="W14" s="263"/>
      <c r="AC14" s="121"/>
      <c r="AD14" s="121"/>
      <c r="AE14" s="121"/>
      <c r="AF14" s="121"/>
    </row>
    <row r="15" spans="1:35" ht="19.5" customHeight="1" x14ac:dyDescent="0.2">
      <c r="B15" s="288"/>
      <c r="C15" s="288"/>
      <c r="D15" s="288"/>
      <c r="E15" s="324" t="s">
        <v>0</v>
      </c>
      <c r="F15" s="325"/>
      <c r="G15" s="325"/>
      <c r="H15" s="325"/>
      <c r="I15" s="326"/>
      <c r="P15" s="309"/>
      <c r="Q15" s="310"/>
      <c r="R15" s="310"/>
      <c r="S15" s="310"/>
      <c r="T15" s="309"/>
      <c r="U15" s="310"/>
      <c r="V15" s="310"/>
      <c r="W15" s="311"/>
      <c r="AA15" s="118" t="b">
        <f>IF(P15="",TRUE,FALSE)</f>
        <v>1</v>
      </c>
      <c r="AB15" s="119" t="b">
        <f>IF(T15="",TRUE,FALSE)</f>
        <v>1</v>
      </c>
      <c r="AC15" s="121"/>
      <c r="AD15" s="121"/>
      <c r="AE15" s="121"/>
      <c r="AF15" s="121"/>
      <c r="AH15" s="120" t="b">
        <f>OR(AA15:AG15)</f>
        <v>1</v>
      </c>
    </row>
    <row r="16" spans="1:35" ht="27.75" customHeight="1" x14ac:dyDescent="0.2">
      <c r="B16" s="260"/>
      <c r="C16" s="260"/>
      <c r="D16" s="260"/>
      <c r="E16" s="260"/>
      <c r="F16" s="260"/>
      <c r="G16" s="260"/>
      <c r="H16" s="260"/>
      <c r="I16" s="260"/>
      <c r="J16" s="41"/>
      <c r="P16" s="261" t="s">
        <v>33</v>
      </c>
      <c r="Q16" s="262"/>
      <c r="R16" s="263"/>
      <c r="S16" s="261" t="s">
        <v>203</v>
      </c>
      <c r="T16" s="262"/>
      <c r="U16" s="262"/>
      <c r="V16" s="262"/>
      <c r="W16" s="263"/>
      <c r="AC16" s="121"/>
      <c r="AD16" s="121"/>
      <c r="AE16" s="121"/>
      <c r="AF16" s="121"/>
    </row>
    <row r="17" spans="2:34" ht="19.5" customHeight="1" x14ac:dyDescent="0.2">
      <c r="B17" s="303"/>
      <c r="C17" s="303"/>
      <c r="D17" s="303"/>
      <c r="E17" s="303" t="s">
        <v>0</v>
      </c>
      <c r="F17" s="303"/>
      <c r="G17" s="303"/>
      <c r="H17" s="303"/>
      <c r="I17" s="303"/>
      <c r="P17" s="334"/>
      <c r="Q17" s="335"/>
      <c r="R17" s="336"/>
      <c r="S17" s="331"/>
      <c r="T17" s="332"/>
      <c r="U17" s="332"/>
      <c r="V17" s="332"/>
      <c r="W17" s="333"/>
      <c r="AA17" s="118" t="b">
        <f>IF(OR(P17="Ja",P17="Nej"),FALSE,TRUE)</f>
        <v>1</v>
      </c>
      <c r="AB17" s="121" t="b">
        <f>AND(P17="Nej",S17="")</f>
        <v>0</v>
      </c>
      <c r="AC17" s="121"/>
      <c r="AD17" s="121"/>
      <c r="AE17" s="121"/>
      <c r="AF17" s="121"/>
      <c r="AH17" s="120" t="b">
        <f>OR(AA17:AG17)</f>
        <v>1</v>
      </c>
    </row>
    <row r="18" spans="2:34" ht="19.5" customHeight="1" x14ac:dyDescent="0.2">
      <c r="B18" s="139"/>
      <c r="C18" s="139"/>
      <c r="D18" s="139"/>
      <c r="E18" s="139"/>
      <c r="F18" s="139"/>
      <c r="G18" s="139"/>
      <c r="H18" s="139"/>
      <c r="I18" s="139"/>
      <c r="P18" s="140"/>
      <c r="Q18" s="140"/>
      <c r="R18" s="140"/>
      <c r="S18" s="141"/>
      <c r="T18" s="141"/>
      <c r="U18" s="141"/>
      <c r="V18" s="141"/>
      <c r="W18" s="141"/>
      <c r="AC18" s="121"/>
      <c r="AD18" s="121"/>
      <c r="AE18" s="121"/>
      <c r="AF18" s="121"/>
    </row>
    <row r="19" spans="2:34" ht="17.25" customHeight="1" x14ac:dyDescent="0.2">
      <c r="B19" s="26" t="s">
        <v>188</v>
      </c>
      <c r="P19" s="26" t="s">
        <v>189</v>
      </c>
      <c r="AC19" s="121"/>
      <c r="AD19" s="121"/>
      <c r="AE19" s="121"/>
      <c r="AF19" s="121"/>
    </row>
    <row r="20" spans="2:34" ht="12.75" customHeight="1" x14ac:dyDescent="0.2">
      <c r="B20" s="292" t="s">
        <v>217</v>
      </c>
      <c r="C20" s="293"/>
      <c r="D20" s="293"/>
      <c r="E20" s="293"/>
      <c r="F20" s="293"/>
      <c r="G20" s="293"/>
      <c r="H20" s="293"/>
      <c r="I20" s="294"/>
      <c r="P20" s="292" t="s">
        <v>218</v>
      </c>
      <c r="Q20" s="293"/>
      <c r="R20" s="293"/>
      <c r="S20" s="293"/>
      <c r="T20" s="293"/>
      <c r="U20" s="293"/>
      <c r="V20" s="293"/>
      <c r="W20" s="294"/>
      <c r="AC20" s="121"/>
      <c r="AD20" s="121"/>
      <c r="AE20" s="121"/>
      <c r="AF20" s="121"/>
    </row>
    <row r="21" spans="2:34" ht="12.75" customHeight="1" x14ac:dyDescent="0.2">
      <c r="B21" s="295"/>
      <c r="C21" s="269"/>
      <c r="D21" s="269"/>
      <c r="E21" s="269"/>
      <c r="F21" s="269"/>
      <c r="G21" s="269"/>
      <c r="H21" s="269"/>
      <c r="I21" s="296"/>
      <c r="P21" s="295"/>
      <c r="Q21" s="269"/>
      <c r="R21" s="269"/>
      <c r="S21" s="269"/>
      <c r="T21" s="269"/>
      <c r="U21" s="269"/>
      <c r="V21" s="269"/>
      <c r="W21" s="296"/>
      <c r="AC21" s="121"/>
      <c r="AD21" s="121"/>
      <c r="AE21" s="121"/>
      <c r="AF21" s="121"/>
    </row>
    <row r="22" spans="2:34" ht="12.75" customHeight="1" x14ac:dyDescent="0.2">
      <c r="B22" s="295"/>
      <c r="C22" s="269"/>
      <c r="D22" s="269"/>
      <c r="E22" s="269"/>
      <c r="F22" s="269"/>
      <c r="G22" s="269"/>
      <c r="H22" s="269"/>
      <c r="I22" s="296"/>
      <c r="P22" s="295"/>
      <c r="Q22" s="269"/>
      <c r="R22" s="269"/>
      <c r="S22" s="269"/>
      <c r="T22" s="269"/>
      <c r="U22" s="269"/>
      <c r="V22" s="269"/>
      <c r="W22" s="296"/>
      <c r="AC22" s="121"/>
      <c r="AD22" s="121"/>
      <c r="AE22" s="121"/>
      <c r="AF22" s="121"/>
    </row>
    <row r="23" spans="2:34" ht="12.75" customHeight="1" x14ac:dyDescent="0.2">
      <c r="B23" s="295"/>
      <c r="C23" s="269"/>
      <c r="D23" s="269"/>
      <c r="E23" s="269"/>
      <c r="F23" s="269"/>
      <c r="G23" s="269"/>
      <c r="H23" s="269"/>
      <c r="I23" s="296"/>
      <c r="P23" s="295"/>
      <c r="Q23" s="269"/>
      <c r="R23" s="269"/>
      <c r="S23" s="269"/>
      <c r="T23" s="269"/>
      <c r="U23" s="269"/>
      <c r="V23" s="269"/>
      <c r="W23" s="296"/>
      <c r="AC23" s="121"/>
      <c r="AD23" s="121"/>
      <c r="AE23" s="121"/>
      <c r="AF23" s="121"/>
    </row>
    <row r="24" spans="2:34" ht="54.4" customHeight="1" x14ac:dyDescent="0.2">
      <c r="B24" s="295"/>
      <c r="C24" s="269"/>
      <c r="D24" s="269"/>
      <c r="E24" s="269"/>
      <c r="F24" s="269"/>
      <c r="G24" s="269"/>
      <c r="H24" s="269"/>
      <c r="I24" s="296"/>
      <c r="P24" s="297"/>
      <c r="Q24" s="298"/>
      <c r="R24" s="298"/>
      <c r="S24" s="298"/>
      <c r="T24" s="298"/>
      <c r="U24" s="298"/>
      <c r="V24" s="298"/>
      <c r="W24" s="299"/>
      <c r="AC24" s="121"/>
      <c r="AD24" s="121"/>
      <c r="AE24" s="121"/>
      <c r="AF24" s="121"/>
    </row>
    <row r="25" spans="2:34" ht="43.15" customHeight="1" x14ac:dyDescent="0.2">
      <c r="B25" s="297"/>
      <c r="C25" s="298"/>
      <c r="D25" s="298"/>
      <c r="E25" s="298"/>
      <c r="F25" s="298"/>
      <c r="G25" s="298"/>
      <c r="H25" s="298"/>
      <c r="I25" s="299"/>
      <c r="AC25" s="121"/>
      <c r="AD25" s="121"/>
      <c r="AE25" s="121"/>
      <c r="AF25" s="121"/>
    </row>
    <row r="26" spans="2:34" ht="17.25" customHeight="1" x14ac:dyDescent="0.2">
      <c r="B26" s="53"/>
      <c r="C26" s="38"/>
      <c r="D26" s="38"/>
      <c r="E26" s="38"/>
      <c r="F26" s="38"/>
      <c r="G26" s="38"/>
      <c r="H26" s="38"/>
      <c r="P26" s="26" t="s">
        <v>204</v>
      </c>
    </row>
    <row r="27" spans="2:34" ht="55.5" customHeight="1" x14ac:dyDescent="0.2">
      <c r="B27" s="44" t="s">
        <v>185</v>
      </c>
      <c r="P27" s="312" t="s">
        <v>205</v>
      </c>
      <c r="Q27" s="313"/>
      <c r="R27" s="313"/>
      <c r="S27" s="313"/>
      <c r="T27" s="313"/>
      <c r="U27" s="313"/>
      <c r="V27" s="313"/>
      <c r="W27" s="314"/>
      <c r="AC27" s="121"/>
      <c r="AD27" s="121"/>
      <c r="AE27" s="121"/>
      <c r="AF27" s="121"/>
    </row>
    <row r="28" spans="2:34" ht="115.5" customHeight="1" x14ac:dyDescent="0.2">
      <c r="B28" s="301"/>
      <c r="C28" s="302"/>
      <c r="D28" s="302"/>
      <c r="E28" s="302"/>
      <c r="F28" s="302"/>
      <c r="G28" s="302"/>
      <c r="H28" s="302"/>
      <c r="I28" s="302"/>
      <c r="P28" s="306"/>
      <c r="Q28" s="307"/>
      <c r="R28" s="307"/>
      <c r="S28" s="307"/>
      <c r="T28" s="307"/>
      <c r="U28" s="307"/>
      <c r="V28" s="307"/>
      <c r="W28" s="308"/>
      <c r="AC28" s="121"/>
      <c r="AD28" s="121"/>
      <c r="AE28" s="121"/>
      <c r="AF28" s="121"/>
    </row>
    <row r="29" spans="2:34" ht="17.25" customHeight="1" x14ac:dyDescent="0.2">
      <c r="B29" s="53"/>
      <c r="C29" s="38"/>
      <c r="D29" s="38"/>
      <c r="E29" s="38"/>
      <c r="F29" s="38"/>
      <c r="G29" s="38"/>
      <c r="H29" s="38"/>
    </row>
    <row r="30" spans="2:34" ht="27.75" customHeight="1" x14ac:dyDescent="0.2">
      <c r="B30" s="300" t="s">
        <v>195</v>
      </c>
      <c r="C30" s="300"/>
      <c r="D30" s="300" t="s">
        <v>196</v>
      </c>
      <c r="E30" s="300"/>
      <c r="G30" s="243" t="s">
        <v>92</v>
      </c>
      <c r="H30" s="243"/>
      <c r="I30" s="243"/>
    </row>
    <row r="31" spans="2:34" ht="19.5" customHeight="1" x14ac:dyDescent="0.2">
      <c r="B31" s="290"/>
      <c r="C31" s="291"/>
      <c r="D31" s="327"/>
      <c r="E31" s="327"/>
      <c r="G31" s="301"/>
      <c r="H31" s="301"/>
      <c r="I31" s="301"/>
    </row>
    <row r="32" spans="2:34" ht="12.75" customHeight="1" x14ac:dyDescent="0.2"/>
    <row r="33" spans="2:43" ht="27.75" customHeight="1" x14ac:dyDescent="0.2">
      <c r="B33" s="300" t="s">
        <v>48</v>
      </c>
      <c r="C33" s="300"/>
      <c r="D33" s="300" t="s">
        <v>49</v>
      </c>
      <c r="E33" s="300"/>
      <c r="G33" s="316" t="s">
        <v>212</v>
      </c>
      <c r="H33" s="317"/>
      <c r="I33" s="320"/>
    </row>
    <row r="34" spans="2:43" ht="19.5" customHeight="1" x14ac:dyDescent="0.2">
      <c r="B34" s="290"/>
      <c r="C34" s="291"/>
      <c r="D34" s="315"/>
      <c r="E34" s="315"/>
      <c r="G34" s="318"/>
      <c r="H34" s="319"/>
      <c r="I34" s="321"/>
      <c r="P34" s="54"/>
      <c r="Q34" s="54"/>
      <c r="R34" s="54"/>
    </row>
    <row r="35" spans="2:43" ht="12.75" customHeight="1" x14ac:dyDescent="0.2">
      <c r="F35" s="41"/>
    </row>
    <row r="36" spans="2:43" ht="27.75" customHeight="1" x14ac:dyDescent="0.2">
      <c r="B36" s="300" t="s">
        <v>197</v>
      </c>
      <c r="C36" s="300"/>
      <c r="D36" s="300" t="s">
        <v>198</v>
      </c>
      <c r="E36" s="300"/>
      <c r="G36" s="300" t="s">
        <v>672</v>
      </c>
      <c r="H36" s="300"/>
    </row>
    <row r="37" spans="2:43" ht="19.5" customHeight="1" x14ac:dyDescent="0.2">
      <c r="B37" s="290"/>
      <c r="C37" s="291"/>
      <c r="D37" s="290"/>
      <c r="E37" s="291"/>
      <c r="G37" s="290"/>
      <c r="H37" s="291"/>
      <c r="P37" s="142"/>
      <c r="Q37" s="54"/>
      <c r="R37" s="54"/>
    </row>
    <row r="38" spans="2:43" ht="12.75" customHeight="1" x14ac:dyDescent="0.2"/>
    <row r="39" spans="2:43" ht="26.25" hidden="1" customHeight="1" x14ac:dyDescent="0.2">
      <c r="B39" s="248" t="s">
        <v>791</v>
      </c>
      <c r="C39" s="305"/>
      <c r="D39" s="305"/>
      <c r="E39" s="305"/>
      <c r="F39" s="305"/>
      <c r="G39" s="305"/>
      <c r="H39" s="305"/>
      <c r="I39" s="305"/>
      <c r="J39" s="305"/>
      <c r="K39" s="305"/>
      <c r="L39" s="143"/>
      <c r="M39" s="144"/>
      <c r="N39" s="144"/>
    </row>
    <row r="40" spans="2:43" ht="26.25" hidden="1" customHeight="1" x14ac:dyDescent="0.2">
      <c r="B40" s="284">
        <v>1</v>
      </c>
      <c r="C40" s="285"/>
      <c r="D40" s="285"/>
      <c r="E40" s="285"/>
      <c r="F40" s="285"/>
      <c r="G40" s="285"/>
      <c r="H40" s="285"/>
      <c r="I40" s="285"/>
      <c r="J40" s="285"/>
      <c r="K40" s="285"/>
      <c r="L40" s="145"/>
      <c r="M40" s="146"/>
      <c r="N40" s="146"/>
    </row>
    <row r="41" spans="2:43" ht="12.75" customHeight="1" x14ac:dyDescent="0.2">
      <c r="B41" s="35"/>
      <c r="C41" s="35"/>
      <c r="D41" s="35"/>
      <c r="E41" s="35"/>
      <c r="F41" s="35"/>
      <c r="G41" s="35"/>
      <c r="H41" s="35"/>
      <c r="I41" s="35"/>
      <c r="J41" s="35"/>
      <c r="K41" s="66"/>
    </row>
    <row r="42" spans="2:43" ht="27.75" hidden="1" customHeight="1" x14ac:dyDescent="0.2">
      <c r="B42" s="286" t="s">
        <v>184</v>
      </c>
      <c r="C42" s="287"/>
      <c r="D42" s="287"/>
      <c r="E42" s="287"/>
      <c r="F42" s="287"/>
      <c r="G42" s="287"/>
      <c r="H42" s="287"/>
      <c r="I42" s="287"/>
      <c r="J42" s="287"/>
      <c r="K42" s="287"/>
      <c r="L42" s="143"/>
      <c r="M42" s="144"/>
      <c r="N42" s="144"/>
    </row>
    <row r="43" spans="2:43" ht="25.5" hidden="1" customHeight="1" x14ac:dyDescent="0.2">
      <c r="B43" s="329" t="s">
        <v>135</v>
      </c>
      <c r="C43" s="330"/>
      <c r="D43" s="330"/>
      <c r="E43" s="330"/>
      <c r="F43" s="330"/>
      <c r="G43" s="330"/>
      <c r="H43" s="330"/>
      <c r="I43" s="330"/>
      <c r="J43" s="330"/>
      <c r="K43" s="330"/>
      <c r="L43" s="145"/>
      <c r="M43" s="146"/>
      <c r="N43" s="146"/>
      <c r="P43" s="142"/>
      <c r="Q43" s="101"/>
      <c r="R43" s="101"/>
      <c r="V43" s="41"/>
    </row>
    <row r="44" spans="2:43" ht="12.75" customHeight="1" x14ac:dyDescent="0.2">
      <c r="B44" s="103"/>
      <c r="C44" s="103"/>
      <c r="D44" s="104"/>
      <c r="E44" s="104"/>
      <c r="F44" s="104"/>
      <c r="L44" s="29"/>
      <c r="M44" s="29"/>
      <c r="N44" s="29"/>
    </row>
    <row r="45" spans="2:43" ht="18" x14ac:dyDescent="0.2">
      <c r="B45" s="283" t="s">
        <v>792</v>
      </c>
      <c r="C45" s="283"/>
      <c r="D45" s="283"/>
      <c r="E45" s="283"/>
      <c r="F45" s="283"/>
      <c r="I45" s="41"/>
      <c r="L45" s="29"/>
      <c r="M45" s="29"/>
      <c r="N45" s="29"/>
      <c r="P45" s="282" t="s">
        <v>50</v>
      </c>
      <c r="Q45" s="282"/>
      <c r="X45" s="105"/>
      <c r="Y45" s="30"/>
      <c r="Z45" s="30"/>
    </row>
    <row r="46" spans="2:43" ht="14.25" customHeight="1" x14ac:dyDescent="0.2">
      <c r="B46" s="230"/>
      <c r="C46" s="230"/>
      <c r="D46" s="230"/>
      <c r="E46" s="230"/>
      <c r="F46" s="230"/>
      <c r="G46" s="51"/>
      <c r="I46" s="106" t="s">
        <v>135</v>
      </c>
      <c r="P46" s="230"/>
      <c r="Q46" s="230"/>
      <c r="R46" s="230"/>
      <c r="S46" s="230"/>
      <c r="T46" s="230"/>
    </row>
    <row r="47" spans="2:43" ht="87.75" customHeight="1" x14ac:dyDescent="0.2">
      <c r="B47" s="207" t="s">
        <v>682</v>
      </c>
      <c r="C47" s="391" t="s">
        <v>806</v>
      </c>
      <c r="D47" s="391"/>
      <c r="E47" s="391"/>
      <c r="F47" s="392" t="s">
        <v>794</v>
      </c>
      <c r="G47" s="313"/>
      <c r="H47" s="313"/>
      <c r="I47" s="313"/>
      <c r="J47" s="313"/>
      <c r="K47" s="313"/>
      <c r="L47" s="394" t="s">
        <v>133</v>
      </c>
      <c r="M47" s="394"/>
      <c r="N47" s="394"/>
      <c r="P47" s="286" t="s">
        <v>800</v>
      </c>
      <c r="Q47" s="287"/>
      <c r="R47" s="287"/>
      <c r="S47" s="287"/>
      <c r="T47" s="287"/>
      <c r="U47" s="287"/>
      <c r="V47" s="287"/>
      <c r="W47" s="393"/>
      <c r="X47" s="286" t="s">
        <v>95</v>
      </c>
      <c r="Y47" s="390"/>
    </row>
    <row r="48" spans="2:43" ht="43.5" customHeight="1" x14ac:dyDescent="0.2">
      <c r="B48" s="108" t="s">
        <v>82</v>
      </c>
      <c r="C48" s="228" t="s">
        <v>685</v>
      </c>
      <c r="D48" s="270"/>
      <c r="E48" s="271"/>
      <c r="F48" s="228"/>
      <c r="G48" s="229"/>
      <c r="H48" s="229"/>
      <c r="I48" s="229"/>
      <c r="J48" s="229"/>
      <c r="K48" s="229"/>
      <c r="L48" s="272"/>
      <c r="M48" s="272"/>
      <c r="N48" s="272"/>
      <c r="P48" s="365"/>
      <c r="Q48" s="366"/>
      <c r="R48" s="366"/>
      <c r="S48" s="366"/>
      <c r="T48" s="366"/>
      <c r="U48" s="366"/>
      <c r="V48" s="366"/>
      <c r="W48" s="367"/>
      <c r="X48" s="258"/>
      <c r="Y48" s="259"/>
      <c r="Z48" s="117"/>
      <c r="AB48" s="119" t="b">
        <f>AND(AND(LEFT(C48,4)&lt;&gt;"Välj",C48&lt;&gt;""),P48="")</f>
        <v>0</v>
      </c>
      <c r="AC48" s="119" t="b">
        <f>AND(AND(LEFT(C48,4)&lt;&gt;"Välj",C48&lt;&gt;""),X48="")</f>
        <v>0</v>
      </c>
      <c r="AH48" s="120" t="b">
        <f>OR(AA48:AG48)</f>
        <v>0</v>
      </c>
      <c r="AJ48" s="109"/>
      <c r="AK48" s="109"/>
      <c r="AL48" s="109"/>
      <c r="AM48" s="109"/>
      <c r="AN48" s="109"/>
      <c r="AO48" s="109"/>
      <c r="AP48" s="109"/>
      <c r="AQ48" s="109"/>
    </row>
    <row r="49" spans="2:34" ht="42.75" customHeight="1" x14ac:dyDescent="0.2">
      <c r="B49" s="108" t="s">
        <v>83</v>
      </c>
      <c r="C49" s="228" t="s">
        <v>685</v>
      </c>
      <c r="D49" s="270"/>
      <c r="E49" s="271"/>
      <c r="F49" s="228"/>
      <c r="G49" s="229"/>
      <c r="H49" s="229"/>
      <c r="I49" s="229"/>
      <c r="J49" s="229"/>
      <c r="K49" s="229"/>
      <c r="L49" s="272"/>
      <c r="M49" s="272"/>
      <c r="N49" s="272"/>
      <c r="P49" s="365"/>
      <c r="Q49" s="366"/>
      <c r="R49" s="366"/>
      <c r="S49" s="366"/>
      <c r="T49" s="366"/>
      <c r="U49" s="366"/>
      <c r="V49" s="366"/>
      <c r="W49" s="367"/>
      <c r="X49" s="258"/>
      <c r="Y49" s="259"/>
      <c r="AB49" s="119" t="b">
        <f t="shared" ref="AB49:AB67" si="0">AND(AND(LEFT(C49,4)&lt;&gt;"Välj",C49&lt;&gt;""),P49="")</f>
        <v>0</v>
      </c>
      <c r="AC49" s="119" t="b">
        <f t="shared" ref="AC49:AC67" si="1">AND(AND(LEFT(C49,4)&lt;&gt;"Välj",C49&lt;&gt;""),X49="")</f>
        <v>0</v>
      </c>
      <c r="AH49" s="120" t="b">
        <f t="shared" ref="AH49:AH66" si="2">OR(AA49:AG49)</f>
        <v>0</v>
      </c>
    </row>
    <row r="50" spans="2:34" ht="42.75" customHeight="1" x14ac:dyDescent="0.2">
      <c r="B50" s="108" t="s">
        <v>84</v>
      </c>
      <c r="C50" s="228" t="s">
        <v>685</v>
      </c>
      <c r="D50" s="270"/>
      <c r="E50" s="271"/>
      <c r="F50" s="228"/>
      <c r="G50" s="229"/>
      <c r="H50" s="229"/>
      <c r="I50" s="229"/>
      <c r="J50" s="229"/>
      <c r="K50" s="229"/>
      <c r="L50" s="272"/>
      <c r="M50" s="272"/>
      <c r="N50" s="272"/>
      <c r="P50" s="365"/>
      <c r="Q50" s="366"/>
      <c r="R50" s="366"/>
      <c r="S50" s="366"/>
      <c r="T50" s="366"/>
      <c r="U50" s="366"/>
      <c r="V50" s="366"/>
      <c r="W50" s="367"/>
      <c r="X50" s="258"/>
      <c r="Y50" s="259"/>
      <c r="AB50" s="119" t="b">
        <f t="shared" si="0"/>
        <v>0</v>
      </c>
      <c r="AC50" s="119" t="b">
        <f t="shared" si="1"/>
        <v>0</v>
      </c>
      <c r="AH50" s="120" t="b">
        <f t="shared" si="2"/>
        <v>0</v>
      </c>
    </row>
    <row r="51" spans="2:34" ht="42.75" customHeight="1" x14ac:dyDescent="0.2">
      <c r="B51" s="108" t="s">
        <v>85</v>
      </c>
      <c r="C51" s="228" t="s">
        <v>685</v>
      </c>
      <c r="D51" s="270"/>
      <c r="E51" s="271"/>
      <c r="F51" s="228"/>
      <c r="G51" s="229"/>
      <c r="H51" s="229"/>
      <c r="I51" s="229"/>
      <c r="J51" s="229"/>
      <c r="K51" s="229"/>
      <c r="L51" s="272"/>
      <c r="M51" s="272"/>
      <c r="N51" s="272"/>
      <c r="P51" s="365"/>
      <c r="Q51" s="366"/>
      <c r="R51" s="366"/>
      <c r="S51" s="366"/>
      <c r="T51" s="366"/>
      <c r="U51" s="366"/>
      <c r="V51" s="366"/>
      <c r="W51" s="367"/>
      <c r="X51" s="258"/>
      <c r="Y51" s="259"/>
      <c r="AB51" s="119" t="b">
        <f t="shared" si="0"/>
        <v>0</v>
      </c>
      <c r="AC51" s="119" t="b">
        <f t="shared" si="1"/>
        <v>0</v>
      </c>
      <c r="AH51" s="120" t="b">
        <f t="shared" si="2"/>
        <v>0</v>
      </c>
    </row>
    <row r="52" spans="2:34" ht="42.75" customHeight="1" x14ac:dyDescent="0.2">
      <c r="B52" s="108" t="s">
        <v>86</v>
      </c>
      <c r="C52" s="228" t="s">
        <v>685</v>
      </c>
      <c r="D52" s="270"/>
      <c r="E52" s="271"/>
      <c r="F52" s="228"/>
      <c r="G52" s="229"/>
      <c r="H52" s="229"/>
      <c r="I52" s="229"/>
      <c r="J52" s="229"/>
      <c r="K52" s="229"/>
      <c r="L52" s="272"/>
      <c r="M52" s="272"/>
      <c r="N52" s="272"/>
      <c r="P52" s="365"/>
      <c r="Q52" s="366"/>
      <c r="R52" s="366"/>
      <c r="S52" s="366"/>
      <c r="T52" s="366"/>
      <c r="U52" s="366"/>
      <c r="V52" s="366"/>
      <c r="W52" s="367"/>
      <c r="X52" s="258"/>
      <c r="Y52" s="259"/>
      <c r="AB52" s="119" t="b">
        <f t="shared" si="0"/>
        <v>0</v>
      </c>
      <c r="AC52" s="119" t="b">
        <f t="shared" si="1"/>
        <v>0</v>
      </c>
      <c r="AH52" s="120" t="b">
        <f t="shared" si="2"/>
        <v>0</v>
      </c>
    </row>
    <row r="53" spans="2:34" ht="42.75" customHeight="1" x14ac:dyDescent="0.2">
      <c r="B53" s="108" t="s">
        <v>88</v>
      </c>
      <c r="C53" s="228" t="s">
        <v>685</v>
      </c>
      <c r="D53" s="270"/>
      <c r="E53" s="271"/>
      <c r="F53" s="228"/>
      <c r="G53" s="229"/>
      <c r="H53" s="229"/>
      <c r="I53" s="229"/>
      <c r="J53" s="229"/>
      <c r="K53" s="229"/>
      <c r="L53" s="272"/>
      <c r="M53" s="272"/>
      <c r="N53" s="272"/>
      <c r="P53" s="365"/>
      <c r="Q53" s="366"/>
      <c r="R53" s="366"/>
      <c r="S53" s="366"/>
      <c r="T53" s="366"/>
      <c r="U53" s="366"/>
      <c r="V53" s="366"/>
      <c r="W53" s="367"/>
      <c r="X53" s="258"/>
      <c r="Y53" s="259"/>
      <c r="AB53" s="119" t="b">
        <f t="shared" si="0"/>
        <v>0</v>
      </c>
      <c r="AC53" s="119" t="b">
        <f t="shared" si="1"/>
        <v>0</v>
      </c>
      <c r="AH53" s="120" t="b">
        <f t="shared" si="2"/>
        <v>0</v>
      </c>
    </row>
    <row r="54" spans="2:34" ht="42.75" customHeight="1" x14ac:dyDescent="0.2">
      <c r="B54" s="108" t="s">
        <v>87</v>
      </c>
      <c r="C54" s="228" t="s">
        <v>685</v>
      </c>
      <c r="D54" s="270"/>
      <c r="E54" s="271"/>
      <c r="F54" s="228"/>
      <c r="G54" s="229"/>
      <c r="H54" s="229"/>
      <c r="I54" s="229"/>
      <c r="J54" s="229"/>
      <c r="K54" s="229"/>
      <c r="L54" s="272"/>
      <c r="M54" s="272"/>
      <c r="N54" s="272"/>
      <c r="P54" s="365"/>
      <c r="Q54" s="366"/>
      <c r="R54" s="366"/>
      <c r="S54" s="366"/>
      <c r="T54" s="366"/>
      <c r="U54" s="366"/>
      <c r="V54" s="366"/>
      <c r="W54" s="367"/>
      <c r="X54" s="258"/>
      <c r="Y54" s="259"/>
      <c r="AB54" s="119" t="b">
        <f t="shared" si="0"/>
        <v>0</v>
      </c>
      <c r="AC54" s="119" t="b">
        <f t="shared" si="1"/>
        <v>0</v>
      </c>
      <c r="AH54" s="120" t="b">
        <f t="shared" si="2"/>
        <v>0</v>
      </c>
    </row>
    <row r="55" spans="2:34" ht="42.75" customHeight="1" x14ac:dyDescent="0.2">
      <c r="B55" s="108" t="s">
        <v>89</v>
      </c>
      <c r="C55" s="228" t="s">
        <v>685</v>
      </c>
      <c r="D55" s="270"/>
      <c r="E55" s="271"/>
      <c r="F55" s="228"/>
      <c r="G55" s="229"/>
      <c r="H55" s="229"/>
      <c r="I55" s="229"/>
      <c r="J55" s="229"/>
      <c r="K55" s="229"/>
      <c r="L55" s="272"/>
      <c r="M55" s="272"/>
      <c r="N55" s="272"/>
      <c r="P55" s="365"/>
      <c r="Q55" s="366"/>
      <c r="R55" s="366"/>
      <c r="S55" s="366"/>
      <c r="T55" s="366"/>
      <c r="U55" s="366"/>
      <c r="V55" s="366"/>
      <c r="W55" s="367"/>
      <c r="X55" s="258"/>
      <c r="Y55" s="259"/>
      <c r="AB55" s="119" t="b">
        <f t="shared" si="0"/>
        <v>0</v>
      </c>
      <c r="AC55" s="119" t="b">
        <f t="shared" si="1"/>
        <v>0</v>
      </c>
      <c r="AH55" s="120" t="b">
        <f t="shared" si="2"/>
        <v>0</v>
      </c>
    </row>
    <row r="56" spans="2:34" ht="42.75" customHeight="1" x14ac:dyDescent="0.2">
      <c r="B56" s="108" t="s">
        <v>90</v>
      </c>
      <c r="C56" s="228" t="s">
        <v>685</v>
      </c>
      <c r="D56" s="270"/>
      <c r="E56" s="271"/>
      <c r="F56" s="228"/>
      <c r="G56" s="229"/>
      <c r="H56" s="229"/>
      <c r="I56" s="229"/>
      <c r="J56" s="229"/>
      <c r="K56" s="229"/>
      <c r="L56" s="272"/>
      <c r="M56" s="272"/>
      <c r="N56" s="272"/>
      <c r="P56" s="365"/>
      <c r="Q56" s="366"/>
      <c r="R56" s="366"/>
      <c r="S56" s="366"/>
      <c r="T56" s="366"/>
      <c r="U56" s="366"/>
      <c r="V56" s="366"/>
      <c r="W56" s="367"/>
      <c r="X56" s="258"/>
      <c r="Y56" s="259"/>
      <c r="AB56" s="119" t="b">
        <f t="shared" si="0"/>
        <v>0</v>
      </c>
      <c r="AC56" s="119" t="b">
        <f t="shared" si="1"/>
        <v>0</v>
      </c>
      <c r="AH56" s="120" t="b">
        <f t="shared" si="2"/>
        <v>0</v>
      </c>
    </row>
    <row r="57" spans="2:34" ht="42.75" customHeight="1" x14ac:dyDescent="0.2">
      <c r="B57" s="108" t="s">
        <v>91</v>
      </c>
      <c r="C57" s="228" t="s">
        <v>685</v>
      </c>
      <c r="D57" s="270"/>
      <c r="E57" s="271"/>
      <c r="F57" s="228"/>
      <c r="G57" s="229"/>
      <c r="H57" s="229"/>
      <c r="I57" s="229"/>
      <c r="J57" s="229"/>
      <c r="K57" s="229"/>
      <c r="L57" s="272"/>
      <c r="M57" s="272"/>
      <c r="N57" s="272"/>
      <c r="P57" s="365"/>
      <c r="Q57" s="366"/>
      <c r="R57" s="366"/>
      <c r="S57" s="366"/>
      <c r="T57" s="366"/>
      <c r="U57" s="366"/>
      <c r="V57" s="366"/>
      <c r="W57" s="367"/>
      <c r="X57" s="258"/>
      <c r="Y57" s="259"/>
      <c r="AB57" s="119" t="b">
        <f t="shared" si="0"/>
        <v>0</v>
      </c>
      <c r="AC57" s="119" t="b">
        <f t="shared" si="1"/>
        <v>0</v>
      </c>
      <c r="AH57" s="120" t="b">
        <f t="shared" si="2"/>
        <v>0</v>
      </c>
    </row>
    <row r="58" spans="2:34" ht="42.75" customHeight="1" x14ac:dyDescent="0.2">
      <c r="B58" s="108" t="s">
        <v>138</v>
      </c>
      <c r="C58" s="228" t="s">
        <v>685</v>
      </c>
      <c r="D58" s="270"/>
      <c r="E58" s="271"/>
      <c r="F58" s="228"/>
      <c r="G58" s="229"/>
      <c r="H58" s="229"/>
      <c r="I58" s="229"/>
      <c r="J58" s="229"/>
      <c r="K58" s="229"/>
      <c r="L58" s="272"/>
      <c r="M58" s="272"/>
      <c r="N58" s="272"/>
      <c r="P58" s="365"/>
      <c r="Q58" s="366"/>
      <c r="R58" s="366"/>
      <c r="S58" s="366"/>
      <c r="T58" s="366"/>
      <c r="U58" s="366"/>
      <c r="V58" s="366"/>
      <c r="W58" s="367"/>
      <c r="X58" s="258"/>
      <c r="Y58" s="259"/>
      <c r="AB58" s="119" t="b">
        <f t="shared" si="0"/>
        <v>0</v>
      </c>
      <c r="AC58" s="119" t="b">
        <f t="shared" si="1"/>
        <v>0</v>
      </c>
      <c r="AH58" s="120" t="b">
        <f t="shared" si="2"/>
        <v>0</v>
      </c>
    </row>
    <row r="59" spans="2:34" ht="42.75" customHeight="1" x14ac:dyDescent="0.2">
      <c r="B59" s="108" t="s">
        <v>139</v>
      </c>
      <c r="C59" s="228" t="s">
        <v>685</v>
      </c>
      <c r="D59" s="270"/>
      <c r="E59" s="271"/>
      <c r="F59" s="228"/>
      <c r="G59" s="229"/>
      <c r="H59" s="229"/>
      <c r="I59" s="229"/>
      <c r="J59" s="229"/>
      <c r="K59" s="229"/>
      <c r="L59" s="272"/>
      <c r="M59" s="272"/>
      <c r="N59" s="272"/>
      <c r="P59" s="365"/>
      <c r="Q59" s="366"/>
      <c r="R59" s="366"/>
      <c r="S59" s="366"/>
      <c r="T59" s="366"/>
      <c r="U59" s="366"/>
      <c r="V59" s="366"/>
      <c r="W59" s="367"/>
      <c r="X59" s="258"/>
      <c r="Y59" s="259"/>
      <c r="AB59" s="119" t="b">
        <f t="shared" si="0"/>
        <v>0</v>
      </c>
      <c r="AC59" s="119" t="b">
        <f t="shared" si="1"/>
        <v>0</v>
      </c>
      <c r="AH59" s="120" t="b">
        <f t="shared" si="2"/>
        <v>0</v>
      </c>
    </row>
    <row r="60" spans="2:34" ht="42.75" customHeight="1" x14ac:dyDescent="0.2">
      <c r="B60" s="108" t="s">
        <v>140</v>
      </c>
      <c r="C60" s="228" t="s">
        <v>685</v>
      </c>
      <c r="D60" s="270"/>
      <c r="E60" s="271"/>
      <c r="F60" s="228"/>
      <c r="G60" s="229"/>
      <c r="H60" s="229"/>
      <c r="I60" s="229"/>
      <c r="J60" s="229"/>
      <c r="K60" s="229"/>
      <c r="L60" s="272"/>
      <c r="M60" s="272"/>
      <c r="N60" s="272"/>
      <c r="P60" s="365"/>
      <c r="Q60" s="366"/>
      <c r="R60" s="366"/>
      <c r="S60" s="366"/>
      <c r="T60" s="366"/>
      <c r="U60" s="366"/>
      <c r="V60" s="366"/>
      <c r="W60" s="367"/>
      <c r="X60" s="258"/>
      <c r="Y60" s="259"/>
      <c r="AB60" s="119" t="b">
        <f t="shared" si="0"/>
        <v>0</v>
      </c>
      <c r="AC60" s="119" t="b">
        <f t="shared" si="1"/>
        <v>0</v>
      </c>
      <c r="AH60" s="120" t="b">
        <f t="shared" si="2"/>
        <v>0</v>
      </c>
    </row>
    <row r="61" spans="2:34" ht="42.75" customHeight="1" x14ac:dyDescent="0.2">
      <c r="B61" s="108" t="s">
        <v>141</v>
      </c>
      <c r="C61" s="228" t="s">
        <v>685</v>
      </c>
      <c r="D61" s="270"/>
      <c r="E61" s="271"/>
      <c r="F61" s="228"/>
      <c r="G61" s="229"/>
      <c r="H61" s="229"/>
      <c r="I61" s="229"/>
      <c r="J61" s="229"/>
      <c r="K61" s="229"/>
      <c r="L61" s="272"/>
      <c r="M61" s="272"/>
      <c r="N61" s="272"/>
      <c r="P61" s="365"/>
      <c r="Q61" s="366"/>
      <c r="R61" s="366"/>
      <c r="S61" s="366"/>
      <c r="T61" s="366"/>
      <c r="U61" s="366"/>
      <c r="V61" s="366"/>
      <c r="W61" s="367"/>
      <c r="X61" s="258"/>
      <c r="Y61" s="259"/>
      <c r="AB61" s="119" t="b">
        <f t="shared" si="0"/>
        <v>0</v>
      </c>
      <c r="AC61" s="119" t="b">
        <f t="shared" si="1"/>
        <v>0</v>
      </c>
      <c r="AH61" s="120" t="b">
        <f t="shared" si="2"/>
        <v>0</v>
      </c>
    </row>
    <row r="62" spans="2:34" ht="42.75" customHeight="1" x14ac:dyDescent="0.2">
      <c r="B62" s="108" t="s">
        <v>142</v>
      </c>
      <c r="C62" s="228" t="s">
        <v>685</v>
      </c>
      <c r="D62" s="270"/>
      <c r="E62" s="271"/>
      <c r="F62" s="228"/>
      <c r="G62" s="229"/>
      <c r="H62" s="229"/>
      <c r="I62" s="229"/>
      <c r="J62" s="229"/>
      <c r="K62" s="229"/>
      <c r="L62" s="272"/>
      <c r="M62" s="272"/>
      <c r="N62" s="272"/>
      <c r="P62" s="365"/>
      <c r="Q62" s="366"/>
      <c r="R62" s="366"/>
      <c r="S62" s="366"/>
      <c r="T62" s="366"/>
      <c r="U62" s="366"/>
      <c r="V62" s="366"/>
      <c r="W62" s="367"/>
      <c r="X62" s="258"/>
      <c r="Y62" s="259"/>
      <c r="AB62" s="119" t="b">
        <f t="shared" si="0"/>
        <v>0</v>
      </c>
      <c r="AC62" s="119" t="b">
        <f t="shared" si="1"/>
        <v>0</v>
      </c>
      <c r="AH62" s="120" t="b">
        <f t="shared" si="2"/>
        <v>0</v>
      </c>
    </row>
    <row r="63" spans="2:34" ht="42.75" customHeight="1" x14ac:dyDescent="0.2">
      <c r="B63" s="108" t="s">
        <v>143</v>
      </c>
      <c r="C63" s="228" t="s">
        <v>685</v>
      </c>
      <c r="D63" s="270"/>
      <c r="E63" s="271"/>
      <c r="F63" s="228"/>
      <c r="G63" s="229"/>
      <c r="H63" s="229"/>
      <c r="I63" s="229"/>
      <c r="J63" s="229"/>
      <c r="K63" s="229"/>
      <c r="L63" s="272"/>
      <c r="M63" s="272"/>
      <c r="N63" s="272"/>
      <c r="P63" s="365"/>
      <c r="Q63" s="366"/>
      <c r="R63" s="366"/>
      <c r="S63" s="366"/>
      <c r="T63" s="366"/>
      <c r="U63" s="366"/>
      <c r="V63" s="366"/>
      <c r="W63" s="367"/>
      <c r="X63" s="258"/>
      <c r="Y63" s="259"/>
      <c r="AB63" s="119" t="b">
        <f t="shared" si="0"/>
        <v>0</v>
      </c>
      <c r="AC63" s="119" t="b">
        <f t="shared" si="1"/>
        <v>0</v>
      </c>
      <c r="AH63" s="120" t="b">
        <f t="shared" si="2"/>
        <v>0</v>
      </c>
    </row>
    <row r="64" spans="2:34" ht="42.75" customHeight="1" x14ac:dyDescent="0.2">
      <c r="B64" s="108" t="s">
        <v>144</v>
      </c>
      <c r="C64" s="228" t="s">
        <v>685</v>
      </c>
      <c r="D64" s="270"/>
      <c r="E64" s="271"/>
      <c r="F64" s="228"/>
      <c r="G64" s="229"/>
      <c r="H64" s="229"/>
      <c r="I64" s="229"/>
      <c r="J64" s="229"/>
      <c r="K64" s="229"/>
      <c r="L64" s="272"/>
      <c r="M64" s="272"/>
      <c r="N64" s="272"/>
      <c r="P64" s="365"/>
      <c r="Q64" s="366"/>
      <c r="R64" s="366"/>
      <c r="S64" s="366"/>
      <c r="T64" s="366"/>
      <c r="U64" s="366"/>
      <c r="V64" s="366"/>
      <c r="W64" s="367"/>
      <c r="X64" s="258"/>
      <c r="Y64" s="259"/>
      <c r="AB64" s="119" t="b">
        <f t="shared" si="0"/>
        <v>0</v>
      </c>
      <c r="AC64" s="119" t="b">
        <f t="shared" si="1"/>
        <v>0</v>
      </c>
      <c r="AH64" s="120" t="b">
        <f t="shared" si="2"/>
        <v>0</v>
      </c>
    </row>
    <row r="65" spans="1:34" ht="42.75" customHeight="1" x14ac:dyDescent="0.2">
      <c r="B65" s="108" t="s">
        <v>145</v>
      </c>
      <c r="C65" s="228" t="s">
        <v>685</v>
      </c>
      <c r="D65" s="270"/>
      <c r="E65" s="271"/>
      <c r="F65" s="228"/>
      <c r="G65" s="229"/>
      <c r="H65" s="229"/>
      <c r="I65" s="229"/>
      <c r="J65" s="229"/>
      <c r="K65" s="229"/>
      <c r="L65" s="272"/>
      <c r="M65" s="272"/>
      <c r="N65" s="272"/>
      <c r="P65" s="365"/>
      <c r="Q65" s="366"/>
      <c r="R65" s="366"/>
      <c r="S65" s="366"/>
      <c r="T65" s="366"/>
      <c r="U65" s="366"/>
      <c r="V65" s="366"/>
      <c r="W65" s="367"/>
      <c r="X65" s="258"/>
      <c r="Y65" s="259"/>
      <c r="AB65" s="119" t="b">
        <f t="shared" si="0"/>
        <v>0</v>
      </c>
      <c r="AC65" s="119" t="b">
        <f t="shared" si="1"/>
        <v>0</v>
      </c>
      <c r="AH65" s="120" t="b">
        <f t="shared" si="2"/>
        <v>0</v>
      </c>
    </row>
    <row r="66" spans="1:34" ht="42.75" customHeight="1" x14ac:dyDescent="0.2">
      <c r="B66" s="108" t="s">
        <v>146</v>
      </c>
      <c r="C66" s="228" t="s">
        <v>685</v>
      </c>
      <c r="D66" s="270"/>
      <c r="E66" s="271"/>
      <c r="F66" s="228"/>
      <c r="G66" s="229"/>
      <c r="H66" s="229"/>
      <c r="I66" s="229"/>
      <c r="J66" s="229"/>
      <c r="K66" s="229"/>
      <c r="L66" s="272"/>
      <c r="M66" s="272"/>
      <c r="N66" s="272"/>
      <c r="P66" s="365"/>
      <c r="Q66" s="366"/>
      <c r="R66" s="366"/>
      <c r="S66" s="366"/>
      <c r="T66" s="366"/>
      <c r="U66" s="366"/>
      <c r="V66" s="366"/>
      <c r="W66" s="367"/>
      <c r="X66" s="258"/>
      <c r="Y66" s="259"/>
      <c r="AB66" s="119" t="b">
        <f t="shared" si="0"/>
        <v>0</v>
      </c>
      <c r="AC66" s="119" t="b">
        <f t="shared" si="1"/>
        <v>0</v>
      </c>
      <c r="AH66" s="120" t="b">
        <f t="shared" si="2"/>
        <v>0</v>
      </c>
    </row>
    <row r="67" spans="1:34" ht="42.75" customHeight="1" x14ac:dyDescent="0.2">
      <c r="B67" s="108" t="s">
        <v>93</v>
      </c>
      <c r="C67" s="228" t="s">
        <v>685</v>
      </c>
      <c r="D67" s="270"/>
      <c r="E67" s="271"/>
      <c r="F67" s="228"/>
      <c r="G67" s="229"/>
      <c r="H67" s="229"/>
      <c r="I67" s="229"/>
      <c r="J67" s="229"/>
      <c r="K67" s="229"/>
      <c r="L67" s="272"/>
      <c r="M67" s="272"/>
      <c r="N67" s="272"/>
      <c r="P67" s="365"/>
      <c r="Q67" s="366"/>
      <c r="R67" s="366"/>
      <c r="S67" s="366"/>
      <c r="T67" s="366"/>
      <c r="U67" s="366"/>
      <c r="V67" s="366"/>
      <c r="W67" s="367"/>
      <c r="X67" s="258"/>
      <c r="Y67" s="259"/>
      <c r="AB67" s="119" t="b">
        <f t="shared" si="0"/>
        <v>0</v>
      </c>
      <c r="AC67" s="119" t="b">
        <f t="shared" si="1"/>
        <v>0</v>
      </c>
      <c r="AH67" s="120" t="b">
        <f>OR(AA67:AG67)</f>
        <v>0</v>
      </c>
    </row>
    <row r="68" spans="1:34" ht="7.5" customHeight="1" x14ac:dyDescent="0.2">
      <c r="C68" s="1"/>
      <c r="H68" s="22"/>
      <c r="P68" s="101"/>
      <c r="Q68" s="101"/>
      <c r="R68" s="101"/>
      <c r="X68" s="102"/>
      <c r="Y68" s="102"/>
      <c r="Z68" s="30"/>
    </row>
    <row r="69" spans="1:34" ht="28.5" customHeight="1" x14ac:dyDescent="0.2">
      <c r="C69" s="1"/>
      <c r="P69" s="101"/>
      <c r="Q69" s="101"/>
      <c r="R69" s="101"/>
      <c r="U69" s="30"/>
      <c r="V69" s="30"/>
      <c r="W69" s="55" t="s">
        <v>94</v>
      </c>
      <c r="X69" s="280">
        <f>SUM(X48:Y67)</f>
        <v>0</v>
      </c>
      <c r="Y69" s="281"/>
      <c r="Z69" s="30"/>
    </row>
    <row r="70" spans="1:34" ht="7.5" customHeight="1" x14ac:dyDescent="0.2">
      <c r="C70" s="1"/>
      <c r="H70" s="22"/>
      <c r="P70" s="54"/>
      <c r="Q70" s="54"/>
      <c r="R70" s="54"/>
      <c r="Z70" s="30"/>
    </row>
    <row r="71" spans="1:34" ht="27" customHeight="1" x14ac:dyDescent="0.2">
      <c r="A71" s="86"/>
      <c r="B71" s="283"/>
      <c r="C71" s="283"/>
      <c r="D71" s="283"/>
      <c r="E71" s="283"/>
      <c r="F71" s="283"/>
      <c r="J71" s="30"/>
      <c r="P71" s="30"/>
      <c r="Q71" s="30"/>
      <c r="R71" s="30"/>
      <c r="S71" s="30"/>
      <c r="T71" s="30"/>
      <c r="V71" s="91"/>
      <c r="Z71" s="30"/>
      <c r="AA71" s="123"/>
    </row>
    <row r="72" spans="1:34" ht="17.25" customHeight="1" x14ac:dyDescent="0.2">
      <c r="A72" s="86"/>
      <c r="B72" s="30"/>
      <c r="C72" s="30"/>
      <c r="D72" s="30"/>
      <c r="E72" s="30"/>
      <c r="F72" s="30"/>
      <c r="G72" s="30"/>
      <c r="H72" s="30"/>
      <c r="I72" s="30"/>
      <c r="J72" s="30"/>
      <c r="P72" s="30"/>
      <c r="Q72" s="30"/>
      <c r="R72" s="30"/>
      <c r="S72" s="30"/>
      <c r="T72" s="30"/>
      <c r="U72" s="256"/>
      <c r="V72" s="257"/>
      <c r="W72" s="257"/>
      <c r="X72" s="55"/>
      <c r="Y72" s="56"/>
      <c r="Z72" s="30"/>
      <c r="AA72" s="123"/>
    </row>
    <row r="73" spans="1:34" ht="19.5" customHeight="1" x14ac:dyDescent="0.2">
      <c r="B73" s="45" t="s">
        <v>130</v>
      </c>
      <c r="F73" s="41"/>
      <c r="K73" s="45"/>
      <c r="N73" s="41"/>
      <c r="AA73" s="123"/>
    </row>
    <row r="74" spans="1:34" ht="28.5" customHeight="1" x14ac:dyDescent="0.2">
      <c r="A74" s="86"/>
      <c r="B74" s="230" t="s">
        <v>193</v>
      </c>
      <c r="C74" s="230"/>
      <c r="D74" s="230"/>
      <c r="E74" s="230"/>
      <c r="F74" s="230"/>
      <c r="G74" s="230"/>
      <c r="H74" s="230"/>
      <c r="I74" s="230"/>
      <c r="J74" s="230"/>
      <c r="M74" s="96"/>
      <c r="N74" s="35"/>
      <c r="P74" s="30"/>
      <c r="Q74" s="30"/>
      <c r="R74" s="30"/>
      <c r="S74" s="30"/>
      <c r="T74" s="30"/>
      <c r="U74" s="30"/>
      <c r="V74" s="30"/>
      <c r="W74" s="30"/>
      <c r="X74" s="55"/>
      <c r="Y74" s="56"/>
      <c r="Z74" s="30"/>
      <c r="AA74" s="123"/>
    </row>
    <row r="75" spans="1:34" ht="24.75" hidden="1" customHeight="1" x14ac:dyDescent="0.2">
      <c r="A75" s="89"/>
      <c r="B75" s="398" t="s">
        <v>179</v>
      </c>
      <c r="C75" s="398"/>
      <c r="D75" s="398"/>
      <c r="E75" s="398"/>
      <c r="F75" s="398"/>
      <c r="G75" s="398"/>
      <c r="H75" s="398"/>
      <c r="I75" s="398"/>
      <c r="J75" s="398"/>
      <c r="K75" s="41" t="s">
        <v>187</v>
      </c>
      <c r="L75" s="35"/>
      <c r="M75" s="35"/>
      <c r="N75" s="35"/>
      <c r="P75" s="30"/>
      <c r="Q75" s="30"/>
      <c r="R75" s="30"/>
      <c r="S75" s="30"/>
      <c r="T75" s="30"/>
      <c r="U75" s="30"/>
      <c r="V75" s="30"/>
      <c r="W75" s="30"/>
      <c r="X75" s="55"/>
      <c r="Y75" s="56"/>
      <c r="Z75" s="30"/>
      <c r="AA75" s="123"/>
    </row>
    <row r="76" spans="1:34" ht="17.25" customHeight="1" x14ac:dyDescent="0.2">
      <c r="A76" s="86"/>
      <c r="B76" s="31"/>
      <c r="C76" s="31"/>
      <c r="D76" s="31"/>
      <c r="E76" s="31"/>
      <c r="F76" s="6"/>
      <c r="G76" s="31"/>
      <c r="H76" s="31"/>
      <c r="I76" s="31"/>
      <c r="J76" s="30"/>
      <c r="P76" s="30"/>
      <c r="Q76" s="30"/>
      <c r="R76" s="30"/>
      <c r="S76" s="30"/>
      <c r="T76" s="30"/>
      <c r="U76" s="30"/>
      <c r="V76" s="30"/>
      <c r="W76" s="30"/>
      <c r="X76" s="55"/>
      <c r="Y76" s="56"/>
      <c r="Z76" s="30"/>
    </row>
    <row r="77" spans="1:34" ht="17.25" customHeight="1" x14ac:dyDescent="0.2">
      <c r="A77" s="86"/>
      <c r="E77" s="397"/>
      <c r="F77" s="397"/>
      <c r="G77" s="397"/>
      <c r="H77" s="397"/>
      <c r="I77" s="397"/>
      <c r="J77" s="30"/>
      <c r="K77" s="41"/>
      <c r="P77" s="30"/>
      <c r="Q77" s="30"/>
      <c r="R77" s="30"/>
      <c r="S77" s="30"/>
      <c r="T77" s="30"/>
      <c r="U77" s="30"/>
      <c r="V77" s="30"/>
      <c r="W77" s="30"/>
      <c r="X77" s="55"/>
      <c r="Y77" s="56"/>
      <c r="AA77" s="123"/>
    </row>
    <row r="78" spans="1:34" ht="8.25" customHeight="1" x14ac:dyDescent="0.2">
      <c r="A78" s="86"/>
      <c r="J78" s="30"/>
      <c r="P78" s="30"/>
      <c r="Q78" s="30"/>
      <c r="R78" s="30"/>
      <c r="S78" s="30"/>
      <c r="T78" s="30"/>
      <c r="U78" s="30"/>
      <c r="V78" s="30"/>
      <c r="W78" s="30"/>
      <c r="X78" s="55"/>
      <c r="Y78" s="56"/>
      <c r="AA78" s="123"/>
    </row>
    <row r="79" spans="1:34" ht="41.25" customHeight="1" x14ac:dyDescent="0.2">
      <c r="A79" s="86"/>
      <c r="B79" s="110" t="s">
        <v>220</v>
      </c>
      <c r="C79" s="52"/>
      <c r="D79" s="52"/>
      <c r="P79" s="30"/>
      <c r="Q79" s="30"/>
      <c r="R79" s="30"/>
      <c r="S79" s="30"/>
      <c r="T79" s="30"/>
      <c r="U79" s="30"/>
      <c r="V79" s="30"/>
      <c r="W79" s="30"/>
      <c r="X79" s="55"/>
      <c r="Y79" s="56"/>
      <c r="Z79" s="30"/>
      <c r="AA79" s="123"/>
    </row>
    <row r="80" spans="1:34" ht="41.25" customHeight="1" x14ac:dyDescent="0.2">
      <c r="A80" s="86"/>
      <c r="B80" s="147"/>
      <c r="C80" s="109"/>
      <c r="D80" s="109"/>
      <c r="E80" s="109"/>
      <c r="F80" s="109"/>
      <c r="G80" s="109"/>
      <c r="H80" s="109"/>
      <c r="I80" s="109"/>
      <c r="J80" s="109"/>
      <c r="P80" s="30"/>
      <c r="Q80" s="30"/>
      <c r="R80" s="30"/>
      <c r="S80" s="30"/>
      <c r="T80" s="30"/>
      <c r="U80" s="30"/>
      <c r="V80" s="30"/>
      <c r="W80" s="30"/>
      <c r="X80" s="55"/>
      <c r="Y80" s="56"/>
      <c r="Z80" s="30"/>
      <c r="AA80" s="123"/>
      <c r="AB80" s="124"/>
    </row>
    <row r="81" spans="1:34" ht="17.25" customHeight="1" x14ac:dyDescent="0.2">
      <c r="A81" s="86"/>
      <c r="B81" s="230"/>
      <c r="C81" s="230"/>
      <c r="D81" s="230"/>
      <c r="F81" s="51"/>
      <c r="G81" s="51"/>
      <c r="H81" s="51"/>
      <c r="I81" s="51"/>
      <c r="J81" s="30"/>
      <c r="P81" s="30"/>
      <c r="Q81" s="30"/>
      <c r="R81" s="30"/>
      <c r="S81" s="30"/>
      <c r="T81" s="30"/>
      <c r="U81" s="30"/>
      <c r="V81" s="30"/>
      <c r="W81" s="30"/>
      <c r="X81" s="55"/>
      <c r="Y81" s="56"/>
      <c r="Z81" s="30"/>
      <c r="AA81" s="123"/>
      <c r="AB81" s="124"/>
    </row>
    <row r="82" spans="1:34" ht="25.5" hidden="1" customHeight="1" x14ac:dyDescent="0.2">
      <c r="A82" s="86"/>
      <c r="B82" s="148"/>
      <c r="C82" s="148"/>
      <c r="D82" s="148"/>
      <c r="E82" s="148"/>
      <c r="F82" s="148"/>
      <c r="G82" s="148"/>
      <c r="H82" s="148"/>
      <c r="I82" s="148"/>
      <c r="J82" s="148"/>
      <c r="O82" s="78"/>
      <c r="P82" s="41"/>
      <c r="Q82" s="30"/>
      <c r="R82" s="30"/>
      <c r="S82" s="30"/>
      <c r="T82" s="30"/>
      <c r="U82" s="30"/>
      <c r="V82" s="30"/>
      <c r="W82" s="30"/>
      <c r="X82" s="55"/>
      <c r="Y82" s="56"/>
      <c r="Z82" s="30"/>
      <c r="AA82" s="123"/>
    </row>
    <row r="83" spans="1:34" ht="18.75" customHeight="1" x14ac:dyDescent="0.2">
      <c r="A83" s="86"/>
      <c r="B83" s="230" t="s">
        <v>686</v>
      </c>
      <c r="C83" s="231"/>
      <c r="D83" s="231"/>
      <c r="E83" s="231"/>
      <c r="F83" s="231"/>
      <c r="G83" s="231"/>
      <c r="H83" s="231"/>
      <c r="I83" s="231"/>
      <c r="J83" s="231"/>
      <c r="O83" s="78"/>
      <c r="P83" s="78"/>
      <c r="Q83" s="30"/>
      <c r="R83" s="30"/>
      <c r="S83" s="30"/>
      <c r="T83" s="30"/>
      <c r="U83" s="30"/>
      <c r="V83" s="30"/>
      <c r="W83" s="30"/>
      <c r="X83" s="55"/>
      <c r="Y83" s="56"/>
      <c r="Z83" s="30"/>
      <c r="AA83" s="123"/>
    </row>
    <row r="84" spans="1:34" ht="25.5" customHeight="1" x14ac:dyDescent="0.2">
      <c r="A84" s="86"/>
      <c r="B84" s="399" t="s">
        <v>190</v>
      </c>
      <c r="C84" s="400"/>
      <c r="D84" s="400"/>
      <c r="E84" s="400"/>
      <c r="F84" s="400"/>
      <c r="G84" s="400"/>
      <c r="H84" s="400"/>
      <c r="I84" s="400"/>
      <c r="J84" s="401"/>
      <c r="L84" s="49"/>
      <c r="M84" s="49"/>
      <c r="N84" s="49"/>
      <c r="O84" s="78"/>
      <c r="P84" s="78"/>
      <c r="Q84" s="30"/>
      <c r="R84" s="30"/>
      <c r="S84" s="30"/>
      <c r="T84" s="30"/>
      <c r="U84" s="30"/>
      <c r="V84" s="30"/>
      <c r="W84" s="30"/>
      <c r="X84" s="55"/>
      <c r="Y84" s="56"/>
      <c r="Z84" s="30"/>
      <c r="AA84" s="123"/>
    </row>
    <row r="85" spans="1:34" ht="17.25" customHeight="1" x14ac:dyDescent="0.2">
      <c r="A85" s="86"/>
      <c r="B85" s="402"/>
      <c r="C85" s="403"/>
      <c r="D85" s="403"/>
      <c r="E85" s="403"/>
      <c r="F85" s="403"/>
      <c r="G85" s="403"/>
      <c r="H85" s="403"/>
      <c r="I85" s="403"/>
      <c r="J85" s="404"/>
      <c r="K85" s="235"/>
      <c r="L85" s="268"/>
      <c r="M85" s="269"/>
      <c r="N85" s="269"/>
      <c r="P85" s="30"/>
      <c r="Q85" s="30"/>
      <c r="R85" s="30"/>
      <c r="S85" s="30"/>
      <c r="T85" s="30"/>
      <c r="U85" s="30"/>
      <c r="V85" s="30"/>
      <c r="W85" s="30"/>
      <c r="X85" s="55"/>
      <c r="Y85" s="56"/>
      <c r="Z85" s="30"/>
      <c r="AA85" s="123"/>
    </row>
    <row r="86" spans="1:34" ht="17.25" customHeight="1" x14ac:dyDescent="0.2">
      <c r="A86" s="86"/>
      <c r="B86" s="31"/>
      <c r="K86" s="235"/>
      <c r="L86" s="268"/>
      <c r="M86" s="269"/>
      <c r="N86" s="269"/>
      <c r="P86" s="30"/>
      <c r="Q86" s="30"/>
      <c r="R86" s="30"/>
      <c r="S86" s="30"/>
      <c r="T86" s="30"/>
      <c r="U86" s="30"/>
      <c r="V86" s="30"/>
      <c r="W86" s="30"/>
      <c r="X86" s="55"/>
      <c r="Y86" s="56"/>
      <c r="Z86" s="30"/>
      <c r="AA86" s="123"/>
    </row>
    <row r="87" spans="1:34" ht="26.25" hidden="1" customHeight="1" x14ac:dyDescent="0.2">
      <c r="B87" s="273" t="s">
        <v>791</v>
      </c>
      <c r="C87" s="273"/>
      <c r="D87" s="273"/>
      <c r="E87" s="273"/>
      <c r="F87" s="273"/>
      <c r="G87" s="273"/>
      <c r="H87" s="273"/>
      <c r="I87" s="273"/>
      <c r="J87" s="273"/>
      <c r="K87" s="235"/>
      <c r="L87" s="268"/>
      <c r="M87" s="269"/>
      <c r="N87" s="269"/>
    </row>
    <row r="88" spans="1:34" ht="26.25" hidden="1" customHeight="1" x14ac:dyDescent="0.2">
      <c r="B88" s="237">
        <v>1</v>
      </c>
      <c r="C88" s="238"/>
      <c r="D88" s="238"/>
      <c r="E88" s="238"/>
      <c r="F88" s="238"/>
      <c r="G88" s="238"/>
      <c r="H88" s="238"/>
      <c r="I88" s="238"/>
      <c r="J88" s="239"/>
      <c r="K88" s="235"/>
      <c r="L88" s="268"/>
      <c r="M88" s="269"/>
      <c r="N88" s="269"/>
    </row>
    <row r="89" spans="1:34" ht="17.25" customHeight="1" x14ac:dyDescent="0.2">
      <c r="A89" s="86"/>
      <c r="B89" s="31"/>
      <c r="K89" s="235"/>
      <c r="L89" s="268"/>
      <c r="M89" s="269"/>
      <c r="N89" s="269"/>
      <c r="P89" s="30"/>
      <c r="Q89" s="30"/>
      <c r="R89" s="30"/>
      <c r="S89" s="30"/>
      <c r="T89" s="30"/>
      <c r="U89" s="30"/>
      <c r="V89" s="30"/>
      <c r="W89" s="30"/>
      <c r="X89" s="55"/>
      <c r="Y89" s="56"/>
      <c r="Z89" s="30"/>
      <c r="AA89" s="123"/>
    </row>
    <row r="90" spans="1:34" ht="20.25" customHeight="1" x14ac:dyDescent="0.2">
      <c r="A90" s="86"/>
      <c r="B90" s="283" t="s">
        <v>131</v>
      </c>
      <c r="C90" s="283"/>
      <c r="D90" s="283"/>
      <c r="E90" s="283"/>
      <c r="F90" s="283"/>
      <c r="G90" s="41"/>
      <c r="J90" s="30"/>
      <c r="K90" s="235"/>
      <c r="L90" s="269"/>
      <c r="M90" s="269"/>
      <c r="N90" s="269"/>
      <c r="P90" s="45" t="s">
        <v>34</v>
      </c>
      <c r="X90" s="55"/>
      <c r="Y90" s="56"/>
      <c r="Z90" s="30"/>
      <c r="AA90" s="123"/>
    </row>
    <row r="91" spans="1:34" ht="15.75" customHeight="1" x14ac:dyDescent="0.2">
      <c r="A91" s="86"/>
      <c r="B91" s="266" t="s">
        <v>176</v>
      </c>
      <c r="C91" s="266"/>
      <c r="D91" s="266"/>
      <c r="E91" s="267"/>
      <c r="F91" s="92"/>
      <c r="G91" s="6"/>
      <c r="H91" s="6"/>
      <c r="I91" s="6"/>
      <c r="J91" s="30"/>
      <c r="K91" s="236"/>
      <c r="L91" s="93"/>
      <c r="M91" s="149"/>
      <c r="N91" s="90"/>
      <c r="P91" s="26"/>
      <c r="X91" s="55"/>
      <c r="Y91" s="56"/>
      <c r="Z91" s="30"/>
      <c r="AA91" s="123"/>
    </row>
    <row r="92" spans="1:34" ht="99" customHeight="1" x14ac:dyDescent="0.2">
      <c r="A92" s="86"/>
      <c r="B92" s="395" t="s">
        <v>801</v>
      </c>
      <c r="C92" s="396"/>
      <c r="D92" s="232" t="s">
        <v>593</v>
      </c>
      <c r="E92" s="233"/>
      <c r="F92" s="233"/>
      <c r="G92" s="234"/>
      <c r="H92" s="232" t="s">
        <v>178</v>
      </c>
      <c r="I92" s="233"/>
      <c r="J92" s="233"/>
      <c r="K92" s="233"/>
      <c r="L92" s="233"/>
      <c r="M92" s="233"/>
      <c r="N92" s="234"/>
      <c r="P92" s="100" t="s">
        <v>208</v>
      </c>
      <c r="Q92" s="387" t="s">
        <v>207</v>
      </c>
      <c r="R92" s="388"/>
      <c r="S92" s="388"/>
      <c r="T92" s="388"/>
      <c r="U92" s="388"/>
      <c r="V92" s="388"/>
      <c r="W92" s="388"/>
      <c r="X92" s="389"/>
      <c r="Y92" s="77"/>
      <c r="Z92" s="76"/>
      <c r="AA92" s="123"/>
    </row>
    <row r="93" spans="1:34" ht="34.5" customHeight="1" x14ac:dyDescent="0.2">
      <c r="A93" s="86" t="str">
        <f t="shared" ref="A93:A112" ca="1" si="3">IFERROR(INDEX(TblMatchKravres,MATCH($B93,TblSpecTjnstr,0)),"")</f>
        <v/>
      </c>
      <c r="B93" s="223" t="s">
        <v>688</v>
      </c>
      <c r="C93" s="224"/>
      <c r="D93" s="223"/>
      <c r="E93" s="225"/>
      <c r="F93" s="225"/>
      <c r="G93" s="226"/>
      <c r="H93" s="223"/>
      <c r="I93" s="225"/>
      <c r="J93" s="225"/>
      <c r="K93" s="225"/>
      <c r="L93" s="225"/>
      <c r="M93" s="225"/>
      <c r="N93" s="226"/>
      <c r="O93" s="57"/>
      <c r="P93" s="135"/>
      <c r="Q93" s="264"/>
      <c r="R93" s="264"/>
      <c r="S93" s="264"/>
      <c r="T93" s="264"/>
      <c r="U93" s="264"/>
      <c r="V93" s="264"/>
      <c r="W93" s="264"/>
      <c r="X93" s="265"/>
      <c r="Y93" s="57"/>
      <c r="Z93" s="57"/>
      <c r="AA93" s="118" t="b">
        <f t="shared" ref="AA93:AA112" si="4">AND(AND(LEFT(B93,4)&lt;&gt;"Välj",B93&lt;&gt;""),P93="")</f>
        <v>0</v>
      </c>
      <c r="AB93" s="119" t="b">
        <f t="shared" ref="AB93:AB112" si="5">AND(AND(LEFT(B93,4)&lt;&gt;"Välj",B93&lt;&gt;""),Q93="")</f>
        <v>0</v>
      </c>
      <c r="AH93" s="120" t="b">
        <f t="shared" ref="AH93:AH111" si="6">OR(AA93:AG93)</f>
        <v>0</v>
      </c>
    </row>
    <row r="94" spans="1:34" ht="32.25" customHeight="1" x14ac:dyDescent="0.2">
      <c r="A94" s="86" t="str">
        <f t="shared" ca="1" si="3"/>
        <v/>
      </c>
      <c r="B94" s="223" t="s">
        <v>688</v>
      </c>
      <c r="C94" s="224"/>
      <c r="D94" s="223"/>
      <c r="E94" s="225"/>
      <c r="F94" s="225"/>
      <c r="G94" s="226"/>
      <c r="H94" s="223"/>
      <c r="I94" s="225"/>
      <c r="J94" s="225"/>
      <c r="K94" s="225"/>
      <c r="L94" s="225"/>
      <c r="M94" s="225"/>
      <c r="N94" s="226"/>
      <c r="O94" s="57"/>
      <c r="P94" s="135"/>
      <c r="Q94" s="264"/>
      <c r="R94" s="264"/>
      <c r="S94" s="264"/>
      <c r="T94" s="264"/>
      <c r="U94" s="264"/>
      <c r="V94" s="264"/>
      <c r="W94" s="264"/>
      <c r="X94" s="265"/>
      <c r="Y94" s="57"/>
      <c r="Z94" s="57"/>
      <c r="AA94" s="118" t="b">
        <f t="shared" si="4"/>
        <v>0</v>
      </c>
      <c r="AB94" s="119" t="b">
        <f t="shared" si="5"/>
        <v>0</v>
      </c>
      <c r="AH94" s="120" t="b">
        <f t="shared" si="6"/>
        <v>0</v>
      </c>
    </row>
    <row r="95" spans="1:34" ht="32.25" customHeight="1" x14ac:dyDescent="0.2">
      <c r="A95" s="86" t="str">
        <f t="shared" ca="1" si="3"/>
        <v/>
      </c>
      <c r="B95" s="223" t="s">
        <v>688</v>
      </c>
      <c r="C95" s="224"/>
      <c r="D95" s="223"/>
      <c r="E95" s="225"/>
      <c r="F95" s="225"/>
      <c r="G95" s="226"/>
      <c r="H95" s="223"/>
      <c r="I95" s="225"/>
      <c r="J95" s="225"/>
      <c r="K95" s="225"/>
      <c r="L95" s="225"/>
      <c r="M95" s="225"/>
      <c r="N95" s="226"/>
      <c r="O95" s="57"/>
      <c r="P95" s="135"/>
      <c r="Q95" s="264"/>
      <c r="R95" s="264"/>
      <c r="S95" s="264"/>
      <c r="T95" s="264"/>
      <c r="U95" s="264"/>
      <c r="V95" s="264"/>
      <c r="W95" s="264"/>
      <c r="X95" s="265"/>
      <c r="Y95" s="57"/>
      <c r="Z95" s="57"/>
      <c r="AA95" s="118" t="b">
        <f t="shared" si="4"/>
        <v>0</v>
      </c>
      <c r="AB95" s="119" t="b">
        <f t="shared" si="5"/>
        <v>0</v>
      </c>
      <c r="AH95" s="120" t="b">
        <f t="shared" si="6"/>
        <v>0</v>
      </c>
    </row>
    <row r="96" spans="1:34" ht="32.25" customHeight="1" x14ac:dyDescent="0.2">
      <c r="A96" s="86" t="str">
        <f t="shared" ca="1" si="3"/>
        <v/>
      </c>
      <c r="B96" s="223" t="s">
        <v>688</v>
      </c>
      <c r="C96" s="224"/>
      <c r="D96" s="223"/>
      <c r="E96" s="225"/>
      <c r="F96" s="225"/>
      <c r="G96" s="226"/>
      <c r="H96" s="227"/>
      <c r="I96" s="225"/>
      <c r="J96" s="225"/>
      <c r="K96" s="225"/>
      <c r="L96" s="225"/>
      <c r="M96" s="225"/>
      <c r="N96" s="226"/>
      <c r="O96" s="57"/>
      <c r="P96" s="135"/>
      <c r="Q96" s="264"/>
      <c r="R96" s="264"/>
      <c r="S96" s="264"/>
      <c r="T96" s="264"/>
      <c r="U96" s="264"/>
      <c r="V96" s="264"/>
      <c r="W96" s="264"/>
      <c r="X96" s="265"/>
      <c r="Y96" s="57"/>
      <c r="Z96" s="57"/>
      <c r="AA96" s="118" t="b">
        <f t="shared" si="4"/>
        <v>0</v>
      </c>
      <c r="AB96" s="119" t="b">
        <f t="shared" si="5"/>
        <v>0</v>
      </c>
      <c r="AH96" s="120" t="b">
        <f t="shared" si="6"/>
        <v>0</v>
      </c>
    </row>
    <row r="97" spans="1:34" ht="32.25" customHeight="1" x14ac:dyDescent="0.2">
      <c r="A97" s="86" t="str">
        <f t="shared" ca="1" si="3"/>
        <v/>
      </c>
      <c r="B97" s="223" t="s">
        <v>688</v>
      </c>
      <c r="C97" s="224"/>
      <c r="D97" s="223"/>
      <c r="E97" s="225"/>
      <c r="F97" s="225"/>
      <c r="G97" s="226"/>
      <c r="H97" s="227"/>
      <c r="I97" s="225"/>
      <c r="J97" s="225"/>
      <c r="K97" s="225"/>
      <c r="L97" s="225"/>
      <c r="M97" s="225"/>
      <c r="N97" s="226"/>
      <c r="O97" s="57"/>
      <c r="P97" s="135"/>
      <c r="Q97" s="264"/>
      <c r="R97" s="264"/>
      <c r="S97" s="264"/>
      <c r="T97" s="264"/>
      <c r="U97" s="264"/>
      <c r="V97" s="264"/>
      <c r="W97" s="264"/>
      <c r="X97" s="265"/>
      <c r="Y97" s="57"/>
      <c r="Z97" s="57"/>
      <c r="AA97" s="118" t="b">
        <f t="shared" si="4"/>
        <v>0</v>
      </c>
      <c r="AB97" s="119" t="b">
        <f t="shared" si="5"/>
        <v>0</v>
      </c>
      <c r="AH97" s="120" t="b">
        <f t="shared" si="6"/>
        <v>0</v>
      </c>
    </row>
    <row r="98" spans="1:34" ht="32.25" customHeight="1" x14ac:dyDescent="0.2">
      <c r="A98" s="86" t="str">
        <f t="shared" ca="1" si="3"/>
        <v/>
      </c>
      <c r="B98" s="223" t="s">
        <v>688</v>
      </c>
      <c r="C98" s="224"/>
      <c r="D98" s="223"/>
      <c r="E98" s="225"/>
      <c r="F98" s="225"/>
      <c r="G98" s="226"/>
      <c r="H98" s="227"/>
      <c r="I98" s="225"/>
      <c r="J98" s="225"/>
      <c r="K98" s="225"/>
      <c r="L98" s="225"/>
      <c r="M98" s="225"/>
      <c r="N98" s="226"/>
      <c r="O98" s="94"/>
      <c r="P98" s="135"/>
      <c r="Q98" s="264"/>
      <c r="R98" s="264"/>
      <c r="S98" s="264"/>
      <c r="T98" s="264"/>
      <c r="U98" s="264"/>
      <c r="V98" s="264"/>
      <c r="W98" s="264"/>
      <c r="X98" s="265"/>
      <c r="Y98" s="57"/>
      <c r="Z98" s="57"/>
      <c r="AA98" s="118" t="b">
        <f t="shared" si="4"/>
        <v>0</v>
      </c>
      <c r="AB98" s="119" t="b">
        <f t="shared" si="5"/>
        <v>0</v>
      </c>
      <c r="AH98" s="120" t="b">
        <f t="shared" si="6"/>
        <v>0</v>
      </c>
    </row>
    <row r="99" spans="1:34" ht="32.25" customHeight="1" x14ac:dyDescent="0.2">
      <c r="A99" s="86" t="str">
        <f t="shared" ca="1" si="3"/>
        <v/>
      </c>
      <c r="B99" s="223" t="s">
        <v>688</v>
      </c>
      <c r="C99" s="224"/>
      <c r="D99" s="223"/>
      <c r="E99" s="225"/>
      <c r="F99" s="225"/>
      <c r="G99" s="226"/>
      <c r="H99" s="227"/>
      <c r="I99" s="225"/>
      <c r="J99" s="225"/>
      <c r="K99" s="225"/>
      <c r="L99" s="225"/>
      <c r="M99" s="225"/>
      <c r="N99" s="226"/>
      <c r="O99" s="57"/>
      <c r="P99" s="135"/>
      <c r="Q99" s="264"/>
      <c r="R99" s="264"/>
      <c r="S99" s="264"/>
      <c r="T99" s="264"/>
      <c r="U99" s="264"/>
      <c r="V99" s="264"/>
      <c r="W99" s="264"/>
      <c r="X99" s="265"/>
      <c r="Y99" s="57"/>
      <c r="Z99" s="57"/>
      <c r="AA99" s="118" t="b">
        <f t="shared" si="4"/>
        <v>0</v>
      </c>
      <c r="AB99" s="119" t="b">
        <f t="shared" si="5"/>
        <v>0</v>
      </c>
      <c r="AH99" s="120" t="b">
        <f t="shared" si="6"/>
        <v>0</v>
      </c>
    </row>
    <row r="100" spans="1:34" ht="32.25" customHeight="1" x14ac:dyDescent="0.2">
      <c r="A100" s="86" t="str">
        <f t="shared" ca="1" si="3"/>
        <v/>
      </c>
      <c r="B100" s="223" t="s">
        <v>688</v>
      </c>
      <c r="C100" s="224"/>
      <c r="D100" s="223"/>
      <c r="E100" s="225"/>
      <c r="F100" s="225"/>
      <c r="G100" s="226"/>
      <c r="H100" s="227"/>
      <c r="I100" s="225"/>
      <c r="J100" s="225"/>
      <c r="K100" s="225"/>
      <c r="L100" s="225"/>
      <c r="M100" s="225"/>
      <c r="N100" s="226"/>
      <c r="O100" s="57"/>
      <c r="P100" s="135"/>
      <c r="Q100" s="264"/>
      <c r="R100" s="264"/>
      <c r="S100" s="264"/>
      <c r="T100" s="264"/>
      <c r="U100" s="264"/>
      <c r="V100" s="264"/>
      <c r="W100" s="264"/>
      <c r="X100" s="265"/>
      <c r="Y100" s="57"/>
      <c r="Z100" s="57"/>
      <c r="AA100" s="118" t="b">
        <f t="shared" si="4"/>
        <v>0</v>
      </c>
      <c r="AB100" s="119" t="b">
        <f t="shared" si="5"/>
        <v>0</v>
      </c>
      <c r="AH100" s="120" t="b">
        <f t="shared" si="6"/>
        <v>0</v>
      </c>
    </row>
    <row r="101" spans="1:34" ht="32.25" customHeight="1" x14ac:dyDescent="0.2">
      <c r="A101" s="86" t="str">
        <f t="shared" ca="1" si="3"/>
        <v/>
      </c>
      <c r="B101" s="223" t="s">
        <v>688</v>
      </c>
      <c r="C101" s="224"/>
      <c r="D101" s="223"/>
      <c r="E101" s="225"/>
      <c r="F101" s="225"/>
      <c r="G101" s="226"/>
      <c r="H101" s="227"/>
      <c r="I101" s="225"/>
      <c r="J101" s="225"/>
      <c r="K101" s="225"/>
      <c r="L101" s="225"/>
      <c r="M101" s="225"/>
      <c r="N101" s="226"/>
      <c r="O101" s="57"/>
      <c r="P101" s="135"/>
      <c r="Q101" s="264"/>
      <c r="R101" s="264"/>
      <c r="S101" s="264"/>
      <c r="T101" s="264"/>
      <c r="U101" s="264"/>
      <c r="V101" s="264"/>
      <c r="W101" s="264"/>
      <c r="X101" s="265"/>
      <c r="Y101" s="57"/>
      <c r="Z101" s="57"/>
      <c r="AA101" s="118" t="b">
        <f t="shared" si="4"/>
        <v>0</v>
      </c>
      <c r="AB101" s="119" t="b">
        <f t="shared" si="5"/>
        <v>0</v>
      </c>
      <c r="AH101" s="120" t="b">
        <f t="shared" si="6"/>
        <v>0</v>
      </c>
    </row>
    <row r="102" spans="1:34" ht="32.25" customHeight="1" x14ac:dyDescent="0.2">
      <c r="A102" s="86" t="str">
        <f t="shared" ca="1" si="3"/>
        <v/>
      </c>
      <c r="B102" s="223" t="s">
        <v>688</v>
      </c>
      <c r="C102" s="224"/>
      <c r="D102" s="223"/>
      <c r="E102" s="225"/>
      <c r="F102" s="225"/>
      <c r="G102" s="226"/>
      <c r="H102" s="227"/>
      <c r="I102" s="225"/>
      <c r="J102" s="225"/>
      <c r="K102" s="225"/>
      <c r="L102" s="225"/>
      <c r="M102" s="225"/>
      <c r="N102" s="226"/>
      <c r="O102" s="57"/>
      <c r="P102" s="135"/>
      <c r="Q102" s="264"/>
      <c r="R102" s="264"/>
      <c r="S102" s="264"/>
      <c r="T102" s="264"/>
      <c r="U102" s="264"/>
      <c r="V102" s="264"/>
      <c r="W102" s="264"/>
      <c r="X102" s="265"/>
      <c r="Y102" s="57"/>
      <c r="Z102" s="57"/>
      <c r="AA102" s="118" t="b">
        <f t="shared" si="4"/>
        <v>0</v>
      </c>
      <c r="AB102" s="119" t="b">
        <f t="shared" si="5"/>
        <v>0</v>
      </c>
      <c r="AH102" s="120" t="b">
        <f t="shared" si="6"/>
        <v>0</v>
      </c>
    </row>
    <row r="103" spans="1:34" ht="32.25" customHeight="1" x14ac:dyDescent="0.2">
      <c r="A103" s="86" t="str">
        <f t="shared" ca="1" si="3"/>
        <v/>
      </c>
      <c r="B103" s="223" t="s">
        <v>688</v>
      </c>
      <c r="C103" s="224"/>
      <c r="D103" s="223"/>
      <c r="E103" s="225"/>
      <c r="F103" s="225"/>
      <c r="G103" s="226"/>
      <c r="H103" s="227"/>
      <c r="I103" s="225"/>
      <c r="J103" s="225"/>
      <c r="K103" s="225"/>
      <c r="L103" s="225"/>
      <c r="M103" s="225"/>
      <c r="N103" s="226"/>
      <c r="O103" s="57"/>
      <c r="P103" s="135"/>
      <c r="Q103" s="264"/>
      <c r="R103" s="264"/>
      <c r="S103" s="264"/>
      <c r="T103" s="264"/>
      <c r="U103" s="264"/>
      <c r="V103" s="264"/>
      <c r="W103" s="264"/>
      <c r="X103" s="265"/>
      <c r="Y103" s="57"/>
      <c r="Z103" s="57"/>
      <c r="AA103" s="118" t="b">
        <f t="shared" si="4"/>
        <v>0</v>
      </c>
      <c r="AB103" s="119" t="b">
        <f t="shared" si="5"/>
        <v>0</v>
      </c>
      <c r="AH103" s="120" t="b">
        <f t="shared" si="6"/>
        <v>0</v>
      </c>
    </row>
    <row r="104" spans="1:34" ht="32.25" customHeight="1" x14ac:dyDescent="0.2">
      <c r="A104" s="86" t="str">
        <f t="shared" ca="1" si="3"/>
        <v/>
      </c>
      <c r="B104" s="223" t="s">
        <v>688</v>
      </c>
      <c r="C104" s="224"/>
      <c r="D104" s="223"/>
      <c r="E104" s="225"/>
      <c r="F104" s="225"/>
      <c r="G104" s="226"/>
      <c r="H104" s="227"/>
      <c r="I104" s="225"/>
      <c r="J104" s="225"/>
      <c r="K104" s="225"/>
      <c r="L104" s="225"/>
      <c r="M104" s="225"/>
      <c r="N104" s="226"/>
      <c r="O104" s="57"/>
      <c r="P104" s="135"/>
      <c r="Q104" s="264"/>
      <c r="R104" s="264"/>
      <c r="S104" s="264"/>
      <c r="T104" s="264"/>
      <c r="U104" s="264"/>
      <c r="V104" s="264"/>
      <c r="W104" s="264"/>
      <c r="X104" s="265"/>
      <c r="Y104" s="57"/>
      <c r="Z104" s="57"/>
      <c r="AA104" s="118" t="b">
        <f t="shared" si="4"/>
        <v>0</v>
      </c>
      <c r="AB104" s="119" t="b">
        <f t="shared" si="5"/>
        <v>0</v>
      </c>
      <c r="AH104" s="120" t="b">
        <f t="shared" si="6"/>
        <v>0</v>
      </c>
    </row>
    <row r="105" spans="1:34" ht="32.25" customHeight="1" x14ac:dyDescent="0.2">
      <c r="A105" s="86" t="str">
        <f t="shared" ca="1" si="3"/>
        <v/>
      </c>
      <c r="B105" s="223" t="s">
        <v>688</v>
      </c>
      <c r="C105" s="224"/>
      <c r="D105" s="223"/>
      <c r="E105" s="225"/>
      <c r="F105" s="225"/>
      <c r="G105" s="226"/>
      <c r="H105" s="227"/>
      <c r="I105" s="225"/>
      <c r="J105" s="225"/>
      <c r="K105" s="225"/>
      <c r="L105" s="225"/>
      <c r="M105" s="225"/>
      <c r="N105" s="226"/>
      <c r="O105" s="57"/>
      <c r="P105" s="135"/>
      <c r="Q105" s="264"/>
      <c r="R105" s="264"/>
      <c r="S105" s="264"/>
      <c r="T105" s="264"/>
      <c r="U105" s="264"/>
      <c r="V105" s="264"/>
      <c r="W105" s="264"/>
      <c r="X105" s="265"/>
      <c r="Y105" s="57"/>
      <c r="Z105" s="57"/>
      <c r="AA105" s="118" t="b">
        <f t="shared" si="4"/>
        <v>0</v>
      </c>
      <c r="AB105" s="119" t="b">
        <f t="shared" si="5"/>
        <v>0</v>
      </c>
      <c r="AH105" s="120" t="b">
        <f t="shared" si="6"/>
        <v>0</v>
      </c>
    </row>
    <row r="106" spans="1:34" ht="32.25" customHeight="1" x14ac:dyDescent="0.2">
      <c r="A106" s="86" t="str">
        <f t="shared" ca="1" si="3"/>
        <v/>
      </c>
      <c r="B106" s="223" t="s">
        <v>688</v>
      </c>
      <c r="C106" s="224"/>
      <c r="D106" s="223"/>
      <c r="E106" s="225"/>
      <c r="F106" s="225"/>
      <c r="G106" s="226"/>
      <c r="H106" s="227"/>
      <c r="I106" s="225"/>
      <c r="J106" s="225"/>
      <c r="K106" s="225"/>
      <c r="L106" s="225"/>
      <c r="M106" s="225"/>
      <c r="N106" s="226"/>
      <c r="O106" s="57"/>
      <c r="P106" s="135"/>
      <c r="Q106" s="264"/>
      <c r="R106" s="264"/>
      <c r="S106" s="264"/>
      <c r="T106" s="264"/>
      <c r="U106" s="264"/>
      <c r="V106" s="264"/>
      <c r="W106" s="264"/>
      <c r="X106" s="265"/>
      <c r="Y106" s="57"/>
      <c r="Z106" s="57"/>
      <c r="AA106" s="118" t="b">
        <f t="shared" si="4"/>
        <v>0</v>
      </c>
      <c r="AB106" s="119" t="b">
        <f t="shared" si="5"/>
        <v>0</v>
      </c>
      <c r="AH106" s="120" t="b">
        <f t="shared" si="6"/>
        <v>0</v>
      </c>
    </row>
    <row r="107" spans="1:34" ht="32.25" customHeight="1" x14ac:dyDescent="0.2">
      <c r="A107" s="86" t="str">
        <f t="shared" ca="1" si="3"/>
        <v/>
      </c>
      <c r="B107" s="223" t="s">
        <v>688</v>
      </c>
      <c r="C107" s="224"/>
      <c r="D107" s="223"/>
      <c r="E107" s="225"/>
      <c r="F107" s="225"/>
      <c r="G107" s="226"/>
      <c r="H107" s="227"/>
      <c r="I107" s="225"/>
      <c r="J107" s="225"/>
      <c r="K107" s="225"/>
      <c r="L107" s="225"/>
      <c r="M107" s="225"/>
      <c r="N107" s="226"/>
      <c r="O107" s="94"/>
      <c r="P107" s="135"/>
      <c r="Q107" s="264"/>
      <c r="R107" s="264"/>
      <c r="S107" s="264"/>
      <c r="T107" s="264"/>
      <c r="U107" s="264"/>
      <c r="V107" s="264"/>
      <c r="W107" s="264"/>
      <c r="X107" s="265"/>
      <c r="Y107" s="57"/>
      <c r="Z107" s="57"/>
      <c r="AA107" s="118" t="b">
        <f t="shared" si="4"/>
        <v>0</v>
      </c>
      <c r="AB107" s="119" t="b">
        <f t="shared" si="5"/>
        <v>0</v>
      </c>
      <c r="AH107" s="120" t="b">
        <f t="shared" si="6"/>
        <v>0</v>
      </c>
    </row>
    <row r="108" spans="1:34" ht="32.25" customHeight="1" x14ac:dyDescent="0.2">
      <c r="A108" s="86" t="str">
        <f t="shared" ca="1" si="3"/>
        <v/>
      </c>
      <c r="B108" s="223" t="s">
        <v>688</v>
      </c>
      <c r="C108" s="224"/>
      <c r="D108" s="223"/>
      <c r="E108" s="225"/>
      <c r="F108" s="225"/>
      <c r="G108" s="226"/>
      <c r="H108" s="227"/>
      <c r="I108" s="225"/>
      <c r="J108" s="225"/>
      <c r="K108" s="225"/>
      <c r="L108" s="225"/>
      <c r="M108" s="225"/>
      <c r="N108" s="226"/>
      <c r="O108" s="57"/>
      <c r="P108" s="135"/>
      <c r="Q108" s="264"/>
      <c r="R108" s="264"/>
      <c r="S108" s="264"/>
      <c r="T108" s="264"/>
      <c r="U108" s="264"/>
      <c r="V108" s="264"/>
      <c r="W108" s="264"/>
      <c r="X108" s="265"/>
      <c r="Y108" s="57"/>
      <c r="Z108" s="57"/>
      <c r="AA108" s="118" t="b">
        <f t="shared" si="4"/>
        <v>0</v>
      </c>
      <c r="AB108" s="119" t="b">
        <f t="shared" si="5"/>
        <v>0</v>
      </c>
      <c r="AH108" s="120" t="b">
        <f t="shared" si="6"/>
        <v>0</v>
      </c>
    </row>
    <row r="109" spans="1:34" ht="32.25" customHeight="1" x14ac:dyDescent="0.2">
      <c r="A109" s="86" t="str">
        <f t="shared" ca="1" si="3"/>
        <v/>
      </c>
      <c r="B109" s="223" t="s">
        <v>688</v>
      </c>
      <c r="C109" s="224"/>
      <c r="D109" s="223"/>
      <c r="E109" s="225"/>
      <c r="F109" s="225"/>
      <c r="G109" s="226"/>
      <c r="H109" s="227"/>
      <c r="I109" s="225"/>
      <c r="J109" s="225"/>
      <c r="K109" s="225"/>
      <c r="L109" s="225"/>
      <c r="M109" s="225"/>
      <c r="N109" s="226"/>
      <c r="O109" s="57"/>
      <c r="P109" s="135"/>
      <c r="Q109" s="264"/>
      <c r="R109" s="264"/>
      <c r="S109" s="264"/>
      <c r="T109" s="264"/>
      <c r="U109" s="264"/>
      <c r="V109" s="264"/>
      <c r="W109" s="264"/>
      <c r="X109" s="265"/>
      <c r="Y109" s="57"/>
      <c r="Z109" s="57"/>
      <c r="AA109" s="118" t="b">
        <f t="shared" si="4"/>
        <v>0</v>
      </c>
      <c r="AB109" s="119" t="b">
        <f t="shared" si="5"/>
        <v>0</v>
      </c>
      <c r="AH109" s="120" t="b">
        <f t="shared" si="6"/>
        <v>0</v>
      </c>
    </row>
    <row r="110" spans="1:34" ht="32.25" customHeight="1" x14ac:dyDescent="0.2">
      <c r="A110" s="86" t="str">
        <f t="shared" ca="1" si="3"/>
        <v/>
      </c>
      <c r="B110" s="223" t="s">
        <v>688</v>
      </c>
      <c r="C110" s="224"/>
      <c r="D110" s="223"/>
      <c r="E110" s="225"/>
      <c r="F110" s="225"/>
      <c r="G110" s="226"/>
      <c r="H110" s="227"/>
      <c r="I110" s="225"/>
      <c r="J110" s="225"/>
      <c r="K110" s="225"/>
      <c r="L110" s="225"/>
      <c r="M110" s="225"/>
      <c r="N110" s="226"/>
      <c r="O110" s="57"/>
      <c r="P110" s="135"/>
      <c r="Q110" s="264"/>
      <c r="R110" s="264"/>
      <c r="S110" s="264"/>
      <c r="T110" s="264"/>
      <c r="U110" s="264"/>
      <c r="V110" s="264"/>
      <c r="W110" s="264"/>
      <c r="X110" s="265"/>
      <c r="Y110" s="57"/>
      <c r="Z110" s="57"/>
      <c r="AA110" s="118" t="b">
        <f t="shared" si="4"/>
        <v>0</v>
      </c>
      <c r="AB110" s="119" t="b">
        <f t="shared" si="5"/>
        <v>0</v>
      </c>
      <c r="AH110" s="120" t="b">
        <f t="shared" si="6"/>
        <v>0</v>
      </c>
    </row>
    <row r="111" spans="1:34" ht="32.25" customHeight="1" x14ac:dyDescent="0.2">
      <c r="A111" s="86" t="str">
        <f t="shared" ca="1" si="3"/>
        <v/>
      </c>
      <c r="B111" s="223" t="s">
        <v>688</v>
      </c>
      <c r="C111" s="224"/>
      <c r="D111" s="223"/>
      <c r="E111" s="225"/>
      <c r="F111" s="225"/>
      <c r="G111" s="226"/>
      <c r="H111" s="227"/>
      <c r="I111" s="225"/>
      <c r="J111" s="225"/>
      <c r="K111" s="225"/>
      <c r="L111" s="225"/>
      <c r="M111" s="225"/>
      <c r="N111" s="226"/>
      <c r="O111" s="57"/>
      <c r="P111" s="135"/>
      <c r="Q111" s="264"/>
      <c r="R111" s="264"/>
      <c r="S111" s="264"/>
      <c r="T111" s="264"/>
      <c r="U111" s="264"/>
      <c r="V111" s="264"/>
      <c r="W111" s="264"/>
      <c r="X111" s="265"/>
      <c r="Y111" s="57"/>
      <c r="Z111" s="57"/>
      <c r="AA111" s="118" t="b">
        <f t="shared" si="4"/>
        <v>0</v>
      </c>
      <c r="AB111" s="119" t="b">
        <f t="shared" si="5"/>
        <v>0</v>
      </c>
      <c r="AH111" s="120" t="b">
        <f t="shared" si="6"/>
        <v>0</v>
      </c>
    </row>
    <row r="112" spans="1:34" ht="32.25" customHeight="1" x14ac:dyDescent="0.2">
      <c r="A112" s="86" t="str">
        <f t="shared" ca="1" si="3"/>
        <v/>
      </c>
      <c r="B112" s="223" t="s">
        <v>688</v>
      </c>
      <c r="C112" s="224"/>
      <c r="D112" s="223"/>
      <c r="E112" s="225"/>
      <c r="F112" s="225"/>
      <c r="G112" s="226"/>
      <c r="H112" s="227"/>
      <c r="I112" s="225"/>
      <c r="J112" s="225"/>
      <c r="K112" s="225"/>
      <c r="L112" s="225"/>
      <c r="M112" s="225"/>
      <c r="N112" s="226"/>
      <c r="O112" s="57"/>
      <c r="P112" s="135"/>
      <c r="Q112" s="264"/>
      <c r="R112" s="264"/>
      <c r="S112" s="264"/>
      <c r="T112" s="264"/>
      <c r="U112" s="264"/>
      <c r="V112" s="264"/>
      <c r="W112" s="264"/>
      <c r="X112" s="265"/>
      <c r="Y112" s="57"/>
      <c r="Z112" s="57"/>
      <c r="AA112" s="118" t="b">
        <f t="shared" si="4"/>
        <v>0</v>
      </c>
      <c r="AB112" s="119" t="b">
        <f t="shared" si="5"/>
        <v>0</v>
      </c>
      <c r="AH112" s="120" t="b">
        <f>OR(AA112:AG112)</f>
        <v>0</v>
      </c>
    </row>
    <row r="113" spans="1:35" x14ac:dyDescent="0.2">
      <c r="A113" s="86"/>
      <c r="B113" s="92"/>
      <c r="C113" s="92"/>
      <c r="D113" s="150"/>
      <c r="E113" s="92"/>
      <c r="F113" s="92"/>
      <c r="G113" s="6"/>
      <c r="H113" s="6"/>
      <c r="I113" s="6"/>
      <c r="J113" s="30"/>
      <c r="K113" s="97"/>
      <c r="L113" s="151"/>
      <c r="M113" s="149"/>
      <c r="N113" s="98"/>
      <c r="P113" s="26"/>
      <c r="X113" s="55"/>
      <c r="Y113" s="56"/>
      <c r="Z113" s="30"/>
    </row>
    <row r="114" spans="1:35" x14ac:dyDescent="0.2">
      <c r="B114" s="141"/>
      <c r="C114" s="141"/>
      <c r="D114" s="141"/>
      <c r="F114" s="141"/>
      <c r="G114" s="141"/>
      <c r="H114" s="141"/>
      <c r="I114" s="141"/>
      <c r="J114" s="3"/>
      <c r="L114" s="67"/>
      <c r="M114" s="67"/>
      <c r="N114" s="67"/>
      <c r="P114" s="152"/>
      <c r="R114" s="6"/>
      <c r="U114" s="29"/>
      <c r="V114" s="29"/>
      <c r="W114" s="3"/>
    </row>
    <row r="115" spans="1:35" ht="18" x14ac:dyDescent="0.2">
      <c r="B115" s="283" t="s">
        <v>175</v>
      </c>
      <c r="C115" s="283"/>
      <c r="D115" s="283"/>
      <c r="E115" s="283"/>
      <c r="F115" s="283"/>
      <c r="H115" s="60"/>
      <c r="I115" s="60"/>
      <c r="J115" s="60"/>
      <c r="S115" s="30"/>
      <c r="T115" s="30"/>
      <c r="U115" s="30"/>
      <c r="W115" s="30"/>
    </row>
    <row r="116" spans="1:35" ht="26.25" customHeight="1" x14ac:dyDescent="0.2">
      <c r="B116" s="405" t="s">
        <v>174</v>
      </c>
      <c r="C116" s="406"/>
      <c r="D116" s="406"/>
      <c r="E116" s="406"/>
      <c r="F116" s="406"/>
      <c r="G116" s="406"/>
      <c r="H116" s="406"/>
      <c r="I116" s="406"/>
      <c r="J116" s="60"/>
      <c r="S116" s="30"/>
      <c r="T116" s="30"/>
      <c r="U116" s="30"/>
      <c r="W116" s="30"/>
      <c r="AA116" s="123"/>
    </row>
    <row r="117" spans="1:35" x14ac:dyDescent="0.2">
      <c r="B117" s="26" t="s">
        <v>96</v>
      </c>
      <c r="H117" s="60"/>
      <c r="I117" s="60"/>
      <c r="J117" s="60"/>
      <c r="K117" s="41"/>
      <c r="P117" s="26"/>
      <c r="U117" s="30"/>
      <c r="V117" s="30"/>
      <c r="W117" s="30"/>
    </row>
    <row r="118" spans="1:35" ht="19.5" customHeight="1" x14ac:dyDescent="0.2">
      <c r="B118" s="248" t="s">
        <v>194</v>
      </c>
      <c r="C118" s="305"/>
      <c r="D118" s="305"/>
      <c r="E118" s="305"/>
      <c r="F118" s="305"/>
      <c r="G118" s="305"/>
      <c r="H118" s="305"/>
      <c r="I118" s="377"/>
      <c r="J118" s="60"/>
      <c r="K118" s="41"/>
      <c r="P118" s="364"/>
      <c r="Q118" s="364"/>
      <c r="R118" s="364"/>
      <c r="S118" s="364"/>
      <c r="T118" s="153"/>
      <c r="U118" s="30"/>
    </row>
    <row r="119" spans="1:35" ht="19.5" customHeight="1" x14ac:dyDescent="0.2">
      <c r="B119" s="244"/>
      <c r="C119" s="245"/>
      <c r="D119" s="245"/>
      <c r="E119" s="245"/>
      <c r="F119" s="245"/>
      <c r="G119" s="245"/>
      <c r="H119" s="245"/>
      <c r="I119" s="246"/>
      <c r="J119" s="60"/>
      <c r="K119" s="41"/>
      <c r="U119" s="30"/>
    </row>
    <row r="120" spans="1:35" ht="19.5" customHeight="1" x14ac:dyDescent="0.2">
      <c r="B120" s="244"/>
      <c r="C120" s="245"/>
      <c r="D120" s="245"/>
      <c r="E120" s="245"/>
      <c r="F120" s="245"/>
      <c r="G120" s="245"/>
      <c r="H120" s="245"/>
      <c r="I120" s="246"/>
      <c r="K120" s="41"/>
      <c r="U120" s="30"/>
      <c r="X120" s="154"/>
      <c r="Y120" s="133"/>
      <c r="Z120" s="133"/>
    </row>
    <row r="121" spans="1:35" ht="19.5" customHeight="1" x14ac:dyDescent="0.2">
      <c r="B121" s="247"/>
      <c r="C121" s="247"/>
      <c r="D121" s="247"/>
      <c r="E121" s="247"/>
      <c r="F121" s="247"/>
      <c r="G121" s="247"/>
      <c r="H121" s="247"/>
      <c r="I121" s="247"/>
      <c r="K121" s="41"/>
      <c r="U121" s="30"/>
      <c r="X121" s="154"/>
      <c r="Y121" s="133"/>
      <c r="Z121" s="133"/>
    </row>
    <row r="122" spans="1:35" ht="12.75" customHeight="1" x14ac:dyDescent="0.2">
      <c r="J122" s="3"/>
      <c r="P122" s="3"/>
      <c r="Q122" s="3"/>
      <c r="R122" s="3"/>
      <c r="S122" s="3"/>
      <c r="T122" s="3"/>
      <c r="U122" s="30"/>
      <c r="X122" s="154"/>
      <c r="Y122" s="133"/>
      <c r="Z122" s="133"/>
      <c r="AG122" s="124"/>
      <c r="AH122" s="125"/>
      <c r="AI122" s="125"/>
    </row>
    <row r="123" spans="1:35" ht="19.5" customHeight="1" x14ac:dyDescent="0.2">
      <c r="B123" s="26" t="s">
        <v>181</v>
      </c>
      <c r="P123" s="26"/>
      <c r="U123" s="30"/>
      <c r="X123" s="154"/>
      <c r="Y123" s="133"/>
      <c r="Z123" s="133"/>
      <c r="AG123" s="124"/>
      <c r="AH123" s="125"/>
      <c r="AI123" s="125"/>
    </row>
    <row r="124" spans="1:35" ht="19.5" customHeight="1" x14ac:dyDescent="0.2">
      <c r="B124" s="243" t="s">
        <v>136</v>
      </c>
      <c r="C124" s="243"/>
      <c r="D124" s="243"/>
      <c r="E124" s="243"/>
      <c r="F124" s="243"/>
      <c r="G124" s="243"/>
      <c r="H124" s="243"/>
      <c r="I124" s="243"/>
      <c r="P124" s="364"/>
      <c r="Q124" s="364"/>
      <c r="R124" s="364"/>
      <c r="S124" s="364"/>
      <c r="T124" s="153"/>
      <c r="U124" s="30"/>
      <c r="X124" s="154"/>
      <c r="Y124" s="133"/>
      <c r="Z124" s="133"/>
      <c r="AG124" s="124"/>
      <c r="AH124" s="125"/>
      <c r="AI124" s="125"/>
    </row>
    <row r="125" spans="1:35" ht="19.5" customHeight="1" x14ac:dyDescent="0.2">
      <c r="B125" s="247"/>
      <c r="C125" s="247"/>
      <c r="D125" s="247"/>
      <c r="E125" s="247"/>
      <c r="F125" s="247"/>
      <c r="G125" s="247"/>
      <c r="H125" s="247"/>
      <c r="I125" s="247"/>
      <c r="U125" s="30"/>
      <c r="X125" s="154"/>
      <c r="Y125" s="154"/>
      <c r="Z125" s="154"/>
      <c r="AG125" s="124"/>
      <c r="AH125" s="125"/>
      <c r="AI125" s="125"/>
    </row>
    <row r="126" spans="1:35" ht="19.5" customHeight="1" x14ac:dyDescent="0.2">
      <c r="B126" s="247"/>
      <c r="C126" s="247"/>
      <c r="D126" s="247"/>
      <c r="E126" s="247"/>
      <c r="F126" s="247"/>
      <c r="G126" s="247"/>
      <c r="H126" s="247"/>
      <c r="I126" s="247"/>
      <c r="U126" s="30"/>
      <c r="X126" s="154"/>
      <c r="Y126" s="154"/>
      <c r="Z126" s="154"/>
      <c r="AG126" s="124"/>
      <c r="AH126" s="125"/>
      <c r="AI126" s="125"/>
    </row>
    <row r="127" spans="1:35" ht="19.5" customHeight="1" x14ac:dyDescent="0.2">
      <c r="B127" s="247"/>
      <c r="C127" s="247"/>
      <c r="D127" s="247"/>
      <c r="E127" s="247"/>
      <c r="F127" s="247"/>
      <c r="G127" s="247"/>
      <c r="H127" s="247"/>
      <c r="I127" s="247"/>
      <c r="U127" s="30"/>
      <c r="X127" s="154"/>
      <c r="Y127" s="154"/>
      <c r="Z127" s="154"/>
    </row>
    <row r="128" spans="1:35" ht="19.5" customHeight="1" x14ac:dyDescent="0.2">
      <c r="U128" s="30"/>
      <c r="X128" s="154"/>
      <c r="Y128" s="154"/>
      <c r="Z128" s="154"/>
      <c r="AG128" s="124"/>
      <c r="AH128" s="125"/>
      <c r="AI128" s="125"/>
    </row>
    <row r="129" spans="2:35" ht="19.5" customHeight="1" x14ac:dyDescent="0.2">
      <c r="B129" s="26" t="s">
        <v>182</v>
      </c>
      <c r="P129" s="26"/>
      <c r="U129" s="30"/>
      <c r="X129" s="154"/>
      <c r="Y129" s="154"/>
      <c r="Z129" s="154"/>
      <c r="AG129" s="124"/>
      <c r="AH129" s="125"/>
      <c r="AI129" s="125"/>
    </row>
    <row r="130" spans="2:35" ht="19.5" customHeight="1" x14ac:dyDescent="0.2">
      <c r="B130" s="243" t="s">
        <v>183</v>
      </c>
      <c r="C130" s="243"/>
      <c r="D130" s="243"/>
      <c r="E130" s="243"/>
      <c r="F130" s="243"/>
      <c r="G130" s="243"/>
      <c r="H130" s="243"/>
      <c r="I130" s="243"/>
      <c r="P130" s="386"/>
      <c r="Q130" s="386"/>
      <c r="R130" s="386"/>
      <c r="S130" s="386"/>
      <c r="T130" s="153"/>
      <c r="U130" s="30"/>
      <c r="X130" s="154"/>
      <c r="Y130" s="154"/>
      <c r="Z130" s="154"/>
      <c r="AG130" s="124"/>
      <c r="AH130" s="125"/>
      <c r="AI130" s="125"/>
    </row>
    <row r="131" spans="2:35" ht="19.5" customHeight="1" x14ac:dyDescent="0.2">
      <c r="B131" s="247"/>
      <c r="C131" s="247"/>
      <c r="D131" s="247"/>
      <c r="E131" s="247"/>
      <c r="F131" s="247"/>
      <c r="G131" s="247"/>
      <c r="H131" s="247"/>
      <c r="I131" s="247"/>
      <c r="U131" s="30"/>
      <c r="X131" s="154"/>
      <c r="Y131" s="154"/>
      <c r="Z131" s="154"/>
      <c r="AG131" s="124"/>
      <c r="AH131" s="125"/>
      <c r="AI131" s="125"/>
    </row>
    <row r="132" spans="2:35" ht="19.5" customHeight="1" x14ac:dyDescent="0.2">
      <c r="B132" s="247"/>
      <c r="C132" s="247"/>
      <c r="D132" s="247"/>
      <c r="E132" s="247"/>
      <c r="F132" s="247"/>
      <c r="G132" s="247"/>
      <c r="H132" s="247"/>
      <c r="I132" s="247"/>
      <c r="U132" s="30"/>
      <c r="X132" s="154"/>
      <c r="Y132" s="154"/>
      <c r="Z132" s="154"/>
      <c r="AG132" s="124"/>
      <c r="AH132" s="125"/>
      <c r="AI132" s="125"/>
    </row>
    <row r="133" spans="2:35" ht="19.5" customHeight="1" x14ac:dyDescent="0.2">
      <c r="B133" s="247"/>
      <c r="C133" s="247"/>
      <c r="D133" s="247"/>
      <c r="E133" s="247"/>
      <c r="F133" s="247"/>
      <c r="G133" s="247"/>
      <c r="H133" s="247"/>
      <c r="I133" s="247"/>
      <c r="U133" s="30"/>
      <c r="X133" s="154"/>
      <c r="Y133" s="154"/>
      <c r="Z133" s="154"/>
    </row>
    <row r="134" spans="2:35" ht="19.5" customHeight="1" x14ac:dyDescent="0.2">
      <c r="B134" s="247"/>
      <c r="C134" s="247"/>
      <c r="D134" s="247"/>
      <c r="E134" s="247"/>
      <c r="F134" s="247"/>
      <c r="G134" s="247"/>
      <c r="H134" s="247"/>
      <c r="I134" s="247"/>
      <c r="U134" s="30"/>
      <c r="X134" s="154"/>
      <c r="Y134" s="154"/>
      <c r="Z134" s="154"/>
      <c r="AG134" s="124"/>
      <c r="AH134" s="125"/>
      <c r="AI134" s="125"/>
    </row>
    <row r="135" spans="2:35" ht="19.5" customHeight="1" x14ac:dyDescent="0.2">
      <c r="B135" s="247"/>
      <c r="C135" s="247"/>
      <c r="D135" s="247"/>
      <c r="E135" s="247"/>
      <c r="F135" s="247"/>
      <c r="G135" s="247"/>
      <c r="H135" s="247"/>
      <c r="I135" s="247"/>
      <c r="U135" s="30"/>
      <c r="X135" s="154"/>
      <c r="Y135" s="154"/>
      <c r="Z135" s="154"/>
      <c r="AG135" s="124"/>
      <c r="AH135" s="125"/>
      <c r="AI135" s="125"/>
    </row>
    <row r="136" spans="2:35" ht="17.25" customHeight="1" x14ac:dyDescent="0.2">
      <c r="B136" s="39"/>
      <c r="C136" s="39"/>
      <c r="D136" s="39"/>
      <c r="E136" s="39"/>
      <c r="F136" s="39"/>
      <c r="H136" s="33"/>
      <c r="I136" s="33"/>
      <c r="J136" s="6"/>
      <c r="P136" s="32"/>
      <c r="S136" s="30"/>
      <c r="T136" s="30"/>
      <c r="U136" s="30"/>
      <c r="X136" s="154"/>
      <c r="Y136" s="154"/>
      <c r="Z136" s="154"/>
      <c r="AG136" s="124"/>
      <c r="AH136" s="125"/>
      <c r="AI136" s="125"/>
    </row>
    <row r="137" spans="2:35" ht="19.5" customHeight="1" x14ac:dyDescent="0.2">
      <c r="B137" s="26" t="s">
        <v>129</v>
      </c>
      <c r="P137" s="26"/>
      <c r="U137" s="30"/>
      <c r="X137" s="154"/>
      <c r="Y137" s="154"/>
      <c r="Z137" s="154"/>
      <c r="AG137" s="124"/>
      <c r="AH137" s="125"/>
      <c r="AI137" s="125"/>
    </row>
    <row r="138" spans="2:35" ht="19.5" customHeight="1" x14ac:dyDescent="0.2">
      <c r="B138" s="243" t="s">
        <v>158</v>
      </c>
      <c r="C138" s="243"/>
      <c r="D138" s="243"/>
      <c r="E138" s="243"/>
      <c r="F138" s="243"/>
      <c r="G138" s="243"/>
      <c r="H138" s="243"/>
      <c r="I138" s="243"/>
      <c r="K138" s="41"/>
      <c r="P138" s="364"/>
      <c r="Q138" s="364"/>
      <c r="R138" s="364"/>
      <c r="S138" s="364"/>
      <c r="T138" s="153"/>
      <c r="U138" s="30"/>
      <c r="X138" s="154"/>
      <c r="Y138" s="154"/>
      <c r="Z138" s="154"/>
      <c r="AG138" s="124"/>
      <c r="AH138" s="125"/>
      <c r="AI138" s="125"/>
    </row>
    <row r="139" spans="2:35" ht="19.5" customHeight="1" x14ac:dyDescent="0.2">
      <c r="B139" s="247"/>
      <c r="C139" s="247"/>
      <c r="D139" s="247"/>
      <c r="E139" s="247"/>
      <c r="F139" s="247"/>
      <c r="G139" s="247"/>
      <c r="H139" s="247"/>
      <c r="I139" s="247"/>
      <c r="K139" s="41"/>
      <c r="U139" s="30"/>
      <c r="X139" s="154"/>
      <c r="Y139" s="154"/>
      <c r="Z139" s="154"/>
      <c r="AG139" s="124"/>
      <c r="AH139" s="125"/>
      <c r="AI139" s="125"/>
    </row>
    <row r="140" spans="2:35" ht="19.5" customHeight="1" x14ac:dyDescent="0.2">
      <c r="B140" s="247"/>
      <c r="C140" s="247"/>
      <c r="D140" s="247"/>
      <c r="E140" s="247"/>
      <c r="F140" s="247"/>
      <c r="G140" s="247"/>
      <c r="H140" s="247"/>
      <c r="I140" s="247"/>
      <c r="K140" s="41"/>
      <c r="U140" s="30"/>
      <c r="X140" s="154"/>
      <c r="Y140" s="154"/>
      <c r="Z140" s="154"/>
      <c r="AG140" s="124"/>
      <c r="AH140" s="125"/>
      <c r="AI140" s="125"/>
    </row>
    <row r="141" spans="2:35" ht="19.5" customHeight="1" x14ac:dyDescent="0.2">
      <c r="B141" s="247"/>
      <c r="C141" s="247"/>
      <c r="D141" s="247"/>
      <c r="E141" s="247"/>
      <c r="F141" s="247"/>
      <c r="G141" s="247"/>
      <c r="H141" s="247"/>
      <c r="I141" s="247"/>
      <c r="K141" s="41"/>
      <c r="U141" s="30"/>
      <c r="X141" s="154"/>
      <c r="Y141" s="154"/>
      <c r="Z141" s="154"/>
    </row>
    <row r="142" spans="2:35" ht="19.5" customHeight="1" x14ac:dyDescent="0.2">
      <c r="J142" s="3"/>
      <c r="P142" s="3"/>
      <c r="Q142" s="3"/>
      <c r="R142" s="3"/>
      <c r="S142" s="3"/>
      <c r="T142" s="3"/>
      <c r="U142" s="30"/>
      <c r="X142" s="154"/>
      <c r="Y142" s="154"/>
      <c r="Z142" s="154"/>
      <c r="AG142" s="124"/>
      <c r="AH142" s="125"/>
      <c r="AI142" s="125"/>
    </row>
    <row r="143" spans="2:35" ht="17.25" customHeight="1" x14ac:dyDescent="0.2">
      <c r="B143" s="26" t="s">
        <v>180</v>
      </c>
      <c r="C143" s="39"/>
      <c r="D143" s="39"/>
      <c r="E143" s="39"/>
      <c r="F143" s="39"/>
      <c r="H143" s="33"/>
      <c r="I143" s="33"/>
      <c r="J143" s="6"/>
      <c r="P143" s="32"/>
      <c r="S143" s="30"/>
      <c r="T143" s="30"/>
      <c r="U143" s="30"/>
      <c r="X143" s="154"/>
      <c r="Y143" s="154"/>
      <c r="Z143" s="154"/>
      <c r="AG143" s="124"/>
      <c r="AH143" s="125"/>
      <c r="AI143" s="125"/>
    </row>
    <row r="144" spans="2:35" s="1" customFormat="1" ht="43.9" customHeight="1" x14ac:dyDescent="0.2">
      <c r="B144" s="243" t="s">
        <v>199</v>
      </c>
      <c r="C144" s="243"/>
      <c r="D144" s="243"/>
      <c r="E144" s="243"/>
      <c r="F144" s="243"/>
      <c r="G144" s="243"/>
      <c r="H144" s="243"/>
      <c r="I144" s="243"/>
      <c r="X144" s="154"/>
      <c r="Y144" s="154"/>
      <c r="Z144" s="154"/>
      <c r="AA144" s="118"/>
      <c r="AB144" s="119"/>
      <c r="AC144" s="119"/>
      <c r="AD144" s="119"/>
      <c r="AE144" s="119"/>
      <c r="AF144" s="119"/>
      <c r="AG144" s="124"/>
      <c r="AH144" s="125"/>
      <c r="AI144" s="125"/>
    </row>
    <row r="145" spans="2:35" s="1" customFormat="1" ht="41.25" customHeight="1" x14ac:dyDescent="0.2">
      <c r="B145" s="408"/>
      <c r="C145" s="409"/>
      <c r="D145" s="409"/>
      <c r="E145" s="410"/>
      <c r="F145" s="410"/>
      <c r="G145" s="410"/>
      <c r="H145" s="410"/>
      <c r="I145" s="411"/>
      <c r="X145" s="154"/>
      <c r="Y145" s="154"/>
      <c r="Z145" s="154"/>
      <c r="AA145" s="118"/>
      <c r="AB145" s="119"/>
      <c r="AC145" s="119"/>
      <c r="AD145" s="119"/>
      <c r="AE145" s="119"/>
      <c r="AF145" s="119"/>
      <c r="AG145" s="124"/>
      <c r="AH145" s="125"/>
      <c r="AI145" s="125"/>
    </row>
    <row r="146" spans="2:35" s="1" customFormat="1" ht="41.25" customHeight="1" x14ac:dyDescent="0.2">
      <c r="B146" s="412"/>
      <c r="C146" s="413"/>
      <c r="D146" s="413"/>
      <c r="E146" s="414"/>
      <c r="F146" s="414"/>
      <c r="G146" s="414"/>
      <c r="H146" s="414"/>
      <c r="I146" s="415"/>
      <c r="X146" s="154"/>
      <c r="Y146" s="154"/>
      <c r="Z146" s="154"/>
      <c r="AA146" s="118"/>
      <c r="AB146" s="119"/>
      <c r="AC146" s="119"/>
      <c r="AD146" s="119"/>
      <c r="AE146" s="119"/>
      <c r="AF146" s="119"/>
      <c r="AG146" s="124"/>
      <c r="AH146" s="125"/>
      <c r="AI146" s="125"/>
    </row>
    <row r="147" spans="2:35" s="1" customFormat="1" ht="25.5" customHeight="1" x14ac:dyDescent="0.25">
      <c r="B147" s="416"/>
      <c r="C147" s="417"/>
      <c r="D147" s="417"/>
      <c r="E147" s="417"/>
      <c r="F147" s="417"/>
      <c r="G147" s="417"/>
      <c r="H147" s="417"/>
      <c r="I147" s="418"/>
      <c r="J147" s="18"/>
      <c r="K147" s="18"/>
      <c r="L147" s="18"/>
      <c r="M147" s="18"/>
      <c r="X147" s="154"/>
      <c r="Y147" s="154"/>
      <c r="Z147" s="154"/>
      <c r="AA147" s="118"/>
      <c r="AB147" s="119"/>
      <c r="AC147" s="119"/>
      <c r="AD147" s="119"/>
      <c r="AE147" s="119"/>
      <c r="AF147" s="119"/>
      <c r="AG147" s="119"/>
      <c r="AH147" s="120"/>
      <c r="AI147" s="120"/>
    </row>
    <row r="148" spans="2:35" ht="17.25" customHeight="1" x14ac:dyDescent="0.2">
      <c r="B148" s="39"/>
      <c r="C148" s="39"/>
      <c r="D148" s="39"/>
      <c r="E148" s="39"/>
      <c r="F148" s="39"/>
      <c r="H148" s="33"/>
      <c r="I148" s="33"/>
      <c r="J148" s="6"/>
      <c r="P148" s="32"/>
      <c r="S148" s="30"/>
      <c r="T148" s="30"/>
      <c r="U148" s="30"/>
      <c r="X148" s="154"/>
      <c r="Y148" s="154"/>
      <c r="Z148" s="154"/>
    </row>
    <row r="149" spans="2:35" ht="20.25" customHeight="1" x14ac:dyDescent="0.2">
      <c r="B149" s="283" t="s">
        <v>35</v>
      </c>
      <c r="C149" s="283"/>
      <c r="D149" s="283"/>
      <c r="E149" s="283"/>
      <c r="F149" s="283"/>
      <c r="P149" s="32"/>
      <c r="S149" s="30"/>
      <c r="T149" s="30"/>
      <c r="U149" s="30"/>
      <c r="X149" s="154"/>
      <c r="Y149" s="154"/>
      <c r="Z149" s="154"/>
    </row>
    <row r="150" spans="2:35" ht="33" customHeight="1" x14ac:dyDescent="0.2">
      <c r="B150" s="248" t="s">
        <v>36</v>
      </c>
      <c r="C150" s="249"/>
      <c r="D150" s="249"/>
      <c r="E150" s="249"/>
      <c r="F150" s="249"/>
      <c r="G150" s="249"/>
      <c r="H150" s="249"/>
      <c r="I150" s="249"/>
      <c r="J150" s="155"/>
      <c r="K150" s="141"/>
      <c r="L150" s="141"/>
      <c r="M150" s="141"/>
      <c r="N150" s="141"/>
      <c r="O150" s="30"/>
      <c r="P150" s="30"/>
      <c r="Q150" s="30"/>
      <c r="R150" s="30"/>
      <c r="S150" s="30"/>
      <c r="T150" s="30"/>
      <c r="U150" s="30"/>
      <c r="X150" s="154"/>
      <c r="Y150" s="154"/>
      <c r="Z150" s="154"/>
    </row>
    <row r="151" spans="2:35" ht="17.25" customHeight="1" x14ac:dyDescent="0.2">
      <c r="B151" s="250"/>
      <c r="C151" s="251"/>
      <c r="D151" s="251"/>
      <c r="E151" s="251"/>
      <c r="F151" s="251"/>
      <c r="G151" s="251"/>
      <c r="H151" s="251"/>
      <c r="I151" s="251"/>
      <c r="J151" s="156"/>
      <c r="K151" s="157"/>
      <c r="L151" s="157"/>
      <c r="M151" s="157"/>
      <c r="N151" s="157"/>
      <c r="O151" s="30"/>
      <c r="P151" s="30"/>
      <c r="Q151" s="30"/>
      <c r="R151" s="30"/>
      <c r="S151" s="30"/>
      <c r="T151" s="30"/>
      <c r="U151" s="30"/>
      <c r="X151" s="154"/>
      <c r="Y151" s="154"/>
      <c r="Z151" s="154"/>
      <c r="AG151" s="124"/>
      <c r="AH151" s="125"/>
      <c r="AI151" s="125"/>
    </row>
    <row r="152" spans="2:35" ht="12.75" customHeight="1" x14ac:dyDescent="0.2">
      <c r="B152" s="252"/>
      <c r="C152" s="253"/>
      <c r="D152" s="253"/>
      <c r="E152" s="253"/>
      <c r="F152" s="253"/>
      <c r="G152" s="253"/>
      <c r="H152" s="253"/>
      <c r="I152" s="253"/>
      <c r="J152" s="156"/>
      <c r="K152" s="157"/>
      <c r="L152" s="157"/>
      <c r="M152" s="157"/>
      <c r="N152" s="157"/>
      <c r="X152" s="154"/>
      <c r="Y152" s="154"/>
      <c r="Z152" s="154"/>
      <c r="AG152" s="124"/>
      <c r="AH152" s="125"/>
      <c r="AI152" s="125"/>
    </row>
    <row r="153" spans="2:35" ht="12.75" customHeight="1" x14ac:dyDescent="0.2">
      <c r="B153" s="252"/>
      <c r="C153" s="253"/>
      <c r="D153" s="253"/>
      <c r="E153" s="253"/>
      <c r="F153" s="253"/>
      <c r="G153" s="253"/>
      <c r="H153" s="253"/>
      <c r="I153" s="253"/>
      <c r="J153" s="156"/>
      <c r="K153" s="157"/>
      <c r="L153" s="157"/>
      <c r="M153" s="157"/>
      <c r="N153" s="157"/>
      <c r="X153" s="154"/>
      <c r="Y153" s="154"/>
      <c r="Z153" s="154"/>
      <c r="AG153" s="124"/>
      <c r="AH153" s="125"/>
      <c r="AI153" s="125"/>
    </row>
    <row r="154" spans="2:35" ht="12.75" customHeight="1" x14ac:dyDescent="0.2">
      <c r="B154" s="252"/>
      <c r="C154" s="253"/>
      <c r="D154" s="253"/>
      <c r="E154" s="253"/>
      <c r="F154" s="253"/>
      <c r="G154" s="253"/>
      <c r="H154" s="253"/>
      <c r="I154" s="253"/>
      <c r="J154" s="156"/>
      <c r="K154" s="157"/>
      <c r="L154" s="157"/>
      <c r="M154" s="157"/>
      <c r="N154" s="157"/>
      <c r="X154" s="154"/>
      <c r="Y154" s="154"/>
      <c r="Z154" s="154"/>
      <c r="AG154" s="124"/>
      <c r="AH154" s="125"/>
      <c r="AI154" s="125"/>
    </row>
    <row r="155" spans="2:35" ht="12.75" customHeight="1" x14ac:dyDescent="0.2">
      <c r="B155" s="252"/>
      <c r="C155" s="253"/>
      <c r="D155" s="253"/>
      <c r="E155" s="253"/>
      <c r="F155" s="253"/>
      <c r="G155" s="253"/>
      <c r="H155" s="253"/>
      <c r="I155" s="253"/>
      <c r="J155" s="156"/>
      <c r="K155" s="157"/>
      <c r="L155" s="157"/>
      <c r="M155" s="157"/>
      <c r="N155" s="157"/>
      <c r="X155" s="154"/>
      <c r="Y155" s="154"/>
      <c r="Z155" s="154"/>
    </row>
    <row r="156" spans="2:35" ht="12.75" customHeight="1" x14ac:dyDescent="0.2">
      <c r="B156" s="252"/>
      <c r="C156" s="253"/>
      <c r="D156" s="253"/>
      <c r="E156" s="253"/>
      <c r="F156" s="253"/>
      <c r="G156" s="253"/>
      <c r="H156" s="253"/>
      <c r="I156" s="253"/>
      <c r="J156" s="156"/>
      <c r="K156" s="157"/>
      <c r="L156" s="157"/>
      <c r="M156" s="157"/>
      <c r="N156" s="157"/>
      <c r="X156" s="133"/>
      <c r="Y156" s="133"/>
      <c r="Z156" s="133"/>
    </row>
    <row r="157" spans="2:35" ht="12.75" customHeight="1" x14ac:dyDescent="0.2">
      <c r="B157" s="252"/>
      <c r="C157" s="253"/>
      <c r="D157" s="253"/>
      <c r="E157" s="253"/>
      <c r="F157" s="253"/>
      <c r="G157" s="253"/>
      <c r="H157" s="253"/>
      <c r="I157" s="253"/>
      <c r="J157" s="158"/>
      <c r="K157" s="109"/>
      <c r="L157" s="109"/>
      <c r="M157" s="109"/>
      <c r="N157" s="109"/>
      <c r="X157" s="133"/>
      <c r="Y157" s="133"/>
      <c r="Z157" s="133"/>
    </row>
    <row r="158" spans="2:35" ht="12.75" customHeight="1" x14ac:dyDescent="0.2">
      <c r="B158" s="252"/>
      <c r="C158" s="253"/>
      <c r="D158" s="253"/>
      <c r="E158" s="253"/>
      <c r="F158" s="253"/>
      <c r="G158" s="253"/>
      <c r="H158" s="253"/>
      <c r="I158" s="253"/>
      <c r="J158" s="158"/>
      <c r="K158" s="109"/>
      <c r="L158" s="109"/>
      <c r="M158" s="109"/>
      <c r="N158" s="109"/>
      <c r="X158" s="133"/>
      <c r="Y158" s="133"/>
      <c r="Z158" s="133"/>
    </row>
    <row r="159" spans="2:35" ht="12.75" customHeight="1" x14ac:dyDescent="0.2">
      <c r="B159" s="252"/>
      <c r="C159" s="253"/>
      <c r="D159" s="253"/>
      <c r="E159" s="253"/>
      <c r="F159" s="253"/>
      <c r="G159" s="253"/>
      <c r="H159" s="253"/>
      <c r="I159" s="253"/>
      <c r="J159" s="158"/>
      <c r="K159" s="109"/>
      <c r="L159" s="109"/>
      <c r="M159" s="109"/>
      <c r="N159" s="109"/>
      <c r="X159" s="133"/>
      <c r="Y159" s="133"/>
      <c r="Z159" s="133"/>
    </row>
    <row r="160" spans="2:35" ht="15" customHeight="1" x14ac:dyDescent="0.2">
      <c r="B160" s="254"/>
      <c r="C160" s="255"/>
      <c r="D160" s="255"/>
      <c r="E160" s="255"/>
      <c r="F160" s="255"/>
      <c r="G160" s="255"/>
      <c r="H160" s="255"/>
      <c r="I160" s="255"/>
      <c r="J160" s="158"/>
      <c r="K160" s="109"/>
      <c r="L160" s="109"/>
      <c r="M160" s="109"/>
      <c r="N160" s="109"/>
      <c r="X160" s="133"/>
      <c r="Y160" s="133"/>
      <c r="Z160" s="133"/>
    </row>
    <row r="161" spans="2:45" x14ac:dyDescent="0.2">
      <c r="P161" s="41"/>
      <c r="X161" s="133"/>
      <c r="Y161" s="133"/>
      <c r="Z161" s="133"/>
    </row>
    <row r="162" spans="2:45" ht="15" customHeight="1" x14ac:dyDescent="0.2">
      <c r="B162" s="26" t="s">
        <v>228</v>
      </c>
      <c r="M162" s="26"/>
      <c r="P162" s="26" t="s">
        <v>107</v>
      </c>
      <c r="X162" s="133"/>
      <c r="Y162" s="133"/>
      <c r="Z162" s="133"/>
    </row>
    <row r="163" spans="2:45" ht="19.5" customHeight="1" x14ac:dyDescent="0.2">
      <c r="B163" s="243" t="s">
        <v>109</v>
      </c>
      <c r="C163" s="243"/>
      <c r="D163" s="243"/>
      <c r="E163" s="243"/>
      <c r="F163" s="243"/>
      <c r="G163" s="243"/>
      <c r="H163" s="243"/>
      <c r="I163" s="243"/>
      <c r="P163" s="248" t="s">
        <v>108</v>
      </c>
      <c r="Q163" s="305"/>
      <c r="R163" s="305"/>
      <c r="S163" s="305"/>
      <c r="T163" s="305"/>
      <c r="U163" s="305"/>
      <c r="V163" s="305"/>
      <c r="W163" s="407"/>
      <c r="X163" s="133"/>
      <c r="Y163" s="133"/>
      <c r="Z163" s="133"/>
    </row>
    <row r="164" spans="2:45" ht="19.5" customHeight="1" x14ac:dyDescent="0.2">
      <c r="B164" s="247"/>
      <c r="C164" s="247"/>
      <c r="D164" s="247"/>
      <c r="E164" s="247"/>
      <c r="F164" s="247"/>
      <c r="G164" s="247"/>
      <c r="H164" s="247"/>
      <c r="I164" s="247"/>
      <c r="O164" s="47"/>
      <c r="P164" s="374"/>
      <c r="Q164" s="375"/>
      <c r="R164" s="375"/>
      <c r="S164" s="375"/>
      <c r="T164" s="375"/>
      <c r="U164" s="375"/>
      <c r="V164" s="375"/>
      <c r="W164" s="376"/>
      <c r="X164" s="133"/>
      <c r="Y164" s="133"/>
      <c r="Z164" s="133"/>
    </row>
    <row r="165" spans="2:45" ht="19.5" customHeight="1" x14ac:dyDescent="0.2">
      <c r="B165" s="247"/>
      <c r="C165" s="247"/>
      <c r="D165" s="247"/>
      <c r="E165" s="247"/>
      <c r="F165" s="247"/>
      <c r="G165" s="247"/>
      <c r="H165" s="247"/>
      <c r="I165" s="247"/>
      <c r="P165" s="374"/>
      <c r="Q165" s="375"/>
      <c r="R165" s="375"/>
      <c r="S165" s="375"/>
      <c r="T165" s="375"/>
      <c r="U165" s="375"/>
      <c r="V165" s="375"/>
      <c r="W165" s="376"/>
      <c r="X165" s="133"/>
      <c r="Y165" s="133"/>
      <c r="Z165" s="133"/>
    </row>
    <row r="166" spans="2:45" ht="19.5" customHeight="1" x14ac:dyDescent="0.2">
      <c r="B166" s="244"/>
      <c r="C166" s="245"/>
      <c r="D166" s="245"/>
      <c r="E166" s="245"/>
      <c r="F166" s="245"/>
      <c r="G166" s="245"/>
      <c r="H166" s="245"/>
      <c r="I166" s="246"/>
      <c r="P166" s="374"/>
      <c r="Q166" s="375"/>
      <c r="R166" s="375"/>
      <c r="S166" s="375"/>
      <c r="T166" s="375"/>
      <c r="U166" s="375"/>
      <c r="V166" s="375"/>
      <c r="W166" s="376"/>
      <c r="X166" s="133"/>
      <c r="Y166" s="133"/>
      <c r="Z166" s="133"/>
    </row>
    <row r="167" spans="2:45" ht="19.5" customHeight="1" x14ac:dyDescent="0.2">
      <c r="B167" s="26"/>
      <c r="P167" s="34"/>
      <c r="Q167" s="34"/>
      <c r="R167" s="34"/>
      <c r="S167" s="34"/>
      <c r="T167" s="34"/>
      <c r="U167" s="34"/>
      <c r="X167" s="133"/>
      <c r="Y167" s="133"/>
      <c r="Z167" s="133"/>
    </row>
    <row r="168" spans="2:45" x14ac:dyDescent="0.2">
      <c r="P168" s="41"/>
      <c r="X168" s="133"/>
      <c r="Y168" s="133"/>
      <c r="Z168" s="133"/>
    </row>
    <row r="169" spans="2:45" ht="19.5" customHeight="1" x14ac:dyDescent="0.2">
      <c r="B169" s="26"/>
      <c r="H169" s="26"/>
      <c r="R169" s="31"/>
      <c r="U169" s="63"/>
      <c r="X169" s="133"/>
      <c r="Y169" s="133"/>
      <c r="Z169" s="133"/>
    </row>
    <row r="170" spans="2:45" ht="19.5" customHeight="1" x14ac:dyDescent="0.2">
      <c r="B170" s="26"/>
      <c r="H170" s="26"/>
      <c r="P170" s="261" t="s">
        <v>200</v>
      </c>
      <c r="Q170" s="262"/>
      <c r="R170" s="262"/>
      <c r="S170" s="262"/>
      <c r="T170" s="262"/>
      <c r="U170" s="262"/>
      <c r="V170" s="262"/>
      <c r="W170" s="382"/>
      <c r="X170" s="61"/>
      <c r="Y170" s="61"/>
      <c r="Z170" s="61"/>
      <c r="AA170" s="126"/>
      <c r="AB170" s="127"/>
    </row>
    <row r="171" spans="2:45" ht="21" customHeight="1" x14ac:dyDescent="0.2">
      <c r="M171" s="41"/>
      <c r="P171" s="383"/>
      <c r="Q171" s="384"/>
      <c r="R171" s="384"/>
      <c r="S171" s="384"/>
      <c r="T171" s="384"/>
      <c r="U171" s="384"/>
      <c r="V171" s="384"/>
      <c r="W171" s="385"/>
      <c r="X171" s="26"/>
      <c r="Y171" s="26"/>
      <c r="Z171" s="26"/>
      <c r="AA171" s="126"/>
      <c r="AB171" s="127"/>
      <c r="AJ171" s="26"/>
      <c r="AK171" s="26"/>
      <c r="AL171" s="26"/>
      <c r="AM171" s="26"/>
      <c r="AN171" s="26"/>
      <c r="AO171" s="26"/>
      <c r="AP171" s="26"/>
      <c r="AQ171" s="26"/>
      <c r="AR171" s="26"/>
      <c r="AS171" s="26"/>
    </row>
    <row r="172" spans="2:45" ht="51" customHeight="1" x14ac:dyDescent="0.2">
      <c r="B172" s="240" t="s">
        <v>98</v>
      </c>
      <c r="C172" s="241"/>
      <c r="D172" s="241"/>
      <c r="E172" s="241"/>
      <c r="F172" s="241"/>
      <c r="G172" s="241"/>
      <c r="H172" s="241"/>
      <c r="I172" s="242"/>
      <c r="P172" s="381" t="str">
        <f>"Leverantören intygar att avropssvaret är giltigt minst den tid som avropande organisation angett ovan. "&amp;CHAR(10)&amp;"("&amp;TEXT(D34,"ÅÅÅÅ-MM-DD")&amp;")"</f>
        <v>Leverantören intygar att avropssvaret är giltigt minst den tid som avropande organisation angett ovan. 
(1900-01-00)</v>
      </c>
      <c r="Q172" s="381"/>
      <c r="R172" s="381"/>
      <c r="S172" s="381"/>
      <c r="T172" s="381"/>
      <c r="U172" s="381"/>
      <c r="V172" s="381"/>
      <c r="W172" s="381"/>
      <c r="X172" s="26"/>
      <c r="Y172" s="26"/>
      <c r="Z172" s="26"/>
      <c r="AA172" s="126"/>
      <c r="AB172" s="127"/>
      <c r="AJ172" s="26"/>
      <c r="AK172" s="26"/>
      <c r="AL172" s="26"/>
      <c r="AM172" s="26"/>
      <c r="AN172" s="26"/>
      <c r="AO172" s="26"/>
      <c r="AP172" s="26"/>
      <c r="AQ172" s="26"/>
      <c r="AR172" s="26"/>
      <c r="AS172" s="26"/>
    </row>
    <row r="173" spans="2:45" ht="21" customHeight="1" x14ac:dyDescent="0.2">
      <c r="B173" s="64"/>
      <c r="P173" s="248" t="s">
        <v>38</v>
      </c>
      <c r="Q173" s="305"/>
      <c r="R173" s="305"/>
      <c r="S173" s="305"/>
      <c r="T173" s="305"/>
      <c r="U173" s="305"/>
      <c r="V173" s="305"/>
      <c r="W173" s="377"/>
      <c r="X173" s="26"/>
      <c r="Y173" s="26"/>
      <c r="Z173" s="26"/>
      <c r="AA173" s="126"/>
      <c r="AB173" s="127"/>
      <c r="AJ173" s="26"/>
      <c r="AK173" s="26"/>
      <c r="AL173" s="26"/>
      <c r="AM173" s="26"/>
      <c r="AN173" s="26"/>
      <c r="AO173" s="26"/>
      <c r="AP173" s="26"/>
      <c r="AQ173" s="26"/>
      <c r="AR173" s="26"/>
      <c r="AS173" s="26"/>
    </row>
    <row r="174" spans="2:45" ht="21.75" customHeight="1" x14ac:dyDescent="0.2">
      <c r="B174" s="29"/>
      <c r="C174" s="29"/>
      <c r="D174" s="29"/>
      <c r="E174" s="29"/>
      <c r="F174" s="29"/>
      <c r="G174" s="29"/>
      <c r="H174" s="29"/>
      <c r="I174" s="29"/>
      <c r="J174" s="29"/>
      <c r="K174" s="29"/>
      <c r="L174" s="29"/>
      <c r="M174" s="29"/>
      <c r="P174" s="374"/>
      <c r="Q174" s="375"/>
      <c r="R174" s="375"/>
      <c r="S174" s="375"/>
      <c r="T174" s="375"/>
      <c r="U174" s="375"/>
      <c r="V174" s="375"/>
      <c r="W174" s="376"/>
      <c r="X174" s="35"/>
      <c r="Y174" s="35"/>
      <c r="Z174" s="35"/>
      <c r="AA174" s="118" t="b">
        <f>IF(P174=0,TRUE,FALSE)</f>
        <v>1</v>
      </c>
      <c r="AH174" s="120" t="b">
        <f>OR(AA174:AG174)</f>
        <v>1</v>
      </c>
      <c r="AJ174" s="36"/>
    </row>
    <row r="175" spans="2:45" ht="7.5" customHeight="1" x14ac:dyDescent="0.2">
      <c r="B175" s="29"/>
      <c r="C175" s="29"/>
      <c r="D175" s="29"/>
      <c r="E175" s="29"/>
      <c r="F175" s="29"/>
      <c r="G175" s="29"/>
      <c r="H175" s="29"/>
      <c r="I175" s="29"/>
      <c r="J175" s="29"/>
      <c r="K175" s="29"/>
      <c r="L175" s="29"/>
      <c r="M175" s="29"/>
      <c r="P175" s="36"/>
      <c r="Q175" s="36"/>
      <c r="R175" s="36"/>
      <c r="S175" s="36"/>
      <c r="T175" s="36"/>
      <c r="X175" s="37"/>
      <c r="Y175" s="37"/>
      <c r="Z175" s="37"/>
      <c r="AB175" s="128"/>
      <c r="AC175" s="128"/>
      <c r="AD175" s="128"/>
      <c r="AE175" s="128"/>
      <c r="AF175" s="128"/>
      <c r="AG175" s="128"/>
      <c r="AH175" s="129"/>
      <c r="AJ175" s="36"/>
    </row>
    <row r="176" spans="2:45" ht="18" customHeight="1" x14ac:dyDescent="0.2">
      <c r="B176" s="29"/>
      <c r="C176" s="29"/>
      <c r="D176" s="29"/>
      <c r="E176" s="29"/>
      <c r="F176" s="29"/>
      <c r="G176" s="29"/>
      <c r="H176" s="29"/>
      <c r="I176" s="29"/>
      <c r="J176" s="29"/>
      <c r="K176" s="29"/>
      <c r="L176" s="29"/>
      <c r="M176" s="29"/>
      <c r="P176" s="378" t="s">
        <v>39</v>
      </c>
      <c r="Q176" s="379"/>
      <c r="R176" s="379"/>
      <c r="S176" s="379"/>
      <c r="T176" s="379"/>
      <c r="U176" s="379"/>
      <c r="V176" s="379"/>
      <c r="W176" s="380"/>
      <c r="X176" s="36"/>
      <c r="Y176" s="36"/>
      <c r="Z176" s="36"/>
      <c r="AB176" s="130"/>
      <c r="AC176" s="130"/>
      <c r="AD176" s="130"/>
      <c r="AE176" s="130"/>
      <c r="AF176" s="130"/>
      <c r="AG176" s="130"/>
      <c r="AH176" s="131"/>
      <c r="AJ176" s="36"/>
    </row>
    <row r="177" spans="2:36" ht="14.25" customHeight="1" x14ac:dyDescent="0.2">
      <c r="B177" s="42"/>
      <c r="C177" s="42"/>
      <c r="D177" s="42"/>
      <c r="P177" s="368"/>
      <c r="Q177" s="369"/>
      <c r="R177" s="369"/>
      <c r="S177" s="369"/>
      <c r="T177" s="369"/>
      <c r="U177" s="369"/>
      <c r="V177" s="369"/>
      <c r="W177" s="370"/>
      <c r="X177" s="35"/>
      <c r="Y177" s="35"/>
      <c r="Z177" s="35"/>
      <c r="AA177" s="118" t="b">
        <f>IF(P177=0,TRUE,FALSE)</f>
        <v>1</v>
      </c>
      <c r="AH177" s="120" t="b">
        <f>OR(AA177:AG177)</f>
        <v>1</v>
      </c>
      <c r="AJ177" s="36"/>
    </row>
    <row r="178" spans="2:36" ht="26.25" customHeight="1" x14ac:dyDescent="0.2">
      <c r="B178" s="42"/>
      <c r="C178" s="42"/>
      <c r="D178" s="42"/>
      <c r="F178" s="41"/>
      <c r="P178" s="371"/>
      <c r="Q178" s="372"/>
      <c r="R178" s="372"/>
      <c r="S178" s="372"/>
      <c r="T178" s="372"/>
      <c r="U178" s="372"/>
      <c r="V178" s="372"/>
      <c r="W178" s="373"/>
      <c r="X178" s="37"/>
      <c r="Y178" s="37"/>
      <c r="Z178" s="37"/>
      <c r="AB178" s="128"/>
      <c r="AC178" s="128"/>
      <c r="AD178" s="128"/>
      <c r="AE178" s="128"/>
      <c r="AF178" s="128"/>
      <c r="AG178" s="128"/>
      <c r="AH178" s="129"/>
      <c r="AI178" s="129"/>
      <c r="AJ178" s="36"/>
    </row>
    <row r="179" spans="2:36" ht="42.75" customHeight="1" x14ac:dyDescent="0.2">
      <c r="F179" s="41"/>
      <c r="R179" s="37"/>
      <c r="X179" s="37"/>
      <c r="Y179" s="37"/>
      <c r="Z179" s="37"/>
      <c r="AB179" s="130"/>
      <c r="AC179" s="130"/>
      <c r="AD179" s="130"/>
      <c r="AE179" s="130"/>
      <c r="AF179" s="130"/>
      <c r="AG179" s="130"/>
      <c r="AH179" s="131"/>
      <c r="AI179" s="131"/>
      <c r="AJ179" s="36"/>
    </row>
    <row r="180" spans="2:36" ht="31.5" customHeight="1" x14ac:dyDescent="0.2">
      <c r="T180" s="341" t="str">
        <f>IF(LarmStatus,"Minst ett av de obligatoriska kraven är inte ifyllda. Fel hittat på rad: "&amp;MATCH(TRUE,$AH:$AH,0),"")</f>
        <v>Minst ett av de obligatoriska kraven är inte ifyllda. Fel hittat på rad: 9</v>
      </c>
      <c r="U180" s="341"/>
      <c r="V180" s="341"/>
      <c r="W180" s="341"/>
      <c r="X180" s="41"/>
    </row>
    <row r="181" spans="2:36" ht="7.5" customHeight="1" x14ac:dyDescent="0.2">
      <c r="AB181" s="128"/>
      <c r="AC181" s="128"/>
      <c r="AD181" s="128"/>
      <c r="AE181" s="128"/>
      <c r="AF181" s="128"/>
      <c r="AG181" s="128"/>
    </row>
    <row r="182" spans="2:36" ht="7.5" customHeight="1" x14ac:dyDescent="0.2">
      <c r="AA182" s="132"/>
      <c r="AB182" s="128"/>
      <c r="AC182" s="128"/>
      <c r="AD182" s="128"/>
      <c r="AE182" s="128"/>
      <c r="AF182" s="128"/>
      <c r="AG182" s="128"/>
      <c r="AH182" s="129"/>
      <c r="AI182" s="129"/>
    </row>
    <row r="183" spans="2:36" ht="20.25" customHeight="1" x14ac:dyDescent="0.2"/>
    <row r="184" spans="2:36" ht="17.25" customHeight="1" x14ac:dyDescent="0.2"/>
    <row r="185" spans="2:36" ht="17.25" customHeight="1" x14ac:dyDescent="0.2"/>
    <row r="186" spans="2:36" ht="17.25" customHeight="1" x14ac:dyDescent="0.2"/>
    <row r="187" spans="2:36" ht="17.25" customHeight="1" x14ac:dyDescent="0.2"/>
    <row r="188" spans="2:36" ht="17.25" customHeight="1" x14ac:dyDescent="0.2"/>
    <row r="189" spans="2:36" ht="17.25" customHeight="1" x14ac:dyDescent="0.2"/>
    <row r="190" spans="2:36" ht="17.25" customHeight="1" x14ac:dyDescent="0.2"/>
  </sheetData>
  <sheetProtection algorithmName="SHA-512" hashValue="JvcX9hUvZtpg71Jv2FICfhAUcUrJBERM7urd0/Yg2c9EqH2WjHY3IEYie3nbqGCgMZZa7VjmK50MC+fXzhDVTw==" saltValue="U75axEdalU4+lofR9Mo0sw==" spinCount="100000" sheet="1" objects="1" scenarios="1" selectLockedCells="1"/>
  <dataConsolidate/>
  <mergeCells count="339">
    <mergeCell ref="L54:N54"/>
    <mergeCell ref="L53:N53"/>
    <mergeCell ref="L52:N52"/>
    <mergeCell ref="L51:N51"/>
    <mergeCell ref="L50:N50"/>
    <mergeCell ref="L49:N49"/>
    <mergeCell ref="P54:W54"/>
    <mergeCell ref="P53:W53"/>
    <mergeCell ref="P52:W52"/>
    <mergeCell ref="P51:W51"/>
    <mergeCell ref="P50:W50"/>
    <mergeCell ref="P49:W49"/>
    <mergeCell ref="P48:W48"/>
    <mergeCell ref="P64:W64"/>
    <mergeCell ref="P63:W63"/>
    <mergeCell ref="P62:W62"/>
    <mergeCell ref="P61:W61"/>
    <mergeCell ref="P60:W60"/>
    <mergeCell ref="P59:W59"/>
    <mergeCell ref="P58:W58"/>
    <mergeCell ref="P57:W57"/>
    <mergeCell ref="P56:W56"/>
    <mergeCell ref="L64:N64"/>
    <mergeCell ref="L63:N63"/>
    <mergeCell ref="L62:N62"/>
    <mergeCell ref="L61:N61"/>
    <mergeCell ref="L60:N60"/>
    <mergeCell ref="L59:N59"/>
    <mergeCell ref="P55:W55"/>
    <mergeCell ref="L57:N57"/>
    <mergeCell ref="L56:N56"/>
    <mergeCell ref="L55:N55"/>
    <mergeCell ref="L58:N58"/>
    <mergeCell ref="B119:I119"/>
    <mergeCell ref="B138:I138"/>
    <mergeCell ref="P138:S138"/>
    <mergeCell ref="B125:I125"/>
    <mergeCell ref="P163:W163"/>
    <mergeCell ref="P166:W166"/>
    <mergeCell ref="B166:I166"/>
    <mergeCell ref="B133:I133"/>
    <mergeCell ref="B164:I164"/>
    <mergeCell ref="B163:I163"/>
    <mergeCell ref="B144:I144"/>
    <mergeCell ref="B145:I147"/>
    <mergeCell ref="B149:F149"/>
    <mergeCell ref="B139:I139"/>
    <mergeCell ref="B140:I140"/>
    <mergeCell ref="B141:I141"/>
    <mergeCell ref="P164:W164"/>
    <mergeCell ref="B118:I118"/>
    <mergeCell ref="B115:F115"/>
    <mergeCell ref="E77:I77"/>
    <mergeCell ref="B75:J75"/>
    <mergeCell ref="B84:J85"/>
    <mergeCell ref="B90:F90"/>
    <mergeCell ref="B93:C93"/>
    <mergeCell ref="H108:N108"/>
    <mergeCell ref="D102:G102"/>
    <mergeCell ref="H99:N99"/>
    <mergeCell ref="H102:N102"/>
    <mergeCell ref="H104:N104"/>
    <mergeCell ref="H100:N100"/>
    <mergeCell ref="B104:C104"/>
    <mergeCell ref="B94:C94"/>
    <mergeCell ref="D109:G109"/>
    <mergeCell ref="B107:C107"/>
    <mergeCell ref="B106:C106"/>
    <mergeCell ref="B101:C101"/>
    <mergeCell ref="D101:G101"/>
    <mergeCell ref="B103:C103"/>
    <mergeCell ref="B116:I116"/>
    <mergeCell ref="H97:N97"/>
    <mergeCell ref="H98:N98"/>
    <mergeCell ref="C54:E54"/>
    <mergeCell ref="F54:K54"/>
    <mergeCell ref="C57:E57"/>
    <mergeCell ref="B100:C100"/>
    <mergeCell ref="X47:Y47"/>
    <mergeCell ref="X48:Y48"/>
    <mergeCell ref="F48:K48"/>
    <mergeCell ref="C48:E48"/>
    <mergeCell ref="C47:E47"/>
    <mergeCell ref="F47:K47"/>
    <mergeCell ref="P47:W47"/>
    <mergeCell ref="X51:Y51"/>
    <mergeCell ref="C50:E50"/>
    <mergeCell ref="F50:K50"/>
    <mergeCell ref="F49:K49"/>
    <mergeCell ref="C51:E51"/>
    <mergeCell ref="L48:N48"/>
    <mergeCell ref="L47:N47"/>
    <mergeCell ref="C65:E65"/>
    <mergeCell ref="C64:E64"/>
    <mergeCell ref="B71:F71"/>
    <mergeCell ref="B97:C97"/>
    <mergeCell ref="D97:G97"/>
    <mergeCell ref="B98:C98"/>
    <mergeCell ref="D110:G110"/>
    <mergeCell ref="H111:N111"/>
    <mergeCell ref="H103:N103"/>
    <mergeCell ref="H105:N105"/>
    <mergeCell ref="H106:N106"/>
    <mergeCell ref="H107:N107"/>
    <mergeCell ref="X57:Y57"/>
    <mergeCell ref="X56:Y56"/>
    <mergeCell ref="X61:Y61"/>
    <mergeCell ref="Q110:X110"/>
    <mergeCell ref="Q111:X111"/>
    <mergeCell ref="C60:E60"/>
    <mergeCell ref="F57:K57"/>
    <mergeCell ref="C58:E58"/>
    <mergeCell ref="F60:K60"/>
    <mergeCell ref="B111:C111"/>
    <mergeCell ref="B109:C109"/>
    <mergeCell ref="D103:G103"/>
    <mergeCell ref="D98:G98"/>
    <mergeCell ref="D106:G106"/>
    <mergeCell ref="B92:C92"/>
    <mergeCell ref="C66:E66"/>
    <mergeCell ref="L66:N66"/>
    <mergeCell ref="L65:N65"/>
    <mergeCell ref="Q103:X103"/>
    <mergeCell ref="Q107:X107"/>
    <mergeCell ref="Q109:X109"/>
    <mergeCell ref="X55:Y55"/>
    <mergeCell ref="X65:Y65"/>
    <mergeCell ref="X64:Y64"/>
    <mergeCell ref="X52:Y52"/>
    <mergeCell ref="X49:Y49"/>
    <mergeCell ref="X50:Y50"/>
    <mergeCell ref="X53:Y53"/>
    <mergeCell ref="X54:Y54"/>
    <mergeCell ref="P118:S118"/>
    <mergeCell ref="P67:W67"/>
    <mergeCell ref="P66:W66"/>
    <mergeCell ref="P65:W65"/>
    <mergeCell ref="Q97:X97"/>
    <mergeCell ref="Q98:X98"/>
    <mergeCell ref="X67:Y67"/>
    <mergeCell ref="T180:W180"/>
    <mergeCell ref="P177:W178"/>
    <mergeCell ref="P174:W174"/>
    <mergeCell ref="P173:W173"/>
    <mergeCell ref="P176:W176"/>
    <mergeCell ref="P172:W172"/>
    <mergeCell ref="P124:S124"/>
    <mergeCell ref="P170:W171"/>
    <mergeCell ref="P130:S130"/>
    <mergeCell ref="P165:W165"/>
    <mergeCell ref="Q93:X93"/>
    <mergeCell ref="Q94:X94"/>
    <mergeCell ref="Q95:X95"/>
    <mergeCell ref="Q96:X96"/>
    <mergeCell ref="Q112:X112"/>
    <mergeCell ref="Q92:X92"/>
    <mergeCell ref="Q102:X102"/>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P9:U9"/>
    <mergeCell ref="P12:S12"/>
    <mergeCell ref="B36:C36"/>
    <mergeCell ref="B31:C31"/>
    <mergeCell ref="B9:G9"/>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T10:W10"/>
    <mergeCell ref="B39:K39"/>
    <mergeCell ref="P16:R16"/>
    <mergeCell ref="T14:W14"/>
    <mergeCell ref="P28:W28"/>
    <mergeCell ref="P15:S15"/>
    <mergeCell ref="T15:W15"/>
    <mergeCell ref="P27:W27"/>
    <mergeCell ref="P20:W24"/>
    <mergeCell ref="D34:E34"/>
    <mergeCell ref="G31:I31"/>
    <mergeCell ref="G33:H34"/>
    <mergeCell ref="I33:I34"/>
    <mergeCell ref="B11:D11"/>
    <mergeCell ref="E14:I14"/>
    <mergeCell ref="E15:I15"/>
    <mergeCell ref="B33:C33"/>
    <mergeCell ref="D31:E31"/>
    <mergeCell ref="B37:C37"/>
    <mergeCell ref="D37:E37"/>
    <mergeCell ref="B20:I25"/>
    <mergeCell ref="D36:E36"/>
    <mergeCell ref="G37:H37"/>
    <mergeCell ref="D33:E33"/>
    <mergeCell ref="B34:C34"/>
    <mergeCell ref="G36:H36"/>
    <mergeCell ref="D30:E30"/>
    <mergeCell ref="B15:D15"/>
    <mergeCell ref="B28:I28"/>
    <mergeCell ref="G30:I30"/>
    <mergeCell ref="B30:C30"/>
    <mergeCell ref="B17:D17"/>
    <mergeCell ref="B16:D16"/>
    <mergeCell ref="F59:K59"/>
    <mergeCell ref="C59:E59"/>
    <mergeCell ref="C55:E55"/>
    <mergeCell ref="F55:K55"/>
    <mergeCell ref="C56:E56"/>
    <mergeCell ref="F56:K56"/>
    <mergeCell ref="F62:K62"/>
    <mergeCell ref="C62:E62"/>
    <mergeCell ref="C61:E61"/>
    <mergeCell ref="F61:K61"/>
    <mergeCell ref="C63:E63"/>
    <mergeCell ref="F64:K64"/>
    <mergeCell ref="B87:J87"/>
    <mergeCell ref="J9:O9"/>
    <mergeCell ref="J10:O10"/>
    <mergeCell ref="X60:Y60"/>
    <mergeCell ref="X62:Y62"/>
    <mergeCell ref="X69:Y69"/>
    <mergeCell ref="X66:Y66"/>
    <mergeCell ref="F66:K66"/>
    <mergeCell ref="P45:Q45"/>
    <mergeCell ref="B45:F45"/>
    <mergeCell ref="C49:E49"/>
    <mergeCell ref="F51:K51"/>
    <mergeCell ref="C52:E52"/>
    <mergeCell ref="F52:K52"/>
    <mergeCell ref="C53:E53"/>
    <mergeCell ref="F53:K53"/>
    <mergeCell ref="B40:K40"/>
    <mergeCell ref="B42:K42"/>
    <mergeCell ref="E11:G11"/>
    <mergeCell ref="H11:I11"/>
    <mergeCell ref="E12:G12"/>
    <mergeCell ref="H12:I12"/>
    <mergeCell ref="H93:N93"/>
    <mergeCell ref="B91:E91"/>
    <mergeCell ref="H94:N94"/>
    <mergeCell ref="H92:N92"/>
    <mergeCell ref="L85:N90"/>
    <mergeCell ref="C67:E67"/>
    <mergeCell ref="H95:N95"/>
    <mergeCell ref="H96:N96"/>
    <mergeCell ref="L67:N67"/>
    <mergeCell ref="H110:N110"/>
    <mergeCell ref="U72:W72"/>
    <mergeCell ref="X58:Y58"/>
    <mergeCell ref="F58:K58"/>
    <mergeCell ref="F63:K63"/>
    <mergeCell ref="E16:I16"/>
    <mergeCell ref="S16:W16"/>
    <mergeCell ref="X59:Y59"/>
    <mergeCell ref="F65:K65"/>
    <mergeCell ref="X63:Y63"/>
    <mergeCell ref="Q104:X104"/>
    <mergeCell ref="Q105:X105"/>
    <mergeCell ref="Q106:X106"/>
    <mergeCell ref="Q108:X108"/>
    <mergeCell ref="Q99:X99"/>
    <mergeCell ref="Q100:X100"/>
    <mergeCell ref="Q101:X101"/>
    <mergeCell ref="H109:N109"/>
    <mergeCell ref="D104:G104"/>
    <mergeCell ref="D99:G99"/>
    <mergeCell ref="H101:N101"/>
    <mergeCell ref="D107:G107"/>
    <mergeCell ref="D108:G108"/>
    <mergeCell ref="P46:T46"/>
    <mergeCell ref="B172:I172"/>
    <mergeCell ref="B130:I130"/>
    <mergeCell ref="B120:I120"/>
    <mergeCell ref="B121:I121"/>
    <mergeCell ref="B132:I132"/>
    <mergeCell ref="B135:I135"/>
    <mergeCell ref="B127:I127"/>
    <mergeCell ref="B126:I126"/>
    <mergeCell ref="B124:I124"/>
    <mergeCell ref="B150:I150"/>
    <mergeCell ref="B151:I160"/>
    <mergeCell ref="B134:I134"/>
    <mergeCell ref="B131:I131"/>
    <mergeCell ref="B165:I165"/>
    <mergeCell ref="B112:C112"/>
    <mergeCell ref="D112:G112"/>
    <mergeCell ref="B105:C105"/>
    <mergeCell ref="D105:G105"/>
    <mergeCell ref="B108:C108"/>
    <mergeCell ref="H112:N112"/>
    <mergeCell ref="B110:C110"/>
    <mergeCell ref="F67:K67"/>
    <mergeCell ref="D93:G93"/>
    <mergeCell ref="D95:G95"/>
    <mergeCell ref="B96:C96"/>
    <mergeCell ref="D96:G96"/>
    <mergeCell ref="D94:G94"/>
    <mergeCell ref="B95:C95"/>
    <mergeCell ref="B83:J83"/>
    <mergeCell ref="D92:G92"/>
    <mergeCell ref="K85:K91"/>
    <mergeCell ref="B74:J74"/>
    <mergeCell ref="B81:D81"/>
    <mergeCell ref="B88:J88"/>
    <mergeCell ref="D111:G111"/>
    <mergeCell ref="B99:C99"/>
    <mergeCell ref="D100:G100"/>
    <mergeCell ref="B102:C102"/>
  </mergeCells>
  <phoneticPr fontId="0" type="noConversion"/>
  <conditionalFormatting sqref="A1:XFD1048576">
    <cfRule type="expression" dxfId="11" priority="1">
      <formula>$A$1=FALSE()</formula>
    </cfRule>
  </conditionalFormatting>
  <conditionalFormatting sqref="P93:X112">
    <cfRule type="expression" dxfId="10" priority="5">
      <formula>$B93="Välj vara"</formula>
    </cfRule>
  </conditionalFormatting>
  <conditionalFormatting sqref="P48:Y67">
    <cfRule type="expression" dxfId="9" priority="6">
      <formula>OR(LEFT($C48,4)="Välj",$C48="")</formula>
    </cfRule>
  </conditionalFormatting>
  <conditionalFormatting sqref="S17:W17">
    <cfRule type="expression" dxfId="8" priority="3">
      <formula>AH17=FALSE</formula>
    </cfRule>
  </conditionalFormatting>
  <conditionalFormatting sqref="T3 T180">
    <cfRule type="expression" dxfId="7" priority="8">
      <formula>LarmStatus</formula>
    </cfRule>
  </conditionalFormatting>
  <dataValidations xWindow="179" yWindow="422" count="10">
    <dataValidation type="list" allowBlank="1" showInputMessage="1" showErrorMessage="1" sqref="P17 P93:P112" xr:uid="{00000000-0002-0000-0000-000000000000}">
      <formula1>"Ja,Nej"</formula1>
    </dataValidation>
    <dataValidation type="list" allowBlank="1" showInputMessage="1" showErrorMessage="1" sqref="B43:K43" xr:uid="{00000000-0002-0000-0000-00000C000000}">
      <formula1>ResVarTja</formula1>
    </dataValidation>
    <dataValidation type="list" showInputMessage="1" showErrorMessage="1" sqref="B93:C112" xr:uid="{E96C49DD-A34B-4314-AB8B-70F629EC77EE}">
      <formula1>TblSpecTjnstr</formula1>
    </dataValidation>
    <dataValidation type="list" allowBlank="1" showInputMessage="1" showErrorMessage="1" sqref="B40 B88" xr:uid="{00000000-0002-0000-0000-000010000000}">
      <formula1>TblDelområde</formula1>
    </dataValidation>
    <dataValidation type="list" allowBlank="1" showInputMessage="1" showErrorMessage="1" sqref="I33" xr:uid="{1992CCD7-E381-4428-B701-1ADA647B4831}">
      <formula1>",Ja,Nej"</formula1>
    </dataValidation>
    <dataValidation type="list" allowBlank="1" showInputMessage="1" showErrorMessage="1" sqref="D93:G112" xr:uid="{6D81E239-B949-4049-8769-DD570D3FFBEB}">
      <formula1>TblKrav</formula1>
    </dataValidation>
    <dataValidation type="date" allowBlank="1" showInputMessage="1" showErrorMessage="1" promptTitle="Datum" prompt="Datum i datumformatet ÅÅÅÅ-MM-DD" sqref="B34:E34 B31:E31" xr:uid="{3EA5BF91-AF00-4329-BBF2-D898318E8042}">
      <formula1>43831</formula1>
      <formula2>73050</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7:E37 G37:H37" xr:uid="{E0AEA82A-6C1A-4689-9E12-E44942344756}">
      <formula1>43831</formula1>
      <formula2>73050</formula2>
    </dataValidation>
    <dataValidation type="list" allowBlank="1" showInputMessage="1" showErrorMessage="1" sqref="L48:L67" xr:uid="{00000000-0002-0000-0000-000026000000}">
      <formula1>ValBilaga</formula1>
    </dataValidation>
    <dataValidation type="list" allowBlank="1" showInputMessage="1" showErrorMessage="1" sqref="C48:E67" xr:uid="{57344127-EA74-437B-807C-AB0279AEF216}">
      <formula1>ResOpt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1:AS228"/>
  <sheetViews>
    <sheetView showGridLines="0" zoomScaleNormal="100" workbookViewId="0">
      <selection activeCell="B9" sqref="B9:G9"/>
    </sheetView>
  </sheetViews>
  <sheetFormatPr defaultColWidth="9.140625" defaultRowHeight="12.75" x14ac:dyDescent="0.2"/>
  <cols>
    <col min="1" max="1" width="4" style="87" customWidth="1"/>
    <col min="2" max="10" width="10.28515625" style="25" customWidth="1"/>
    <col min="11" max="11" width="4.28515625" style="25" customWidth="1"/>
    <col min="12" max="12" width="13.140625" style="25" customWidth="1"/>
    <col min="13" max="14" width="7.85546875" style="25" customWidth="1"/>
    <col min="15" max="15" width="3.28515625" style="25" customWidth="1"/>
    <col min="16" max="16" width="19.140625" style="25" customWidth="1"/>
    <col min="17" max="18" width="16.28515625" style="25" customWidth="1"/>
    <col min="19" max="19" width="10.28515625" style="25" customWidth="1"/>
    <col min="20" max="22" width="9.5703125" style="25" customWidth="1"/>
    <col min="23" max="23" width="10.5703125" style="25" customWidth="1"/>
    <col min="24" max="25" width="8.7109375" style="25" customWidth="1"/>
    <col min="26" max="26" width="8.5703125" style="25" customWidth="1"/>
    <col min="27" max="27" width="8.7109375" style="118" hidden="1" customWidth="1"/>
    <col min="28" max="33" width="8.7109375" style="119" hidden="1" customWidth="1"/>
    <col min="34" max="35" width="8.7109375" style="120" hidden="1" customWidth="1"/>
    <col min="36" max="37" width="7.7109375" style="25" customWidth="1"/>
    <col min="38" max="39" width="8.7109375" style="25" customWidth="1"/>
    <col min="40" max="40" width="7.7109375" style="25" customWidth="1"/>
    <col min="41" max="43" width="9.140625" style="25" customWidth="1"/>
    <col min="44" max="44" width="10.42578125" style="25" customWidth="1"/>
    <col min="45" max="50" width="9.140625" style="25" customWidth="1"/>
    <col min="51" max="16384" width="9.140625" style="25"/>
  </cols>
  <sheetData>
    <row r="1" spans="1:35" x14ac:dyDescent="0.2">
      <c r="A1" s="87" t="b">
        <f>OR(INDEX(Admin!$S$3:$S$9,MATCH(B1,Admin!$Q$3:$Q$9,0)),AdminMode)</f>
        <v>0</v>
      </c>
      <c r="B1" s="87" t="s">
        <v>681</v>
      </c>
      <c r="AI1" s="120" t="b">
        <f>OR(AH:AH)</f>
        <v>1</v>
      </c>
    </row>
    <row r="2" spans="1:35" x14ac:dyDescent="0.2">
      <c r="G2" s="26"/>
      <c r="J2" s="41"/>
      <c r="M2" s="47"/>
      <c r="O2" s="22" t="str">
        <f>"Avrop nr: "&amp;B15</f>
        <v xml:space="preserve">Avrop nr: </v>
      </c>
      <c r="W2" s="22" t="str">
        <f>"Avrop nr: "&amp;B15</f>
        <v xml:space="preserve">Avrop nr: </v>
      </c>
    </row>
    <row r="3" spans="1:35" ht="26.25" customHeight="1" x14ac:dyDescent="0.2">
      <c r="B3" s="338" t="s">
        <v>56</v>
      </c>
      <c r="C3" s="338"/>
      <c r="D3" s="339"/>
      <c r="E3" s="339"/>
      <c r="P3" s="338" t="s">
        <v>57</v>
      </c>
      <c r="Q3" s="340"/>
      <c r="R3" s="339"/>
      <c r="T3" s="341" t="str">
        <f>IF(LarmStatus,"Minst ett av de obligatoriska kraven är inte ifyllda. Fel hittat på rad: "&amp;MATCH(TRUE,$AH:$AH,0),"")</f>
        <v>Minst ett av de obligatoriska kraven är inte ifyllda. Fel hittat på rad: 9</v>
      </c>
      <c r="U3" s="341"/>
      <c r="V3" s="341"/>
      <c r="W3" s="341"/>
      <c r="X3" s="26"/>
      <c r="Y3" s="26"/>
      <c r="Z3" s="26"/>
      <c r="AD3" s="121"/>
    </row>
    <row r="4" spans="1:35" ht="32.25" customHeight="1" x14ac:dyDescent="0.35">
      <c r="B4" s="342" t="s">
        <v>97</v>
      </c>
      <c r="C4" s="343"/>
      <c r="D4" s="343"/>
      <c r="E4" s="343"/>
      <c r="F4" s="343"/>
      <c r="G4" s="343"/>
      <c r="H4" s="343"/>
      <c r="I4" s="343"/>
      <c r="J4" s="355" t="s">
        <v>192</v>
      </c>
      <c r="K4" s="356"/>
      <c r="L4" s="356"/>
      <c r="M4" s="356"/>
      <c r="N4" s="356"/>
      <c r="O4" s="357"/>
      <c r="P4" s="346" t="s">
        <v>219</v>
      </c>
      <c r="Q4" s="346"/>
      <c r="R4" s="346"/>
      <c r="S4" s="346"/>
      <c r="T4" s="346"/>
      <c r="U4" s="346"/>
      <c r="V4" s="346"/>
      <c r="W4" s="347"/>
      <c r="Z4" s="27"/>
    </row>
    <row r="5" spans="1:35" ht="86.25" customHeight="1" x14ac:dyDescent="0.2">
      <c r="B5" s="344"/>
      <c r="C5" s="345"/>
      <c r="D5" s="345"/>
      <c r="E5" s="345"/>
      <c r="F5" s="345"/>
      <c r="G5" s="345"/>
      <c r="H5" s="345"/>
      <c r="I5" s="345"/>
      <c r="J5" s="358" t="str">
        <f>Ramavtalsområde</f>
        <v>Cirkulära möbelavtal - Delområde Cirkulära tjänster</v>
      </c>
      <c r="K5" s="359"/>
      <c r="L5" s="359"/>
      <c r="M5" s="359"/>
      <c r="N5" s="359"/>
      <c r="O5" s="360"/>
      <c r="P5" s="348"/>
      <c r="Q5" s="348"/>
      <c r="R5" s="348"/>
      <c r="S5" s="348"/>
      <c r="T5" s="348"/>
      <c r="U5" s="348"/>
      <c r="V5" s="348"/>
      <c r="W5" s="349"/>
      <c r="AC5" s="121"/>
      <c r="AD5" s="121"/>
      <c r="AE5" s="121"/>
      <c r="AF5" s="121"/>
    </row>
    <row r="6" spans="1:35" ht="26.25" customHeight="1" x14ac:dyDescent="0.2">
      <c r="B6" s="350" t="s">
        <v>127</v>
      </c>
      <c r="C6" s="350"/>
      <c r="D6" s="350"/>
      <c r="E6" s="350"/>
      <c r="F6" s="350"/>
      <c r="G6" s="350"/>
      <c r="H6" s="350"/>
      <c r="I6" s="350"/>
      <c r="J6" s="352" t="s">
        <v>676</v>
      </c>
      <c r="K6" s="353"/>
      <c r="L6" s="353"/>
      <c r="M6" s="353"/>
      <c r="N6" s="353"/>
      <c r="O6" s="354"/>
      <c r="P6" s="26"/>
      <c r="Q6" s="2"/>
      <c r="R6" s="2"/>
      <c r="S6" s="2"/>
      <c r="T6" s="2"/>
      <c r="U6" s="2"/>
      <c r="V6" s="2"/>
      <c r="W6" s="2"/>
      <c r="AC6" s="121"/>
      <c r="AD6" s="121"/>
      <c r="AE6" s="121"/>
      <c r="AF6" s="121"/>
    </row>
    <row r="7" spans="1:35" ht="18" customHeight="1" x14ac:dyDescent="0.2">
      <c r="B7" s="351" t="s">
        <v>55</v>
      </c>
      <c r="C7" s="351"/>
      <c r="D7" s="351"/>
      <c r="E7" s="351"/>
      <c r="F7" s="351"/>
      <c r="G7" s="351"/>
      <c r="H7" s="351"/>
      <c r="I7" s="351"/>
      <c r="J7" s="352"/>
      <c r="K7" s="353"/>
      <c r="L7" s="353"/>
      <c r="M7" s="353"/>
      <c r="N7" s="353"/>
      <c r="O7" s="354"/>
      <c r="P7" s="28" t="s">
        <v>29</v>
      </c>
      <c r="Q7" s="2"/>
      <c r="R7" s="2"/>
      <c r="S7" s="2"/>
      <c r="T7" s="2"/>
      <c r="U7" s="2"/>
      <c r="V7" s="2"/>
      <c r="W7" s="2"/>
      <c r="AC7" s="121"/>
      <c r="AD7" s="121"/>
      <c r="AE7" s="121"/>
      <c r="AF7" s="121"/>
    </row>
    <row r="8" spans="1:35" ht="27.75" customHeight="1" x14ac:dyDescent="0.2">
      <c r="B8" s="322" t="s">
        <v>6</v>
      </c>
      <c r="C8" s="260"/>
      <c r="D8" s="260"/>
      <c r="E8" s="260"/>
      <c r="F8" s="260"/>
      <c r="G8" s="260"/>
      <c r="H8" s="322" t="s">
        <v>31</v>
      </c>
      <c r="I8" s="323"/>
      <c r="J8" s="361" t="str">
        <f>Ramavtalsnummer</f>
        <v>23.3-9542-2024</v>
      </c>
      <c r="K8" s="362"/>
      <c r="L8" s="362"/>
      <c r="M8" s="362"/>
      <c r="N8" s="362"/>
      <c r="O8" s="363"/>
      <c r="P8" s="304" t="s">
        <v>30</v>
      </c>
      <c r="Q8" s="304"/>
      <c r="R8" s="304"/>
      <c r="S8" s="304"/>
      <c r="T8" s="304"/>
      <c r="U8" s="304"/>
      <c r="V8" s="304" t="s">
        <v>31</v>
      </c>
      <c r="W8" s="304"/>
      <c r="AC8" s="121"/>
      <c r="AD8" s="121"/>
      <c r="AE8" s="121"/>
      <c r="AF8" s="121"/>
    </row>
    <row r="9" spans="1:35" ht="19.5" customHeight="1" x14ac:dyDescent="0.2">
      <c r="B9" s="324"/>
      <c r="C9" s="325"/>
      <c r="D9" s="325"/>
      <c r="E9" s="325"/>
      <c r="F9" s="325"/>
      <c r="G9" s="325"/>
      <c r="H9" s="324"/>
      <c r="I9" s="326"/>
      <c r="J9" s="274" t="s">
        <v>206</v>
      </c>
      <c r="K9" s="275"/>
      <c r="L9" s="275"/>
      <c r="M9" s="275"/>
      <c r="N9" s="275"/>
      <c r="O9" s="276"/>
      <c r="P9" s="328"/>
      <c r="Q9" s="328"/>
      <c r="R9" s="328"/>
      <c r="S9" s="328"/>
      <c r="T9" s="328"/>
      <c r="U9" s="328"/>
      <c r="V9" s="309"/>
      <c r="W9" s="311"/>
      <c r="AA9" s="118" t="b">
        <f>IF(P9="",TRUE,FALSE)</f>
        <v>1</v>
      </c>
      <c r="AB9" s="119" t="b">
        <f>IF(V9="",TRUE,FALSE)</f>
        <v>1</v>
      </c>
      <c r="AC9" s="121"/>
      <c r="AD9" s="121"/>
      <c r="AE9" s="121"/>
      <c r="AF9" s="121"/>
      <c r="AH9" s="120" t="b">
        <f>OR(AA9:AG9)</f>
        <v>1</v>
      </c>
    </row>
    <row r="10" spans="1:35" s="29" customFormat="1" ht="27.75" customHeight="1" x14ac:dyDescent="0.2">
      <c r="A10" s="88"/>
      <c r="B10" s="289" t="s">
        <v>7</v>
      </c>
      <c r="C10" s="289"/>
      <c r="D10" s="289"/>
      <c r="E10" s="289" t="s">
        <v>5</v>
      </c>
      <c r="F10" s="289"/>
      <c r="G10" s="289"/>
      <c r="H10" s="289" t="s">
        <v>54</v>
      </c>
      <c r="I10" s="289"/>
      <c r="J10" s="277" t="str">
        <f>"Version "&amp;CurrentVersion</f>
        <v>Version 1.0</v>
      </c>
      <c r="K10" s="278"/>
      <c r="L10" s="278"/>
      <c r="M10" s="278"/>
      <c r="N10" s="278"/>
      <c r="O10" s="279"/>
      <c r="P10" s="304" t="s">
        <v>1</v>
      </c>
      <c r="Q10" s="304"/>
      <c r="R10" s="304"/>
      <c r="S10" s="304"/>
      <c r="T10" s="304" t="s">
        <v>3</v>
      </c>
      <c r="U10" s="304"/>
      <c r="V10" s="304"/>
      <c r="W10" s="304"/>
      <c r="AA10" s="122"/>
      <c r="AB10" s="119"/>
      <c r="AC10" s="121"/>
      <c r="AD10" s="121"/>
      <c r="AE10" s="121"/>
      <c r="AF10" s="121"/>
      <c r="AG10" s="121"/>
      <c r="AH10" s="120"/>
      <c r="AI10" s="120"/>
    </row>
    <row r="11" spans="1:35" ht="19.5" customHeight="1" x14ac:dyDescent="0.2">
      <c r="B11" s="288"/>
      <c r="C11" s="288"/>
      <c r="D11" s="288"/>
      <c r="E11" s="288"/>
      <c r="F11" s="288"/>
      <c r="G11" s="288"/>
      <c r="H11" s="288"/>
      <c r="I11" s="288"/>
      <c r="P11" s="337"/>
      <c r="Q11" s="337"/>
      <c r="R11" s="337"/>
      <c r="S11" s="337"/>
      <c r="T11" s="337"/>
      <c r="U11" s="337"/>
      <c r="V11" s="337"/>
      <c r="W11" s="337"/>
      <c r="AA11" s="118" t="b">
        <f>IF(P11="",TRUE,FALSE)</f>
        <v>1</v>
      </c>
      <c r="AB11" s="119" t="b">
        <f>IF(T11="",TRUE,FALSE)</f>
        <v>1</v>
      </c>
      <c r="AC11" s="121"/>
      <c r="AD11" s="121"/>
      <c r="AE11" s="121"/>
      <c r="AF11" s="121"/>
      <c r="AH11" s="120" t="b">
        <f>OR(AA11:AG11)</f>
        <v>1</v>
      </c>
    </row>
    <row r="12" spans="1:35" ht="27.75" customHeight="1" x14ac:dyDescent="0.2">
      <c r="B12" s="289" t="s">
        <v>53</v>
      </c>
      <c r="C12" s="289"/>
      <c r="D12" s="289"/>
      <c r="E12" s="289" t="s">
        <v>1</v>
      </c>
      <c r="F12" s="289"/>
      <c r="G12" s="289"/>
      <c r="H12" s="289" t="s">
        <v>2</v>
      </c>
      <c r="I12" s="289"/>
      <c r="P12" s="304" t="s">
        <v>7</v>
      </c>
      <c r="Q12" s="304"/>
      <c r="R12" s="304"/>
      <c r="S12" s="261"/>
      <c r="T12" s="304" t="s">
        <v>5</v>
      </c>
      <c r="U12" s="304"/>
      <c r="V12" s="304" t="s">
        <v>54</v>
      </c>
      <c r="W12" s="304"/>
      <c r="AC12" s="121"/>
      <c r="AD12" s="121"/>
      <c r="AE12" s="121"/>
      <c r="AF12" s="121"/>
    </row>
    <row r="13" spans="1:35" ht="19.5" customHeight="1" x14ac:dyDescent="0.2">
      <c r="B13" s="288"/>
      <c r="C13" s="288"/>
      <c r="D13" s="288"/>
      <c r="E13" s="288"/>
      <c r="F13" s="288"/>
      <c r="G13" s="288"/>
      <c r="H13" s="288"/>
      <c r="I13" s="288"/>
      <c r="P13" s="337"/>
      <c r="Q13" s="337"/>
      <c r="R13" s="337"/>
      <c r="S13" s="309"/>
      <c r="T13" s="337"/>
      <c r="U13" s="337"/>
      <c r="V13" s="337"/>
      <c r="W13" s="337"/>
      <c r="AA13" s="118" t="b">
        <f>IF(P13="",TRUE,FALSE)</f>
        <v>1</v>
      </c>
      <c r="AB13" s="119" t="b">
        <f>IF(T13="",TRUE,FALSE)</f>
        <v>1</v>
      </c>
      <c r="AC13" s="119" t="b">
        <f>IF(V13="",TRUE,FALSE)</f>
        <v>1</v>
      </c>
      <c r="AD13" s="121"/>
      <c r="AE13" s="121"/>
      <c r="AF13" s="121"/>
      <c r="AH13" s="120" t="b">
        <f>OR(AA13:AG13)</f>
        <v>1</v>
      </c>
    </row>
    <row r="14" spans="1:35" ht="27.75" customHeight="1" x14ac:dyDescent="0.2">
      <c r="B14" s="289" t="s">
        <v>106</v>
      </c>
      <c r="C14" s="289"/>
      <c r="D14" s="289"/>
      <c r="E14" s="322" t="s">
        <v>3</v>
      </c>
      <c r="F14" s="260"/>
      <c r="G14" s="260"/>
      <c r="H14" s="260"/>
      <c r="I14" s="323"/>
      <c r="P14" s="261" t="s">
        <v>2</v>
      </c>
      <c r="Q14" s="262"/>
      <c r="R14" s="262"/>
      <c r="S14" s="262"/>
      <c r="T14" s="261" t="s">
        <v>32</v>
      </c>
      <c r="U14" s="262"/>
      <c r="V14" s="262"/>
      <c r="W14" s="263"/>
      <c r="AC14" s="121"/>
      <c r="AD14" s="121"/>
      <c r="AE14" s="121"/>
      <c r="AF14" s="121"/>
    </row>
    <row r="15" spans="1:35" ht="19.5" customHeight="1" x14ac:dyDescent="0.2">
      <c r="B15" s="288"/>
      <c r="C15" s="288"/>
      <c r="D15" s="288"/>
      <c r="E15" s="324" t="s">
        <v>0</v>
      </c>
      <c r="F15" s="325"/>
      <c r="G15" s="325"/>
      <c r="H15" s="325"/>
      <c r="I15" s="326"/>
      <c r="P15" s="309"/>
      <c r="Q15" s="310"/>
      <c r="R15" s="310"/>
      <c r="S15" s="310"/>
      <c r="T15" s="309"/>
      <c r="U15" s="310"/>
      <c r="V15" s="310"/>
      <c r="W15" s="311"/>
      <c r="AA15" s="118" t="b">
        <f>IF(P15="",TRUE,FALSE)</f>
        <v>1</v>
      </c>
      <c r="AB15" s="119" t="b">
        <f>IF(T15="",TRUE,FALSE)</f>
        <v>1</v>
      </c>
      <c r="AC15" s="121"/>
      <c r="AD15" s="121"/>
      <c r="AE15" s="121"/>
      <c r="AF15" s="121"/>
      <c r="AH15" s="120" t="b">
        <f>OR(AA15:AG15)</f>
        <v>1</v>
      </c>
    </row>
    <row r="16" spans="1:35" ht="27.75" customHeight="1" x14ac:dyDescent="0.2">
      <c r="B16" s="260"/>
      <c r="C16" s="260"/>
      <c r="D16" s="260"/>
      <c r="E16" s="260"/>
      <c r="F16" s="260"/>
      <c r="G16" s="260"/>
      <c r="H16" s="260"/>
      <c r="I16" s="260"/>
      <c r="J16" s="41"/>
      <c r="P16" s="261" t="s">
        <v>33</v>
      </c>
      <c r="Q16" s="262"/>
      <c r="R16" s="263"/>
      <c r="S16" s="261" t="s">
        <v>203</v>
      </c>
      <c r="T16" s="262"/>
      <c r="U16" s="262"/>
      <c r="V16" s="262"/>
      <c r="W16" s="263"/>
      <c r="AC16" s="121"/>
      <c r="AD16" s="121"/>
      <c r="AE16" s="121"/>
      <c r="AF16" s="121"/>
    </row>
    <row r="17" spans="2:34" ht="19.5" customHeight="1" x14ac:dyDescent="0.2">
      <c r="B17" s="303"/>
      <c r="C17" s="303"/>
      <c r="D17" s="303"/>
      <c r="E17" s="303" t="s">
        <v>0</v>
      </c>
      <c r="F17" s="303"/>
      <c r="G17" s="303"/>
      <c r="H17" s="303"/>
      <c r="I17" s="303"/>
      <c r="P17" s="334"/>
      <c r="Q17" s="335"/>
      <c r="R17" s="336"/>
      <c r="S17" s="331"/>
      <c r="T17" s="332"/>
      <c r="U17" s="332"/>
      <c r="V17" s="332"/>
      <c r="W17" s="333"/>
      <c r="AA17" s="118" t="b">
        <f>IF(OR(P17="Ja",P17="Nej"),FALSE,TRUE)</f>
        <v>1</v>
      </c>
      <c r="AB17" s="121" t="b">
        <f>AND(P17="Nej",S17="")</f>
        <v>0</v>
      </c>
      <c r="AC17" s="121"/>
      <c r="AD17" s="121"/>
      <c r="AE17" s="121"/>
      <c r="AF17" s="121"/>
      <c r="AH17" s="120" t="b">
        <f>OR(AA17:AG17)</f>
        <v>1</v>
      </c>
    </row>
    <row r="18" spans="2:34" ht="19.5" customHeight="1" x14ac:dyDescent="0.2">
      <c r="B18" s="139"/>
      <c r="C18" s="139"/>
      <c r="D18" s="139"/>
      <c r="E18" s="139"/>
      <c r="F18" s="139"/>
      <c r="G18" s="139"/>
      <c r="H18" s="139"/>
      <c r="I18" s="139"/>
      <c r="P18" s="140"/>
      <c r="Q18" s="140"/>
      <c r="R18" s="140"/>
      <c r="S18" s="141"/>
      <c r="T18" s="141"/>
      <c r="U18" s="141"/>
      <c r="V18" s="141"/>
      <c r="W18" s="141"/>
      <c r="AC18" s="121"/>
      <c r="AD18" s="121"/>
      <c r="AE18" s="121"/>
      <c r="AF18" s="121"/>
    </row>
    <row r="19" spans="2:34" ht="17.25" customHeight="1" x14ac:dyDescent="0.2">
      <c r="B19" s="26" t="s">
        <v>188</v>
      </c>
      <c r="P19" s="26" t="s">
        <v>189</v>
      </c>
      <c r="AC19" s="121"/>
      <c r="AD19" s="121"/>
      <c r="AE19" s="121"/>
      <c r="AF19" s="121"/>
    </row>
    <row r="20" spans="2:34" ht="12.75" customHeight="1" x14ac:dyDescent="0.2">
      <c r="B20" s="292" t="s">
        <v>217</v>
      </c>
      <c r="C20" s="293"/>
      <c r="D20" s="293"/>
      <c r="E20" s="293"/>
      <c r="F20" s="293"/>
      <c r="G20" s="293"/>
      <c r="H20" s="293"/>
      <c r="I20" s="294"/>
      <c r="P20" s="292" t="s">
        <v>218</v>
      </c>
      <c r="Q20" s="293"/>
      <c r="R20" s="293"/>
      <c r="S20" s="293"/>
      <c r="T20" s="293"/>
      <c r="U20" s="293"/>
      <c r="V20" s="293"/>
      <c r="W20" s="294"/>
      <c r="AC20" s="121"/>
      <c r="AD20" s="121"/>
      <c r="AE20" s="121"/>
      <c r="AF20" s="121"/>
    </row>
    <row r="21" spans="2:34" ht="12.75" customHeight="1" x14ac:dyDescent="0.2">
      <c r="B21" s="295"/>
      <c r="C21" s="269"/>
      <c r="D21" s="269"/>
      <c r="E21" s="269"/>
      <c r="F21" s="269"/>
      <c r="G21" s="269"/>
      <c r="H21" s="269"/>
      <c r="I21" s="296"/>
      <c r="P21" s="295"/>
      <c r="Q21" s="269"/>
      <c r="R21" s="269"/>
      <c r="S21" s="269"/>
      <c r="T21" s="269"/>
      <c r="U21" s="269"/>
      <c r="V21" s="269"/>
      <c r="W21" s="296"/>
      <c r="AC21" s="121"/>
      <c r="AD21" s="121"/>
      <c r="AE21" s="121"/>
      <c r="AF21" s="121"/>
    </row>
    <row r="22" spans="2:34" ht="12.75" customHeight="1" x14ac:dyDescent="0.2">
      <c r="B22" s="295"/>
      <c r="C22" s="269"/>
      <c r="D22" s="269"/>
      <c r="E22" s="269"/>
      <c r="F22" s="269"/>
      <c r="G22" s="269"/>
      <c r="H22" s="269"/>
      <c r="I22" s="296"/>
      <c r="P22" s="295"/>
      <c r="Q22" s="269"/>
      <c r="R22" s="269"/>
      <c r="S22" s="269"/>
      <c r="T22" s="269"/>
      <c r="U22" s="269"/>
      <c r="V22" s="269"/>
      <c r="W22" s="296"/>
      <c r="AC22" s="121"/>
      <c r="AD22" s="121"/>
      <c r="AE22" s="121"/>
      <c r="AF22" s="121"/>
    </row>
    <row r="23" spans="2:34" ht="12.75" customHeight="1" x14ac:dyDescent="0.2">
      <c r="B23" s="295"/>
      <c r="C23" s="269"/>
      <c r="D23" s="269"/>
      <c r="E23" s="269"/>
      <c r="F23" s="269"/>
      <c r="G23" s="269"/>
      <c r="H23" s="269"/>
      <c r="I23" s="296"/>
      <c r="P23" s="295"/>
      <c r="Q23" s="269"/>
      <c r="R23" s="269"/>
      <c r="S23" s="269"/>
      <c r="T23" s="269"/>
      <c r="U23" s="269"/>
      <c r="V23" s="269"/>
      <c r="W23" s="296"/>
      <c r="AC23" s="121"/>
      <c r="AD23" s="121"/>
      <c r="AE23" s="121"/>
      <c r="AF23" s="121"/>
    </row>
    <row r="24" spans="2:34" ht="54.4" customHeight="1" x14ac:dyDescent="0.2">
      <c r="B24" s="295"/>
      <c r="C24" s="269"/>
      <c r="D24" s="269"/>
      <c r="E24" s="269"/>
      <c r="F24" s="269"/>
      <c r="G24" s="269"/>
      <c r="H24" s="269"/>
      <c r="I24" s="296"/>
      <c r="P24" s="297"/>
      <c r="Q24" s="298"/>
      <c r="R24" s="298"/>
      <c r="S24" s="298"/>
      <c r="T24" s="298"/>
      <c r="U24" s="298"/>
      <c r="V24" s="298"/>
      <c r="W24" s="299"/>
      <c r="AC24" s="121"/>
      <c r="AD24" s="121"/>
      <c r="AE24" s="121"/>
      <c r="AF24" s="121"/>
    </row>
    <row r="25" spans="2:34" ht="43.15" customHeight="1" x14ac:dyDescent="0.2">
      <c r="B25" s="297"/>
      <c r="C25" s="298"/>
      <c r="D25" s="298"/>
      <c r="E25" s="298"/>
      <c r="F25" s="298"/>
      <c r="G25" s="298"/>
      <c r="H25" s="298"/>
      <c r="I25" s="299"/>
      <c r="AC25" s="121"/>
      <c r="AD25" s="121"/>
      <c r="AE25" s="121"/>
      <c r="AF25" s="121"/>
    </row>
    <row r="26" spans="2:34" ht="17.25" customHeight="1" x14ac:dyDescent="0.2">
      <c r="B26" s="53"/>
      <c r="C26" s="38"/>
      <c r="D26" s="38"/>
      <c r="E26" s="38"/>
      <c r="F26" s="38"/>
      <c r="G26" s="38"/>
      <c r="H26" s="38"/>
      <c r="P26" s="26" t="s">
        <v>204</v>
      </c>
    </row>
    <row r="27" spans="2:34" ht="55.5" customHeight="1" x14ac:dyDescent="0.2">
      <c r="B27" s="44" t="s">
        <v>185</v>
      </c>
      <c r="P27" s="312" t="s">
        <v>205</v>
      </c>
      <c r="Q27" s="313"/>
      <c r="R27" s="313"/>
      <c r="S27" s="313"/>
      <c r="T27" s="313"/>
      <c r="U27" s="313"/>
      <c r="V27" s="313"/>
      <c r="W27" s="314"/>
      <c r="AC27" s="121"/>
      <c r="AD27" s="121"/>
      <c r="AE27" s="121"/>
      <c r="AF27" s="121"/>
    </row>
    <row r="28" spans="2:34" ht="115.5" customHeight="1" x14ac:dyDescent="0.2">
      <c r="B28" s="301"/>
      <c r="C28" s="302"/>
      <c r="D28" s="302"/>
      <c r="E28" s="302"/>
      <c r="F28" s="302"/>
      <c r="G28" s="302"/>
      <c r="H28" s="302"/>
      <c r="I28" s="302"/>
      <c r="P28" s="306"/>
      <c r="Q28" s="307"/>
      <c r="R28" s="307"/>
      <c r="S28" s="307"/>
      <c r="T28" s="307"/>
      <c r="U28" s="307"/>
      <c r="V28" s="307"/>
      <c r="W28" s="308"/>
      <c r="AC28" s="121"/>
      <c r="AD28" s="121"/>
      <c r="AE28" s="121"/>
      <c r="AF28" s="121"/>
    </row>
    <row r="29" spans="2:34" ht="17.25" customHeight="1" x14ac:dyDescent="0.2">
      <c r="B29" s="53"/>
      <c r="C29" s="38"/>
      <c r="D29" s="38"/>
      <c r="E29" s="38"/>
      <c r="F29" s="38"/>
      <c r="G29" s="38"/>
      <c r="H29" s="38"/>
    </row>
    <row r="30" spans="2:34" ht="27.75" customHeight="1" x14ac:dyDescent="0.2">
      <c r="B30" s="300" t="s">
        <v>195</v>
      </c>
      <c r="C30" s="300"/>
      <c r="D30" s="300" t="s">
        <v>196</v>
      </c>
      <c r="E30" s="300"/>
      <c r="G30" s="243" t="s">
        <v>92</v>
      </c>
      <c r="H30" s="243"/>
      <c r="I30" s="243"/>
    </row>
    <row r="31" spans="2:34" ht="19.5" customHeight="1" x14ac:dyDescent="0.2">
      <c r="B31" s="290"/>
      <c r="C31" s="291"/>
      <c r="D31" s="327"/>
      <c r="E31" s="327"/>
      <c r="G31" s="301"/>
      <c r="H31" s="301"/>
      <c r="I31" s="301"/>
    </row>
    <row r="32" spans="2:34" ht="12.75" customHeight="1" x14ac:dyDescent="0.2"/>
    <row r="33" spans="2:43" ht="27.75" customHeight="1" x14ac:dyDescent="0.2">
      <c r="B33" s="300" t="s">
        <v>48</v>
      </c>
      <c r="C33" s="300"/>
      <c r="D33" s="300" t="s">
        <v>49</v>
      </c>
      <c r="E33" s="300"/>
      <c r="G33" s="316" t="s">
        <v>212</v>
      </c>
      <c r="H33" s="317"/>
      <c r="I33" s="320"/>
    </row>
    <row r="34" spans="2:43" ht="19.5" customHeight="1" x14ac:dyDescent="0.2">
      <c r="B34" s="290"/>
      <c r="C34" s="291"/>
      <c r="D34" s="315"/>
      <c r="E34" s="315"/>
      <c r="G34" s="318"/>
      <c r="H34" s="319"/>
      <c r="I34" s="321"/>
      <c r="P34" s="54"/>
      <c r="Q34" s="54"/>
      <c r="R34" s="54"/>
    </row>
    <row r="35" spans="2:43" ht="12.75" customHeight="1" x14ac:dyDescent="0.2">
      <c r="F35" s="41"/>
    </row>
    <row r="36" spans="2:43" ht="27.75" customHeight="1" x14ac:dyDescent="0.2">
      <c r="B36" s="300" t="s">
        <v>197</v>
      </c>
      <c r="C36" s="300"/>
      <c r="D36" s="300" t="s">
        <v>198</v>
      </c>
      <c r="E36" s="300"/>
      <c r="G36" s="300" t="s">
        <v>672</v>
      </c>
      <c r="H36" s="300"/>
    </row>
    <row r="37" spans="2:43" ht="19.5" customHeight="1" x14ac:dyDescent="0.2">
      <c r="B37" s="290"/>
      <c r="C37" s="291"/>
      <c r="D37" s="290"/>
      <c r="E37" s="291"/>
      <c r="G37" s="290"/>
      <c r="H37" s="291"/>
      <c r="P37" s="54"/>
      <c r="Q37" s="54"/>
      <c r="R37" s="54"/>
    </row>
    <row r="38" spans="2:43" ht="12.75" customHeight="1" x14ac:dyDescent="0.2"/>
    <row r="39" spans="2:43" ht="26.25" hidden="1" customHeight="1" x14ac:dyDescent="0.2">
      <c r="B39" s="248" t="s">
        <v>791</v>
      </c>
      <c r="C39" s="305"/>
      <c r="D39" s="305"/>
      <c r="E39" s="305"/>
      <c r="F39" s="305"/>
      <c r="G39" s="305"/>
      <c r="H39" s="305"/>
      <c r="I39" s="305"/>
      <c r="J39" s="305"/>
      <c r="K39" s="305"/>
      <c r="L39" s="143"/>
      <c r="M39" s="144"/>
      <c r="N39" s="144"/>
    </row>
    <row r="40" spans="2:43" ht="26.25" hidden="1" customHeight="1" x14ac:dyDescent="0.2">
      <c r="B40" s="284">
        <v>1</v>
      </c>
      <c r="C40" s="285"/>
      <c r="D40" s="285"/>
      <c r="E40" s="285"/>
      <c r="F40" s="285"/>
      <c r="G40" s="285"/>
      <c r="H40" s="285"/>
      <c r="I40" s="285"/>
      <c r="J40" s="285"/>
      <c r="K40" s="285"/>
      <c r="L40" s="145"/>
      <c r="M40" s="146"/>
      <c r="N40" s="146"/>
    </row>
    <row r="41" spans="2:43" ht="12.75" customHeight="1" x14ac:dyDescent="0.2">
      <c r="B41" s="35"/>
      <c r="C41" s="35"/>
      <c r="D41" s="35"/>
      <c r="E41" s="35"/>
      <c r="F41" s="35"/>
      <c r="G41" s="35"/>
      <c r="H41" s="35"/>
      <c r="I41" s="35"/>
      <c r="J41" s="35"/>
      <c r="K41" s="66"/>
    </row>
    <row r="42" spans="2:43" ht="27.75" hidden="1" customHeight="1" x14ac:dyDescent="0.2">
      <c r="B42" s="286" t="s">
        <v>184</v>
      </c>
      <c r="C42" s="287"/>
      <c r="D42" s="287"/>
      <c r="E42" s="287"/>
      <c r="F42" s="287"/>
      <c r="G42" s="287"/>
      <c r="H42" s="287"/>
      <c r="I42" s="287"/>
      <c r="J42" s="287"/>
      <c r="K42" s="287"/>
      <c r="L42" s="143"/>
      <c r="M42" s="144"/>
      <c r="N42" s="144"/>
    </row>
    <row r="43" spans="2:43" ht="25.5" hidden="1" customHeight="1" x14ac:dyDescent="0.2">
      <c r="B43" s="329" t="s">
        <v>684</v>
      </c>
      <c r="C43" s="330"/>
      <c r="D43" s="330"/>
      <c r="E43" s="330"/>
      <c r="F43" s="330"/>
      <c r="G43" s="330"/>
      <c r="H43" s="330"/>
      <c r="I43" s="330"/>
      <c r="J43" s="330"/>
      <c r="K43" s="330"/>
      <c r="L43" s="145"/>
      <c r="M43" s="146"/>
      <c r="N43" s="146"/>
      <c r="P43" s="101"/>
      <c r="Q43" s="101"/>
      <c r="R43" s="101"/>
      <c r="V43" s="41"/>
    </row>
    <row r="44" spans="2:43" ht="12.75" customHeight="1" x14ac:dyDescent="0.2">
      <c r="B44" s="103"/>
      <c r="C44" s="103"/>
      <c r="D44" s="104"/>
      <c r="E44" s="104"/>
      <c r="F44" s="104"/>
      <c r="L44" s="29"/>
      <c r="M44" s="29"/>
      <c r="N44" s="29"/>
    </row>
    <row r="45" spans="2:43" ht="18" x14ac:dyDescent="0.2">
      <c r="B45" s="283" t="s">
        <v>792</v>
      </c>
      <c r="C45" s="283"/>
      <c r="D45" s="283"/>
      <c r="E45" s="283"/>
      <c r="F45" s="283"/>
      <c r="I45" s="41"/>
      <c r="L45" s="29"/>
      <c r="M45" s="29"/>
      <c r="N45" s="29"/>
      <c r="P45" s="282" t="s">
        <v>50</v>
      </c>
      <c r="Q45" s="282"/>
      <c r="X45" s="105"/>
      <c r="Y45" s="30"/>
      <c r="Z45" s="30"/>
    </row>
    <row r="46" spans="2:43" ht="14.25" customHeight="1" x14ac:dyDescent="0.2">
      <c r="B46" s="230"/>
      <c r="C46" s="230"/>
      <c r="D46" s="230"/>
      <c r="E46" s="230"/>
      <c r="F46" s="230"/>
      <c r="G46" s="51"/>
      <c r="I46" s="106" t="s">
        <v>135</v>
      </c>
      <c r="P46" s="230"/>
      <c r="Q46" s="230"/>
      <c r="R46" s="230"/>
      <c r="S46" s="230"/>
      <c r="T46" s="230"/>
    </row>
    <row r="47" spans="2:43" ht="87.75" customHeight="1" x14ac:dyDescent="0.2">
      <c r="B47" s="207" t="s">
        <v>682</v>
      </c>
      <c r="C47" s="391" t="s">
        <v>793</v>
      </c>
      <c r="D47" s="391"/>
      <c r="E47" s="391"/>
      <c r="F47" s="392" t="s">
        <v>683</v>
      </c>
      <c r="G47" s="313"/>
      <c r="H47" s="313"/>
      <c r="I47" s="313"/>
      <c r="J47" s="313"/>
      <c r="K47" s="313"/>
      <c r="L47" s="394" t="s">
        <v>133</v>
      </c>
      <c r="M47" s="394"/>
      <c r="N47" s="394"/>
      <c r="P47" s="286" t="s">
        <v>800</v>
      </c>
      <c r="Q47" s="287"/>
      <c r="R47" s="287"/>
      <c r="S47" s="287"/>
      <c r="T47" s="287"/>
      <c r="U47" s="287"/>
      <c r="V47" s="287"/>
      <c r="W47" s="393"/>
      <c r="X47" s="286" t="s">
        <v>95</v>
      </c>
      <c r="Y47" s="390"/>
    </row>
    <row r="48" spans="2:43" ht="43.5" customHeight="1" x14ac:dyDescent="0.2">
      <c r="B48" s="108" t="s">
        <v>82</v>
      </c>
      <c r="C48" s="228" t="s">
        <v>685</v>
      </c>
      <c r="D48" s="270"/>
      <c r="E48" s="271"/>
      <c r="F48" s="228"/>
      <c r="G48" s="229"/>
      <c r="H48" s="229"/>
      <c r="I48" s="229"/>
      <c r="J48" s="229"/>
      <c r="K48" s="229"/>
      <c r="L48" s="272"/>
      <c r="M48" s="272"/>
      <c r="N48" s="272"/>
      <c r="P48" s="365"/>
      <c r="Q48" s="366"/>
      <c r="R48" s="366"/>
      <c r="S48" s="366"/>
      <c r="T48" s="366"/>
      <c r="U48" s="366"/>
      <c r="V48" s="366"/>
      <c r="W48" s="367"/>
      <c r="X48" s="258"/>
      <c r="Y48" s="259"/>
      <c r="Z48" s="117"/>
      <c r="AB48" s="119" t="b">
        <f>AND(AND(LEFT(C48,4)&lt;&gt;"Välj",C48&lt;&gt;""),P48="")</f>
        <v>0</v>
      </c>
      <c r="AC48" s="119" t="b">
        <f>AND(AND(LEFT(C48,4)&lt;&gt;"Välj",C48&lt;&gt;""),X48="")</f>
        <v>0</v>
      </c>
      <c r="AH48" s="120" t="b">
        <f t="shared" ref="AH48:AH50" si="0">OR(AA48:AG48)</f>
        <v>0</v>
      </c>
      <c r="AJ48" s="109"/>
      <c r="AK48" s="109"/>
      <c r="AL48" s="109"/>
      <c r="AM48" s="109"/>
      <c r="AN48" s="109"/>
      <c r="AO48" s="109"/>
      <c r="AP48" s="109"/>
      <c r="AQ48" s="109"/>
    </row>
    <row r="49" spans="2:34" ht="42.75" customHeight="1" x14ac:dyDescent="0.2">
      <c r="B49" s="108" t="s">
        <v>83</v>
      </c>
      <c r="C49" s="228" t="s">
        <v>685</v>
      </c>
      <c r="D49" s="270"/>
      <c r="E49" s="271"/>
      <c r="F49" s="228"/>
      <c r="G49" s="229"/>
      <c r="H49" s="229"/>
      <c r="I49" s="229"/>
      <c r="J49" s="229"/>
      <c r="K49" s="229"/>
      <c r="L49" s="272"/>
      <c r="M49" s="272"/>
      <c r="N49" s="272"/>
      <c r="P49" s="365"/>
      <c r="Q49" s="366"/>
      <c r="R49" s="366"/>
      <c r="S49" s="366"/>
      <c r="T49" s="366"/>
      <c r="U49" s="366"/>
      <c r="V49" s="366"/>
      <c r="W49" s="367"/>
      <c r="X49" s="258"/>
      <c r="Y49" s="259"/>
      <c r="AB49" s="119" t="b">
        <f t="shared" ref="AB49:AB67" si="1">AND(AND(LEFT(C49,4)&lt;&gt;"Välj",C49&lt;&gt;""),P49="")</f>
        <v>0</v>
      </c>
      <c r="AC49" s="119" t="b">
        <f t="shared" ref="AC49:AC67" si="2">AND(AND(LEFT(C49,4)&lt;&gt;"Välj",C49&lt;&gt;""),X49="")</f>
        <v>0</v>
      </c>
      <c r="AH49" s="120" t="b">
        <f t="shared" si="0"/>
        <v>0</v>
      </c>
    </row>
    <row r="50" spans="2:34" ht="42.75" customHeight="1" x14ac:dyDescent="0.2">
      <c r="B50" s="108" t="s">
        <v>84</v>
      </c>
      <c r="C50" s="228" t="s">
        <v>685</v>
      </c>
      <c r="D50" s="270"/>
      <c r="E50" s="271"/>
      <c r="F50" s="228"/>
      <c r="G50" s="229"/>
      <c r="H50" s="229"/>
      <c r="I50" s="229"/>
      <c r="J50" s="229"/>
      <c r="K50" s="229"/>
      <c r="L50" s="272"/>
      <c r="M50" s="272"/>
      <c r="N50" s="272"/>
      <c r="P50" s="365"/>
      <c r="Q50" s="366"/>
      <c r="R50" s="366"/>
      <c r="S50" s="366"/>
      <c r="T50" s="366"/>
      <c r="U50" s="366"/>
      <c r="V50" s="366"/>
      <c r="W50" s="367"/>
      <c r="X50" s="258"/>
      <c r="Y50" s="259"/>
      <c r="AB50" s="119" t="b">
        <f t="shared" si="1"/>
        <v>0</v>
      </c>
      <c r="AC50" s="119" t="b">
        <f t="shared" si="2"/>
        <v>0</v>
      </c>
      <c r="AH50" s="120" t="b">
        <f t="shared" si="0"/>
        <v>0</v>
      </c>
    </row>
    <row r="51" spans="2:34" ht="42.75" customHeight="1" x14ac:dyDescent="0.2">
      <c r="B51" s="108" t="s">
        <v>85</v>
      </c>
      <c r="C51" s="228" t="s">
        <v>685</v>
      </c>
      <c r="D51" s="270"/>
      <c r="E51" s="271"/>
      <c r="F51" s="228"/>
      <c r="G51" s="229"/>
      <c r="H51" s="229"/>
      <c r="I51" s="229"/>
      <c r="J51" s="229"/>
      <c r="K51" s="229"/>
      <c r="L51" s="272"/>
      <c r="M51" s="272"/>
      <c r="N51" s="272"/>
      <c r="P51" s="365"/>
      <c r="Q51" s="366"/>
      <c r="R51" s="366"/>
      <c r="S51" s="366"/>
      <c r="T51" s="366"/>
      <c r="U51" s="366"/>
      <c r="V51" s="366"/>
      <c r="W51" s="367"/>
      <c r="X51" s="258"/>
      <c r="Y51" s="259"/>
      <c r="AB51" s="119" t="b">
        <f t="shared" si="1"/>
        <v>0</v>
      </c>
      <c r="AC51" s="119" t="b">
        <f t="shared" si="2"/>
        <v>0</v>
      </c>
      <c r="AH51" s="120" t="b">
        <f t="shared" ref="AH51:AH67" si="3">OR(AA51:AG51)</f>
        <v>0</v>
      </c>
    </row>
    <row r="52" spans="2:34" ht="42.75" customHeight="1" x14ac:dyDescent="0.2">
      <c r="B52" s="108" t="s">
        <v>86</v>
      </c>
      <c r="C52" s="228" t="s">
        <v>685</v>
      </c>
      <c r="D52" s="270"/>
      <c r="E52" s="271"/>
      <c r="F52" s="228"/>
      <c r="G52" s="229"/>
      <c r="H52" s="229"/>
      <c r="I52" s="229"/>
      <c r="J52" s="229"/>
      <c r="K52" s="229"/>
      <c r="L52" s="272"/>
      <c r="M52" s="272"/>
      <c r="N52" s="272"/>
      <c r="P52" s="365"/>
      <c r="Q52" s="366"/>
      <c r="R52" s="366"/>
      <c r="S52" s="366"/>
      <c r="T52" s="366"/>
      <c r="U52" s="366"/>
      <c r="V52" s="366"/>
      <c r="W52" s="367"/>
      <c r="X52" s="258"/>
      <c r="Y52" s="259"/>
      <c r="AB52" s="119" t="b">
        <f t="shared" si="1"/>
        <v>0</v>
      </c>
      <c r="AC52" s="119" t="b">
        <f t="shared" si="2"/>
        <v>0</v>
      </c>
      <c r="AH52" s="120" t="b">
        <f t="shared" si="3"/>
        <v>0</v>
      </c>
    </row>
    <row r="53" spans="2:34" ht="42.75" customHeight="1" x14ac:dyDescent="0.2">
      <c r="B53" s="108" t="s">
        <v>88</v>
      </c>
      <c r="C53" s="228" t="s">
        <v>685</v>
      </c>
      <c r="D53" s="270"/>
      <c r="E53" s="271"/>
      <c r="F53" s="228"/>
      <c r="G53" s="229"/>
      <c r="H53" s="229"/>
      <c r="I53" s="229"/>
      <c r="J53" s="229"/>
      <c r="K53" s="229"/>
      <c r="L53" s="272"/>
      <c r="M53" s="272"/>
      <c r="N53" s="272"/>
      <c r="P53" s="365"/>
      <c r="Q53" s="366"/>
      <c r="R53" s="366"/>
      <c r="S53" s="366"/>
      <c r="T53" s="366"/>
      <c r="U53" s="366"/>
      <c r="V53" s="366"/>
      <c r="W53" s="367"/>
      <c r="X53" s="258"/>
      <c r="Y53" s="259"/>
      <c r="AB53" s="119" t="b">
        <f t="shared" si="1"/>
        <v>0</v>
      </c>
      <c r="AC53" s="119" t="b">
        <f t="shared" si="2"/>
        <v>0</v>
      </c>
      <c r="AH53" s="120" t="b">
        <f t="shared" si="3"/>
        <v>0</v>
      </c>
    </row>
    <row r="54" spans="2:34" ht="42.75" customHeight="1" x14ac:dyDescent="0.2">
      <c r="B54" s="108" t="s">
        <v>87</v>
      </c>
      <c r="C54" s="228" t="s">
        <v>685</v>
      </c>
      <c r="D54" s="270"/>
      <c r="E54" s="271"/>
      <c r="F54" s="228"/>
      <c r="G54" s="229"/>
      <c r="H54" s="229"/>
      <c r="I54" s="229"/>
      <c r="J54" s="229"/>
      <c r="K54" s="229"/>
      <c r="L54" s="272"/>
      <c r="M54" s="272"/>
      <c r="N54" s="272"/>
      <c r="P54" s="365"/>
      <c r="Q54" s="366"/>
      <c r="R54" s="366"/>
      <c r="S54" s="366"/>
      <c r="T54" s="366"/>
      <c r="U54" s="366"/>
      <c r="V54" s="366"/>
      <c r="W54" s="367"/>
      <c r="X54" s="258"/>
      <c r="Y54" s="259"/>
      <c r="AB54" s="119" t="b">
        <f t="shared" si="1"/>
        <v>0</v>
      </c>
      <c r="AC54" s="119" t="b">
        <f t="shared" si="2"/>
        <v>0</v>
      </c>
      <c r="AH54" s="120" t="b">
        <f t="shared" si="3"/>
        <v>0</v>
      </c>
    </row>
    <row r="55" spans="2:34" ht="42.75" customHeight="1" x14ac:dyDescent="0.2">
      <c r="B55" s="108" t="s">
        <v>89</v>
      </c>
      <c r="C55" s="228" t="s">
        <v>685</v>
      </c>
      <c r="D55" s="270"/>
      <c r="E55" s="271"/>
      <c r="F55" s="228"/>
      <c r="G55" s="229"/>
      <c r="H55" s="229"/>
      <c r="I55" s="229"/>
      <c r="J55" s="229"/>
      <c r="K55" s="229"/>
      <c r="L55" s="272"/>
      <c r="M55" s="272"/>
      <c r="N55" s="272"/>
      <c r="P55" s="365"/>
      <c r="Q55" s="366"/>
      <c r="R55" s="366"/>
      <c r="S55" s="366"/>
      <c r="T55" s="366"/>
      <c r="U55" s="366"/>
      <c r="V55" s="366"/>
      <c r="W55" s="367"/>
      <c r="X55" s="258"/>
      <c r="Y55" s="259"/>
      <c r="AB55" s="119" t="b">
        <f t="shared" si="1"/>
        <v>0</v>
      </c>
      <c r="AC55" s="119" t="b">
        <f t="shared" si="2"/>
        <v>0</v>
      </c>
      <c r="AH55" s="120" t="b">
        <f t="shared" si="3"/>
        <v>0</v>
      </c>
    </row>
    <row r="56" spans="2:34" ht="42.75" customHeight="1" x14ac:dyDescent="0.2">
      <c r="B56" s="108" t="s">
        <v>90</v>
      </c>
      <c r="C56" s="228" t="s">
        <v>685</v>
      </c>
      <c r="D56" s="270"/>
      <c r="E56" s="271"/>
      <c r="F56" s="228"/>
      <c r="G56" s="229"/>
      <c r="H56" s="229"/>
      <c r="I56" s="229"/>
      <c r="J56" s="229"/>
      <c r="K56" s="229"/>
      <c r="L56" s="272"/>
      <c r="M56" s="272"/>
      <c r="N56" s="272"/>
      <c r="P56" s="365"/>
      <c r="Q56" s="366"/>
      <c r="R56" s="366"/>
      <c r="S56" s="366"/>
      <c r="T56" s="366"/>
      <c r="U56" s="366"/>
      <c r="V56" s="366"/>
      <c r="W56" s="367"/>
      <c r="X56" s="258"/>
      <c r="Y56" s="259"/>
      <c r="AB56" s="119" t="b">
        <f t="shared" si="1"/>
        <v>0</v>
      </c>
      <c r="AC56" s="119" t="b">
        <f t="shared" si="2"/>
        <v>0</v>
      </c>
      <c r="AH56" s="120" t="b">
        <f t="shared" si="3"/>
        <v>0</v>
      </c>
    </row>
    <row r="57" spans="2:34" ht="42.75" customHeight="1" x14ac:dyDescent="0.2">
      <c r="B57" s="108" t="s">
        <v>91</v>
      </c>
      <c r="C57" s="228" t="s">
        <v>685</v>
      </c>
      <c r="D57" s="270"/>
      <c r="E57" s="271"/>
      <c r="F57" s="228"/>
      <c r="G57" s="229"/>
      <c r="H57" s="229"/>
      <c r="I57" s="229"/>
      <c r="J57" s="229"/>
      <c r="K57" s="229"/>
      <c r="L57" s="272"/>
      <c r="M57" s="272"/>
      <c r="N57" s="272"/>
      <c r="P57" s="365"/>
      <c r="Q57" s="366"/>
      <c r="R57" s="366"/>
      <c r="S57" s="366"/>
      <c r="T57" s="366"/>
      <c r="U57" s="366"/>
      <c r="V57" s="366"/>
      <c r="W57" s="367"/>
      <c r="X57" s="258"/>
      <c r="Y57" s="259"/>
      <c r="AB57" s="119" t="b">
        <f t="shared" si="1"/>
        <v>0</v>
      </c>
      <c r="AC57" s="119" t="b">
        <f t="shared" si="2"/>
        <v>0</v>
      </c>
      <c r="AH57" s="120" t="b">
        <f t="shared" si="3"/>
        <v>0</v>
      </c>
    </row>
    <row r="58" spans="2:34" ht="42.75" customHeight="1" x14ac:dyDescent="0.2">
      <c r="B58" s="108" t="s">
        <v>138</v>
      </c>
      <c r="C58" s="228" t="s">
        <v>685</v>
      </c>
      <c r="D58" s="270"/>
      <c r="E58" s="271"/>
      <c r="F58" s="228"/>
      <c r="G58" s="229"/>
      <c r="H58" s="229"/>
      <c r="I58" s="229"/>
      <c r="J58" s="229"/>
      <c r="K58" s="229"/>
      <c r="L58" s="272"/>
      <c r="M58" s="272"/>
      <c r="N58" s="272"/>
      <c r="P58" s="365"/>
      <c r="Q58" s="366"/>
      <c r="R58" s="366"/>
      <c r="S58" s="366"/>
      <c r="T58" s="366"/>
      <c r="U58" s="366"/>
      <c r="V58" s="366"/>
      <c r="W58" s="367"/>
      <c r="X58" s="258"/>
      <c r="Y58" s="259"/>
      <c r="AB58" s="119" t="b">
        <f t="shared" si="1"/>
        <v>0</v>
      </c>
      <c r="AC58" s="119" t="b">
        <f t="shared" si="2"/>
        <v>0</v>
      </c>
      <c r="AH58" s="120" t="b">
        <f t="shared" si="3"/>
        <v>0</v>
      </c>
    </row>
    <row r="59" spans="2:34" ht="42.75" customHeight="1" x14ac:dyDescent="0.2">
      <c r="B59" s="108" t="s">
        <v>139</v>
      </c>
      <c r="C59" s="228" t="s">
        <v>685</v>
      </c>
      <c r="D59" s="270"/>
      <c r="E59" s="271"/>
      <c r="F59" s="228"/>
      <c r="G59" s="229"/>
      <c r="H59" s="229"/>
      <c r="I59" s="229"/>
      <c r="J59" s="229"/>
      <c r="K59" s="229"/>
      <c r="L59" s="272"/>
      <c r="M59" s="272"/>
      <c r="N59" s="272"/>
      <c r="P59" s="365"/>
      <c r="Q59" s="366"/>
      <c r="R59" s="366"/>
      <c r="S59" s="366"/>
      <c r="T59" s="366"/>
      <c r="U59" s="366"/>
      <c r="V59" s="366"/>
      <c r="W59" s="367"/>
      <c r="X59" s="258"/>
      <c r="Y59" s="259"/>
      <c r="AB59" s="119" t="b">
        <f t="shared" si="1"/>
        <v>0</v>
      </c>
      <c r="AC59" s="119" t="b">
        <f t="shared" si="2"/>
        <v>0</v>
      </c>
      <c r="AH59" s="120" t="b">
        <f t="shared" si="3"/>
        <v>0</v>
      </c>
    </row>
    <row r="60" spans="2:34" ht="42.75" customHeight="1" x14ac:dyDescent="0.2">
      <c r="B60" s="108" t="s">
        <v>140</v>
      </c>
      <c r="C60" s="228" t="s">
        <v>685</v>
      </c>
      <c r="D60" s="270"/>
      <c r="E60" s="271"/>
      <c r="F60" s="228"/>
      <c r="G60" s="229"/>
      <c r="H60" s="229"/>
      <c r="I60" s="229"/>
      <c r="J60" s="229"/>
      <c r="K60" s="229"/>
      <c r="L60" s="272"/>
      <c r="M60" s="272"/>
      <c r="N60" s="272"/>
      <c r="P60" s="365"/>
      <c r="Q60" s="366"/>
      <c r="R60" s="366"/>
      <c r="S60" s="366"/>
      <c r="T60" s="366"/>
      <c r="U60" s="366"/>
      <c r="V60" s="366"/>
      <c r="W60" s="367"/>
      <c r="X60" s="258"/>
      <c r="Y60" s="259"/>
      <c r="AB60" s="119" t="b">
        <f t="shared" si="1"/>
        <v>0</v>
      </c>
      <c r="AC60" s="119" t="b">
        <f t="shared" si="2"/>
        <v>0</v>
      </c>
      <c r="AH60" s="120" t="b">
        <f t="shared" si="3"/>
        <v>0</v>
      </c>
    </row>
    <row r="61" spans="2:34" ht="42.75" customHeight="1" x14ac:dyDescent="0.2">
      <c r="B61" s="108" t="s">
        <v>141</v>
      </c>
      <c r="C61" s="228" t="s">
        <v>685</v>
      </c>
      <c r="D61" s="270"/>
      <c r="E61" s="271"/>
      <c r="F61" s="228"/>
      <c r="G61" s="229"/>
      <c r="H61" s="229"/>
      <c r="I61" s="229"/>
      <c r="J61" s="229"/>
      <c r="K61" s="229"/>
      <c r="L61" s="272"/>
      <c r="M61" s="272"/>
      <c r="N61" s="272"/>
      <c r="P61" s="365"/>
      <c r="Q61" s="366"/>
      <c r="R61" s="366"/>
      <c r="S61" s="366"/>
      <c r="T61" s="366"/>
      <c r="U61" s="366"/>
      <c r="V61" s="366"/>
      <c r="W61" s="367"/>
      <c r="X61" s="258"/>
      <c r="Y61" s="259"/>
      <c r="AB61" s="119" t="b">
        <f t="shared" si="1"/>
        <v>0</v>
      </c>
      <c r="AC61" s="119" t="b">
        <f t="shared" si="2"/>
        <v>0</v>
      </c>
      <c r="AH61" s="120" t="b">
        <f t="shared" si="3"/>
        <v>0</v>
      </c>
    </row>
    <row r="62" spans="2:34" ht="42.75" customHeight="1" x14ac:dyDescent="0.2">
      <c r="B62" s="108" t="s">
        <v>142</v>
      </c>
      <c r="C62" s="228" t="s">
        <v>685</v>
      </c>
      <c r="D62" s="270"/>
      <c r="E62" s="271"/>
      <c r="F62" s="228"/>
      <c r="G62" s="229"/>
      <c r="H62" s="229"/>
      <c r="I62" s="229"/>
      <c r="J62" s="229"/>
      <c r="K62" s="229"/>
      <c r="L62" s="272"/>
      <c r="M62" s="272"/>
      <c r="N62" s="272"/>
      <c r="P62" s="365"/>
      <c r="Q62" s="366"/>
      <c r="R62" s="366"/>
      <c r="S62" s="366"/>
      <c r="T62" s="366"/>
      <c r="U62" s="366"/>
      <c r="V62" s="366"/>
      <c r="W62" s="367"/>
      <c r="X62" s="258"/>
      <c r="Y62" s="259"/>
      <c r="AB62" s="119" t="b">
        <f t="shared" si="1"/>
        <v>0</v>
      </c>
      <c r="AC62" s="119" t="b">
        <f t="shared" si="2"/>
        <v>0</v>
      </c>
      <c r="AH62" s="120" t="b">
        <f t="shared" si="3"/>
        <v>0</v>
      </c>
    </row>
    <row r="63" spans="2:34" ht="42.75" customHeight="1" x14ac:dyDescent="0.2">
      <c r="B63" s="108" t="s">
        <v>143</v>
      </c>
      <c r="C63" s="228" t="s">
        <v>685</v>
      </c>
      <c r="D63" s="270"/>
      <c r="E63" s="271"/>
      <c r="F63" s="228"/>
      <c r="G63" s="229"/>
      <c r="H63" s="229"/>
      <c r="I63" s="229"/>
      <c r="J63" s="229"/>
      <c r="K63" s="229"/>
      <c r="L63" s="272"/>
      <c r="M63" s="272"/>
      <c r="N63" s="272"/>
      <c r="P63" s="365"/>
      <c r="Q63" s="366"/>
      <c r="R63" s="366"/>
      <c r="S63" s="366"/>
      <c r="T63" s="366"/>
      <c r="U63" s="366"/>
      <c r="V63" s="366"/>
      <c r="W63" s="367"/>
      <c r="X63" s="258"/>
      <c r="Y63" s="259"/>
      <c r="AB63" s="119" t="b">
        <f t="shared" si="1"/>
        <v>0</v>
      </c>
      <c r="AC63" s="119" t="b">
        <f t="shared" si="2"/>
        <v>0</v>
      </c>
      <c r="AH63" s="120" t="b">
        <f t="shared" si="3"/>
        <v>0</v>
      </c>
    </row>
    <row r="64" spans="2:34" ht="42.75" customHeight="1" x14ac:dyDescent="0.2">
      <c r="B64" s="108" t="s">
        <v>144</v>
      </c>
      <c r="C64" s="228" t="s">
        <v>685</v>
      </c>
      <c r="D64" s="270"/>
      <c r="E64" s="271"/>
      <c r="F64" s="228"/>
      <c r="G64" s="229"/>
      <c r="H64" s="229"/>
      <c r="I64" s="229"/>
      <c r="J64" s="229"/>
      <c r="K64" s="229"/>
      <c r="L64" s="272"/>
      <c r="M64" s="272"/>
      <c r="N64" s="272"/>
      <c r="P64" s="365"/>
      <c r="Q64" s="366"/>
      <c r="R64" s="366"/>
      <c r="S64" s="366"/>
      <c r="T64" s="366"/>
      <c r="U64" s="366"/>
      <c r="V64" s="366"/>
      <c r="W64" s="367"/>
      <c r="X64" s="258"/>
      <c r="Y64" s="259"/>
      <c r="AB64" s="119" t="b">
        <f t="shared" si="1"/>
        <v>0</v>
      </c>
      <c r="AC64" s="119" t="b">
        <f t="shared" si="2"/>
        <v>0</v>
      </c>
      <c r="AH64" s="120" t="b">
        <f t="shared" si="3"/>
        <v>0</v>
      </c>
    </row>
    <row r="65" spans="1:34" ht="42.75" customHeight="1" x14ac:dyDescent="0.2">
      <c r="B65" s="108" t="s">
        <v>145</v>
      </c>
      <c r="C65" s="228" t="s">
        <v>685</v>
      </c>
      <c r="D65" s="270"/>
      <c r="E65" s="271"/>
      <c r="F65" s="228"/>
      <c r="G65" s="229"/>
      <c r="H65" s="229"/>
      <c r="I65" s="229"/>
      <c r="J65" s="229"/>
      <c r="K65" s="229"/>
      <c r="L65" s="272"/>
      <c r="M65" s="272"/>
      <c r="N65" s="272"/>
      <c r="P65" s="365"/>
      <c r="Q65" s="366"/>
      <c r="R65" s="366"/>
      <c r="S65" s="366"/>
      <c r="T65" s="366"/>
      <c r="U65" s="366"/>
      <c r="V65" s="366"/>
      <c r="W65" s="367"/>
      <c r="X65" s="258"/>
      <c r="Y65" s="259"/>
      <c r="AB65" s="119" t="b">
        <f t="shared" si="1"/>
        <v>0</v>
      </c>
      <c r="AC65" s="119" t="b">
        <f t="shared" si="2"/>
        <v>0</v>
      </c>
      <c r="AH65" s="120" t="b">
        <f t="shared" si="3"/>
        <v>0</v>
      </c>
    </row>
    <row r="66" spans="1:34" ht="42.75" customHeight="1" x14ac:dyDescent="0.2">
      <c r="B66" s="108" t="s">
        <v>146</v>
      </c>
      <c r="C66" s="228" t="s">
        <v>685</v>
      </c>
      <c r="D66" s="270"/>
      <c r="E66" s="271"/>
      <c r="F66" s="228"/>
      <c r="G66" s="229"/>
      <c r="H66" s="229"/>
      <c r="I66" s="229"/>
      <c r="J66" s="229"/>
      <c r="K66" s="229"/>
      <c r="L66" s="272"/>
      <c r="M66" s="272"/>
      <c r="N66" s="272"/>
      <c r="P66" s="365"/>
      <c r="Q66" s="366"/>
      <c r="R66" s="366"/>
      <c r="S66" s="366"/>
      <c r="T66" s="366"/>
      <c r="U66" s="366"/>
      <c r="V66" s="366"/>
      <c r="W66" s="367"/>
      <c r="X66" s="258"/>
      <c r="Y66" s="259"/>
      <c r="AB66" s="119" t="b">
        <f t="shared" si="1"/>
        <v>0</v>
      </c>
      <c r="AC66" s="119" t="b">
        <f t="shared" si="2"/>
        <v>0</v>
      </c>
      <c r="AH66" s="120" t="b">
        <f t="shared" si="3"/>
        <v>0</v>
      </c>
    </row>
    <row r="67" spans="1:34" ht="42.75" customHeight="1" x14ac:dyDescent="0.2">
      <c r="B67" s="108" t="s">
        <v>93</v>
      </c>
      <c r="C67" s="228" t="s">
        <v>685</v>
      </c>
      <c r="D67" s="270"/>
      <c r="E67" s="271"/>
      <c r="F67" s="228"/>
      <c r="G67" s="229"/>
      <c r="H67" s="229"/>
      <c r="I67" s="229"/>
      <c r="J67" s="229"/>
      <c r="K67" s="229"/>
      <c r="L67" s="272"/>
      <c r="M67" s="272"/>
      <c r="N67" s="272"/>
      <c r="P67" s="365"/>
      <c r="Q67" s="366"/>
      <c r="R67" s="366"/>
      <c r="S67" s="366"/>
      <c r="T67" s="366"/>
      <c r="U67" s="366"/>
      <c r="V67" s="366"/>
      <c r="W67" s="367"/>
      <c r="X67" s="258"/>
      <c r="Y67" s="259"/>
      <c r="AB67" s="119" t="b">
        <f t="shared" si="1"/>
        <v>0</v>
      </c>
      <c r="AC67" s="119" t="b">
        <f t="shared" si="2"/>
        <v>0</v>
      </c>
      <c r="AH67" s="120" t="b">
        <f t="shared" si="3"/>
        <v>0</v>
      </c>
    </row>
    <row r="68" spans="1:34" ht="7.5" customHeight="1" x14ac:dyDescent="0.2">
      <c r="C68" s="1"/>
      <c r="H68" s="22"/>
      <c r="P68" s="101"/>
      <c r="Q68" s="101"/>
      <c r="R68" s="101"/>
      <c r="X68" s="102"/>
      <c r="Y68" s="102"/>
      <c r="Z68" s="30"/>
    </row>
    <row r="69" spans="1:34" ht="28.5" customHeight="1" x14ac:dyDescent="0.2">
      <c r="C69" s="1"/>
      <c r="P69" s="101"/>
      <c r="Q69" s="101"/>
      <c r="R69" s="101"/>
      <c r="U69" s="30"/>
      <c r="V69" s="30"/>
      <c r="W69" s="55" t="s">
        <v>94</v>
      </c>
      <c r="X69" s="280">
        <f>SUM(X48:Y67)</f>
        <v>0</v>
      </c>
      <c r="Y69" s="281"/>
      <c r="Z69" s="30"/>
    </row>
    <row r="70" spans="1:34" ht="7.5" customHeight="1" x14ac:dyDescent="0.2">
      <c r="C70" s="1"/>
      <c r="H70" s="22"/>
      <c r="P70" s="54"/>
      <c r="Q70" s="54"/>
      <c r="R70" s="54"/>
      <c r="Z70" s="30"/>
    </row>
    <row r="71" spans="1:34" ht="27" customHeight="1" x14ac:dyDescent="0.2">
      <c r="A71" s="86"/>
      <c r="B71" s="283"/>
      <c r="C71" s="283"/>
      <c r="D71" s="283"/>
      <c r="E71" s="283"/>
      <c r="F71" s="283"/>
      <c r="J71" s="30"/>
      <c r="P71" s="30"/>
      <c r="Q71" s="30"/>
      <c r="R71" s="30"/>
      <c r="S71" s="30"/>
      <c r="T71" s="30"/>
      <c r="V71" s="91"/>
      <c r="Z71" s="30"/>
      <c r="AA71" s="123"/>
    </row>
    <row r="72" spans="1:34" ht="17.25" customHeight="1" x14ac:dyDescent="0.2">
      <c r="A72" s="86"/>
      <c r="B72" s="30"/>
      <c r="C72" s="30"/>
      <c r="D72" s="30"/>
      <c r="E72" s="30"/>
      <c r="F72" s="30"/>
      <c r="G72" s="30"/>
      <c r="H72" s="30"/>
      <c r="I72" s="30"/>
      <c r="J72" s="30"/>
      <c r="P72" s="30"/>
      <c r="Q72" s="30"/>
      <c r="R72" s="30"/>
      <c r="S72" s="30"/>
      <c r="T72" s="30"/>
      <c r="U72" s="256"/>
      <c r="V72" s="257"/>
      <c r="W72" s="257"/>
      <c r="X72" s="55"/>
      <c r="Y72" s="56"/>
      <c r="Z72" s="30"/>
      <c r="AA72" s="123"/>
    </row>
    <row r="73" spans="1:34" ht="19.5" customHeight="1" x14ac:dyDescent="0.2">
      <c r="B73" s="45" t="s">
        <v>130</v>
      </c>
      <c r="F73" s="41"/>
      <c r="K73" s="45"/>
      <c r="N73" s="41"/>
      <c r="AA73" s="123"/>
    </row>
    <row r="74" spans="1:34" ht="28.5" customHeight="1" x14ac:dyDescent="0.2">
      <c r="A74" s="86"/>
      <c r="B74" s="230" t="s">
        <v>193</v>
      </c>
      <c r="C74" s="230"/>
      <c r="D74" s="230"/>
      <c r="E74" s="230"/>
      <c r="F74" s="230"/>
      <c r="G74" s="230"/>
      <c r="H74" s="230"/>
      <c r="I74" s="230"/>
      <c r="J74" s="230"/>
      <c r="M74" s="96"/>
      <c r="N74" s="35"/>
      <c r="P74" s="30"/>
      <c r="Q74" s="30"/>
      <c r="R74" s="30"/>
      <c r="S74" s="30"/>
      <c r="T74" s="30"/>
      <c r="U74" s="30"/>
      <c r="V74" s="30"/>
      <c r="W74" s="30"/>
      <c r="X74" s="55"/>
      <c r="Y74" s="56"/>
      <c r="Z74" s="30"/>
      <c r="AA74" s="123"/>
    </row>
    <row r="75" spans="1:34" ht="24.75" hidden="1" customHeight="1" x14ac:dyDescent="0.2">
      <c r="A75" s="89"/>
      <c r="B75" s="398" t="s">
        <v>179</v>
      </c>
      <c r="C75" s="398"/>
      <c r="D75" s="398"/>
      <c r="E75" s="398"/>
      <c r="F75" s="398"/>
      <c r="G75" s="398"/>
      <c r="H75" s="398"/>
      <c r="I75" s="398"/>
      <c r="J75" s="398"/>
      <c r="K75" s="41" t="s">
        <v>187</v>
      </c>
      <c r="L75" s="35"/>
      <c r="M75" s="35"/>
      <c r="N75" s="35"/>
      <c r="P75" s="30"/>
      <c r="Q75" s="30"/>
      <c r="R75" s="30"/>
      <c r="S75" s="30"/>
      <c r="T75" s="30"/>
      <c r="U75" s="30"/>
      <c r="V75" s="30"/>
      <c r="W75" s="30"/>
      <c r="X75" s="55"/>
      <c r="Y75" s="56"/>
      <c r="Z75" s="30"/>
      <c r="AA75" s="123"/>
    </row>
    <row r="76" spans="1:34" ht="17.25" customHeight="1" x14ac:dyDescent="0.2">
      <c r="A76" s="86"/>
      <c r="B76" s="31"/>
      <c r="C76" s="31"/>
      <c r="D76" s="31"/>
      <c r="E76" s="31"/>
      <c r="F76" s="6"/>
      <c r="G76" s="31"/>
      <c r="H76" s="31"/>
      <c r="I76" s="31"/>
      <c r="J76" s="30"/>
      <c r="P76" s="30"/>
      <c r="Q76" s="30"/>
      <c r="R76" s="30"/>
      <c r="S76" s="30"/>
      <c r="T76" s="30"/>
      <c r="U76" s="30"/>
      <c r="V76" s="30"/>
      <c r="W76" s="30"/>
      <c r="X76" s="55"/>
      <c r="Y76" s="56"/>
      <c r="Z76" s="30"/>
    </row>
    <row r="77" spans="1:34" ht="17.25" customHeight="1" x14ac:dyDescent="0.2">
      <c r="A77" s="86"/>
      <c r="E77" s="397"/>
      <c r="F77" s="397"/>
      <c r="G77" s="397"/>
      <c r="H77" s="397"/>
      <c r="I77" s="397"/>
      <c r="J77" s="30"/>
      <c r="K77" s="41"/>
      <c r="P77" s="30"/>
      <c r="Q77" s="30"/>
      <c r="R77" s="30"/>
      <c r="S77" s="30"/>
      <c r="T77" s="30"/>
      <c r="U77" s="30"/>
      <c r="V77" s="30"/>
      <c r="W77" s="30"/>
      <c r="X77" s="55"/>
      <c r="Y77" s="56"/>
      <c r="AA77" s="123"/>
    </row>
    <row r="78" spans="1:34" ht="8.25" customHeight="1" x14ac:dyDescent="0.2">
      <c r="A78" s="86"/>
      <c r="J78" s="30"/>
      <c r="P78" s="30"/>
      <c r="Q78" s="30"/>
      <c r="R78" s="30"/>
      <c r="S78" s="30"/>
      <c r="T78" s="30"/>
      <c r="U78" s="30"/>
      <c r="V78" s="30"/>
      <c r="W78" s="30"/>
      <c r="X78" s="55"/>
      <c r="Y78" s="56"/>
      <c r="AA78" s="123"/>
    </row>
    <row r="79" spans="1:34" ht="41.25" customHeight="1" x14ac:dyDescent="0.2">
      <c r="A79" s="86"/>
      <c r="B79" s="110" t="s">
        <v>221</v>
      </c>
      <c r="C79" s="52"/>
      <c r="D79" s="52"/>
      <c r="P79" s="30"/>
      <c r="Q79" s="30"/>
      <c r="R79" s="30"/>
      <c r="S79" s="30"/>
      <c r="T79" s="30"/>
      <c r="U79" s="30"/>
      <c r="V79" s="30"/>
      <c r="W79" s="30"/>
      <c r="X79" s="55"/>
      <c r="Y79" s="56"/>
      <c r="Z79" s="30"/>
      <c r="AA79" s="123"/>
    </row>
    <row r="80" spans="1:34" ht="41.25" customHeight="1" x14ac:dyDescent="0.2">
      <c r="A80" s="86"/>
      <c r="B80" s="485" t="s">
        <v>222</v>
      </c>
      <c r="C80" s="486"/>
      <c r="D80" s="486"/>
      <c r="E80" s="486"/>
      <c r="F80" s="486"/>
      <c r="G80" s="486"/>
      <c r="H80" s="486"/>
      <c r="I80" s="486"/>
      <c r="J80" s="486"/>
      <c r="P80" s="30"/>
      <c r="Q80" s="30"/>
      <c r="R80" s="30"/>
      <c r="S80" s="30"/>
      <c r="T80" s="30"/>
      <c r="U80" s="30"/>
      <c r="V80" s="30"/>
      <c r="W80" s="30"/>
      <c r="X80" s="55"/>
      <c r="Y80" s="56"/>
      <c r="Z80" s="30"/>
      <c r="AA80" s="123"/>
      <c r="AB80" s="124"/>
    </row>
    <row r="81" spans="1:34" ht="17.25" customHeight="1" x14ac:dyDescent="0.2">
      <c r="A81" s="86"/>
      <c r="B81" s="230"/>
      <c r="C81" s="230"/>
      <c r="D81" s="230"/>
      <c r="F81" s="51"/>
      <c r="G81" s="51"/>
      <c r="H81" s="51"/>
      <c r="I81" s="51"/>
      <c r="J81" s="30"/>
      <c r="P81" s="30"/>
      <c r="Q81" s="30"/>
      <c r="R81" s="30"/>
      <c r="S81" s="30"/>
      <c r="T81" s="30"/>
      <c r="U81" s="30"/>
      <c r="V81" s="30"/>
      <c r="W81" s="30"/>
      <c r="X81" s="55"/>
      <c r="Y81" s="56"/>
      <c r="Z81" s="30"/>
      <c r="AA81" s="123"/>
      <c r="AB81" s="124"/>
    </row>
    <row r="82" spans="1:34" ht="25.5" hidden="1" customHeight="1" x14ac:dyDescent="0.2">
      <c r="A82" s="86"/>
      <c r="B82" s="86"/>
      <c r="C82" s="86"/>
      <c r="D82" s="86"/>
      <c r="E82" s="86"/>
      <c r="F82" s="86"/>
      <c r="G82" s="86"/>
      <c r="H82" s="86"/>
      <c r="I82" s="86"/>
      <c r="J82" s="86"/>
      <c r="K82" s="86"/>
      <c r="L82" s="49"/>
      <c r="M82" s="49"/>
      <c r="N82" s="49"/>
      <c r="O82" s="78"/>
      <c r="P82" s="41"/>
      <c r="Q82" s="30"/>
      <c r="R82" s="30"/>
      <c r="S82" s="30"/>
      <c r="T82" s="30"/>
      <c r="U82" s="30"/>
      <c r="V82" s="30"/>
      <c r="W82" s="30"/>
      <c r="X82" s="55"/>
      <c r="Y82" s="56"/>
      <c r="Z82" s="30"/>
      <c r="AA82" s="123"/>
    </row>
    <row r="83" spans="1:34" ht="18.75" customHeight="1" x14ac:dyDescent="0.2">
      <c r="A83" s="86"/>
      <c r="B83" s="230" t="s">
        <v>186</v>
      </c>
      <c r="C83" s="231"/>
      <c r="D83" s="231"/>
      <c r="E83" s="231"/>
      <c r="F83" s="231"/>
      <c r="G83" s="231"/>
      <c r="H83" s="231"/>
      <c r="I83" s="231"/>
      <c r="J83" s="231"/>
      <c r="L83" s="49"/>
      <c r="M83" s="49"/>
      <c r="N83" s="49"/>
      <c r="O83" s="78"/>
      <c r="P83" s="78"/>
      <c r="Q83" s="30"/>
      <c r="R83" s="30"/>
      <c r="S83" s="30"/>
      <c r="T83" s="30"/>
      <c r="U83" s="30"/>
      <c r="V83" s="30"/>
      <c r="W83" s="30"/>
      <c r="X83" s="55"/>
      <c r="Y83" s="56"/>
      <c r="Z83" s="30"/>
      <c r="AA83" s="123"/>
    </row>
    <row r="84" spans="1:34" ht="25.5" customHeight="1" x14ac:dyDescent="0.2">
      <c r="A84" s="86"/>
      <c r="B84" s="399" t="s">
        <v>190</v>
      </c>
      <c r="C84" s="400"/>
      <c r="D84" s="400"/>
      <c r="E84" s="400"/>
      <c r="F84" s="400"/>
      <c r="G84" s="400"/>
      <c r="H84" s="400"/>
      <c r="I84" s="400"/>
      <c r="J84" s="401"/>
      <c r="L84" s="49"/>
      <c r="M84" s="49"/>
      <c r="N84" s="49"/>
      <c r="O84" s="78"/>
      <c r="P84" s="78"/>
      <c r="Q84" s="30"/>
      <c r="R84" s="30"/>
      <c r="S84" s="30"/>
      <c r="T84" s="30"/>
      <c r="U84" s="30"/>
      <c r="V84" s="30"/>
      <c r="W84" s="30"/>
      <c r="X84" s="55"/>
      <c r="Y84" s="56"/>
      <c r="Z84" s="30"/>
      <c r="AA84" s="123"/>
    </row>
    <row r="85" spans="1:34" ht="17.25" customHeight="1" x14ac:dyDescent="0.2">
      <c r="A85" s="86"/>
      <c r="B85" s="402"/>
      <c r="C85" s="403"/>
      <c r="D85" s="403"/>
      <c r="E85" s="403"/>
      <c r="F85" s="403"/>
      <c r="G85" s="403"/>
      <c r="H85" s="403"/>
      <c r="I85" s="403"/>
      <c r="J85" s="404"/>
      <c r="K85" s="235"/>
      <c r="L85" s="268"/>
      <c r="M85" s="269"/>
      <c r="N85" s="269"/>
      <c r="P85" s="30"/>
      <c r="Q85" s="30"/>
      <c r="R85" s="30"/>
      <c r="S85" s="30"/>
      <c r="T85" s="30"/>
      <c r="U85" s="30"/>
      <c r="V85" s="30"/>
      <c r="W85" s="30"/>
      <c r="X85" s="55"/>
      <c r="Y85" s="56"/>
      <c r="Z85" s="30"/>
      <c r="AA85" s="123"/>
    </row>
    <row r="86" spans="1:34" ht="17.25" customHeight="1" x14ac:dyDescent="0.2">
      <c r="A86" s="86"/>
      <c r="B86" s="31"/>
      <c r="K86" s="235"/>
      <c r="L86" s="268"/>
      <c r="M86" s="269"/>
      <c r="N86" s="269"/>
      <c r="P86" s="30"/>
      <c r="Q86" s="30"/>
      <c r="R86" s="30"/>
      <c r="S86" s="30"/>
      <c r="T86" s="30"/>
      <c r="U86" s="30"/>
      <c r="V86" s="30"/>
      <c r="W86" s="30"/>
      <c r="X86" s="55"/>
      <c r="Y86" s="56"/>
      <c r="Z86" s="30"/>
      <c r="AA86" s="123"/>
    </row>
    <row r="87" spans="1:34" ht="26.25" hidden="1" customHeight="1" x14ac:dyDescent="0.2">
      <c r="B87" s="273" t="s">
        <v>791</v>
      </c>
      <c r="C87" s="273"/>
      <c r="D87" s="273"/>
      <c r="E87" s="273"/>
      <c r="F87" s="273"/>
      <c r="G87" s="273"/>
      <c r="H87" s="273"/>
      <c r="I87" s="273"/>
      <c r="J87" s="273"/>
      <c r="K87" s="235"/>
      <c r="L87" s="268"/>
      <c r="M87" s="269"/>
      <c r="N87" s="269"/>
    </row>
    <row r="88" spans="1:34" ht="26.25" hidden="1" customHeight="1" x14ac:dyDescent="0.2">
      <c r="B88" s="237">
        <v>1</v>
      </c>
      <c r="C88" s="238"/>
      <c r="D88" s="238"/>
      <c r="E88" s="238"/>
      <c r="F88" s="238"/>
      <c r="G88" s="238"/>
      <c r="H88" s="238"/>
      <c r="I88" s="238"/>
      <c r="J88" s="239"/>
      <c r="K88" s="235"/>
      <c r="L88" s="268"/>
      <c r="M88" s="269"/>
      <c r="N88" s="269"/>
    </row>
    <row r="89" spans="1:34" ht="17.25" customHeight="1" x14ac:dyDescent="0.2">
      <c r="A89" s="86"/>
      <c r="B89" s="31"/>
      <c r="K89" s="235"/>
      <c r="L89" s="268"/>
      <c r="M89" s="269"/>
      <c r="N89" s="269"/>
      <c r="P89" s="30"/>
      <c r="Q89" s="30"/>
      <c r="R89" s="30"/>
      <c r="S89" s="30"/>
      <c r="T89" s="30"/>
      <c r="U89" s="30"/>
      <c r="V89" s="30"/>
      <c r="W89" s="30"/>
      <c r="X89" s="55"/>
      <c r="Y89" s="56"/>
      <c r="Z89" s="30"/>
      <c r="AA89" s="123"/>
    </row>
    <row r="90" spans="1:34" ht="20.25" customHeight="1" x14ac:dyDescent="0.2">
      <c r="A90" s="86"/>
      <c r="B90" s="283" t="s">
        <v>131</v>
      </c>
      <c r="C90" s="283"/>
      <c r="D90" s="283"/>
      <c r="E90" s="283"/>
      <c r="F90" s="283"/>
      <c r="G90" s="41"/>
      <c r="J90" s="30"/>
      <c r="K90" s="235"/>
      <c r="L90" s="269"/>
      <c r="M90" s="269"/>
      <c r="N90" s="269"/>
      <c r="P90" s="45" t="s">
        <v>34</v>
      </c>
      <c r="X90" s="55"/>
      <c r="Y90" s="56"/>
      <c r="Z90" s="30"/>
      <c r="AA90" s="123"/>
    </row>
    <row r="91" spans="1:34" ht="15.75" customHeight="1" x14ac:dyDescent="0.2">
      <c r="A91" s="86"/>
      <c r="B91" s="266" t="s">
        <v>176</v>
      </c>
      <c r="C91" s="266"/>
      <c r="D91" s="266"/>
      <c r="E91" s="267"/>
      <c r="F91" s="92"/>
      <c r="G91" s="6"/>
      <c r="H91" s="6"/>
      <c r="I91" s="6"/>
      <c r="J91" s="30"/>
      <c r="K91" s="236"/>
      <c r="L91" s="93"/>
      <c r="M91" s="149"/>
      <c r="N91" s="90"/>
      <c r="P91" s="26"/>
      <c r="X91" s="55"/>
      <c r="Y91" s="56"/>
      <c r="Z91" s="30"/>
      <c r="AA91" s="123"/>
    </row>
    <row r="92" spans="1:34" ht="99" customHeight="1" x14ac:dyDescent="0.2">
      <c r="A92" s="86"/>
      <c r="B92" s="395" t="s">
        <v>801</v>
      </c>
      <c r="C92" s="396"/>
      <c r="D92" s="232" t="s">
        <v>209</v>
      </c>
      <c r="E92" s="233"/>
      <c r="F92" s="233"/>
      <c r="G92" s="234"/>
      <c r="H92" s="232" t="s">
        <v>178</v>
      </c>
      <c r="I92" s="233"/>
      <c r="J92" s="233"/>
      <c r="K92" s="233"/>
      <c r="L92" s="233"/>
      <c r="M92" s="233"/>
      <c r="N92" s="234"/>
      <c r="P92" s="100" t="s">
        <v>208</v>
      </c>
      <c r="Q92" s="387" t="s">
        <v>207</v>
      </c>
      <c r="R92" s="388"/>
      <c r="S92" s="388"/>
      <c r="T92" s="388"/>
      <c r="U92" s="388"/>
      <c r="V92" s="388"/>
      <c r="W92" s="388"/>
      <c r="X92" s="389"/>
      <c r="Y92" s="77"/>
      <c r="Z92" s="76"/>
      <c r="AA92" s="123"/>
    </row>
    <row r="93" spans="1:34" ht="34.5" customHeight="1" x14ac:dyDescent="0.2">
      <c r="A93" s="86" t="str">
        <f t="shared" ref="A93:A112" ca="1" si="4">IFERROR(INDEX(TblMatchKravres,MATCH($B93,TblSpecTjnstr,0)),"")</f>
        <v/>
      </c>
      <c r="B93" s="223" t="s">
        <v>688</v>
      </c>
      <c r="C93" s="224"/>
      <c r="D93" s="479"/>
      <c r="E93" s="480"/>
      <c r="F93" s="480"/>
      <c r="G93" s="481"/>
      <c r="H93" s="479"/>
      <c r="I93" s="480"/>
      <c r="J93" s="480"/>
      <c r="K93" s="480"/>
      <c r="L93" s="480"/>
      <c r="M93" s="480"/>
      <c r="N93" s="481"/>
      <c r="O93" s="57"/>
      <c r="P93" s="135"/>
      <c r="Q93" s="264"/>
      <c r="R93" s="264"/>
      <c r="S93" s="264"/>
      <c r="T93" s="264"/>
      <c r="U93" s="264"/>
      <c r="V93" s="264"/>
      <c r="W93" s="264"/>
      <c r="X93" s="265"/>
      <c r="Y93" s="57"/>
      <c r="Z93" s="57"/>
      <c r="AA93" s="118" t="b">
        <f t="shared" ref="AA93:AA112" si="5">AND(AND(LEFT(B93,4)&lt;&gt;"Välj",B93&lt;&gt;""),P93="")</f>
        <v>0</v>
      </c>
      <c r="AB93" s="119" t="b">
        <f t="shared" ref="AB93:AB112" si="6">AND(AND(LEFT(B93,4)&lt;&gt;"Välj",B93&lt;&gt;""),Q93="")</f>
        <v>0</v>
      </c>
      <c r="AH93" s="120" t="b">
        <f t="shared" ref="AH93:AH95" si="7">OR(AA93:AG93)</f>
        <v>0</v>
      </c>
    </row>
    <row r="94" spans="1:34" ht="32.25" customHeight="1" x14ac:dyDescent="0.2">
      <c r="A94" s="86" t="str">
        <f t="shared" ca="1" si="4"/>
        <v/>
      </c>
      <c r="B94" s="223" t="s">
        <v>688</v>
      </c>
      <c r="C94" s="224"/>
      <c r="D94" s="479"/>
      <c r="E94" s="480"/>
      <c r="F94" s="480"/>
      <c r="G94" s="481"/>
      <c r="H94" s="482"/>
      <c r="I94" s="480"/>
      <c r="J94" s="480"/>
      <c r="K94" s="480"/>
      <c r="L94" s="480"/>
      <c r="M94" s="480"/>
      <c r="N94" s="481"/>
      <c r="O94" s="57"/>
      <c r="P94" s="135"/>
      <c r="Q94" s="264"/>
      <c r="R94" s="264"/>
      <c r="S94" s="264"/>
      <c r="T94" s="264"/>
      <c r="U94" s="264"/>
      <c r="V94" s="264"/>
      <c r="W94" s="264"/>
      <c r="X94" s="265"/>
      <c r="Y94" s="57"/>
      <c r="Z94" s="57"/>
      <c r="AA94" s="118" t="b">
        <f t="shared" si="5"/>
        <v>0</v>
      </c>
      <c r="AB94" s="119" t="b">
        <f t="shared" si="6"/>
        <v>0</v>
      </c>
      <c r="AH94" s="120" t="b">
        <f t="shared" si="7"/>
        <v>0</v>
      </c>
    </row>
    <row r="95" spans="1:34" ht="32.25" customHeight="1" x14ac:dyDescent="0.2">
      <c r="A95" s="86" t="str">
        <f t="shared" ca="1" si="4"/>
        <v/>
      </c>
      <c r="B95" s="223" t="s">
        <v>688</v>
      </c>
      <c r="C95" s="224"/>
      <c r="D95" s="479"/>
      <c r="E95" s="480"/>
      <c r="F95" s="480"/>
      <c r="G95" s="481"/>
      <c r="H95" s="482"/>
      <c r="I95" s="480"/>
      <c r="J95" s="480"/>
      <c r="K95" s="480"/>
      <c r="L95" s="480"/>
      <c r="M95" s="480"/>
      <c r="N95" s="481"/>
      <c r="O95" s="57"/>
      <c r="P95" s="135"/>
      <c r="Q95" s="264"/>
      <c r="R95" s="264"/>
      <c r="S95" s="264"/>
      <c r="T95" s="264"/>
      <c r="U95" s="264"/>
      <c r="V95" s="264"/>
      <c r="W95" s="264"/>
      <c r="X95" s="265"/>
      <c r="Y95" s="57"/>
      <c r="Z95" s="57"/>
      <c r="AA95" s="118" t="b">
        <f t="shared" si="5"/>
        <v>0</v>
      </c>
      <c r="AB95" s="119" t="b">
        <f t="shared" si="6"/>
        <v>0</v>
      </c>
      <c r="AH95" s="120" t="b">
        <f t="shared" si="7"/>
        <v>0</v>
      </c>
    </row>
    <row r="96" spans="1:34" ht="32.25" customHeight="1" x14ac:dyDescent="0.2">
      <c r="A96" s="86" t="str">
        <f t="shared" ca="1" si="4"/>
        <v/>
      </c>
      <c r="B96" s="223" t="s">
        <v>688</v>
      </c>
      <c r="C96" s="224"/>
      <c r="D96" s="479"/>
      <c r="E96" s="480"/>
      <c r="F96" s="480"/>
      <c r="G96" s="481"/>
      <c r="H96" s="482"/>
      <c r="I96" s="480"/>
      <c r="J96" s="480"/>
      <c r="K96" s="480"/>
      <c r="L96" s="480"/>
      <c r="M96" s="480"/>
      <c r="N96" s="481"/>
      <c r="O96" s="57"/>
      <c r="P96" s="135"/>
      <c r="Q96" s="264"/>
      <c r="R96" s="264"/>
      <c r="S96" s="264"/>
      <c r="T96" s="264"/>
      <c r="U96" s="264"/>
      <c r="V96" s="264"/>
      <c r="W96" s="264"/>
      <c r="X96" s="265"/>
      <c r="Y96" s="57"/>
      <c r="Z96" s="57"/>
      <c r="AA96" s="118" t="b">
        <f t="shared" si="5"/>
        <v>0</v>
      </c>
      <c r="AB96" s="119" t="b">
        <f t="shared" si="6"/>
        <v>0</v>
      </c>
      <c r="AH96" s="120" t="b">
        <f t="shared" ref="AH96:AH112" si="8">OR(AA96:AG96)</f>
        <v>0</v>
      </c>
    </row>
    <row r="97" spans="1:34" ht="32.25" customHeight="1" x14ac:dyDescent="0.2">
      <c r="A97" s="86" t="str">
        <f t="shared" ca="1" si="4"/>
        <v/>
      </c>
      <c r="B97" s="223" t="s">
        <v>688</v>
      </c>
      <c r="C97" s="224"/>
      <c r="D97" s="479"/>
      <c r="E97" s="480"/>
      <c r="F97" s="480"/>
      <c r="G97" s="481"/>
      <c r="H97" s="482"/>
      <c r="I97" s="480"/>
      <c r="J97" s="480"/>
      <c r="K97" s="480"/>
      <c r="L97" s="480"/>
      <c r="M97" s="480"/>
      <c r="N97" s="481"/>
      <c r="O97" s="57"/>
      <c r="P97" s="135"/>
      <c r="Q97" s="264"/>
      <c r="R97" s="264"/>
      <c r="S97" s="264"/>
      <c r="T97" s="264"/>
      <c r="U97" s="264"/>
      <c r="V97" s="264"/>
      <c r="W97" s="264"/>
      <c r="X97" s="265"/>
      <c r="Y97" s="57"/>
      <c r="Z97" s="57"/>
      <c r="AA97" s="118" t="b">
        <f t="shared" si="5"/>
        <v>0</v>
      </c>
      <c r="AB97" s="119" t="b">
        <f t="shared" si="6"/>
        <v>0</v>
      </c>
      <c r="AH97" s="120" t="b">
        <f t="shared" si="8"/>
        <v>0</v>
      </c>
    </row>
    <row r="98" spans="1:34" ht="32.25" customHeight="1" x14ac:dyDescent="0.2">
      <c r="A98" s="86" t="str">
        <f t="shared" ca="1" si="4"/>
        <v/>
      </c>
      <c r="B98" s="223" t="s">
        <v>688</v>
      </c>
      <c r="C98" s="224"/>
      <c r="D98" s="479"/>
      <c r="E98" s="480"/>
      <c r="F98" s="480"/>
      <c r="G98" s="481"/>
      <c r="H98" s="482"/>
      <c r="I98" s="480"/>
      <c r="J98" s="480"/>
      <c r="K98" s="480"/>
      <c r="L98" s="480"/>
      <c r="M98" s="480"/>
      <c r="N98" s="481"/>
      <c r="O98" s="94"/>
      <c r="P98" s="135"/>
      <c r="Q98" s="264"/>
      <c r="R98" s="264"/>
      <c r="S98" s="264"/>
      <c r="T98" s="264"/>
      <c r="U98" s="264"/>
      <c r="V98" s="264"/>
      <c r="W98" s="264"/>
      <c r="X98" s="265"/>
      <c r="Y98" s="57"/>
      <c r="Z98" s="57"/>
      <c r="AA98" s="118" t="b">
        <f t="shared" si="5"/>
        <v>0</v>
      </c>
      <c r="AB98" s="119" t="b">
        <f t="shared" si="6"/>
        <v>0</v>
      </c>
      <c r="AH98" s="120" t="b">
        <f t="shared" si="8"/>
        <v>0</v>
      </c>
    </row>
    <row r="99" spans="1:34" ht="32.25" customHeight="1" x14ac:dyDescent="0.2">
      <c r="A99" s="86" t="str">
        <f t="shared" ca="1" si="4"/>
        <v/>
      </c>
      <c r="B99" s="223" t="s">
        <v>688</v>
      </c>
      <c r="C99" s="224"/>
      <c r="D99" s="479"/>
      <c r="E99" s="480"/>
      <c r="F99" s="480"/>
      <c r="G99" s="481"/>
      <c r="H99" s="482"/>
      <c r="I99" s="480"/>
      <c r="J99" s="480"/>
      <c r="K99" s="480"/>
      <c r="L99" s="480"/>
      <c r="M99" s="480"/>
      <c r="N99" s="481"/>
      <c r="O99" s="57"/>
      <c r="P99" s="135"/>
      <c r="Q99" s="264"/>
      <c r="R99" s="264"/>
      <c r="S99" s="264"/>
      <c r="T99" s="264"/>
      <c r="U99" s="264"/>
      <c r="V99" s="264"/>
      <c r="W99" s="264"/>
      <c r="X99" s="265"/>
      <c r="Y99" s="57"/>
      <c r="Z99" s="57"/>
      <c r="AA99" s="118" t="b">
        <f t="shared" si="5"/>
        <v>0</v>
      </c>
      <c r="AB99" s="119" t="b">
        <f t="shared" si="6"/>
        <v>0</v>
      </c>
      <c r="AH99" s="120" t="b">
        <f t="shared" si="8"/>
        <v>0</v>
      </c>
    </row>
    <row r="100" spans="1:34" ht="32.25" customHeight="1" x14ac:dyDescent="0.2">
      <c r="A100" s="86" t="str">
        <f t="shared" ca="1" si="4"/>
        <v/>
      </c>
      <c r="B100" s="223" t="s">
        <v>688</v>
      </c>
      <c r="C100" s="224"/>
      <c r="D100" s="479"/>
      <c r="E100" s="480"/>
      <c r="F100" s="480"/>
      <c r="G100" s="481"/>
      <c r="H100" s="482"/>
      <c r="I100" s="480"/>
      <c r="J100" s="480"/>
      <c r="K100" s="480"/>
      <c r="L100" s="480"/>
      <c r="M100" s="480"/>
      <c r="N100" s="481"/>
      <c r="O100" s="57"/>
      <c r="P100" s="135"/>
      <c r="Q100" s="264"/>
      <c r="R100" s="264"/>
      <c r="S100" s="264"/>
      <c r="T100" s="264"/>
      <c r="U100" s="264"/>
      <c r="V100" s="264"/>
      <c r="W100" s="264"/>
      <c r="X100" s="265"/>
      <c r="Y100" s="57"/>
      <c r="Z100" s="57"/>
      <c r="AA100" s="118" t="b">
        <f t="shared" si="5"/>
        <v>0</v>
      </c>
      <c r="AB100" s="119" t="b">
        <f t="shared" si="6"/>
        <v>0</v>
      </c>
      <c r="AH100" s="120" t="b">
        <f t="shared" si="8"/>
        <v>0</v>
      </c>
    </row>
    <row r="101" spans="1:34" ht="32.25" customHeight="1" x14ac:dyDescent="0.2">
      <c r="A101" s="86" t="str">
        <f t="shared" ca="1" si="4"/>
        <v/>
      </c>
      <c r="B101" s="223" t="s">
        <v>688</v>
      </c>
      <c r="C101" s="224"/>
      <c r="D101" s="479"/>
      <c r="E101" s="480"/>
      <c r="F101" s="480"/>
      <c r="G101" s="481"/>
      <c r="H101" s="482"/>
      <c r="I101" s="480"/>
      <c r="J101" s="480"/>
      <c r="K101" s="480"/>
      <c r="L101" s="480"/>
      <c r="M101" s="480"/>
      <c r="N101" s="481"/>
      <c r="O101" s="57"/>
      <c r="P101" s="135"/>
      <c r="Q101" s="264"/>
      <c r="R101" s="264"/>
      <c r="S101" s="264"/>
      <c r="T101" s="264"/>
      <c r="U101" s="264"/>
      <c r="V101" s="264"/>
      <c r="W101" s="264"/>
      <c r="X101" s="265"/>
      <c r="Y101" s="57"/>
      <c r="Z101" s="57"/>
      <c r="AA101" s="118" t="b">
        <f t="shared" si="5"/>
        <v>0</v>
      </c>
      <c r="AB101" s="119" t="b">
        <f t="shared" si="6"/>
        <v>0</v>
      </c>
      <c r="AH101" s="120" t="b">
        <f t="shared" si="8"/>
        <v>0</v>
      </c>
    </row>
    <row r="102" spans="1:34" ht="32.25" customHeight="1" x14ac:dyDescent="0.2">
      <c r="A102" s="86" t="str">
        <f t="shared" ca="1" si="4"/>
        <v/>
      </c>
      <c r="B102" s="223" t="s">
        <v>688</v>
      </c>
      <c r="C102" s="224"/>
      <c r="D102" s="479"/>
      <c r="E102" s="480"/>
      <c r="F102" s="480"/>
      <c r="G102" s="481"/>
      <c r="H102" s="482"/>
      <c r="I102" s="480"/>
      <c r="J102" s="480"/>
      <c r="K102" s="480"/>
      <c r="L102" s="480"/>
      <c r="M102" s="480"/>
      <c r="N102" s="481"/>
      <c r="O102" s="57"/>
      <c r="P102" s="135"/>
      <c r="Q102" s="264"/>
      <c r="R102" s="264"/>
      <c r="S102" s="264"/>
      <c r="T102" s="264"/>
      <c r="U102" s="264"/>
      <c r="V102" s="264"/>
      <c r="W102" s="264"/>
      <c r="X102" s="265"/>
      <c r="Y102" s="57"/>
      <c r="Z102" s="57"/>
      <c r="AA102" s="118" t="b">
        <f t="shared" si="5"/>
        <v>0</v>
      </c>
      <c r="AB102" s="119" t="b">
        <f t="shared" si="6"/>
        <v>0</v>
      </c>
      <c r="AH102" s="120" t="b">
        <f t="shared" si="8"/>
        <v>0</v>
      </c>
    </row>
    <row r="103" spans="1:34" ht="32.25" customHeight="1" x14ac:dyDescent="0.2">
      <c r="A103" s="86" t="str">
        <f t="shared" ca="1" si="4"/>
        <v/>
      </c>
      <c r="B103" s="223" t="s">
        <v>688</v>
      </c>
      <c r="C103" s="224"/>
      <c r="D103" s="479"/>
      <c r="E103" s="480"/>
      <c r="F103" s="480"/>
      <c r="G103" s="481"/>
      <c r="H103" s="482"/>
      <c r="I103" s="480"/>
      <c r="J103" s="480"/>
      <c r="K103" s="480"/>
      <c r="L103" s="480"/>
      <c r="M103" s="480"/>
      <c r="N103" s="481"/>
      <c r="O103" s="57"/>
      <c r="P103" s="135"/>
      <c r="Q103" s="264"/>
      <c r="R103" s="264"/>
      <c r="S103" s="264"/>
      <c r="T103" s="264"/>
      <c r="U103" s="264"/>
      <c r="V103" s="264"/>
      <c r="W103" s="264"/>
      <c r="X103" s="265"/>
      <c r="Y103" s="57"/>
      <c r="Z103" s="57"/>
      <c r="AA103" s="118" t="b">
        <f t="shared" si="5"/>
        <v>0</v>
      </c>
      <c r="AB103" s="119" t="b">
        <f t="shared" si="6"/>
        <v>0</v>
      </c>
      <c r="AH103" s="120" t="b">
        <f t="shared" si="8"/>
        <v>0</v>
      </c>
    </row>
    <row r="104" spans="1:34" ht="32.25" customHeight="1" x14ac:dyDescent="0.2">
      <c r="A104" s="86" t="str">
        <f t="shared" ca="1" si="4"/>
        <v/>
      </c>
      <c r="B104" s="223" t="s">
        <v>688</v>
      </c>
      <c r="C104" s="224"/>
      <c r="D104" s="479"/>
      <c r="E104" s="480"/>
      <c r="F104" s="480"/>
      <c r="G104" s="481"/>
      <c r="H104" s="482"/>
      <c r="I104" s="480"/>
      <c r="J104" s="480"/>
      <c r="K104" s="480"/>
      <c r="L104" s="480"/>
      <c r="M104" s="480"/>
      <c r="N104" s="481"/>
      <c r="O104" s="57"/>
      <c r="P104" s="135"/>
      <c r="Q104" s="264"/>
      <c r="R104" s="264"/>
      <c r="S104" s="264"/>
      <c r="T104" s="264"/>
      <c r="U104" s="264"/>
      <c r="V104" s="264"/>
      <c r="W104" s="264"/>
      <c r="X104" s="265"/>
      <c r="Y104" s="57"/>
      <c r="Z104" s="57"/>
      <c r="AA104" s="118" t="b">
        <f t="shared" si="5"/>
        <v>0</v>
      </c>
      <c r="AB104" s="119" t="b">
        <f t="shared" si="6"/>
        <v>0</v>
      </c>
      <c r="AH104" s="120" t="b">
        <f t="shared" si="8"/>
        <v>0</v>
      </c>
    </row>
    <row r="105" spans="1:34" ht="32.25" customHeight="1" x14ac:dyDescent="0.2">
      <c r="A105" s="86" t="str">
        <f t="shared" ca="1" si="4"/>
        <v/>
      </c>
      <c r="B105" s="223" t="s">
        <v>688</v>
      </c>
      <c r="C105" s="224"/>
      <c r="D105" s="479"/>
      <c r="E105" s="480"/>
      <c r="F105" s="480"/>
      <c r="G105" s="481"/>
      <c r="H105" s="482"/>
      <c r="I105" s="480"/>
      <c r="J105" s="480"/>
      <c r="K105" s="480"/>
      <c r="L105" s="480"/>
      <c r="M105" s="480"/>
      <c r="N105" s="481"/>
      <c r="O105" s="57"/>
      <c r="P105" s="135"/>
      <c r="Q105" s="264"/>
      <c r="R105" s="264"/>
      <c r="S105" s="264"/>
      <c r="T105" s="264"/>
      <c r="U105" s="264"/>
      <c r="V105" s="264"/>
      <c r="W105" s="264"/>
      <c r="X105" s="265"/>
      <c r="Y105" s="57"/>
      <c r="Z105" s="57"/>
      <c r="AA105" s="118" t="b">
        <f t="shared" si="5"/>
        <v>0</v>
      </c>
      <c r="AB105" s="119" t="b">
        <f t="shared" si="6"/>
        <v>0</v>
      </c>
      <c r="AH105" s="120" t="b">
        <f t="shared" si="8"/>
        <v>0</v>
      </c>
    </row>
    <row r="106" spans="1:34" ht="32.25" customHeight="1" x14ac:dyDescent="0.2">
      <c r="A106" s="86" t="str">
        <f t="shared" ca="1" si="4"/>
        <v/>
      </c>
      <c r="B106" s="223" t="s">
        <v>688</v>
      </c>
      <c r="C106" s="224"/>
      <c r="D106" s="479"/>
      <c r="E106" s="480"/>
      <c r="F106" s="480"/>
      <c r="G106" s="481"/>
      <c r="H106" s="482"/>
      <c r="I106" s="480"/>
      <c r="J106" s="480"/>
      <c r="K106" s="480"/>
      <c r="L106" s="480"/>
      <c r="M106" s="480"/>
      <c r="N106" s="481"/>
      <c r="O106" s="57"/>
      <c r="P106" s="135"/>
      <c r="Q106" s="264"/>
      <c r="R106" s="264"/>
      <c r="S106" s="264"/>
      <c r="T106" s="264"/>
      <c r="U106" s="264"/>
      <c r="V106" s="264"/>
      <c r="W106" s="264"/>
      <c r="X106" s="265"/>
      <c r="Y106" s="57"/>
      <c r="Z106" s="57"/>
      <c r="AA106" s="118" t="b">
        <f t="shared" si="5"/>
        <v>0</v>
      </c>
      <c r="AB106" s="119" t="b">
        <f t="shared" si="6"/>
        <v>0</v>
      </c>
      <c r="AH106" s="120" t="b">
        <f t="shared" si="8"/>
        <v>0</v>
      </c>
    </row>
    <row r="107" spans="1:34" ht="32.25" customHeight="1" x14ac:dyDescent="0.2">
      <c r="A107" s="86" t="str">
        <f t="shared" ca="1" si="4"/>
        <v/>
      </c>
      <c r="B107" s="223" t="s">
        <v>688</v>
      </c>
      <c r="C107" s="224"/>
      <c r="D107" s="479"/>
      <c r="E107" s="480"/>
      <c r="F107" s="480"/>
      <c r="G107" s="481"/>
      <c r="H107" s="482"/>
      <c r="I107" s="480"/>
      <c r="J107" s="480"/>
      <c r="K107" s="480"/>
      <c r="L107" s="480"/>
      <c r="M107" s="480"/>
      <c r="N107" s="481"/>
      <c r="O107" s="94"/>
      <c r="P107" s="135"/>
      <c r="Q107" s="264"/>
      <c r="R107" s="264"/>
      <c r="S107" s="264"/>
      <c r="T107" s="264"/>
      <c r="U107" s="264"/>
      <c r="V107" s="264"/>
      <c r="W107" s="264"/>
      <c r="X107" s="265"/>
      <c r="Y107" s="57"/>
      <c r="Z107" s="57"/>
      <c r="AA107" s="118" t="b">
        <f t="shared" si="5"/>
        <v>0</v>
      </c>
      <c r="AB107" s="119" t="b">
        <f t="shared" si="6"/>
        <v>0</v>
      </c>
      <c r="AH107" s="120" t="b">
        <f t="shared" si="8"/>
        <v>0</v>
      </c>
    </row>
    <row r="108" spans="1:34" ht="32.25" customHeight="1" x14ac:dyDescent="0.2">
      <c r="A108" s="86" t="str">
        <f t="shared" ca="1" si="4"/>
        <v/>
      </c>
      <c r="B108" s="223" t="s">
        <v>688</v>
      </c>
      <c r="C108" s="224"/>
      <c r="D108" s="479"/>
      <c r="E108" s="480"/>
      <c r="F108" s="480"/>
      <c r="G108" s="481"/>
      <c r="H108" s="482"/>
      <c r="I108" s="480"/>
      <c r="J108" s="480"/>
      <c r="K108" s="480"/>
      <c r="L108" s="480"/>
      <c r="M108" s="480"/>
      <c r="N108" s="481"/>
      <c r="O108" s="57"/>
      <c r="P108" s="135"/>
      <c r="Q108" s="264"/>
      <c r="R108" s="264"/>
      <c r="S108" s="264"/>
      <c r="T108" s="264"/>
      <c r="U108" s="264"/>
      <c r="V108" s="264"/>
      <c r="W108" s="264"/>
      <c r="X108" s="265"/>
      <c r="Y108" s="57"/>
      <c r="Z108" s="57"/>
      <c r="AA108" s="118" t="b">
        <f t="shared" si="5"/>
        <v>0</v>
      </c>
      <c r="AB108" s="119" t="b">
        <f t="shared" si="6"/>
        <v>0</v>
      </c>
      <c r="AH108" s="120" t="b">
        <f t="shared" si="8"/>
        <v>0</v>
      </c>
    </row>
    <row r="109" spans="1:34" ht="32.25" customHeight="1" x14ac:dyDescent="0.2">
      <c r="A109" s="86" t="str">
        <f t="shared" ca="1" si="4"/>
        <v/>
      </c>
      <c r="B109" s="223" t="s">
        <v>688</v>
      </c>
      <c r="C109" s="224"/>
      <c r="D109" s="479"/>
      <c r="E109" s="480"/>
      <c r="F109" s="480"/>
      <c r="G109" s="481"/>
      <c r="H109" s="482"/>
      <c r="I109" s="480"/>
      <c r="J109" s="480"/>
      <c r="K109" s="480"/>
      <c r="L109" s="480"/>
      <c r="M109" s="480"/>
      <c r="N109" s="481"/>
      <c r="O109" s="57"/>
      <c r="P109" s="135"/>
      <c r="Q109" s="264"/>
      <c r="R109" s="264"/>
      <c r="S109" s="264"/>
      <c r="T109" s="264"/>
      <c r="U109" s="264"/>
      <c r="V109" s="264"/>
      <c r="W109" s="264"/>
      <c r="X109" s="265"/>
      <c r="Y109" s="57"/>
      <c r="Z109" s="57"/>
      <c r="AA109" s="118" t="b">
        <f t="shared" si="5"/>
        <v>0</v>
      </c>
      <c r="AB109" s="119" t="b">
        <f t="shared" si="6"/>
        <v>0</v>
      </c>
      <c r="AH109" s="120" t="b">
        <f t="shared" si="8"/>
        <v>0</v>
      </c>
    </row>
    <row r="110" spans="1:34" ht="32.25" customHeight="1" x14ac:dyDescent="0.2">
      <c r="A110" s="86" t="str">
        <f t="shared" ca="1" si="4"/>
        <v/>
      </c>
      <c r="B110" s="223" t="s">
        <v>688</v>
      </c>
      <c r="C110" s="224"/>
      <c r="D110" s="479"/>
      <c r="E110" s="480"/>
      <c r="F110" s="480"/>
      <c r="G110" s="481"/>
      <c r="H110" s="482"/>
      <c r="I110" s="480"/>
      <c r="J110" s="480"/>
      <c r="K110" s="480"/>
      <c r="L110" s="480"/>
      <c r="M110" s="480"/>
      <c r="N110" s="481"/>
      <c r="O110" s="57"/>
      <c r="P110" s="135"/>
      <c r="Q110" s="264"/>
      <c r="R110" s="264"/>
      <c r="S110" s="264"/>
      <c r="T110" s="264"/>
      <c r="U110" s="264"/>
      <c r="V110" s="264"/>
      <c r="W110" s="264"/>
      <c r="X110" s="265"/>
      <c r="Y110" s="57"/>
      <c r="Z110" s="57"/>
      <c r="AA110" s="118" t="b">
        <f t="shared" si="5"/>
        <v>0</v>
      </c>
      <c r="AB110" s="119" t="b">
        <f t="shared" si="6"/>
        <v>0</v>
      </c>
      <c r="AH110" s="120" t="b">
        <f t="shared" si="8"/>
        <v>0</v>
      </c>
    </row>
    <row r="111" spans="1:34" ht="32.25" customHeight="1" x14ac:dyDescent="0.2">
      <c r="A111" s="86" t="str">
        <f t="shared" ca="1" si="4"/>
        <v/>
      </c>
      <c r="B111" s="223" t="s">
        <v>688</v>
      </c>
      <c r="C111" s="224"/>
      <c r="D111" s="479"/>
      <c r="E111" s="480"/>
      <c r="F111" s="480"/>
      <c r="G111" s="481"/>
      <c r="H111" s="482"/>
      <c r="I111" s="480"/>
      <c r="J111" s="480"/>
      <c r="K111" s="480"/>
      <c r="L111" s="480"/>
      <c r="M111" s="480"/>
      <c r="N111" s="481"/>
      <c r="O111" s="57"/>
      <c r="P111" s="135"/>
      <c r="Q111" s="264"/>
      <c r="R111" s="264"/>
      <c r="S111" s="264"/>
      <c r="T111" s="264"/>
      <c r="U111" s="264"/>
      <c r="V111" s="264"/>
      <c r="W111" s="264"/>
      <c r="X111" s="265"/>
      <c r="Y111" s="57"/>
      <c r="Z111" s="57"/>
      <c r="AA111" s="118" t="b">
        <f t="shared" si="5"/>
        <v>0</v>
      </c>
      <c r="AB111" s="119" t="b">
        <f t="shared" si="6"/>
        <v>0</v>
      </c>
      <c r="AH111" s="120" t="b">
        <f t="shared" si="8"/>
        <v>0</v>
      </c>
    </row>
    <row r="112" spans="1:34" ht="32.25" customHeight="1" x14ac:dyDescent="0.2">
      <c r="A112" s="86" t="str">
        <f t="shared" ca="1" si="4"/>
        <v/>
      </c>
      <c r="B112" s="483" t="s">
        <v>688</v>
      </c>
      <c r="C112" s="484"/>
      <c r="D112" s="479"/>
      <c r="E112" s="480"/>
      <c r="F112" s="480"/>
      <c r="G112" s="481"/>
      <c r="H112" s="482"/>
      <c r="I112" s="480"/>
      <c r="J112" s="480"/>
      <c r="K112" s="480"/>
      <c r="L112" s="480"/>
      <c r="M112" s="480"/>
      <c r="N112" s="481"/>
      <c r="O112" s="57"/>
      <c r="P112" s="135"/>
      <c r="Q112" s="264"/>
      <c r="R112" s="264"/>
      <c r="S112" s="264"/>
      <c r="T112" s="264"/>
      <c r="U112" s="264"/>
      <c r="V112" s="264"/>
      <c r="W112" s="264"/>
      <c r="X112" s="265"/>
      <c r="Y112" s="57"/>
      <c r="Z112" s="57"/>
      <c r="AA112" s="118" t="b">
        <f t="shared" si="5"/>
        <v>0</v>
      </c>
      <c r="AB112" s="119" t="b">
        <f t="shared" si="6"/>
        <v>0</v>
      </c>
      <c r="AH112" s="120" t="b">
        <f t="shared" si="8"/>
        <v>0</v>
      </c>
    </row>
    <row r="113" spans="1:35" x14ac:dyDescent="0.2">
      <c r="A113" s="86"/>
      <c r="B113" s="92"/>
      <c r="C113" s="92"/>
      <c r="D113" s="150"/>
      <c r="E113" s="92"/>
      <c r="F113" s="92"/>
      <c r="G113" s="6"/>
      <c r="H113" s="6"/>
      <c r="I113" s="6"/>
      <c r="J113" s="30"/>
      <c r="K113" s="97"/>
      <c r="L113" s="151"/>
      <c r="M113" s="149"/>
      <c r="N113" s="98"/>
      <c r="P113" s="26"/>
      <c r="X113" s="55"/>
      <c r="Y113" s="56"/>
      <c r="Z113" s="30"/>
    </row>
    <row r="114" spans="1:35" ht="29.25" customHeight="1" x14ac:dyDescent="0.2">
      <c r="A114" s="86"/>
      <c r="B114" s="92"/>
      <c r="C114" s="92"/>
      <c r="D114" s="150"/>
      <c r="E114" s="92"/>
      <c r="F114" s="92"/>
      <c r="G114" s="6"/>
      <c r="H114" s="386"/>
      <c r="I114" s="467"/>
      <c r="J114" s="467"/>
      <c r="K114" s="97"/>
      <c r="L114" s="468"/>
      <c r="M114" s="469"/>
      <c r="N114" s="469"/>
      <c r="P114" s="41"/>
      <c r="X114" s="55"/>
      <c r="Y114" s="56"/>
      <c r="Z114" s="30"/>
    </row>
    <row r="115" spans="1:35" x14ac:dyDescent="0.2">
      <c r="A115" s="86"/>
      <c r="B115" s="92"/>
      <c r="C115" s="92"/>
      <c r="D115" s="150"/>
      <c r="E115" s="92"/>
      <c r="F115" s="92"/>
      <c r="G115" s="6"/>
      <c r="H115" s="6"/>
      <c r="I115" s="6"/>
      <c r="J115" s="30"/>
      <c r="K115" s="97"/>
      <c r="L115" s="469"/>
      <c r="M115" s="469"/>
      <c r="N115" s="469"/>
      <c r="P115" s="26"/>
      <c r="X115" s="55"/>
      <c r="Y115" s="56"/>
      <c r="Z115" s="30"/>
    </row>
    <row r="116" spans="1:35" ht="15.75" customHeight="1" x14ac:dyDescent="0.2">
      <c r="A116" s="99"/>
      <c r="B116" s="470" t="s">
        <v>177</v>
      </c>
      <c r="C116" s="470"/>
      <c r="D116" s="470"/>
      <c r="E116" s="471"/>
      <c r="F116" s="92"/>
      <c r="G116" s="6"/>
      <c r="H116" s="6"/>
      <c r="I116" s="6"/>
      <c r="J116" s="30"/>
      <c r="K116" s="97"/>
      <c r="L116" s="151"/>
      <c r="M116" s="149"/>
      <c r="N116" s="90"/>
      <c r="P116" s="26"/>
      <c r="X116" s="55"/>
      <c r="Y116" s="56"/>
      <c r="Z116" s="30"/>
      <c r="AA116" s="123"/>
    </row>
    <row r="117" spans="1:35" ht="99" customHeight="1" x14ac:dyDescent="0.2">
      <c r="A117" s="86"/>
      <c r="B117" s="395" t="s">
        <v>210</v>
      </c>
      <c r="C117" s="472"/>
      <c r="D117" s="395" t="s">
        <v>211</v>
      </c>
      <c r="E117" s="473"/>
      <c r="F117" s="474"/>
      <c r="G117" s="475"/>
      <c r="H117" s="476" t="s">
        <v>105</v>
      </c>
      <c r="I117" s="477"/>
      <c r="J117" s="477"/>
      <c r="K117" s="475"/>
      <c r="L117" s="395" t="s">
        <v>669</v>
      </c>
      <c r="M117" s="473"/>
      <c r="N117" s="478"/>
      <c r="P117" s="58" t="s">
        <v>134</v>
      </c>
      <c r="Q117" s="465" t="s">
        <v>58</v>
      </c>
      <c r="R117" s="233"/>
      <c r="S117" s="233"/>
      <c r="T117" s="233"/>
      <c r="U117" s="233"/>
      <c r="V117" s="233"/>
      <c r="W117" s="233"/>
      <c r="X117" s="466"/>
      <c r="Y117" s="77"/>
      <c r="Z117" s="76"/>
    </row>
    <row r="118" spans="1:35" ht="34.5" customHeight="1" x14ac:dyDescent="0.2">
      <c r="A118" s="86" t="str">
        <f t="shared" ref="A118:A127" ca="1" si="9">IFERROR(INDEX(TblMatchKravres,MATCH($B118,TblSpecTjnstr,0)),"")</f>
        <v/>
      </c>
      <c r="B118" s="223" t="s">
        <v>688</v>
      </c>
      <c r="C118" s="440"/>
      <c r="D118" s="223"/>
      <c r="E118" s="441"/>
      <c r="F118" s="225"/>
      <c r="G118" s="226"/>
      <c r="H118" s="223"/>
      <c r="I118" s="441"/>
      <c r="J118" s="441"/>
      <c r="K118" s="464"/>
      <c r="L118" s="445"/>
      <c r="M118" s="446"/>
      <c r="N118" s="447"/>
      <c r="O118" s="57"/>
      <c r="P118" s="95"/>
      <c r="Q118" s="442"/>
      <c r="R118" s="450"/>
      <c r="S118" s="450"/>
      <c r="T118" s="450"/>
      <c r="U118" s="450"/>
      <c r="V118" s="450"/>
      <c r="W118" s="450"/>
      <c r="X118" s="451"/>
      <c r="Y118" s="57"/>
      <c r="Z118" s="57"/>
    </row>
    <row r="119" spans="1:35" ht="32.25" customHeight="1" x14ac:dyDescent="0.2">
      <c r="A119" s="86" t="str">
        <f t="shared" ca="1" si="9"/>
        <v/>
      </c>
      <c r="B119" s="223" t="s">
        <v>688</v>
      </c>
      <c r="C119" s="440"/>
      <c r="D119" s="223"/>
      <c r="E119" s="441"/>
      <c r="F119" s="225"/>
      <c r="G119" s="226"/>
      <c r="H119" s="223"/>
      <c r="I119" s="441"/>
      <c r="J119" s="441"/>
      <c r="K119" s="464"/>
      <c r="L119" s="445"/>
      <c r="M119" s="446"/>
      <c r="N119" s="447"/>
      <c r="O119" s="57"/>
      <c r="P119" s="95"/>
      <c r="Q119" s="442"/>
      <c r="R119" s="450"/>
      <c r="S119" s="450"/>
      <c r="T119" s="450"/>
      <c r="U119" s="450"/>
      <c r="V119" s="450"/>
      <c r="W119" s="450"/>
      <c r="X119" s="451"/>
      <c r="Y119" s="57"/>
      <c r="Z119" s="57"/>
    </row>
    <row r="120" spans="1:35" ht="32.25" customHeight="1" x14ac:dyDescent="0.2">
      <c r="A120" s="86" t="str">
        <f t="shared" ca="1" si="9"/>
        <v/>
      </c>
      <c r="B120" s="223" t="s">
        <v>688</v>
      </c>
      <c r="C120" s="440"/>
      <c r="D120" s="223"/>
      <c r="E120" s="441"/>
      <c r="F120" s="225"/>
      <c r="G120" s="226"/>
      <c r="H120" s="223"/>
      <c r="I120" s="441"/>
      <c r="J120" s="441"/>
      <c r="K120" s="464"/>
      <c r="L120" s="445"/>
      <c r="M120" s="446"/>
      <c r="N120" s="447"/>
      <c r="O120" s="57"/>
      <c r="P120" s="95"/>
      <c r="Q120" s="442"/>
      <c r="R120" s="450"/>
      <c r="S120" s="450"/>
      <c r="T120" s="450"/>
      <c r="U120" s="450"/>
      <c r="V120" s="450"/>
      <c r="W120" s="450"/>
      <c r="X120" s="451"/>
      <c r="Y120" s="57"/>
      <c r="Z120" s="57"/>
    </row>
    <row r="121" spans="1:35" ht="32.25" customHeight="1" x14ac:dyDescent="0.2">
      <c r="A121" s="86" t="str">
        <f t="shared" ca="1" si="9"/>
        <v/>
      </c>
      <c r="B121" s="223" t="s">
        <v>688</v>
      </c>
      <c r="C121" s="440"/>
      <c r="D121" s="223"/>
      <c r="E121" s="441"/>
      <c r="F121" s="225"/>
      <c r="G121" s="226"/>
      <c r="H121" s="223"/>
      <c r="I121" s="441"/>
      <c r="J121" s="441"/>
      <c r="K121" s="464"/>
      <c r="L121" s="445"/>
      <c r="M121" s="446"/>
      <c r="N121" s="447"/>
      <c r="O121" s="57"/>
      <c r="P121" s="95"/>
      <c r="Q121" s="442"/>
      <c r="R121" s="450"/>
      <c r="S121" s="450"/>
      <c r="T121" s="450"/>
      <c r="U121" s="450"/>
      <c r="V121" s="450"/>
      <c r="W121" s="450"/>
      <c r="X121" s="451"/>
      <c r="Y121" s="57"/>
      <c r="Z121" s="57"/>
    </row>
    <row r="122" spans="1:35" ht="32.25" customHeight="1" x14ac:dyDescent="0.2">
      <c r="A122" s="86" t="str">
        <f t="shared" ca="1" si="9"/>
        <v/>
      </c>
      <c r="B122" s="223" t="s">
        <v>688</v>
      </c>
      <c r="C122" s="440"/>
      <c r="D122" s="223"/>
      <c r="E122" s="441"/>
      <c r="F122" s="225"/>
      <c r="G122" s="226"/>
      <c r="H122" s="223"/>
      <c r="I122" s="441"/>
      <c r="J122" s="441"/>
      <c r="K122" s="464"/>
      <c r="L122" s="445"/>
      <c r="M122" s="446"/>
      <c r="N122" s="447"/>
      <c r="O122" s="57"/>
      <c r="P122" s="95"/>
      <c r="Q122" s="442"/>
      <c r="R122" s="450"/>
      <c r="S122" s="450"/>
      <c r="T122" s="450"/>
      <c r="U122" s="450"/>
      <c r="V122" s="450"/>
      <c r="W122" s="450"/>
      <c r="X122" s="451"/>
      <c r="Y122" s="57"/>
      <c r="Z122" s="57"/>
      <c r="AG122" s="124"/>
      <c r="AH122" s="125"/>
      <c r="AI122" s="125"/>
    </row>
    <row r="123" spans="1:35" ht="32.25" customHeight="1" x14ac:dyDescent="0.2">
      <c r="A123" s="86" t="str">
        <f t="shared" ca="1" si="9"/>
        <v/>
      </c>
      <c r="B123" s="223" t="s">
        <v>688</v>
      </c>
      <c r="C123" s="440"/>
      <c r="D123" s="223"/>
      <c r="E123" s="441"/>
      <c r="F123" s="225"/>
      <c r="G123" s="226"/>
      <c r="H123" s="223"/>
      <c r="I123" s="441"/>
      <c r="J123" s="441"/>
      <c r="K123" s="464"/>
      <c r="L123" s="445"/>
      <c r="M123" s="446"/>
      <c r="N123" s="447"/>
      <c r="O123" s="57"/>
      <c r="P123" s="95"/>
      <c r="Q123" s="442"/>
      <c r="R123" s="450"/>
      <c r="S123" s="450"/>
      <c r="T123" s="450"/>
      <c r="U123" s="450"/>
      <c r="V123" s="450"/>
      <c r="W123" s="450"/>
      <c r="X123" s="451"/>
      <c r="Y123" s="57"/>
      <c r="Z123" s="57"/>
      <c r="AA123" s="126"/>
      <c r="AB123" s="127"/>
      <c r="AG123" s="124"/>
      <c r="AH123" s="125"/>
      <c r="AI123" s="125"/>
    </row>
    <row r="124" spans="1:35" ht="32.25" customHeight="1" x14ac:dyDescent="0.2">
      <c r="A124" s="86" t="str">
        <f t="shared" ca="1" si="9"/>
        <v/>
      </c>
      <c r="B124" s="223" t="s">
        <v>688</v>
      </c>
      <c r="C124" s="440"/>
      <c r="D124" s="223"/>
      <c r="E124" s="441"/>
      <c r="F124" s="225"/>
      <c r="G124" s="226"/>
      <c r="H124" s="223"/>
      <c r="I124" s="441"/>
      <c r="J124" s="441"/>
      <c r="K124" s="464"/>
      <c r="L124" s="445"/>
      <c r="M124" s="446"/>
      <c r="N124" s="447"/>
      <c r="O124" s="94"/>
      <c r="P124" s="95"/>
      <c r="Q124" s="442"/>
      <c r="R124" s="450"/>
      <c r="S124" s="450"/>
      <c r="T124" s="450"/>
      <c r="U124" s="450"/>
      <c r="V124" s="450"/>
      <c r="W124" s="450"/>
      <c r="X124" s="451"/>
      <c r="Y124" s="57"/>
      <c r="Z124" s="57"/>
      <c r="AA124" s="126"/>
      <c r="AB124" s="127"/>
      <c r="AG124" s="124"/>
      <c r="AH124" s="125"/>
      <c r="AI124" s="125"/>
    </row>
    <row r="125" spans="1:35" ht="32.25" customHeight="1" x14ac:dyDescent="0.2">
      <c r="A125" s="86" t="str">
        <f t="shared" ca="1" si="9"/>
        <v/>
      </c>
      <c r="B125" s="223" t="s">
        <v>688</v>
      </c>
      <c r="C125" s="440"/>
      <c r="D125" s="223"/>
      <c r="E125" s="441"/>
      <c r="F125" s="225"/>
      <c r="G125" s="226"/>
      <c r="H125" s="223"/>
      <c r="I125" s="441"/>
      <c r="J125" s="441"/>
      <c r="K125" s="464"/>
      <c r="L125" s="445"/>
      <c r="M125" s="446"/>
      <c r="N125" s="447"/>
      <c r="O125" s="57"/>
      <c r="P125" s="95"/>
      <c r="Q125" s="442"/>
      <c r="R125" s="450"/>
      <c r="S125" s="450"/>
      <c r="T125" s="450"/>
      <c r="U125" s="450"/>
      <c r="V125" s="450"/>
      <c r="W125" s="450"/>
      <c r="X125" s="451"/>
      <c r="Y125" s="57"/>
      <c r="Z125" s="57"/>
      <c r="AA125" s="126"/>
      <c r="AB125" s="127"/>
      <c r="AG125" s="124"/>
      <c r="AH125" s="125"/>
      <c r="AI125" s="125"/>
    </row>
    <row r="126" spans="1:35" ht="32.25" customHeight="1" x14ac:dyDescent="0.2">
      <c r="A126" s="86" t="str">
        <f t="shared" ca="1" si="9"/>
        <v/>
      </c>
      <c r="B126" s="223" t="s">
        <v>688</v>
      </c>
      <c r="C126" s="440"/>
      <c r="D126" s="223"/>
      <c r="E126" s="441"/>
      <c r="F126" s="225"/>
      <c r="G126" s="226"/>
      <c r="H126" s="223"/>
      <c r="I126" s="441"/>
      <c r="J126" s="441"/>
      <c r="K126" s="464"/>
      <c r="L126" s="445"/>
      <c r="M126" s="446"/>
      <c r="N126" s="447"/>
      <c r="O126" s="57"/>
      <c r="P126" s="95"/>
      <c r="Q126" s="442"/>
      <c r="R126" s="450"/>
      <c r="S126" s="450"/>
      <c r="T126" s="450"/>
      <c r="U126" s="450"/>
      <c r="V126" s="450"/>
      <c r="W126" s="450"/>
      <c r="X126" s="451"/>
      <c r="Y126" s="57"/>
      <c r="Z126" s="57"/>
      <c r="AA126" s="126"/>
      <c r="AB126" s="127"/>
      <c r="AG126" s="124"/>
      <c r="AH126" s="125"/>
      <c r="AI126" s="125"/>
    </row>
    <row r="127" spans="1:35" ht="32.25" customHeight="1" x14ac:dyDescent="0.2">
      <c r="A127" s="86" t="str">
        <f t="shared" ca="1" si="9"/>
        <v/>
      </c>
      <c r="B127" s="223" t="s">
        <v>688</v>
      </c>
      <c r="C127" s="440"/>
      <c r="D127" s="223"/>
      <c r="E127" s="441"/>
      <c r="F127" s="225"/>
      <c r="G127" s="226"/>
      <c r="H127" s="223"/>
      <c r="I127" s="441"/>
      <c r="J127" s="441"/>
      <c r="K127" s="224"/>
      <c r="L127" s="445"/>
      <c r="M127" s="446"/>
      <c r="N127" s="447"/>
      <c r="O127" s="57"/>
      <c r="P127" s="95"/>
      <c r="Q127" s="442"/>
      <c r="R127" s="450"/>
      <c r="S127" s="450"/>
      <c r="T127" s="450"/>
      <c r="U127" s="450"/>
      <c r="V127" s="450"/>
      <c r="W127" s="450"/>
      <c r="X127" s="451"/>
      <c r="Y127" s="57"/>
      <c r="Z127" s="57"/>
      <c r="AA127" s="126"/>
      <c r="AB127" s="127"/>
    </row>
    <row r="128" spans="1:35" ht="70.5" customHeight="1" x14ac:dyDescent="0.2">
      <c r="A128" s="86"/>
      <c r="B128" s="452" t="s">
        <v>688</v>
      </c>
      <c r="C128" s="453"/>
      <c r="D128" s="454" t="s">
        <v>213</v>
      </c>
      <c r="E128" s="455"/>
      <c r="F128" s="456"/>
      <c r="G128" s="457"/>
      <c r="H128" s="458" t="s">
        <v>214</v>
      </c>
      <c r="I128" s="459"/>
      <c r="J128" s="459"/>
      <c r="K128" s="234"/>
      <c r="L128" s="454" t="s">
        <v>670</v>
      </c>
      <c r="M128" s="455"/>
      <c r="N128" s="463"/>
      <c r="O128" s="57"/>
      <c r="P128" s="107" t="s">
        <v>671</v>
      </c>
      <c r="Q128" s="460" t="s">
        <v>215</v>
      </c>
      <c r="R128" s="461"/>
      <c r="S128" s="462"/>
      <c r="T128" s="232" t="s">
        <v>216</v>
      </c>
      <c r="U128" s="448"/>
      <c r="V128" s="448"/>
      <c r="W128" s="448"/>
      <c r="X128" s="449"/>
      <c r="Z128" s="57"/>
      <c r="AA128" s="126"/>
      <c r="AB128" s="127"/>
      <c r="AG128" s="124"/>
      <c r="AH128" s="125"/>
      <c r="AI128" s="125"/>
    </row>
    <row r="129" spans="1:35" ht="32.25" customHeight="1" x14ac:dyDescent="0.2">
      <c r="A129" s="86" t="str">
        <f t="shared" ref="A129:A138" ca="1" si="10">IFERROR(INDEX(TblMatchKravres,MATCH($B129,TblSpecTjnstr,0)),"")</f>
        <v/>
      </c>
      <c r="B129" s="223" t="s">
        <v>688</v>
      </c>
      <c r="C129" s="440"/>
      <c r="D129" s="223"/>
      <c r="E129" s="441"/>
      <c r="F129" s="225"/>
      <c r="G129" s="226"/>
      <c r="H129" s="223"/>
      <c r="I129" s="441"/>
      <c r="J129" s="441"/>
      <c r="K129" s="224"/>
      <c r="L129" s="445"/>
      <c r="M129" s="446"/>
      <c r="N129" s="447"/>
      <c r="O129" s="57"/>
      <c r="P129" s="208"/>
      <c r="Q129" s="223"/>
      <c r="R129" s="441"/>
      <c r="S129" s="224"/>
      <c r="T129" s="442"/>
      <c r="U129" s="443"/>
      <c r="V129" s="443"/>
      <c r="W129" s="443"/>
      <c r="X129" s="444"/>
      <c r="Y129" s="57"/>
      <c r="Z129" s="57"/>
      <c r="AA129" s="126"/>
      <c r="AB129" s="127"/>
      <c r="AG129" s="124"/>
      <c r="AH129" s="125"/>
      <c r="AI129" s="125"/>
    </row>
    <row r="130" spans="1:35" ht="32.25" customHeight="1" x14ac:dyDescent="0.2">
      <c r="A130" s="86" t="str">
        <f t="shared" ca="1" si="10"/>
        <v/>
      </c>
      <c r="B130" s="223" t="s">
        <v>688</v>
      </c>
      <c r="C130" s="440"/>
      <c r="D130" s="223"/>
      <c r="E130" s="441"/>
      <c r="F130" s="225"/>
      <c r="G130" s="226"/>
      <c r="H130" s="223"/>
      <c r="I130" s="441"/>
      <c r="J130" s="441"/>
      <c r="K130" s="224"/>
      <c r="L130" s="445"/>
      <c r="M130" s="446"/>
      <c r="N130" s="447"/>
      <c r="O130" s="57"/>
      <c r="P130" s="208"/>
      <c r="Q130" s="223"/>
      <c r="R130" s="441"/>
      <c r="S130" s="224"/>
      <c r="T130" s="442"/>
      <c r="U130" s="443"/>
      <c r="V130" s="443"/>
      <c r="W130" s="443"/>
      <c r="X130" s="444"/>
      <c r="Y130" s="57"/>
      <c r="Z130" s="57"/>
      <c r="AA130" s="126"/>
      <c r="AB130" s="127"/>
      <c r="AG130" s="124"/>
      <c r="AH130" s="125"/>
      <c r="AI130" s="125"/>
    </row>
    <row r="131" spans="1:35" ht="32.25" customHeight="1" x14ac:dyDescent="0.2">
      <c r="A131" s="86" t="str">
        <f t="shared" ca="1" si="10"/>
        <v/>
      </c>
      <c r="B131" s="223" t="s">
        <v>688</v>
      </c>
      <c r="C131" s="440"/>
      <c r="D131" s="223"/>
      <c r="E131" s="441"/>
      <c r="F131" s="225"/>
      <c r="G131" s="226"/>
      <c r="H131" s="223"/>
      <c r="I131" s="441"/>
      <c r="J131" s="441"/>
      <c r="K131" s="224"/>
      <c r="L131" s="445"/>
      <c r="M131" s="446"/>
      <c r="N131" s="447"/>
      <c r="O131" s="57"/>
      <c r="P131" s="208"/>
      <c r="Q131" s="223"/>
      <c r="R131" s="441"/>
      <c r="S131" s="224"/>
      <c r="T131" s="442"/>
      <c r="U131" s="443"/>
      <c r="V131" s="443"/>
      <c r="W131" s="443"/>
      <c r="X131" s="444"/>
      <c r="Y131" s="57"/>
      <c r="Z131" s="57"/>
      <c r="AA131" s="126"/>
      <c r="AB131" s="127"/>
      <c r="AG131" s="124"/>
      <c r="AH131" s="125"/>
      <c r="AI131" s="125"/>
    </row>
    <row r="132" spans="1:35" ht="32.25" customHeight="1" x14ac:dyDescent="0.2">
      <c r="A132" s="86" t="str">
        <f t="shared" ca="1" si="10"/>
        <v/>
      </c>
      <c r="B132" s="223" t="s">
        <v>688</v>
      </c>
      <c r="C132" s="440"/>
      <c r="D132" s="223"/>
      <c r="E132" s="441"/>
      <c r="F132" s="225"/>
      <c r="G132" s="226"/>
      <c r="H132" s="223"/>
      <c r="I132" s="441"/>
      <c r="J132" s="441"/>
      <c r="K132" s="224"/>
      <c r="L132" s="445"/>
      <c r="M132" s="446"/>
      <c r="N132" s="447"/>
      <c r="O132" s="94"/>
      <c r="P132" s="208"/>
      <c r="Q132" s="223"/>
      <c r="R132" s="441"/>
      <c r="S132" s="224"/>
      <c r="T132" s="442"/>
      <c r="U132" s="443"/>
      <c r="V132" s="443"/>
      <c r="W132" s="443"/>
      <c r="X132" s="444"/>
      <c r="Y132" s="57"/>
      <c r="Z132" s="57"/>
      <c r="AA132" s="126"/>
      <c r="AB132" s="127"/>
      <c r="AG132" s="124"/>
      <c r="AH132" s="125"/>
      <c r="AI132" s="125"/>
    </row>
    <row r="133" spans="1:35" ht="32.25" customHeight="1" x14ac:dyDescent="0.2">
      <c r="A133" s="86" t="str">
        <f t="shared" ca="1" si="10"/>
        <v/>
      </c>
      <c r="B133" s="223" t="s">
        <v>688</v>
      </c>
      <c r="C133" s="440"/>
      <c r="D133" s="223"/>
      <c r="E133" s="441"/>
      <c r="F133" s="225"/>
      <c r="G133" s="226"/>
      <c r="H133" s="223"/>
      <c r="I133" s="441"/>
      <c r="J133" s="441"/>
      <c r="K133" s="224"/>
      <c r="L133" s="445"/>
      <c r="M133" s="446"/>
      <c r="N133" s="447"/>
      <c r="O133" s="57"/>
      <c r="P133" s="208"/>
      <c r="Q133" s="223"/>
      <c r="R133" s="441"/>
      <c r="S133" s="224"/>
      <c r="T133" s="442"/>
      <c r="U133" s="443"/>
      <c r="V133" s="443"/>
      <c r="W133" s="443"/>
      <c r="X133" s="444"/>
      <c r="Y133" s="57"/>
      <c r="Z133" s="57"/>
      <c r="AA133" s="126"/>
      <c r="AB133" s="127"/>
    </row>
    <row r="134" spans="1:35" ht="32.25" customHeight="1" x14ac:dyDescent="0.2">
      <c r="A134" s="86" t="str">
        <f t="shared" ca="1" si="10"/>
        <v/>
      </c>
      <c r="B134" s="223" t="s">
        <v>688</v>
      </c>
      <c r="C134" s="440"/>
      <c r="D134" s="223"/>
      <c r="E134" s="441"/>
      <c r="F134" s="225"/>
      <c r="G134" s="226"/>
      <c r="H134" s="223"/>
      <c r="I134" s="441"/>
      <c r="J134" s="441"/>
      <c r="K134" s="224"/>
      <c r="L134" s="445"/>
      <c r="M134" s="446"/>
      <c r="N134" s="447"/>
      <c r="O134" s="57"/>
      <c r="P134" s="208"/>
      <c r="Q134" s="223"/>
      <c r="R134" s="441"/>
      <c r="S134" s="224"/>
      <c r="T134" s="442"/>
      <c r="U134" s="443"/>
      <c r="V134" s="443"/>
      <c r="W134" s="443"/>
      <c r="X134" s="444"/>
      <c r="Y134" s="57"/>
      <c r="Z134" s="57"/>
      <c r="AA134" s="126"/>
      <c r="AB134" s="127"/>
      <c r="AG134" s="124"/>
      <c r="AH134" s="125"/>
      <c r="AI134" s="125"/>
    </row>
    <row r="135" spans="1:35" ht="32.25" customHeight="1" x14ac:dyDescent="0.2">
      <c r="A135" s="86" t="str">
        <f t="shared" ca="1" si="10"/>
        <v/>
      </c>
      <c r="B135" s="223" t="s">
        <v>688</v>
      </c>
      <c r="C135" s="440"/>
      <c r="D135" s="223"/>
      <c r="E135" s="441"/>
      <c r="F135" s="225"/>
      <c r="G135" s="226"/>
      <c r="H135" s="223"/>
      <c r="I135" s="441"/>
      <c r="J135" s="441"/>
      <c r="K135" s="224"/>
      <c r="L135" s="445"/>
      <c r="M135" s="446"/>
      <c r="N135" s="447"/>
      <c r="O135" s="57"/>
      <c r="P135" s="208"/>
      <c r="Q135" s="223"/>
      <c r="R135" s="441"/>
      <c r="S135" s="224"/>
      <c r="T135" s="442"/>
      <c r="U135" s="443"/>
      <c r="V135" s="443"/>
      <c r="W135" s="443"/>
      <c r="X135" s="444"/>
      <c r="Y135" s="57"/>
      <c r="Z135" s="57"/>
      <c r="AA135" s="126"/>
      <c r="AB135" s="127"/>
      <c r="AG135" s="124"/>
      <c r="AH135" s="125"/>
      <c r="AI135" s="125"/>
    </row>
    <row r="136" spans="1:35" ht="32.25" customHeight="1" x14ac:dyDescent="0.2">
      <c r="A136" s="86" t="str">
        <f t="shared" ca="1" si="10"/>
        <v/>
      </c>
      <c r="B136" s="223" t="s">
        <v>688</v>
      </c>
      <c r="C136" s="440"/>
      <c r="D136" s="223"/>
      <c r="E136" s="441"/>
      <c r="F136" s="225"/>
      <c r="G136" s="226"/>
      <c r="H136" s="223"/>
      <c r="I136" s="441"/>
      <c r="J136" s="441"/>
      <c r="K136" s="224"/>
      <c r="L136" s="445"/>
      <c r="M136" s="446"/>
      <c r="N136" s="447"/>
      <c r="O136" s="57"/>
      <c r="P136" s="208"/>
      <c r="Q136" s="223"/>
      <c r="R136" s="441"/>
      <c r="S136" s="224"/>
      <c r="T136" s="442"/>
      <c r="U136" s="443"/>
      <c r="V136" s="443"/>
      <c r="W136" s="443"/>
      <c r="X136" s="444"/>
      <c r="Y136" s="57"/>
      <c r="Z136" s="57"/>
      <c r="AA136" s="126"/>
      <c r="AB136" s="127"/>
      <c r="AG136" s="124"/>
      <c r="AH136" s="125"/>
      <c r="AI136" s="125"/>
    </row>
    <row r="137" spans="1:35" ht="32.25" customHeight="1" x14ac:dyDescent="0.2">
      <c r="A137" s="86" t="str">
        <f t="shared" ca="1" si="10"/>
        <v/>
      </c>
      <c r="B137" s="223" t="s">
        <v>688</v>
      </c>
      <c r="C137" s="440"/>
      <c r="D137" s="223"/>
      <c r="E137" s="441"/>
      <c r="F137" s="225"/>
      <c r="G137" s="226"/>
      <c r="H137" s="223"/>
      <c r="I137" s="441"/>
      <c r="J137" s="441"/>
      <c r="K137" s="224"/>
      <c r="L137" s="445"/>
      <c r="M137" s="446"/>
      <c r="N137" s="447"/>
      <c r="O137" s="57"/>
      <c r="P137" s="208"/>
      <c r="Q137" s="223"/>
      <c r="R137" s="441"/>
      <c r="S137" s="224"/>
      <c r="T137" s="442"/>
      <c r="U137" s="443"/>
      <c r="V137" s="443"/>
      <c r="W137" s="443"/>
      <c r="X137" s="444"/>
      <c r="Y137" s="57"/>
      <c r="Z137" s="57"/>
      <c r="AA137" s="126"/>
      <c r="AB137" s="127"/>
      <c r="AG137" s="124"/>
      <c r="AH137" s="125"/>
      <c r="AI137" s="125"/>
    </row>
    <row r="138" spans="1:35" ht="32.25" customHeight="1" x14ac:dyDescent="0.2">
      <c r="A138" s="86" t="str">
        <f t="shared" ca="1" si="10"/>
        <v/>
      </c>
      <c r="B138" s="223" t="s">
        <v>688</v>
      </c>
      <c r="C138" s="440"/>
      <c r="D138" s="223"/>
      <c r="E138" s="441"/>
      <c r="F138" s="225"/>
      <c r="G138" s="226"/>
      <c r="H138" s="223"/>
      <c r="I138" s="441"/>
      <c r="J138" s="441"/>
      <c r="K138" s="224"/>
      <c r="L138" s="445"/>
      <c r="M138" s="446"/>
      <c r="N138" s="447"/>
      <c r="O138" s="84"/>
      <c r="P138" s="208"/>
      <c r="Q138" s="223"/>
      <c r="R138" s="441"/>
      <c r="S138" s="224"/>
      <c r="T138" s="442"/>
      <c r="U138" s="443"/>
      <c r="V138" s="443"/>
      <c r="W138" s="443"/>
      <c r="X138" s="444"/>
      <c r="Y138" s="57"/>
      <c r="Z138" s="57"/>
      <c r="AA138" s="126"/>
      <c r="AB138" s="127"/>
      <c r="AG138" s="124"/>
      <c r="AH138" s="125"/>
      <c r="AI138" s="125"/>
    </row>
    <row r="139" spans="1:35" ht="6.75" customHeight="1" x14ac:dyDescent="0.2">
      <c r="A139" s="87">
        <v>1</v>
      </c>
      <c r="AA139" s="126"/>
      <c r="AB139" s="127"/>
      <c r="AG139" s="124"/>
      <c r="AH139" s="125"/>
      <c r="AI139" s="125"/>
    </row>
    <row r="140" spans="1:35" ht="54.75" customHeight="1" x14ac:dyDescent="0.2">
      <c r="A140" s="86">
        <v>1</v>
      </c>
      <c r="B140" s="41"/>
      <c r="D140" s="30"/>
      <c r="E140" s="30"/>
      <c r="F140" s="30"/>
      <c r="G140" s="30"/>
      <c r="H140" s="30"/>
      <c r="I140" s="30"/>
      <c r="J140" s="30"/>
      <c r="M140" s="431" t="str">
        <f>IF(UtvarderingsVal="Alt2","","Max prisavdrag för uppfyllda bör-krav")</f>
        <v>Max prisavdrag för uppfyllda bör-krav</v>
      </c>
      <c r="N140" s="432"/>
      <c r="P140" s="30"/>
      <c r="Q140" s="30"/>
      <c r="R140" s="30"/>
      <c r="S140" s="30"/>
      <c r="T140" s="30"/>
      <c r="U140" s="30"/>
      <c r="V140" s="30"/>
      <c r="W140" s="55"/>
      <c r="X140" s="56"/>
      <c r="Y140" s="30"/>
      <c r="Z140" s="30"/>
      <c r="AA140" s="126"/>
      <c r="AB140" s="127"/>
      <c r="AG140" s="124"/>
      <c r="AH140" s="125"/>
      <c r="AI140" s="125"/>
    </row>
    <row r="141" spans="1:35" ht="27" customHeight="1" x14ac:dyDescent="0.2">
      <c r="A141" s="86">
        <v>1</v>
      </c>
      <c r="B141" s="433"/>
      <c r="C141" s="434"/>
      <c r="F141" s="30"/>
      <c r="G141" s="59"/>
      <c r="H141" s="30"/>
      <c r="I141" s="30"/>
      <c r="J141" s="30"/>
      <c r="K141" s="79"/>
      <c r="L141" s="79"/>
      <c r="M141" s="435">
        <f>IF(UtvarderingsVal="Alt2","",SUM(L118:L138))</f>
        <v>0</v>
      </c>
      <c r="N141" s="436"/>
      <c r="P141" s="30"/>
      <c r="Q141" s="30"/>
      <c r="R141" s="433"/>
      <c r="S141" s="434"/>
      <c r="T141" s="230" t="str">
        <f>IF(UtvarderingsVal="Alt2","","Totalt erhållet prisavdrag:")</f>
        <v>Totalt erhållet prisavdrag:</v>
      </c>
      <c r="U141" s="437"/>
      <c r="V141" s="438">
        <f>IFERROR(IF(UtvarderingsVal="Alt2","",SUMIF(P118:P127,"Ja",L118:L127))+SUM(P129:P138),"")</f>
        <v>0</v>
      </c>
      <c r="W141" s="439"/>
      <c r="X141" s="109"/>
      <c r="Y141" s="56"/>
      <c r="Z141" s="57"/>
      <c r="AA141" s="126"/>
      <c r="AB141" s="127"/>
    </row>
    <row r="142" spans="1:35" x14ac:dyDescent="0.2">
      <c r="A142" s="86"/>
      <c r="B142" s="30"/>
      <c r="C142" s="30"/>
      <c r="D142" s="30"/>
      <c r="E142" s="30"/>
      <c r="F142" s="30"/>
      <c r="G142" s="30"/>
      <c r="H142" s="30"/>
      <c r="I142" s="30"/>
      <c r="J142" s="30"/>
      <c r="M142" s="419"/>
      <c r="N142" s="419"/>
      <c r="P142" s="30"/>
      <c r="Q142" s="30"/>
      <c r="R142" s="30"/>
      <c r="S142" s="30"/>
      <c r="T142" s="30"/>
      <c r="U142" s="30"/>
      <c r="V142" s="30"/>
      <c r="W142" s="30"/>
      <c r="X142" s="55"/>
      <c r="Y142" s="56"/>
      <c r="Z142" s="30"/>
      <c r="AA142" s="126"/>
      <c r="AB142" s="127"/>
      <c r="AG142" s="124"/>
      <c r="AH142" s="125"/>
      <c r="AI142" s="125"/>
    </row>
    <row r="143" spans="1:35" ht="7.5" customHeight="1" x14ac:dyDescent="0.2">
      <c r="B143" s="74"/>
      <c r="C143" s="74"/>
      <c r="D143" s="74"/>
      <c r="E143" s="49"/>
      <c r="F143" s="49"/>
      <c r="G143" s="49"/>
      <c r="H143" s="49"/>
      <c r="J143" s="3"/>
      <c r="P143" s="45"/>
      <c r="R143" s="3"/>
      <c r="S143" s="3"/>
      <c r="T143" s="41"/>
      <c r="U143" s="3"/>
      <c r="V143" s="47"/>
      <c r="W143" s="46"/>
      <c r="X143" s="30"/>
      <c r="Y143" s="30"/>
      <c r="Z143" s="30"/>
      <c r="AA143" s="126"/>
      <c r="AB143" s="127"/>
      <c r="AG143" s="124"/>
      <c r="AH143" s="125"/>
      <c r="AI143" s="125"/>
    </row>
    <row r="144" spans="1:35" ht="8.25" customHeight="1" x14ac:dyDescent="0.2">
      <c r="A144" s="87" t="s">
        <v>125</v>
      </c>
      <c r="J144" s="3"/>
      <c r="L144" s="66"/>
      <c r="M144" s="66"/>
      <c r="N144" s="66"/>
      <c r="P144" s="50"/>
      <c r="R144" s="50"/>
      <c r="S144" s="6"/>
      <c r="T144" s="6"/>
      <c r="U144" s="6"/>
      <c r="V144" s="6"/>
      <c r="W144" s="29"/>
      <c r="Y144" s="29"/>
      <c r="Z144" s="29"/>
      <c r="AA144" s="126"/>
      <c r="AB144" s="127"/>
      <c r="AG144" s="124"/>
      <c r="AH144" s="125"/>
      <c r="AI144" s="125"/>
    </row>
    <row r="145" spans="1:35" ht="7.5" customHeight="1" x14ac:dyDescent="0.25">
      <c r="B145" s="62"/>
      <c r="C145" s="62"/>
      <c r="D145" s="62"/>
      <c r="E145" s="62"/>
      <c r="F145" s="62"/>
      <c r="G145" s="62"/>
      <c r="H145" s="62"/>
      <c r="I145" s="62"/>
      <c r="S145" s="30"/>
      <c r="T145" s="30"/>
      <c r="U145" s="30"/>
      <c r="V145" s="65"/>
      <c r="W145" s="65"/>
      <c r="X145" s="65"/>
      <c r="Y145" s="65"/>
      <c r="Z145" s="46"/>
      <c r="AA145" s="126"/>
      <c r="AB145" s="127"/>
      <c r="AG145" s="124"/>
      <c r="AH145" s="125"/>
      <c r="AI145" s="125"/>
    </row>
    <row r="146" spans="1:35" ht="29.25" customHeight="1" x14ac:dyDescent="0.2">
      <c r="A146" s="87" t="s">
        <v>126</v>
      </c>
      <c r="B146" s="80" t="s">
        <v>191</v>
      </c>
      <c r="C146" s="81"/>
      <c r="D146" s="81"/>
      <c r="E146" s="81"/>
      <c r="F146" s="81"/>
      <c r="G146" s="81"/>
      <c r="H146" s="81"/>
      <c r="I146" s="81"/>
      <c r="J146" s="81"/>
      <c r="K146" s="82"/>
      <c r="L146" s="81"/>
      <c r="M146" s="81"/>
      <c r="N146" s="83"/>
      <c r="P146" s="292" t="s">
        <v>104</v>
      </c>
      <c r="Q146" s="420"/>
      <c r="R146" s="292" t="s">
        <v>103</v>
      </c>
      <c r="S146" s="420"/>
      <c r="AA146" s="126"/>
      <c r="AB146" s="127"/>
      <c r="AG146" s="124"/>
      <c r="AH146" s="125"/>
      <c r="AI146" s="125"/>
    </row>
    <row r="147" spans="1:35" customFormat="1" ht="21.75" customHeight="1" x14ac:dyDescent="0.2">
      <c r="A147" s="87" t="s">
        <v>126</v>
      </c>
      <c r="B147" s="421" t="s">
        <v>137</v>
      </c>
      <c r="C147" s="269"/>
      <c r="D147" s="269"/>
      <c r="E147" s="269"/>
      <c r="F147" s="269"/>
      <c r="G147" s="269"/>
      <c r="H147" s="269"/>
      <c r="I147" s="269"/>
      <c r="J147" s="269"/>
      <c r="K147" s="269"/>
      <c r="L147" s="269"/>
      <c r="M147" s="269"/>
      <c r="N147" s="422"/>
      <c r="P147" s="75">
        <f>V141</f>
        <v>0</v>
      </c>
      <c r="Q147" s="68"/>
      <c r="R147" s="75">
        <f>X69-P147</f>
        <v>0</v>
      </c>
      <c r="S147" s="68"/>
      <c r="AA147" s="126"/>
      <c r="AB147" s="127"/>
      <c r="AC147" s="119"/>
      <c r="AD147" s="119"/>
      <c r="AE147" s="119"/>
      <c r="AF147" s="119"/>
      <c r="AG147" s="119"/>
      <c r="AH147" s="120"/>
      <c r="AI147" s="120"/>
    </row>
    <row r="148" spans="1:35" x14ac:dyDescent="0.2">
      <c r="A148" s="87" t="s">
        <v>126</v>
      </c>
      <c r="B148" s="423"/>
      <c r="C148" s="269"/>
      <c r="D148" s="269"/>
      <c r="E148" s="269"/>
      <c r="F148" s="269"/>
      <c r="G148" s="269"/>
      <c r="H148" s="269"/>
      <c r="I148" s="269"/>
      <c r="J148" s="269"/>
      <c r="K148" s="269"/>
      <c r="L148" s="269"/>
      <c r="M148" s="269"/>
      <c r="N148" s="422"/>
      <c r="P148" s="70"/>
      <c r="Q148" s="69"/>
      <c r="R148" s="427" t="s">
        <v>128</v>
      </c>
      <c r="S148" s="428"/>
      <c r="T148" s="30"/>
      <c r="U148" s="30"/>
      <c r="X148" s="30"/>
      <c r="Y148" s="30"/>
      <c r="Z148" s="30"/>
      <c r="AA148" s="126"/>
      <c r="AB148" s="127"/>
    </row>
    <row r="149" spans="1:35" x14ac:dyDescent="0.2">
      <c r="A149" s="87" t="s">
        <v>126</v>
      </c>
      <c r="B149" s="424"/>
      <c r="C149" s="425"/>
      <c r="D149" s="425"/>
      <c r="E149" s="425"/>
      <c r="F149" s="425"/>
      <c r="G149" s="425"/>
      <c r="H149" s="425"/>
      <c r="I149" s="425"/>
      <c r="J149" s="425"/>
      <c r="K149" s="425"/>
      <c r="L149" s="425"/>
      <c r="M149" s="425"/>
      <c r="N149" s="426"/>
      <c r="P149" s="71"/>
      <c r="Q149" s="72"/>
      <c r="R149" s="429"/>
      <c r="S149" s="430"/>
      <c r="T149" s="30"/>
      <c r="U149" s="30"/>
      <c r="V149" s="48"/>
      <c r="Z149" s="134"/>
      <c r="AA149" s="126"/>
      <c r="AB149" s="127"/>
    </row>
    <row r="150" spans="1:35" ht="9" customHeight="1" x14ac:dyDescent="0.2">
      <c r="A150" s="87" t="s">
        <v>126</v>
      </c>
      <c r="J150" s="3"/>
      <c r="L150" s="66"/>
      <c r="M150" s="66"/>
      <c r="N150" s="66"/>
      <c r="P150" s="160"/>
      <c r="R150" s="160"/>
      <c r="S150" s="6"/>
      <c r="T150" s="6"/>
      <c r="U150" s="6"/>
      <c r="V150" s="6"/>
      <c r="W150" s="29"/>
      <c r="Y150" s="29"/>
      <c r="Z150" s="29"/>
      <c r="AA150" s="126"/>
      <c r="AB150" s="127"/>
    </row>
    <row r="151" spans="1:35" x14ac:dyDescent="0.2">
      <c r="B151" s="73"/>
      <c r="C151" s="73"/>
      <c r="D151" s="73"/>
      <c r="E151" s="73"/>
      <c r="F151" s="73"/>
      <c r="G151" s="73"/>
      <c r="H151" s="73"/>
      <c r="I151" s="73"/>
      <c r="J151" s="3"/>
      <c r="L151" s="67"/>
      <c r="M151" s="67"/>
      <c r="N151" s="67"/>
      <c r="P151" s="152"/>
      <c r="R151" s="6"/>
      <c r="U151" s="29"/>
      <c r="V151" s="29"/>
      <c r="W151" s="3"/>
      <c r="AA151" s="126"/>
      <c r="AB151" s="127"/>
      <c r="AG151" s="124"/>
      <c r="AH151" s="125"/>
      <c r="AI151" s="125"/>
    </row>
    <row r="152" spans="1:35" x14ac:dyDescent="0.2">
      <c r="B152" s="73"/>
      <c r="C152" s="73"/>
      <c r="D152" s="73"/>
      <c r="E152" s="73"/>
      <c r="F152" s="73"/>
      <c r="G152" s="73"/>
      <c r="H152" s="73"/>
      <c r="I152" s="73"/>
      <c r="J152" s="3"/>
      <c r="L152" s="67"/>
      <c r="M152" s="67"/>
      <c r="N152" s="67"/>
      <c r="P152" s="152"/>
      <c r="R152" s="6"/>
      <c r="U152" s="29"/>
      <c r="V152" s="29"/>
      <c r="W152" s="3"/>
      <c r="AA152" s="126"/>
      <c r="AB152" s="127"/>
      <c r="AG152" s="124"/>
      <c r="AH152" s="125"/>
      <c r="AI152" s="125"/>
    </row>
    <row r="153" spans="1:35" ht="18" x14ac:dyDescent="0.2">
      <c r="B153" s="283" t="s">
        <v>175</v>
      </c>
      <c r="C153" s="283"/>
      <c r="D153" s="283"/>
      <c r="E153" s="283"/>
      <c r="F153" s="283"/>
      <c r="H153" s="60"/>
      <c r="I153" s="60"/>
      <c r="J153" s="60"/>
      <c r="S153" s="30"/>
      <c r="T153" s="30"/>
      <c r="U153" s="30"/>
      <c r="W153" s="30"/>
      <c r="AA153" s="126"/>
      <c r="AB153" s="127"/>
      <c r="AG153" s="124"/>
      <c r="AH153" s="125"/>
      <c r="AI153" s="125"/>
    </row>
    <row r="154" spans="1:35" ht="26.25" customHeight="1" x14ac:dyDescent="0.2">
      <c r="B154" s="405" t="s">
        <v>174</v>
      </c>
      <c r="C154" s="406"/>
      <c r="D154" s="406"/>
      <c r="E154" s="406"/>
      <c r="F154" s="406"/>
      <c r="G154" s="406"/>
      <c r="H154" s="406"/>
      <c r="I154" s="406"/>
      <c r="J154" s="60"/>
      <c r="S154" s="30"/>
      <c r="T154" s="30"/>
      <c r="U154" s="30"/>
      <c r="W154" s="30"/>
      <c r="AA154" s="126"/>
      <c r="AB154" s="127"/>
      <c r="AG154" s="124"/>
      <c r="AH154" s="125"/>
      <c r="AI154" s="125"/>
    </row>
    <row r="155" spans="1:35" x14ac:dyDescent="0.2">
      <c r="B155" s="26" t="s">
        <v>96</v>
      </c>
      <c r="H155" s="60"/>
      <c r="I155" s="60"/>
      <c r="J155" s="60"/>
      <c r="K155" s="41"/>
      <c r="P155" s="26"/>
      <c r="U155" s="30"/>
      <c r="V155" s="30"/>
      <c r="W155" s="30"/>
      <c r="AA155" s="126"/>
      <c r="AB155" s="127"/>
    </row>
    <row r="156" spans="1:35" ht="19.5" customHeight="1" x14ac:dyDescent="0.2">
      <c r="B156" s="248" t="s">
        <v>194</v>
      </c>
      <c r="C156" s="305"/>
      <c r="D156" s="305"/>
      <c r="E156" s="305"/>
      <c r="F156" s="305"/>
      <c r="G156" s="305"/>
      <c r="H156" s="305"/>
      <c r="I156" s="377"/>
      <c r="J156" s="60"/>
      <c r="K156" s="41"/>
      <c r="P156" s="364"/>
      <c r="Q156" s="364"/>
      <c r="R156" s="364"/>
      <c r="S156" s="364"/>
      <c r="T156" s="153"/>
      <c r="U156" s="30"/>
      <c r="AA156" s="126"/>
      <c r="AB156" s="127"/>
    </row>
    <row r="157" spans="1:35" ht="19.5" customHeight="1" x14ac:dyDescent="0.2">
      <c r="B157" s="244"/>
      <c r="C157" s="245"/>
      <c r="D157" s="245"/>
      <c r="E157" s="245"/>
      <c r="F157" s="245"/>
      <c r="G157" s="245"/>
      <c r="H157" s="245"/>
      <c r="I157" s="246"/>
      <c r="J157" s="60"/>
      <c r="K157" s="41"/>
      <c r="U157" s="30"/>
      <c r="AA157" s="126"/>
      <c r="AB157" s="127"/>
    </row>
    <row r="158" spans="1:35" ht="19.5" customHeight="1" x14ac:dyDescent="0.2">
      <c r="B158" s="244"/>
      <c r="C158" s="245"/>
      <c r="D158" s="245"/>
      <c r="E158" s="245"/>
      <c r="F158" s="245"/>
      <c r="G158" s="245"/>
      <c r="H158" s="245"/>
      <c r="I158" s="246"/>
      <c r="K158" s="41"/>
      <c r="U158" s="30"/>
      <c r="X158" s="154"/>
      <c r="Y158" s="154"/>
      <c r="Z158" s="133"/>
      <c r="AA158" s="126"/>
      <c r="AB158" s="127"/>
    </row>
    <row r="159" spans="1:35" ht="19.5" customHeight="1" x14ac:dyDescent="0.2">
      <c r="B159" s="247"/>
      <c r="C159" s="247"/>
      <c r="D159" s="247"/>
      <c r="E159" s="247"/>
      <c r="F159" s="247"/>
      <c r="G159" s="247"/>
      <c r="H159" s="247"/>
      <c r="I159" s="247"/>
      <c r="K159" s="41"/>
      <c r="U159" s="30"/>
      <c r="X159" s="154"/>
      <c r="Y159" s="154"/>
      <c r="Z159" s="133"/>
      <c r="AA159" s="126"/>
      <c r="AB159" s="127"/>
    </row>
    <row r="160" spans="1:35" ht="12.75" customHeight="1" x14ac:dyDescent="0.2">
      <c r="J160" s="3"/>
      <c r="P160" s="3"/>
      <c r="Q160" s="3"/>
      <c r="R160" s="3"/>
      <c r="S160" s="3"/>
      <c r="T160" s="3"/>
      <c r="U160" s="30"/>
      <c r="X160" s="154"/>
      <c r="Y160" s="154"/>
      <c r="Z160" s="133"/>
      <c r="AA160" s="126"/>
      <c r="AB160" s="127"/>
    </row>
    <row r="161" spans="2:28" ht="19.5" customHeight="1" x14ac:dyDescent="0.2">
      <c r="B161" s="26" t="s">
        <v>181</v>
      </c>
      <c r="P161" s="26"/>
      <c r="U161" s="30"/>
      <c r="X161" s="154"/>
      <c r="Y161" s="154"/>
      <c r="Z161" s="133"/>
      <c r="AA161" s="126"/>
      <c r="AB161" s="127"/>
    </row>
    <row r="162" spans="2:28" ht="19.5" customHeight="1" x14ac:dyDescent="0.2">
      <c r="B162" s="243" t="s">
        <v>136</v>
      </c>
      <c r="C162" s="243"/>
      <c r="D162" s="243"/>
      <c r="E162" s="243"/>
      <c r="F162" s="243"/>
      <c r="G162" s="243"/>
      <c r="H162" s="243"/>
      <c r="I162" s="243"/>
      <c r="P162" s="364"/>
      <c r="Q162" s="364"/>
      <c r="R162" s="364"/>
      <c r="S162" s="364"/>
      <c r="T162" s="153"/>
      <c r="U162" s="30"/>
      <c r="X162" s="154"/>
      <c r="Y162" s="154"/>
      <c r="Z162" s="133"/>
      <c r="AA162" s="126"/>
      <c r="AB162" s="127"/>
    </row>
    <row r="163" spans="2:28" ht="19.5" customHeight="1" x14ac:dyDescent="0.2">
      <c r="B163" s="247"/>
      <c r="C163" s="247"/>
      <c r="D163" s="247"/>
      <c r="E163" s="247"/>
      <c r="F163" s="247"/>
      <c r="G163" s="247"/>
      <c r="H163" s="247"/>
      <c r="I163" s="247"/>
      <c r="U163" s="30"/>
      <c r="X163" s="154"/>
      <c r="Y163" s="154"/>
      <c r="Z163" s="133"/>
      <c r="AA163" s="126"/>
      <c r="AB163" s="127"/>
    </row>
    <row r="164" spans="2:28" ht="19.5" customHeight="1" x14ac:dyDescent="0.2">
      <c r="B164" s="247"/>
      <c r="C164" s="247"/>
      <c r="D164" s="247"/>
      <c r="E164" s="247"/>
      <c r="F164" s="247"/>
      <c r="G164" s="247"/>
      <c r="H164" s="247"/>
      <c r="I164" s="247"/>
      <c r="U164" s="30"/>
      <c r="X164" s="154"/>
      <c r="Y164" s="154"/>
      <c r="Z164" s="133"/>
      <c r="AA164" s="126"/>
      <c r="AB164" s="127"/>
    </row>
    <row r="165" spans="2:28" ht="19.5" customHeight="1" x14ac:dyDescent="0.2">
      <c r="B165" s="247"/>
      <c r="C165" s="247"/>
      <c r="D165" s="247"/>
      <c r="E165" s="247"/>
      <c r="F165" s="247"/>
      <c r="G165" s="247"/>
      <c r="H165" s="247"/>
      <c r="I165" s="247"/>
      <c r="U165" s="30"/>
      <c r="X165" s="154"/>
      <c r="Y165" s="154"/>
      <c r="Z165" s="133"/>
      <c r="AA165" s="126"/>
      <c r="AB165" s="127"/>
    </row>
    <row r="166" spans="2:28" ht="19.5" customHeight="1" x14ac:dyDescent="0.2">
      <c r="U166" s="30"/>
      <c r="X166" s="154"/>
      <c r="Y166" s="154"/>
      <c r="Z166" s="133"/>
      <c r="AA166" s="126"/>
      <c r="AB166" s="127"/>
    </row>
    <row r="167" spans="2:28" ht="19.5" customHeight="1" x14ac:dyDescent="0.2">
      <c r="B167" s="26" t="s">
        <v>182</v>
      </c>
      <c r="P167" s="26"/>
      <c r="U167" s="30"/>
      <c r="X167" s="154"/>
      <c r="Y167" s="154"/>
      <c r="Z167" s="133"/>
      <c r="AA167" s="126"/>
      <c r="AB167" s="127"/>
    </row>
    <row r="168" spans="2:28" ht="19.5" customHeight="1" x14ac:dyDescent="0.2">
      <c r="B168" s="243" t="s">
        <v>183</v>
      </c>
      <c r="C168" s="243"/>
      <c r="D168" s="243"/>
      <c r="E168" s="243"/>
      <c r="F168" s="243"/>
      <c r="G168" s="243"/>
      <c r="H168" s="243"/>
      <c r="I168" s="243"/>
      <c r="P168" s="386"/>
      <c r="Q168" s="386"/>
      <c r="R168" s="386"/>
      <c r="S168" s="386"/>
      <c r="T168" s="153"/>
      <c r="U168" s="30"/>
      <c r="X168" s="154"/>
      <c r="Y168" s="154"/>
      <c r="Z168" s="133"/>
      <c r="AA168" s="126"/>
      <c r="AB168" s="127"/>
    </row>
    <row r="169" spans="2:28" ht="19.5" customHeight="1" x14ac:dyDescent="0.2">
      <c r="B169" s="247"/>
      <c r="C169" s="247"/>
      <c r="D169" s="247"/>
      <c r="E169" s="247"/>
      <c r="F169" s="247"/>
      <c r="G169" s="247"/>
      <c r="H169" s="247"/>
      <c r="I169" s="247"/>
      <c r="U169" s="30"/>
      <c r="X169" s="154"/>
      <c r="Y169" s="154"/>
      <c r="Z169" s="133"/>
      <c r="AA169" s="126"/>
      <c r="AB169" s="127"/>
    </row>
    <row r="170" spans="2:28" ht="19.5" customHeight="1" x14ac:dyDescent="0.2">
      <c r="B170" s="247"/>
      <c r="C170" s="247"/>
      <c r="D170" s="247"/>
      <c r="E170" s="247"/>
      <c r="F170" s="247"/>
      <c r="G170" s="247"/>
      <c r="H170" s="247"/>
      <c r="I170" s="247"/>
      <c r="U170" s="30"/>
      <c r="X170" s="154"/>
      <c r="Y170" s="154"/>
      <c r="Z170" s="154"/>
      <c r="AA170" s="126"/>
      <c r="AB170" s="127"/>
    </row>
    <row r="171" spans="2:28" ht="19.5" customHeight="1" x14ac:dyDescent="0.2">
      <c r="B171" s="247"/>
      <c r="C171" s="247"/>
      <c r="D171" s="247"/>
      <c r="E171" s="247"/>
      <c r="F171" s="247"/>
      <c r="G171" s="247"/>
      <c r="H171" s="247"/>
      <c r="I171" s="247"/>
      <c r="U171" s="30"/>
      <c r="X171" s="154"/>
      <c r="Y171" s="154"/>
      <c r="Z171" s="154"/>
      <c r="AA171" s="126"/>
      <c r="AB171" s="127"/>
    </row>
    <row r="172" spans="2:28" ht="19.5" customHeight="1" x14ac:dyDescent="0.2">
      <c r="B172" s="247"/>
      <c r="C172" s="247"/>
      <c r="D172" s="247"/>
      <c r="E172" s="247"/>
      <c r="F172" s="247"/>
      <c r="G172" s="247"/>
      <c r="H172" s="247"/>
      <c r="I172" s="247"/>
      <c r="U172" s="30"/>
      <c r="X172" s="154"/>
      <c r="Y172" s="154"/>
      <c r="Z172" s="154"/>
      <c r="AA172" s="126"/>
      <c r="AB172" s="127"/>
    </row>
    <row r="173" spans="2:28" ht="19.5" customHeight="1" x14ac:dyDescent="0.2">
      <c r="B173" s="247"/>
      <c r="C173" s="247"/>
      <c r="D173" s="247"/>
      <c r="E173" s="247"/>
      <c r="F173" s="247"/>
      <c r="G173" s="247"/>
      <c r="H173" s="247"/>
      <c r="I173" s="247"/>
      <c r="U173" s="30"/>
      <c r="X173" s="154"/>
      <c r="Y173" s="154"/>
      <c r="Z173" s="154"/>
      <c r="AA173" s="126"/>
      <c r="AB173" s="127"/>
    </row>
    <row r="174" spans="2:28" ht="17.25" customHeight="1" x14ac:dyDescent="0.2">
      <c r="B174" s="39"/>
      <c r="C174" s="39"/>
      <c r="D174" s="39"/>
      <c r="E174" s="39"/>
      <c r="F174" s="39"/>
      <c r="H174" s="33"/>
      <c r="I174" s="33"/>
      <c r="J174" s="33"/>
      <c r="P174" s="32"/>
      <c r="S174" s="30"/>
      <c r="T174" s="30"/>
      <c r="U174" s="30"/>
      <c r="X174" s="154"/>
      <c r="Y174" s="154"/>
      <c r="Z174" s="154"/>
      <c r="AA174" s="126"/>
      <c r="AB174" s="127"/>
    </row>
    <row r="175" spans="2:28" ht="19.5" customHeight="1" x14ac:dyDescent="0.2">
      <c r="B175" s="26" t="s">
        <v>129</v>
      </c>
      <c r="P175" s="26"/>
      <c r="U175" s="30"/>
      <c r="X175" s="154"/>
      <c r="Y175" s="154"/>
      <c r="Z175" s="154"/>
      <c r="AA175" s="126"/>
      <c r="AB175" s="127"/>
    </row>
    <row r="176" spans="2:28" ht="19.5" customHeight="1" x14ac:dyDescent="0.2">
      <c r="B176" s="243" t="s">
        <v>158</v>
      </c>
      <c r="C176" s="243"/>
      <c r="D176" s="243"/>
      <c r="E176" s="243"/>
      <c r="F176" s="243"/>
      <c r="G176" s="243"/>
      <c r="H176" s="243"/>
      <c r="I176" s="243"/>
      <c r="K176" s="41"/>
      <c r="P176" s="364"/>
      <c r="Q176" s="364"/>
      <c r="R176" s="364"/>
      <c r="S176" s="364"/>
      <c r="T176" s="153"/>
      <c r="U176" s="30"/>
      <c r="X176" s="154"/>
      <c r="Y176" s="154"/>
      <c r="Z176" s="154"/>
      <c r="AA176" s="126"/>
      <c r="AB176" s="127"/>
    </row>
    <row r="177" spans="2:35" ht="19.5" customHeight="1" x14ac:dyDescent="0.2">
      <c r="B177" s="247"/>
      <c r="C177" s="247"/>
      <c r="D177" s="247"/>
      <c r="E177" s="247"/>
      <c r="F177" s="247"/>
      <c r="G177" s="247"/>
      <c r="H177" s="247"/>
      <c r="I177" s="247"/>
      <c r="K177" s="41"/>
      <c r="U177" s="30"/>
      <c r="X177" s="154"/>
      <c r="Y177" s="154"/>
      <c r="Z177" s="154"/>
      <c r="AA177" s="126"/>
      <c r="AB177" s="127"/>
    </row>
    <row r="178" spans="2:35" ht="19.5" customHeight="1" x14ac:dyDescent="0.2">
      <c r="B178" s="247"/>
      <c r="C178" s="247"/>
      <c r="D178" s="247"/>
      <c r="E178" s="247"/>
      <c r="F178" s="247"/>
      <c r="G178" s="247"/>
      <c r="H178" s="247"/>
      <c r="I178" s="247"/>
      <c r="K178" s="41"/>
      <c r="U178" s="30"/>
      <c r="X178" s="154"/>
      <c r="Y178" s="154"/>
      <c r="Z178" s="154"/>
      <c r="AA178" s="126"/>
      <c r="AB178" s="127"/>
      <c r="AC178" s="128"/>
      <c r="AD178" s="128"/>
      <c r="AE178" s="128"/>
      <c r="AF178" s="128"/>
      <c r="AG178" s="128"/>
      <c r="AH178" s="129"/>
      <c r="AI178" s="129"/>
    </row>
    <row r="179" spans="2:35" ht="19.5" customHeight="1" x14ac:dyDescent="0.2">
      <c r="B179" s="247"/>
      <c r="C179" s="247"/>
      <c r="D179" s="247"/>
      <c r="E179" s="247"/>
      <c r="F179" s="247"/>
      <c r="G179" s="247"/>
      <c r="H179" s="247"/>
      <c r="I179" s="247"/>
      <c r="K179" s="41"/>
      <c r="U179" s="30"/>
      <c r="X179" s="154"/>
      <c r="Y179" s="154"/>
      <c r="Z179" s="154"/>
      <c r="AA179" s="126"/>
      <c r="AB179" s="127"/>
      <c r="AC179" s="130"/>
      <c r="AD179" s="130"/>
      <c r="AE179" s="130"/>
      <c r="AF179" s="130"/>
      <c r="AG179" s="130"/>
      <c r="AH179" s="131"/>
      <c r="AI179" s="131"/>
    </row>
    <row r="180" spans="2:35" ht="19.5" customHeight="1" x14ac:dyDescent="0.2">
      <c r="J180" s="3"/>
      <c r="P180" s="3"/>
      <c r="Q180" s="3"/>
      <c r="R180" s="3"/>
      <c r="S180" s="3"/>
      <c r="T180" s="3"/>
      <c r="U180" s="30"/>
      <c r="X180" s="154"/>
      <c r="Y180" s="154"/>
      <c r="Z180" s="154"/>
      <c r="AA180" s="126"/>
      <c r="AB180" s="127"/>
    </row>
    <row r="181" spans="2:35" ht="17.25" customHeight="1" x14ac:dyDescent="0.2">
      <c r="B181" s="26" t="s">
        <v>180</v>
      </c>
      <c r="C181" s="39"/>
      <c r="D181" s="39"/>
      <c r="E181" s="39"/>
      <c r="F181" s="39"/>
      <c r="H181" s="33"/>
      <c r="I181" s="33"/>
      <c r="J181" s="33"/>
      <c r="P181" s="32"/>
      <c r="S181" s="30"/>
      <c r="T181" s="30"/>
      <c r="U181" s="30"/>
      <c r="X181" s="154"/>
      <c r="Y181" s="154"/>
      <c r="Z181" s="154"/>
      <c r="AA181" s="126"/>
      <c r="AB181" s="127"/>
      <c r="AC181" s="128"/>
      <c r="AD181" s="128"/>
      <c r="AE181" s="128"/>
      <c r="AF181" s="128"/>
      <c r="AG181" s="128"/>
    </row>
    <row r="182" spans="2:35" s="1" customFormat="1" ht="43.9" customHeight="1" x14ac:dyDescent="0.2">
      <c r="B182" s="243" t="s">
        <v>199</v>
      </c>
      <c r="C182" s="243"/>
      <c r="D182" s="243"/>
      <c r="E182" s="243"/>
      <c r="F182" s="243"/>
      <c r="G182" s="243"/>
      <c r="H182" s="243"/>
      <c r="I182" s="243"/>
      <c r="X182" s="154"/>
      <c r="Y182" s="154"/>
      <c r="Z182" s="154"/>
      <c r="AA182" s="126"/>
      <c r="AB182" s="127"/>
      <c r="AC182" s="128"/>
      <c r="AD182" s="128"/>
      <c r="AE182" s="128"/>
      <c r="AF182" s="128"/>
      <c r="AG182" s="128"/>
      <c r="AH182" s="129"/>
      <c r="AI182" s="129"/>
    </row>
    <row r="183" spans="2:35" s="1" customFormat="1" ht="41.25" customHeight="1" x14ac:dyDescent="0.2">
      <c r="B183" s="408"/>
      <c r="C183" s="409"/>
      <c r="D183" s="409"/>
      <c r="E183" s="410"/>
      <c r="F183" s="410"/>
      <c r="G183" s="410"/>
      <c r="H183" s="410"/>
      <c r="I183" s="411"/>
      <c r="X183" s="154"/>
      <c r="Y183" s="154"/>
      <c r="Z183" s="154"/>
      <c r="AA183" s="126"/>
      <c r="AB183" s="127"/>
      <c r="AC183" s="119"/>
      <c r="AD183" s="119"/>
      <c r="AE183" s="119"/>
      <c r="AF183" s="119"/>
      <c r="AG183" s="119"/>
      <c r="AH183" s="120"/>
      <c r="AI183" s="120"/>
    </row>
    <row r="184" spans="2:35" s="1" customFormat="1" ht="41.25" customHeight="1" x14ac:dyDescent="0.2">
      <c r="B184" s="412"/>
      <c r="C184" s="413"/>
      <c r="D184" s="413"/>
      <c r="E184" s="414"/>
      <c r="F184" s="414"/>
      <c r="G184" s="414"/>
      <c r="H184" s="414"/>
      <c r="I184" s="415"/>
      <c r="X184" s="154"/>
      <c r="Y184" s="154"/>
      <c r="Z184" s="154"/>
      <c r="AA184" s="126"/>
      <c r="AB184" s="127"/>
      <c r="AC184" s="119"/>
      <c r="AD184" s="119"/>
      <c r="AE184" s="119"/>
      <c r="AF184" s="119"/>
      <c r="AG184" s="119"/>
      <c r="AH184" s="120"/>
      <c r="AI184" s="120"/>
    </row>
    <row r="185" spans="2:35" s="1" customFormat="1" ht="25.5" customHeight="1" x14ac:dyDescent="0.25">
      <c r="B185" s="416"/>
      <c r="C185" s="417"/>
      <c r="D185" s="417"/>
      <c r="E185" s="417"/>
      <c r="F185" s="417"/>
      <c r="G185" s="417"/>
      <c r="H185" s="417"/>
      <c r="I185" s="418"/>
      <c r="J185" s="18"/>
      <c r="K185" s="18"/>
      <c r="L185" s="18"/>
      <c r="M185" s="18"/>
      <c r="X185" s="154"/>
      <c r="Y185" s="154"/>
      <c r="Z185" s="154"/>
      <c r="AA185" s="126"/>
      <c r="AB185" s="127"/>
      <c r="AC185" s="119"/>
      <c r="AD185" s="119"/>
      <c r="AE185" s="119"/>
      <c r="AF185" s="119"/>
      <c r="AG185" s="119"/>
      <c r="AH185" s="120"/>
      <c r="AI185" s="120"/>
    </row>
    <row r="186" spans="2:35" ht="17.25" customHeight="1" x14ac:dyDescent="0.2">
      <c r="B186" s="39"/>
      <c r="C186" s="39"/>
      <c r="D186" s="39"/>
      <c r="E186" s="39"/>
      <c r="F186" s="39"/>
      <c r="H186" s="33"/>
      <c r="I186" s="33"/>
      <c r="J186" s="6"/>
      <c r="P186" s="32"/>
      <c r="S186" s="30"/>
      <c r="T186" s="30"/>
      <c r="U186" s="30"/>
      <c r="X186" s="154"/>
      <c r="Y186" s="154"/>
      <c r="Z186" s="154"/>
      <c r="AA186" s="126"/>
      <c r="AB186" s="127"/>
    </row>
    <row r="187" spans="2:35" ht="20.25" customHeight="1" x14ac:dyDescent="0.2">
      <c r="B187" s="283" t="s">
        <v>35</v>
      </c>
      <c r="C187" s="283"/>
      <c r="D187" s="283"/>
      <c r="E187" s="283"/>
      <c r="F187" s="283"/>
      <c r="P187" s="32"/>
      <c r="S187" s="30"/>
      <c r="T187" s="30"/>
      <c r="U187" s="30"/>
      <c r="X187" s="154"/>
      <c r="Y187" s="154"/>
      <c r="Z187" s="154"/>
      <c r="AA187" s="126"/>
      <c r="AB187" s="127"/>
    </row>
    <row r="188" spans="2:35" ht="33" customHeight="1" x14ac:dyDescent="0.2">
      <c r="B188" s="248" t="s">
        <v>36</v>
      </c>
      <c r="C188" s="249"/>
      <c r="D188" s="249"/>
      <c r="E188" s="249"/>
      <c r="F188" s="249"/>
      <c r="G188" s="249"/>
      <c r="H188" s="249"/>
      <c r="I188" s="249"/>
      <c r="J188" s="155"/>
      <c r="K188" s="141"/>
      <c r="L188" s="141"/>
      <c r="M188" s="141"/>
      <c r="N188" s="141"/>
      <c r="O188" s="30"/>
      <c r="P188" s="30"/>
      <c r="Q188" s="30"/>
      <c r="R188" s="30"/>
      <c r="S188" s="30"/>
      <c r="T188" s="30"/>
      <c r="U188" s="30"/>
      <c r="X188" s="154"/>
      <c r="Y188" s="154"/>
      <c r="Z188" s="154"/>
      <c r="AA188" s="126"/>
      <c r="AB188" s="127"/>
    </row>
    <row r="189" spans="2:35" ht="17.25" customHeight="1" x14ac:dyDescent="0.2">
      <c r="B189" s="250"/>
      <c r="C189" s="251"/>
      <c r="D189" s="251"/>
      <c r="E189" s="251"/>
      <c r="F189" s="251"/>
      <c r="G189" s="251"/>
      <c r="H189" s="251"/>
      <c r="I189" s="251"/>
      <c r="J189" s="156"/>
      <c r="K189" s="157"/>
      <c r="L189" s="157"/>
      <c r="M189" s="157"/>
      <c r="N189" s="157"/>
      <c r="O189" s="30"/>
      <c r="P189" s="30"/>
      <c r="Q189" s="30"/>
      <c r="R189" s="30"/>
      <c r="S189" s="30"/>
      <c r="T189" s="30"/>
      <c r="U189" s="30"/>
      <c r="X189" s="154"/>
      <c r="Y189" s="154"/>
      <c r="Z189" s="154"/>
      <c r="AA189" s="126"/>
      <c r="AB189" s="127"/>
    </row>
    <row r="190" spans="2:35" ht="12.75" customHeight="1" x14ac:dyDescent="0.2">
      <c r="B190" s="252"/>
      <c r="C190" s="253"/>
      <c r="D190" s="253"/>
      <c r="E190" s="253"/>
      <c r="F190" s="253"/>
      <c r="G190" s="253"/>
      <c r="H190" s="253"/>
      <c r="I190" s="253"/>
      <c r="J190" s="156"/>
      <c r="K190" s="157"/>
      <c r="L190" s="157"/>
      <c r="M190" s="157"/>
      <c r="N190" s="157"/>
      <c r="X190" s="154"/>
      <c r="Y190" s="154"/>
      <c r="Z190" s="154"/>
      <c r="AA190" s="126"/>
      <c r="AB190" s="127"/>
    </row>
    <row r="191" spans="2:35" ht="12.75" customHeight="1" x14ac:dyDescent="0.2">
      <c r="B191" s="252"/>
      <c r="C191" s="253"/>
      <c r="D191" s="253"/>
      <c r="E191" s="253"/>
      <c r="F191" s="253"/>
      <c r="G191" s="253"/>
      <c r="H191" s="253"/>
      <c r="I191" s="253"/>
      <c r="J191" s="156"/>
      <c r="K191" s="157"/>
      <c r="L191" s="157"/>
      <c r="M191" s="157"/>
      <c r="N191" s="157"/>
      <c r="X191" s="154"/>
      <c r="Y191" s="154"/>
      <c r="Z191" s="154"/>
      <c r="AA191" s="126"/>
      <c r="AB191" s="127"/>
    </row>
    <row r="192" spans="2:35" ht="12.75" customHeight="1" x14ac:dyDescent="0.2">
      <c r="B192" s="252"/>
      <c r="C192" s="253"/>
      <c r="D192" s="253"/>
      <c r="E192" s="253"/>
      <c r="F192" s="253"/>
      <c r="G192" s="253"/>
      <c r="H192" s="253"/>
      <c r="I192" s="253"/>
      <c r="J192" s="156"/>
      <c r="K192" s="157"/>
      <c r="L192" s="157"/>
      <c r="M192" s="157"/>
      <c r="N192" s="157"/>
      <c r="X192" s="154"/>
      <c r="Y192" s="154"/>
      <c r="Z192" s="154"/>
      <c r="AA192" s="126"/>
      <c r="AB192" s="127"/>
    </row>
    <row r="193" spans="2:28" ht="12.75" customHeight="1" x14ac:dyDescent="0.2">
      <c r="B193" s="252"/>
      <c r="C193" s="253"/>
      <c r="D193" s="253"/>
      <c r="E193" s="253"/>
      <c r="F193" s="253"/>
      <c r="G193" s="253"/>
      <c r="H193" s="253"/>
      <c r="I193" s="253"/>
      <c r="J193" s="156"/>
      <c r="K193" s="157"/>
      <c r="L193" s="157"/>
      <c r="M193" s="157"/>
      <c r="N193" s="157"/>
      <c r="X193" s="154"/>
      <c r="Y193" s="154"/>
      <c r="Z193" s="154"/>
      <c r="AA193" s="126"/>
      <c r="AB193" s="127"/>
    </row>
    <row r="194" spans="2:28" ht="12.75" customHeight="1" x14ac:dyDescent="0.2">
      <c r="B194" s="252"/>
      <c r="C194" s="253"/>
      <c r="D194" s="253"/>
      <c r="E194" s="253"/>
      <c r="F194" s="253"/>
      <c r="G194" s="253"/>
      <c r="H194" s="253"/>
      <c r="I194" s="253"/>
      <c r="J194" s="156"/>
      <c r="K194" s="157"/>
      <c r="L194" s="157"/>
      <c r="M194" s="157"/>
      <c r="N194" s="157"/>
      <c r="X194" s="154"/>
      <c r="Y194" s="154"/>
      <c r="Z194" s="154"/>
      <c r="AA194" s="126"/>
      <c r="AB194" s="127"/>
    </row>
    <row r="195" spans="2:28" ht="12.75" customHeight="1" x14ac:dyDescent="0.2">
      <c r="B195" s="252"/>
      <c r="C195" s="253"/>
      <c r="D195" s="253"/>
      <c r="E195" s="253"/>
      <c r="F195" s="253"/>
      <c r="G195" s="253"/>
      <c r="H195" s="253"/>
      <c r="I195" s="253"/>
      <c r="J195" s="158"/>
      <c r="K195" s="109"/>
      <c r="L195" s="109"/>
      <c r="M195" s="109"/>
      <c r="N195" s="109"/>
      <c r="X195" s="154"/>
      <c r="Y195" s="154"/>
      <c r="Z195" s="154"/>
      <c r="AA195" s="126"/>
      <c r="AB195" s="127"/>
    </row>
    <row r="196" spans="2:28" ht="12.75" customHeight="1" x14ac:dyDescent="0.2">
      <c r="B196" s="252"/>
      <c r="C196" s="253"/>
      <c r="D196" s="253"/>
      <c r="E196" s="253"/>
      <c r="F196" s="253"/>
      <c r="G196" s="253"/>
      <c r="H196" s="253"/>
      <c r="I196" s="253"/>
      <c r="J196" s="158"/>
      <c r="K196" s="109"/>
      <c r="L196" s="109"/>
      <c r="M196" s="109"/>
      <c r="N196" s="109"/>
      <c r="X196" s="154"/>
      <c r="Y196" s="154"/>
      <c r="Z196" s="154"/>
      <c r="AA196" s="126"/>
      <c r="AB196" s="127"/>
    </row>
    <row r="197" spans="2:28" ht="12.75" customHeight="1" x14ac:dyDescent="0.2">
      <c r="B197" s="252"/>
      <c r="C197" s="253"/>
      <c r="D197" s="253"/>
      <c r="E197" s="253"/>
      <c r="F197" s="253"/>
      <c r="G197" s="253"/>
      <c r="H197" s="253"/>
      <c r="I197" s="253"/>
      <c r="J197" s="158"/>
      <c r="K197" s="109"/>
      <c r="L197" s="109"/>
      <c r="M197" s="109"/>
      <c r="N197" s="109"/>
      <c r="X197" s="154"/>
      <c r="Y197" s="154"/>
      <c r="Z197" s="154"/>
      <c r="AA197" s="126"/>
      <c r="AB197" s="127"/>
    </row>
    <row r="198" spans="2:28" ht="15" customHeight="1" x14ac:dyDescent="0.2">
      <c r="B198" s="254"/>
      <c r="C198" s="255"/>
      <c r="D198" s="255"/>
      <c r="E198" s="255"/>
      <c r="F198" s="255"/>
      <c r="G198" s="255"/>
      <c r="H198" s="255"/>
      <c r="I198" s="255"/>
      <c r="J198" s="158"/>
      <c r="K198" s="109"/>
      <c r="L198" s="109"/>
      <c r="M198" s="109"/>
      <c r="N198" s="109"/>
      <c r="X198" s="154"/>
      <c r="Y198" s="154"/>
      <c r="Z198" s="154"/>
      <c r="AA198" s="126"/>
      <c r="AB198" s="127"/>
    </row>
    <row r="199" spans="2:28" x14ac:dyDescent="0.2">
      <c r="P199" s="41"/>
      <c r="X199" s="133"/>
      <c r="Y199" s="133"/>
      <c r="Z199" s="133"/>
      <c r="AA199" s="126"/>
      <c r="AB199" s="127"/>
    </row>
    <row r="200" spans="2:28" ht="15" customHeight="1" x14ac:dyDescent="0.2">
      <c r="B200" s="26" t="s">
        <v>228</v>
      </c>
      <c r="M200" s="26"/>
      <c r="P200" s="26" t="s">
        <v>107</v>
      </c>
      <c r="X200" s="133"/>
      <c r="Y200" s="133"/>
      <c r="Z200" s="133"/>
      <c r="AA200" s="126"/>
      <c r="AB200" s="127"/>
    </row>
    <row r="201" spans="2:28" ht="19.5" customHeight="1" x14ac:dyDescent="0.2">
      <c r="B201" s="243" t="s">
        <v>109</v>
      </c>
      <c r="C201" s="243"/>
      <c r="D201" s="243"/>
      <c r="E201" s="243"/>
      <c r="F201" s="243"/>
      <c r="G201" s="243"/>
      <c r="H201" s="243"/>
      <c r="I201" s="243"/>
      <c r="P201" s="248" t="s">
        <v>108</v>
      </c>
      <c r="Q201" s="305"/>
      <c r="R201" s="305"/>
      <c r="S201" s="305"/>
      <c r="T201" s="305"/>
      <c r="U201" s="305"/>
      <c r="V201" s="305"/>
      <c r="W201" s="407"/>
      <c r="X201" s="133"/>
      <c r="Y201" s="133"/>
      <c r="Z201" s="133"/>
      <c r="AA201" s="126"/>
      <c r="AB201" s="127"/>
    </row>
    <row r="202" spans="2:28" ht="19.5" customHeight="1" x14ac:dyDescent="0.2">
      <c r="B202" s="247"/>
      <c r="C202" s="247"/>
      <c r="D202" s="247"/>
      <c r="E202" s="247"/>
      <c r="F202" s="247"/>
      <c r="G202" s="247"/>
      <c r="H202" s="247"/>
      <c r="I202" s="247"/>
      <c r="O202" s="47"/>
      <c r="P202" s="374"/>
      <c r="Q202" s="375"/>
      <c r="R202" s="375"/>
      <c r="S202" s="375"/>
      <c r="T202" s="375"/>
      <c r="U202" s="375"/>
      <c r="V202" s="375"/>
      <c r="W202" s="376"/>
      <c r="X202" s="133"/>
      <c r="Y202" s="133"/>
      <c r="Z202" s="133"/>
      <c r="AA202" s="126"/>
      <c r="AB202" s="127"/>
    </row>
    <row r="203" spans="2:28" ht="19.5" customHeight="1" x14ac:dyDescent="0.2">
      <c r="B203" s="247"/>
      <c r="C203" s="247"/>
      <c r="D203" s="247"/>
      <c r="E203" s="247"/>
      <c r="F203" s="247"/>
      <c r="G203" s="247"/>
      <c r="H203" s="247"/>
      <c r="I203" s="247"/>
      <c r="P203" s="374"/>
      <c r="Q203" s="375"/>
      <c r="R203" s="375"/>
      <c r="S203" s="375"/>
      <c r="T203" s="375"/>
      <c r="U203" s="375"/>
      <c r="V203" s="375"/>
      <c r="W203" s="376"/>
      <c r="X203" s="133"/>
      <c r="Y203" s="133"/>
      <c r="Z203" s="133"/>
      <c r="AA203" s="126"/>
      <c r="AB203" s="127"/>
    </row>
    <row r="204" spans="2:28" ht="19.5" customHeight="1" x14ac:dyDescent="0.2">
      <c r="B204" s="244"/>
      <c r="C204" s="245"/>
      <c r="D204" s="245"/>
      <c r="E204" s="245"/>
      <c r="F204" s="245"/>
      <c r="G204" s="245"/>
      <c r="H204" s="245"/>
      <c r="I204" s="246"/>
      <c r="P204" s="374"/>
      <c r="Q204" s="375"/>
      <c r="R204" s="375"/>
      <c r="S204" s="375"/>
      <c r="T204" s="375"/>
      <c r="U204" s="375"/>
      <c r="V204" s="375"/>
      <c r="W204" s="376"/>
      <c r="X204" s="133"/>
      <c r="Y204" s="133"/>
      <c r="Z204" s="133"/>
      <c r="AA204" s="126"/>
      <c r="AB204" s="127"/>
    </row>
    <row r="205" spans="2:28" ht="19.5" customHeight="1" x14ac:dyDescent="0.2">
      <c r="B205" s="26"/>
      <c r="P205" s="34"/>
      <c r="Q205" s="34"/>
      <c r="R205" s="34"/>
      <c r="S205" s="34"/>
      <c r="T205" s="34"/>
      <c r="U205" s="34"/>
      <c r="X205" s="133"/>
      <c r="Y205" s="133"/>
      <c r="Z205" s="133"/>
      <c r="AA205" s="126"/>
      <c r="AB205" s="127"/>
    </row>
    <row r="206" spans="2:28" x14ac:dyDescent="0.2">
      <c r="P206" s="41"/>
      <c r="X206" s="133"/>
      <c r="Y206" s="133"/>
      <c r="Z206" s="133"/>
      <c r="AA206" s="126"/>
      <c r="AB206" s="127"/>
    </row>
    <row r="207" spans="2:28" ht="19.5" customHeight="1" x14ac:dyDescent="0.2">
      <c r="B207" s="26"/>
      <c r="H207" s="26"/>
      <c r="R207" s="31"/>
      <c r="U207" s="63"/>
      <c r="X207" s="133"/>
      <c r="Y207" s="133"/>
      <c r="Z207" s="133"/>
      <c r="AA207" s="126"/>
      <c r="AB207" s="127"/>
    </row>
    <row r="208" spans="2:28" ht="19.5" customHeight="1" x14ac:dyDescent="0.2">
      <c r="B208" s="26"/>
      <c r="H208" s="26"/>
      <c r="P208" s="261" t="s">
        <v>200</v>
      </c>
      <c r="Q208" s="262"/>
      <c r="R208" s="262"/>
      <c r="S208" s="262"/>
      <c r="T208" s="262"/>
      <c r="U208" s="262"/>
      <c r="V208" s="262"/>
      <c r="W208" s="382"/>
      <c r="X208" s="61"/>
      <c r="Y208" s="61"/>
      <c r="Z208" s="61"/>
    </row>
    <row r="209" spans="2:45" ht="21" customHeight="1" x14ac:dyDescent="0.2">
      <c r="M209" s="41"/>
      <c r="P209" s="383"/>
      <c r="Q209" s="384"/>
      <c r="R209" s="384"/>
      <c r="S209" s="384"/>
      <c r="T209" s="384"/>
      <c r="U209" s="384"/>
      <c r="V209" s="384"/>
      <c r="W209" s="385"/>
      <c r="X209" s="26"/>
      <c r="Y209" s="26"/>
      <c r="Z209" s="26"/>
      <c r="AJ209" s="26"/>
      <c r="AK209" s="26"/>
      <c r="AL209" s="26"/>
      <c r="AM209" s="26"/>
      <c r="AN209" s="26"/>
      <c r="AO209" s="26"/>
      <c r="AP209" s="26"/>
      <c r="AQ209" s="26"/>
      <c r="AR209" s="26"/>
      <c r="AS209" s="26"/>
    </row>
    <row r="210" spans="2:45" ht="51" customHeight="1" x14ac:dyDescent="0.2">
      <c r="B210" s="240" t="s">
        <v>98</v>
      </c>
      <c r="C210" s="241"/>
      <c r="D210" s="241"/>
      <c r="E210" s="241"/>
      <c r="F210" s="241"/>
      <c r="G210" s="241"/>
      <c r="H210" s="241"/>
      <c r="I210" s="242"/>
      <c r="P210" s="381" t="str">
        <f>"Leverantören intygar att avropssvaret är giltigt minst den tid som avropande organisation angett ovan. "&amp;CHAR(10)&amp;"("&amp;TEXT(D34,"ÅÅÅÅ-MM-DD")&amp;")"</f>
        <v>Leverantören intygar att avropssvaret är giltigt minst den tid som avropande organisation angett ovan. 
(1900-01-00)</v>
      </c>
      <c r="Q210" s="381"/>
      <c r="R210" s="381"/>
      <c r="S210" s="381"/>
      <c r="T210" s="381"/>
      <c r="U210" s="381"/>
      <c r="V210" s="381"/>
      <c r="W210" s="381"/>
      <c r="X210" s="26"/>
      <c r="Y210" s="26"/>
      <c r="Z210" s="26"/>
      <c r="AJ210" s="26"/>
      <c r="AK210" s="26"/>
      <c r="AL210" s="26"/>
      <c r="AM210" s="26"/>
      <c r="AN210" s="26"/>
      <c r="AO210" s="26"/>
      <c r="AP210" s="26"/>
      <c r="AQ210" s="26"/>
      <c r="AR210" s="26"/>
      <c r="AS210" s="26"/>
    </row>
    <row r="211" spans="2:45" ht="21" customHeight="1" x14ac:dyDescent="0.2">
      <c r="B211" s="64"/>
      <c r="P211" s="248" t="s">
        <v>38</v>
      </c>
      <c r="Q211" s="305"/>
      <c r="R211" s="305"/>
      <c r="S211" s="305"/>
      <c r="T211" s="305"/>
      <c r="U211" s="305"/>
      <c r="V211" s="305"/>
      <c r="W211" s="377"/>
      <c r="X211" s="26"/>
      <c r="Y211" s="26"/>
      <c r="Z211" s="26"/>
      <c r="AJ211" s="26"/>
      <c r="AK211" s="26"/>
      <c r="AL211" s="26"/>
      <c r="AM211" s="26"/>
      <c r="AN211" s="26"/>
      <c r="AO211" s="26"/>
      <c r="AP211" s="26"/>
      <c r="AQ211" s="26"/>
      <c r="AR211" s="26"/>
      <c r="AS211" s="26"/>
    </row>
    <row r="212" spans="2:45" ht="21.75" customHeight="1" x14ac:dyDescent="0.2">
      <c r="B212" s="29"/>
      <c r="C212" s="29"/>
      <c r="D212" s="29"/>
      <c r="E212" s="29"/>
      <c r="F212" s="29"/>
      <c r="G212" s="29"/>
      <c r="H212" s="29"/>
      <c r="I212" s="29"/>
      <c r="J212" s="29"/>
      <c r="K212" s="29"/>
      <c r="L212" s="29"/>
      <c r="M212" s="29"/>
      <c r="P212" s="374"/>
      <c r="Q212" s="375"/>
      <c r="R212" s="375"/>
      <c r="S212" s="375"/>
      <c r="T212" s="375"/>
      <c r="U212" s="375"/>
      <c r="V212" s="375"/>
      <c r="W212" s="376"/>
      <c r="X212" s="35"/>
      <c r="Y212" s="35"/>
      <c r="Z212" s="35"/>
      <c r="AA212" s="118" t="b">
        <f>IF(P212=0,TRUE,FALSE)</f>
        <v>1</v>
      </c>
      <c r="AH212" s="120" t="b">
        <f>OR(AA212:AG212)</f>
        <v>1</v>
      </c>
      <c r="AJ212" s="36"/>
    </row>
    <row r="213" spans="2:45" ht="7.5" customHeight="1" x14ac:dyDescent="0.2">
      <c r="B213" s="29"/>
      <c r="C213" s="29"/>
      <c r="D213" s="29"/>
      <c r="E213" s="29"/>
      <c r="F213" s="29"/>
      <c r="G213" s="29"/>
      <c r="H213" s="29"/>
      <c r="I213" s="29"/>
      <c r="J213" s="29"/>
      <c r="K213" s="29"/>
      <c r="L213" s="29"/>
      <c r="M213" s="29"/>
      <c r="P213" s="36"/>
      <c r="Q213" s="36"/>
      <c r="R213" s="36"/>
      <c r="S213" s="36"/>
      <c r="T213" s="36"/>
      <c r="X213" s="37"/>
      <c r="Y213" s="37"/>
      <c r="Z213" s="37"/>
      <c r="AB213" s="128"/>
      <c r="AC213" s="128"/>
      <c r="AD213" s="128"/>
      <c r="AE213" s="128"/>
      <c r="AF213" s="128"/>
      <c r="AG213" s="128"/>
      <c r="AH213" s="129"/>
      <c r="AJ213" s="36"/>
    </row>
    <row r="214" spans="2:45" ht="18" customHeight="1" x14ac:dyDescent="0.2">
      <c r="B214" s="29"/>
      <c r="C214" s="29"/>
      <c r="D214" s="29"/>
      <c r="E214" s="29"/>
      <c r="F214" s="29"/>
      <c r="G214" s="29"/>
      <c r="H214" s="29"/>
      <c r="I214" s="29"/>
      <c r="J214" s="29"/>
      <c r="K214" s="29"/>
      <c r="L214" s="29"/>
      <c r="M214" s="29"/>
      <c r="P214" s="378" t="s">
        <v>39</v>
      </c>
      <c r="Q214" s="379"/>
      <c r="R214" s="379"/>
      <c r="S214" s="379"/>
      <c r="T214" s="379"/>
      <c r="U214" s="379"/>
      <c r="V214" s="379"/>
      <c r="W214" s="380"/>
      <c r="X214" s="36"/>
      <c r="Y214" s="36"/>
      <c r="Z214" s="36"/>
      <c r="AB214" s="130"/>
      <c r="AC214" s="130"/>
      <c r="AD214" s="130"/>
      <c r="AE214" s="130"/>
      <c r="AF214" s="130"/>
      <c r="AG214" s="130"/>
      <c r="AH214" s="131"/>
      <c r="AJ214" s="36"/>
    </row>
    <row r="215" spans="2:45" ht="14.25" customHeight="1" x14ac:dyDescent="0.2">
      <c r="B215" s="42"/>
      <c r="C215" s="42"/>
      <c r="D215" s="42"/>
      <c r="P215" s="368"/>
      <c r="Q215" s="369"/>
      <c r="R215" s="369"/>
      <c r="S215" s="369"/>
      <c r="T215" s="369"/>
      <c r="U215" s="369"/>
      <c r="V215" s="369"/>
      <c r="W215" s="370"/>
      <c r="X215" s="35"/>
      <c r="Y215" s="35"/>
      <c r="Z215" s="35"/>
      <c r="AA215" s="118" t="b">
        <f>IF(P215=0,TRUE,FALSE)</f>
        <v>1</v>
      </c>
      <c r="AH215" s="120" t="b">
        <f>OR(AA215:AG215)</f>
        <v>1</v>
      </c>
      <c r="AJ215" s="36"/>
    </row>
    <row r="216" spans="2:45" ht="26.25" customHeight="1" x14ac:dyDescent="0.2">
      <c r="B216" s="42"/>
      <c r="C216" s="42"/>
      <c r="D216" s="42"/>
      <c r="F216" s="41"/>
      <c r="P216" s="371"/>
      <c r="Q216" s="372"/>
      <c r="R216" s="372"/>
      <c r="S216" s="372"/>
      <c r="T216" s="372"/>
      <c r="U216" s="372"/>
      <c r="V216" s="372"/>
      <c r="W216" s="373"/>
      <c r="X216" s="37"/>
      <c r="Y216" s="37"/>
      <c r="Z216" s="37"/>
      <c r="AJ216" s="36"/>
    </row>
    <row r="217" spans="2:45" ht="42.75" customHeight="1" x14ac:dyDescent="0.2">
      <c r="F217" s="41"/>
      <c r="R217" s="37"/>
      <c r="X217" s="37"/>
      <c r="Y217" s="37"/>
      <c r="Z217" s="37"/>
      <c r="AJ217" s="36"/>
    </row>
    <row r="218" spans="2:45" ht="31.5" customHeight="1" x14ac:dyDescent="0.2">
      <c r="T218" s="341" t="str">
        <f>IF(LarmStatus,"Minst ett av de obligatoriska kraven är inte ifyllda. Fel hittat på rad: "&amp;MATCH(TRUE,$AH:$AH,0),"")</f>
        <v>Minst ett av de obligatoriska kraven är inte ifyllda. Fel hittat på rad: 9</v>
      </c>
      <c r="U218" s="341"/>
      <c r="V218" s="341"/>
      <c r="W218" s="341"/>
      <c r="X218" s="41"/>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1pF/e6bRY8ZxA1K4if6sCOPandHC9DuabwC22tC7zXHgNZORH+dGPinca6mbxqnHrqre7K5qRxhgWKJB2B5cig==" saltValue="jC6wZDc6rCP6Z6uDpwupwg==" spinCount="100000" sheet="1" objects="1" scenarios="1" selectLockedCells="1"/>
  <dataConsolidate/>
  <mergeCells count="475">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B36:C36"/>
    <mergeCell ref="D36:E36"/>
    <mergeCell ref="G36:H36"/>
    <mergeCell ref="B31:C31"/>
    <mergeCell ref="D31:E31"/>
    <mergeCell ref="G31:I31"/>
    <mergeCell ref="B33:C33"/>
    <mergeCell ref="D33:E33"/>
    <mergeCell ref="G33:H34"/>
    <mergeCell ref="I33:I34"/>
    <mergeCell ref="B43:K43"/>
    <mergeCell ref="B45:F45"/>
    <mergeCell ref="P45:Q45"/>
    <mergeCell ref="B46:F46"/>
    <mergeCell ref="P46:T46"/>
    <mergeCell ref="C47:E47"/>
    <mergeCell ref="F47:K47"/>
    <mergeCell ref="B37:C37"/>
    <mergeCell ref="D37:E37"/>
    <mergeCell ref="G37:H37"/>
    <mergeCell ref="B39:K39"/>
    <mergeCell ref="B40:K40"/>
    <mergeCell ref="B42:K42"/>
    <mergeCell ref="P47:W47"/>
    <mergeCell ref="L47:N47"/>
    <mergeCell ref="C49:E49"/>
    <mergeCell ref="F49:K49"/>
    <mergeCell ref="X49:Y49"/>
    <mergeCell ref="X47:Y47"/>
    <mergeCell ref="C48:E48"/>
    <mergeCell ref="F48:K48"/>
    <mergeCell ref="X48:Y48"/>
    <mergeCell ref="P49:W49"/>
    <mergeCell ref="P48:W48"/>
    <mergeCell ref="L49:N49"/>
    <mergeCell ref="L48:N48"/>
    <mergeCell ref="C50:E50"/>
    <mergeCell ref="F50:K50"/>
    <mergeCell ref="X50:Y50"/>
    <mergeCell ref="C51:E51"/>
    <mergeCell ref="F51:K51"/>
    <mergeCell ref="X51:Y51"/>
    <mergeCell ref="P51:W51"/>
    <mergeCell ref="P50:W50"/>
    <mergeCell ref="L51:N51"/>
    <mergeCell ref="L50:N50"/>
    <mergeCell ref="C52:E52"/>
    <mergeCell ref="F52:K52"/>
    <mergeCell ref="X52:Y52"/>
    <mergeCell ref="C53:E53"/>
    <mergeCell ref="F53:K53"/>
    <mergeCell ref="X53:Y53"/>
    <mergeCell ref="P53:W53"/>
    <mergeCell ref="P52:W52"/>
    <mergeCell ref="L53:N53"/>
    <mergeCell ref="L52:N52"/>
    <mergeCell ref="C54:E54"/>
    <mergeCell ref="F54:K54"/>
    <mergeCell ref="X54:Y54"/>
    <mergeCell ref="C55:E55"/>
    <mergeCell ref="F55:K55"/>
    <mergeCell ref="X55:Y55"/>
    <mergeCell ref="P55:W55"/>
    <mergeCell ref="P54:W54"/>
    <mergeCell ref="L55:N55"/>
    <mergeCell ref="L54:N54"/>
    <mergeCell ref="C56:E56"/>
    <mergeCell ref="F56:K56"/>
    <mergeCell ref="X56:Y56"/>
    <mergeCell ref="C57:E57"/>
    <mergeCell ref="F57:K57"/>
    <mergeCell ref="X57:Y57"/>
    <mergeCell ref="P57:W57"/>
    <mergeCell ref="P56:W56"/>
    <mergeCell ref="L57:N57"/>
    <mergeCell ref="L56:N56"/>
    <mergeCell ref="C58:E58"/>
    <mergeCell ref="F58:K58"/>
    <mergeCell ref="X58:Y58"/>
    <mergeCell ref="C59:E59"/>
    <mergeCell ref="F59:K59"/>
    <mergeCell ref="X59:Y59"/>
    <mergeCell ref="P59:W59"/>
    <mergeCell ref="P58:W58"/>
    <mergeCell ref="L59:N59"/>
    <mergeCell ref="L58:N58"/>
    <mergeCell ref="C60:E60"/>
    <mergeCell ref="F60:K60"/>
    <mergeCell ref="X60:Y60"/>
    <mergeCell ref="C61:E61"/>
    <mergeCell ref="F61:K61"/>
    <mergeCell ref="X61:Y61"/>
    <mergeCell ref="P61:W61"/>
    <mergeCell ref="P60:W60"/>
    <mergeCell ref="L61:N61"/>
    <mergeCell ref="L60:N60"/>
    <mergeCell ref="C62:E62"/>
    <mergeCell ref="F62:K62"/>
    <mergeCell ref="X62:Y62"/>
    <mergeCell ref="C63:E63"/>
    <mergeCell ref="F63:K63"/>
    <mergeCell ref="X63:Y63"/>
    <mergeCell ref="P63:W63"/>
    <mergeCell ref="P62:W62"/>
    <mergeCell ref="L63:N63"/>
    <mergeCell ref="L62:N62"/>
    <mergeCell ref="C64:E64"/>
    <mergeCell ref="F64:K64"/>
    <mergeCell ref="X64:Y64"/>
    <mergeCell ref="C65:E65"/>
    <mergeCell ref="F65:K65"/>
    <mergeCell ref="X65:Y65"/>
    <mergeCell ref="P65:W65"/>
    <mergeCell ref="P64:W64"/>
    <mergeCell ref="L65:N65"/>
    <mergeCell ref="L64:N64"/>
    <mergeCell ref="X69:Y69"/>
    <mergeCell ref="B71:F71"/>
    <mergeCell ref="U72:W72"/>
    <mergeCell ref="B74:J74"/>
    <mergeCell ref="B75:J75"/>
    <mergeCell ref="E77:I77"/>
    <mergeCell ref="C66:E66"/>
    <mergeCell ref="F66:K66"/>
    <mergeCell ref="X66:Y66"/>
    <mergeCell ref="C67:E67"/>
    <mergeCell ref="F67:K67"/>
    <mergeCell ref="X67:Y67"/>
    <mergeCell ref="P67:W67"/>
    <mergeCell ref="P66:W66"/>
    <mergeCell ref="L67:N67"/>
    <mergeCell ref="L66:N66"/>
    <mergeCell ref="B84:J85"/>
    <mergeCell ref="K85:K91"/>
    <mergeCell ref="L85:N90"/>
    <mergeCell ref="B90:F90"/>
    <mergeCell ref="B91:E91"/>
    <mergeCell ref="B92:C92"/>
    <mergeCell ref="D92:G92"/>
    <mergeCell ref="H92:N92"/>
    <mergeCell ref="B80:J80"/>
    <mergeCell ref="B81:D81"/>
    <mergeCell ref="B83:J83"/>
    <mergeCell ref="B88:J88"/>
    <mergeCell ref="B87:J87"/>
    <mergeCell ref="B95:C95"/>
    <mergeCell ref="D95:G95"/>
    <mergeCell ref="H95:N95"/>
    <mergeCell ref="Q95:X95"/>
    <mergeCell ref="B96:C96"/>
    <mergeCell ref="D96:G96"/>
    <mergeCell ref="H96:N96"/>
    <mergeCell ref="Q96:X96"/>
    <mergeCell ref="Q92:X92"/>
    <mergeCell ref="B93:C93"/>
    <mergeCell ref="D93:G93"/>
    <mergeCell ref="H93:N93"/>
    <mergeCell ref="Q93:X93"/>
    <mergeCell ref="B94:C94"/>
    <mergeCell ref="D94:G94"/>
    <mergeCell ref="H94:N94"/>
    <mergeCell ref="Q94:X94"/>
    <mergeCell ref="B99:C99"/>
    <mergeCell ref="D99:G99"/>
    <mergeCell ref="H99:N99"/>
    <mergeCell ref="Q99:X99"/>
    <mergeCell ref="B100:C100"/>
    <mergeCell ref="D100:G100"/>
    <mergeCell ref="H100:N100"/>
    <mergeCell ref="Q100:X100"/>
    <mergeCell ref="B97:C97"/>
    <mergeCell ref="D97:G97"/>
    <mergeCell ref="H97:N97"/>
    <mergeCell ref="Q97:X97"/>
    <mergeCell ref="B98:C98"/>
    <mergeCell ref="D98:G98"/>
    <mergeCell ref="H98:N98"/>
    <mergeCell ref="Q98:X98"/>
    <mergeCell ref="B103:C103"/>
    <mergeCell ref="D103:G103"/>
    <mergeCell ref="H103:N103"/>
    <mergeCell ref="Q103:X103"/>
    <mergeCell ref="B104:C104"/>
    <mergeCell ref="D104:G104"/>
    <mergeCell ref="H104:N104"/>
    <mergeCell ref="Q104:X104"/>
    <mergeCell ref="B101:C101"/>
    <mergeCell ref="D101:G101"/>
    <mergeCell ref="H101:N101"/>
    <mergeCell ref="Q101:X101"/>
    <mergeCell ref="B102:C102"/>
    <mergeCell ref="D102:G102"/>
    <mergeCell ref="H102:N102"/>
    <mergeCell ref="Q102:X102"/>
    <mergeCell ref="B107:C107"/>
    <mergeCell ref="D107:G107"/>
    <mergeCell ref="H107:N107"/>
    <mergeCell ref="Q107:X107"/>
    <mergeCell ref="B108:C108"/>
    <mergeCell ref="D108:G108"/>
    <mergeCell ref="H108:N108"/>
    <mergeCell ref="Q108:X108"/>
    <mergeCell ref="B105:C105"/>
    <mergeCell ref="D105:G105"/>
    <mergeCell ref="H105:N105"/>
    <mergeCell ref="Q105:X105"/>
    <mergeCell ref="B106:C106"/>
    <mergeCell ref="D106:G106"/>
    <mergeCell ref="H106:N106"/>
    <mergeCell ref="Q106:X106"/>
    <mergeCell ref="B111:C111"/>
    <mergeCell ref="D111:G111"/>
    <mergeCell ref="H111:N111"/>
    <mergeCell ref="Q111:X111"/>
    <mergeCell ref="B112:C112"/>
    <mergeCell ref="D112:G112"/>
    <mergeCell ref="H112:N112"/>
    <mergeCell ref="Q112:X112"/>
    <mergeCell ref="B109:C109"/>
    <mergeCell ref="D109:G109"/>
    <mergeCell ref="H109:N109"/>
    <mergeCell ref="Q109:X109"/>
    <mergeCell ref="B110:C110"/>
    <mergeCell ref="D110:G110"/>
    <mergeCell ref="H110:N110"/>
    <mergeCell ref="Q110:X110"/>
    <mergeCell ref="Q117:X117"/>
    <mergeCell ref="B118:C118"/>
    <mergeCell ref="D118:G118"/>
    <mergeCell ref="H118:K118"/>
    <mergeCell ref="Q118:X118"/>
    <mergeCell ref="H114:J114"/>
    <mergeCell ref="L114:N115"/>
    <mergeCell ref="B116:E116"/>
    <mergeCell ref="B117:C117"/>
    <mergeCell ref="D117:G117"/>
    <mergeCell ref="H117:K117"/>
    <mergeCell ref="L117:N117"/>
    <mergeCell ref="L118:N118"/>
    <mergeCell ref="B119:C119"/>
    <mergeCell ref="D119:G119"/>
    <mergeCell ref="H119:K119"/>
    <mergeCell ref="Q119:X119"/>
    <mergeCell ref="B120:C120"/>
    <mergeCell ref="D120:G120"/>
    <mergeCell ref="H120:K120"/>
    <mergeCell ref="Q120:X120"/>
    <mergeCell ref="L119:N119"/>
    <mergeCell ref="L120:N120"/>
    <mergeCell ref="B121:C121"/>
    <mergeCell ref="D121:G121"/>
    <mergeCell ref="H121:K121"/>
    <mergeCell ref="Q121:X121"/>
    <mergeCell ref="B122:C122"/>
    <mergeCell ref="D122:G122"/>
    <mergeCell ref="H122:K122"/>
    <mergeCell ref="Q122:X122"/>
    <mergeCell ref="L121:N121"/>
    <mergeCell ref="L122:N122"/>
    <mergeCell ref="B123:C123"/>
    <mergeCell ref="D123:G123"/>
    <mergeCell ref="H123:K123"/>
    <mergeCell ref="Q123:X123"/>
    <mergeCell ref="B124:C124"/>
    <mergeCell ref="D124:G124"/>
    <mergeCell ref="H124:K124"/>
    <mergeCell ref="Q124:X124"/>
    <mergeCell ref="L123:N123"/>
    <mergeCell ref="L124:N124"/>
    <mergeCell ref="B125:C125"/>
    <mergeCell ref="D125:G125"/>
    <mergeCell ref="H125:K125"/>
    <mergeCell ref="Q125:X125"/>
    <mergeCell ref="B126:C126"/>
    <mergeCell ref="D126:G126"/>
    <mergeCell ref="H126:K126"/>
    <mergeCell ref="Q126:X126"/>
    <mergeCell ref="L125:N125"/>
    <mergeCell ref="L126:N126"/>
    <mergeCell ref="T128:X128"/>
    <mergeCell ref="B129:C129"/>
    <mergeCell ref="D129:G129"/>
    <mergeCell ref="H129:K129"/>
    <mergeCell ref="Q129:S129"/>
    <mergeCell ref="T129:X129"/>
    <mergeCell ref="B127:C127"/>
    <mergeCell ref="D127:G127"/>
    <mergeCell ref="H127:K127"/>
    <mergeCell ref="Q127:X127"/>
    <mergeCell ref="B128:C128"/>
    <mergeCell ref="D128:G128"/>
    <mergeCell ref="H128:K128"/>
    <mergeCell ref="Q128:S128"/>
    <mergeCell ref="L127:N127"/>
    <mergeCell ref="L128:N128"/>
    <mergeCell ref="L129:N129"/>
    <mergeCell ref="B131:C131"/>
    <mergeCell ref="D131:G131"/>
    <mergeCell ref="H131:K131"/>
    <mergeCell ref="Q131:S131"/>
    <mergeCell ref="T131:X131"/>
    <mergeCell ref="B130:C130"/>
    <mergeCell ref="D130:G130"/>
    <mergeCell ref="H130:K130"/>
    <mergeCell ref="Q130:S130"/>
    <mergeCell ref="T130:X130"/>
    <mergeCell ref="L130:N130"/>
    <mergeCell ref="L131:N131"/>
    <mergeCell ref="B133:C133"/>
    <mergeCell ref="D133:G133"/>
    <mergeCell ref="H133:K133"/>
    <mergeCell ref="Q133:S133"/>
    <mergeCell ref="T133:X133"/>
    <mergeCell ref="B132:C132"/>
    <mergeCell ref="D132:G132"/>
    <mergeCell ref="H132:K132"/>
    <mergeCell ref="Q132:S132"/>
    <mergeCell ref="T132:X132"/>
    <mergeCell ref="L132:N132"/>
    <mergeCell ref="L133:N133"/>
    <mergeCell ref="B135:C135"/>
    <mergeCell ref="D135:G135"/>
    <mergeCell ref="H135:K135"/>
    <mergeCell ref="Q135:S135"/>
    <mergeCell ref="T135:X135"/>
    <mergeCell ref="B134:C134"/>
    <mergeCell ref="D134:G134"/>
    <mergeCell ref="H134:K134"/>
    <mergeCell ref="Q134:S134"/>
    <mergeCell ref="T134:X134"/>
    <mergeCell ref="L134:N134"/>
    <mergeCell ref="L135:N135"/>
    <mergeCell ref="B137:C137"/>
    <mergeCell ref="D137:G137"/>
    <mergeCell ref="H137:K137"/>
    <mergeCell ref="Q137:S137"/>
    <mergeCell ref="T137:X137"/>
    <mergeCell ref="B136:C136"/>
    <mergeCell ref="D136:G136"/>
    <mergeCell ref="H136:K136"/>
    <mergeCell ref="Q136:S136"/>
    <mergeCell ref="T136:X136"/>
    <mergeCell ref="L136:N136"/>
    <mergeCell ref="L137:N137"/>
    <mergeCell ref="M140:N140"/>
    <mergeCell ref="B141:C141"/>
    <mergeCell ref="M141:N141"/>
    <mergeCell ref="R141:S141"/>
    <mergeCell ref="T141:U141"/>
    <mergeCell ref="V141:W141"/>
    <mergeCell ref="B138:C138"/>
    <mergeCell ref="D138:G138"/>
    <mergeCell ref="H138:K138"/>
    <mergeCell ref="Q138:S138"/>
    <mergeCell ref="T138:X138"/>
    <mergeCell ref="L138:N138"/>
    <mergeCell ref="M142:N142"/>
    <mergeCell ref="P146:Q146"/>
    <mergeCell ref="R146:S146"/>
    <mergeCell ref="B147:N149"/>
    <mergeCell ref="R148:S149"/>
    <mergeCell ref="B153:F153"/>
    <mergeCell ref="B154:I154"/>
    <mergeCell ref="B156:I156"/>
    <mergeCell ref="P156:S156"/>
    <mergeCell ref="B176:I176"/>
    <mergeCell ref="P176:S176"/>
    <mergeCell ref="B177:I177"/>
    <mergeCell ref="B178:I178"/>
    <mergeCell ref="B165:I165"/>
    <mergeCell ref="B168:I168"/>
    <mergeCell ref="P168:S168"/>
    <mergeCell ref="B169:I169"/>
    <mergeCell ref="B170:I170"/>
    <mergeCell ref="B171:I171"/>
    <mergeCell ref="B157:I157"/>
    <mergeCell ref="B158:I158"/>
    <mergeCell ref="B159:I159"/>
    <mergeCell ref="B162:I162"/>
    <mergeCell ref="P162:S162"/>
    <mergeCell ref="B163:I163"/>
    <mergeCell ref="B164:I164"/>
    <mergeCell ref="B172:I172"/>
    <mergeCell ref="B173:I173"/>
    <mergeCell ref="B203:I203"/>
    <mergeCell ref="P203:W203"/>
    <mergeCell ref="B179:I179"/>
    <mergeCell ref="B182:I182"/>
    <mergeCell ref="B183:I185"/>
    <mergeCell ref="B187:F187"/>
    <mergeCell ref="B188:I188"/>
    <mergeCell ref="B189:I198"/>
    <mergeCell ref="P212:W212"/>
    <mergeCell ref="B201:I201"/>
    <mergeCell ref="P201:W201"/>
    <mergeCell ref="B202:I202"/>
    <mergeCell ref="P202:W202"/>
    <mergeCell ref="P214:W214"/>
    <mergeCell ref="P215:W216"/>
    <mergeCell ref="T218:W218"/>
    <mergeCell ref="B204:I204"/>
    <mergeCell ref="P204:W204"/>
    <mergeCell ref="P208:W209"/>
    <mergeCell ref="B210:I210"/>
    <mergeCell ref="P210:W210"/>
    <mergeCell ref="P211:W211"/>
  </mergeCells>
  <conditionalFormatting sqref="A1:XFD1048576">
    <cfRule type="expression" dxfId="6" priority="1">
      <formula>$A$1=FALSE()</formula>
    </cfRule>
  </conditionalFormatting>
  <conditionalFormatting sqref="P93:X112">
    <cfRule type="expression" dxfId="5" priority="9">
      <formula>$B93="Välj vara"</formula>
    </cfRule>
  </conditionalFormatting>
  <conditionalFormatting sqref="P118:X127">
    <cfRule type="expression" dxfId="4" priority="18">
      <formula>$B118="Välj vara"</formula>
    </cfRule>
  </conditionalFormatting>
  <conditionalFormatting sqref="P48:Y67">
    <cfRule type="expression" dxfId="3" priority="8">
      <formula>OR(LEFT($C48,4)="Välj", $C48="")</formula>
    </cfRule>
  </conditionalFormatting>
  <conditionalFormatting sqref="S17:W17">
    <cfRule type="expression" dxfId="2" priority="6">
      <formula>AH17=FALSE</formula>
    </cfRule>
  </conditionalFormatting>
  <conditionalFormatting sqref="T3 T218">
    <cfRule type="expression" dxfId="1" priority="25">
      <formula>LarmStatus</formula>
    </cfRule>
  </conditionalFormatting>
  <conditionalFormatting sqref="T129:X138">
    <cfRule type="expression" dxfId="0" priority="20">
      <formula>$B129="Välj vara"</formula>
    </cfRule>
  </conditionalFormatting>
  <dataValidations count="10">
    <dataValidation type="list" allowBlank="1" showInputMessage="1" showErrorMessage="1" sqref="P93:P112 P17 P118:P127" xr:uid="{73ADF9BA-C399-4658-B591-575D66625B1C}">
      <formula1>"Ja,Nej"</formula1>
    </dataValidation>
    <dataValidation type="list" allowBlank="1" showInputMessage="1" showErrorMessage="1" sqref="B43:K43" xr:uid="{C04AC3A5-342D-4235-95CB-B3FABE0EE9A5}">
      <formula1>ResVarTja</formula1>
    </dataValidation>
    <dataValidation type="list" showInputMessage="1" showErrorMessage="1" sqref="B93:C112 B118:C127 B129:C138" xr:uid="{BACF5669-64DC-4081-A671-24A4E1F3F263}">
      <formula1>TblSpecTjnstr</formula1>
    </dataValidation>
    <dataValidation type="list" allowBlank="1" showInputMessage="1" showErrorMessage="1" sqref="B40 B88" xr:uid="{D50CB260-90BE-400F-925B-E299A596D10E}">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3" xr:uid="{4B6C6C4E-F5CE-4382-B691-E5D22884B2D1}">
      <formula1>",Ja,Nej"</formula1>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G37:H37 B37:E37" xr:uid="{10C05BFF-6BC2-46B0-99E4-940C45A0F476}">
      <formula1>43831</formula1>
      <formula2>73050</formula2>
    </dataValidation>
    <dataValidation type="date" allowBlank="1" showInputMessage="1" showErrorMessage="1" promptTitle="Datum" prompt="Datum i datumformatet ÅÅÅÅ-MM-DD" sqref="B34:E34 B31:E31" xr:uid="{B0780AFA-2537-41EE-B890-E8A7668CA8AD}">
      <formula1>43831</formula1>
      <formula2>73050</formula2>
    </dataValidation>
    <dataValidation type="list" allowBlank="1" showInputMessage="1" showErrorMessage="1" sqref="D93:G112 D118:G127 D129:G138" xr:uid="{419C8E16-2563-4853-A362-33F9CD4DCE47}">
      <formula1>TblKrav</formula1>
    </dataValidation>
    <dataValidation type="list" allowBlank="1" showInputMessage="1" showErrorMessage="1" sqref="C48:E67" xr:uid="{4B8441EA-469A-46D7-A2D6-C5A0E855D228}">
      <formula1>ResOpt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4"/>
  <sheetViews>
    <sheetView showGridLines="0" showRuler="0" topLeftCell="A9" zoomScaleNormal="100" zoomScalePageLayoutView="90" workbookViewId="0">
      <selection activeCell="B33" sqref="B33"/>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2" t="e" cm="1">
        <f t="array" aca="1" ref="D1" ca="1">"Avrop nr: "&amp;INDIRECT("'"&amp;ActiveSheetName&amp;"'!B15")</f>
        <v>#REF!</v>
      </c>
      <c r="F1" s="23"/>
    </row>
    <row r="2" spans="2:13" ht="17.25" customHeight="1" x14ac:dyDescent="0.2"/>
    <row r="3" spans="2:13" ht="17.25" customHeight="1" x14ac:dyDescent="0.25">
      <c r="B3" s="43"/>
    </row>
    <row r="5" spans="2:13" ht="25.5" customHeight="1" x14ac:dyDescent="0.25">
      <c r="B5" s="24" t="s">
        <v>47</v>
      </c>
      <c r="C5" s="24"/>
      <c r="D5" s="24"/>
      <c r="J5" s="18"/>
      <c r="K5" s="18"/>
      <c r="L5" s="18"/>
      <c r="M5" s="18"/>
    </row>
    <row r="6" spans="2:13" ht="48.75" customHeight="1" x14ac:dyDescent="0.25">
      <c r="B6" s="490" t="str">
        <f>"Detta kontrakt reglerar avrop från ramavtalsområde "&amp;Information!B5&amp;", "&amp;Information!B6</f>
        <v>Detta kontrakt reglerar avrop från ramavtalsområde Cirkulära möbelavtal - Delområde Cirkulära tjänster, Ramavtalsnummer: 23.3-9542-2024</v>
      </c>
      <c r="C6" s="491"/>
      <c r="D6" s="491"/>
      <c r="F6" s="23"/>
      <c r="J6" s="18"/>
      <c r="K6" s="18"/>
      <c r="L6" s="18"/>
      <c r="M6" s="18"/>
    </row>
    <row r="7" spans="2:13" ht="25.5" customHeight="1" x14ac:dyDescent="0.25">
      <c r="B7" s="16" t="s">
        <v>46</v>
      </c>
      <c r="C7" s="16"/>
      <c r="D7" s="16"/>
      <c r="J7" s="18"/>
      <c r="K7" s="18"/>
      <c r="L7" s="18"/>
      <c r="M7" s="18"/>
    </row>
    <row r="8" spans="2:13" ht="45.75" customHeight="1" x14ac:dyDescent="0.25">
      <c r="B8" s="386" t="s">
        <v>45</v>
      </c>
      <c r="C8" s="386"/>
      <c r="D8" s="386"/>
      <c r="G8" s="22"/>
      <c r="J8" s="18"/>
      <c r="K8" s="18"/>
      <c r="L8" s="18"/>
      <c r="M8" s="18"/>
    </row>
    <row r="9" spans="2:13" ht="18" x14ac:dyDescent="0.25">
      <c r="B9" s="35" t="s">
        <v>775</v>
      </c>
      <c r="C9" s="6"/>
      <c r="D9" s="6"/>
      <c r="G9" s="22"/>
      <c r="J9" s="18"/>
      <c r="K9" s="18"/>
      <c r="L9" s="18"/>
      <c r="M9" s="18"/>
    </row>
    <row r="10" spans="2:13" ht="18" customHeight="1" x14ac:dyDescent="0.25">
      <c r="B10" s="25" t="s">
        <v>776</v>
      </c>
      <c r="C10" s="29"/>
      <c r="D10" s="29"/>
      <c r="J10" s="18"/>
      <c r="K10" s="18"/>
      <c r="L10" s="18"/>
      <c r="M10" s="18"/>
    </row>
    <row r="11" spans="2:13" ht="18" x14ac:dyDescent="0.25">
      <c r="B11" s="35" t="s">
        <v>777</v>
      </c>
      <c r="C11" s="6"/>
      <c r="D11" s="6"/>
      <c r="J11" s="18"/>
      <c r="K11" s="18"/>
      <c r="L11" s="18"/>
      <c r="M11" s="18"/>
    </row>
    <row r="12" spans="2:13" ht="18" x14ac:dyDescent="0.25">
      <c r="B12" s="25" t="s">
        <v>778</v>
      </c>
      <c r="C12" s="29"/>
      <c r="D12" s="29"/>
      <c r="G12" s="21"/>
      <c r="J12" s="18"/>
      <c r="K12" s="18"/>
      <c r="L12" s="18"/>
      <c r="M12" s="18"/>
    </row>
    <row r="13" spans="2:13" ht="18" x14ac:dyDescent="0.25">
      <c r="B13" s="35" t="s">
        <v>779</v>
      </c>
      <c r="C13" s="6"/>
      <c r="D13" s="6"/>
      <c r="G13" s="21"/>
      <c r="J13" s="18"/>
      <c r="K13" s="18"/>
      <c r="L13" s="18"/>
      <c r="M13" s="18"/>
    </row>
    <row r="14" spans="2:13" ht="18" x14ac:dyDescent="0.25">
      <c r="B14" s="35" t="s">
        <v>780</v>
      </c>
      <c r="C14" s="6"/>
      <c r="D14" s="6"/>
      <c r="G14" s="21"/>
      <c r="J14" s="18"/>
      <c r="K14" s="18"/>
      <c r="L14" s="18"/>
      <c r="M14" s="18"/>
    </row>
    <row r="15" spans="2:13" ht="18" x14ac:dyDescent="0.25">
      <c r="B15" s="35" t="s">
        <v>781</v>
      </c>
      <c r="C15" s="6"/>
      <c r="D15" s="6"/>
      <c r="G15" s="21"/>
      <c r="J15" s="18"/>
      <c r="K15" s="18"/>
      <c r="L15" s="18"/>
      <c r="M15" s="18"/>
    </row>
    <row r="16" spans="2:13" ht="18" x14ac:dyDescent="0.25">
      <c r="B16" s="35" t="s">
        <v>782</v>
      </c>
      <c r="C16" s="6"/>
      <c r="D16" s="6"/>
      <c r="G16" s="21"/>
      <c r="J16" s="18"/>
      <c r="K16" s="18"/>
      <c r="L16" s="18"/>
      <c r="M16" s="18"/>
    </row>
    <row r="17" spans="1:13" ht="18" x14ac:dyDescent="0.25">
      <c r="B17" s="35" t="s">
        <v>783</v>
      </c>
      <c r="C17" s="6"/>
      <c r="D17" s="6"/>
      <c r="G17" s="21"/>
      <c r="J17" s="18"/>
      <c r="K17" s="18"/>
      <c r="L17" s="18"/>
      <c r="M17" s="18"/>
    </row>
    <row r="18" spans="1:13" ht="18" x14ac:dyDescent="0.25">
      <c r="B18" s="35" t="s">
        <v>784</v>
      </c>
      <c r="C18" s="6"/>
      <c r="D18" s="6"/>
      <c r="G18" s="21"/>
      <c r="J18" s="18"/>
      <c r="K18" s="18"/>
      <c r="L18" s="18"/>
      <c r="M18" s="18"/>
    </row>
    <row r="19" spans="1:13" ht="18" x14ac:dyDescent="0.25">
      <c r="B19" s="35" t="s">
        <v>785</v>
      </c>
      <c r="C19" s="6"/>
      <c r="D19" s="6"/>
      <c r="G19" s="21"/>
      <c r="J19" s="18"/>
      <c r="K19" s="18"/>
      <c r="L19" s="18"/>
      <c r="M19" s="18"/>
    </row>
    <row r="20" spans="1:13" ht="18" x14ac:dyDescent="0.25">
      <c r="B20" s="35"/>
      <c r="C20" s="6"/>
      <c r="D20" s="6"/>
      <c r="G20" s="21"/>
      <c r="J20" s="18"/>
      <c r="K20" s="18"/>
      <c r="L20" s="18"/>
      <c r="M20" s="18"/>
    </row>
    <row r="21" spans="1:13" ht="18" customHeight="1" x14ac:dyDescent="0.25">
      <c r="B21" s="386"/>
      <c r="C21" s="386"/>
      <c r="D21" s="386"/>
      <c r="J21" s="18"/>
      <c r="K21" s="18"/>
      <c r="L21" s="18"/>
      <c r="M21" s="18"/>
    </row>
    <row r="22" spans="1:13" ht="41.25" customHeight="1" x14ac:dyDescent="0.25">
      <c r="B22" s="386" t="s">
        <v>44</v>
      </c>
      <c r="C22" s="386"/>
      <c r="D22" s="386"/>
      <c r="J22" s="18"/>
      <c r="K22" s="18"/>
      <c r="L22" s="18"/>
      <c r="M22" s="18"/>
    </row>
    <row r="23" spans="1:13" ht="10.5" customHeight="1" x14ac:dyDescent="0.3">
      <c r="B23" s="20"/>
      <c r="C23" s="19"/>
      <c r="D23" s="19"/>
      <c r="J23" s="18"/>
      <c r="K23" s="18"/>
      <c r="L23" s="18"/>
      <c r="M23" s="18"/>
    </row>
    <row r="24" spans="1:13" s="17" customFormat="1" ht="24" customHeight="1" x14ac:dyDescent="0.2">
      <c r="B24" s="16" t="s">
        <v>37</v>
      </c>
      <c r="C24" s="16"/>
      <c r="D24" s="16"/>
    </row>
    <row r="25" spans="1:13" ht="67.5" customHeight="1" x14ac:dyDescent="0.2">
      <c r="B25" s="386" t="s">
        <v>132</v>
      </c>
      <c r="C25" s="386"/>
      <c r="D25" s="386"/>
    </row>
    <row r="26" spans="1:13" ht="26.25" customHeight="1" x14ac:dyDescent="0.2">
      <c r="B26" s="6"/>
      <c r="C26" s="6"/>
      <c r="D26" s="6"/>
    </row>
    <row r="27" spans="1:13" s="5" customFormat="1" ht="18" customHeight="1" x14ac:dyDescent="0.2">
      <c r="A27" s="1"/>
      <c r="B27" s="4" t="s">
        <v>43</v>
      </c>
      <c r="C27"/>
      <c r="D27" s="4" t="s">
        <v>42</v>
      </c>
      <c r="E27" s="16"/>
    </row>
    <row r="28" spans="1:13" s="5" customFormat="1" ht="23.25" customHeight="1" x14ac:dyDescent="0.2">
      <c r="A28" s="1"/>
      <c r="B28" s="137" t="e" cm="1">
        <f t="array" aca="1" ref="B28" ca="1">INDIRECT("'"&amp;ActiveSheetName&amp;"'!B9")</f>
        <v>#REF!</v>
      </c>
      <c r="C28"/>
      <c r="D28" s="138" t="e" cm="1">
        <f t="array" aca="1" ref="D28" ca="1">INDIRECT("'"&amp;ActiveSheetName&amp;"'!P9")</f>
        <v>#REF!</v>
      </c>
    </row>
    <row r="29" spans="1:13" s="5" customFormat="1" ht="12.75" customHeight="1" x14ac:dyDescent="0.2">
      <c r="A29" s="1"/>
      <c r="B29" s="15" t="s">
        <v>41</v>
      </c>
      <c r="C29"/>
      <c r="D29" s="15" t="s">
        <v>41</v>
      </c>
    </row>
    <row r="30" spans="1:13" s="5" customFormat="1" ht="18" customHeight="1" x14ac:dyDescent="0.2">
      <c r="A30" s="1"/>
      <c r="B30" s="209" t="e" cm="1">
        <f t="array" aca="1" ref="B30" ca="1">INDIRECT("'"&amp;ActiveSheetName&amp;"'!H9")</f>
        <v>#REF!</v>
      </c>
      <c r="C30"/>
      <c r="D30" s="210" t="e" cm="1">
        <f t="array" aca="1" ref="D30" ca="1">INDIRECT("'"&amp;ActiveSheetName&amp;"'!V9")</f>
        <v>#REF!</v>
      </c>
    </row>
    <row r="31" spans="1:13" s="5" customFormat="1" ht="44.25" customHeight="1" x14ac:dyDescent="0.2">
      <c r="A31" s="1"/>
      <c r="B31" s="14"/>
      <c r="C31"/>
      <c r="D31"/>
    </row>
    <row r="32" spans="1:13" s="5" customFormat="1" x14ac:dyDescent="0.2">
      <c r="B32" s="11" t="s">
        <v>38</v>
      </c>
      <c r="D32" s="11" t="s">
        <v>38</v>
      </c>
    </row>
    <row r="33" spans="1:4" s="5" customFormat="1" ht="28.5" customHeight="1" x14ac:dyDescent="0.2">
      <c r="B33" s="13"/>
      <c r="D33" s="12"/>
    </row>
    <row r="34" spans="1:4" ht="16.5" customHeight="1" x14ac:dyDescent="0.2">
      <c r="A34" s="5"/>
      <c r="B34" s="5"/>
      <c r="C34" s="5"/>
      <c r="D34" s="5"/>
    </row>
    <row r="35" spans="1:4" ht="25.5" x14ac:dyDescent="0.2">
      <c r="A35" s="5"/>
      <c r="B35" s="40" t="s">
        <v>51</v>
      </c>
      <c r="C35" s="5"/>
      <c r="D35" s="40" t="s">
        <v>52</v>
      </c>
    </row>
    <row r="36" spans="1:4" x14ac:dyDescent="0.2">
      <c r="A36" s="5"/>
      <c r="B36" s="10"/>
      <c r="C36" s="5"/>
      <c r="D36" s="9"/>
    </row>
    <row r="37" spans="1:4" x14ac:dyDescent="0.2">
      <c r="A37" s="5"/>
      <c r="B37" s="8"/>
      <c r="C37" s="5"/>
      <c r="D37" s="7"/>
    </row>
    <row r="38" spans="1:4" x14ac:dyDescent="0.2">
      <c r="A38" s="6"/>
      <c r="B38" s="6"/>
      <c r="C38" s="6"/>
      <c r="D38" s="5"/>
    </row>
    <row r="39" spans="1:4" ht="15.75" customHeight="1" x14ac:dyDescent="0.2">
      <c r="B39" s="4" t="s">
        <v>40</v>
      </c>
      <c r="C39" s="4"/>
      <c r="D39" s="4"/>
    </row>
    <row r="40" spans="1:4" x14ac:dyDescent="0.2">
      <c r="B40" s="487"/>
      <c r="C40" s="488"/>
      <c r="D40" s="489"/>
    </row>
    <row r="41" spans="1:4" x14ac:dyDescent="0.2">
      <c r="B41" s="487"/>
      <c r="C41" s="488"/>
      <c r="D41" s="489"/>
    </row>
    <row r="42" spans="1:4" x14ac:dyDescent="0.2">
      <c r="B42" s="487"/>
      <c r="C42" s="488"/>
      <c r="D42" s="489"/>
    </row>
    <row r="43" spans="1:4" x14ac:dyDescent="0.2">
      <c r="B43" s="487"/>
      <c r="C43" s="488"/>
      <c r="D43" s="489"/>
    </row>
    <row r="44" spans="1:4" x14ac:dyDescent="0.2">
      <c r="B44" s="487"/>
      <c r="C44" s="488"/>
      <c r="D44" s="489"/>
    </row>
  </sheetData>
  <sheetProtection algorithmName="SHA-512" hashValue="MT8XgLyfOPFXhsxS0/zhgEXLoazzkfp6AdtezRVn8uatg60z7VV/2BPuzqZ65NXzUkahDsRgaSUPE+hWlyccSQ==" saltValue="74qSFA9Mm7Ll/xUBum+4yA==" spinCount="100000" sheet="1" objects="1" scenarios="1" selectLockedCells="1"/>
  <mergeCells count="10">
    <mergeCell ref="B44:D44"/>
    <mergeCell ref="B25:D25"/>
    <mergeCell ref="B40:D40"/>
    <mergeCell ref="B6:D6"/>
    <mergeCell ref="B41:D41"/>
    <mergeCell ref="B42:D42"/>
    <mergeCell ref="B43:D43"/>
    <mergeCell ref="B8:D8"/>
    <mergeCell ref="B21:D21"/>
    <mergeCell ref="B22:D22"/>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H131"/>
  <sheetViews>
    <sheetView showGridLines="0" zoomScaleNormal="100" workbookViewId="0"/>
  </sheetViews>
  <sheetFormatPr defaultColWidth="9.140625" defaultRowHeight="12.75" x14ac:dyDescent="0.2"/>
  <cols>
    <col min="1" max="1" width="9.140625" style="1"/>
    <col min="2" max="2" width="14.140625" style="1" customWidth="1"/>
    <col min="3" max="3" width="11.28515625" style="1" customWidth="1"/>
    <col min="4" max="4" width="23.7109375" style="1" bestFit="1" customWidth="1"/>
    <col min="5" max="9" width="24.42578125" style="1" bestFit="1" customWidth="1"/>
    <col min="10" max="13" width="24.5703125" style="1" customWidth="1"/>
    <col min="14" max="14" width="30.140625" style="1" customWidth="1"/>
    <col min="15" max="15" width="24.5703125" style="1" customWidth="1"/>
    <col min="16" max="16" width="24.7109375" style="1" customWidth="1"/>
    <col min="17" max="25" width="24.5703125" style="1" customWidth="1"/>
    <col min="26" max="26" width="26.140625" style="1" customWidth="1"/>
    <col min="27" max="34" width="24.5703125" style="1" customWidth="1"/>
    <col min="35" max="35" width="40" style="1" bestFit="1" customWidth="1"/>
    <col min="36" max="36" width="17" style="1" bestFit="1" customWidth="1"/>
    <col min="37" max="37" width="13.85546875" style="1" bestFit="1" customWidth="1"/>
    <col min="38" max="38" width="13.42578125" style="1" bestFit="1" customWidth="1"/>
    <col min="39" max="39" width="19.85546875" style="1" bestFit="1" customWidth="1"/>
    <col min="40" max="40" width="12.140625" style="1" bestFit="1" customWidth="1"/>
    <col min="41" max="41" width="17.42578125" style="1" bestFit="1" customWidth="1"/>
    <col min="42" max="42" width="17.5703125" style="1" bestFit="1" customWidth="1"/>
    <col min="43" max="43" width="27.7109375" style="1" bestFit="1" customWidth="1"/>
    <col min="44" max="45" width="9.140625" style="1"/>
    <col min="46" max="46" width="18.7109375" style="1" bestFit="1" customWidth="1"/>
    <col min="47" max="16384" width="9.140625" style="1"/>
  </cols>
  <sheetData>
    <row r="1" spans="2:20" x14ac:dyDescent="0.2">
      <c r="N1" s="44" t="s">
        <v>122</v>
      </c>
    </row>
    <row r="2" spans="2:20" x14ac:dyDescent="0.2">
      <c r="B2" s="161" t="s">
        <v>675</v>
      </c>
      <c r="E2" s="161" cm="1">
        <f t="array" ref="E2">INDEX(TblDelområde,COLUMN()-COLUMN($E$2)+2)</f>
        <v>1</v>
      </c>
      <c r="F2" s="161" cm="1">
        <f t="array" ref="F2">INDEX(TblDelområde,COLUMN()-COLUMN($E$2)+2)</f>
        <v>0</v>
      </c>
      <c r="G2" s="161" cm="1">
        <f t="array" ref="G2">INDEX(TblDelområde,COLUMN()-COLUMN($E$2)+2)</f>
        <v>0</v>
      </c>
      <c r="H2" s="161" cm="1">
        <f t="array" ref="H2">INDEX(TblDelområde,COLUMN()-COLUMN($E$2)+2)</f>
        <v>0</v>
      </c>
      <c r="I2" s="161" cm="1">
        <f t="array" ref="I2">INDEX(TblDelområde,COLUMN()-COLUMN($E$2)+2)</f>
        <v>0</v>
      </c>
      <c r="J2" s="161" cm="1">
        <f t="array" ref="J2">INDEX(TblDelområde,COLUMN()-COLUMN($E$2)+2)</f>
        <v>0</v>
      </c>
      <c r="K2" s="161" cm="1">
        <f t="array" ref="K2">INDEX(TblDelområde,COLUMN()-COLUMN($E$2)+2)</f>
        <v>0</v>
      </c>
      <c r="L2" s="161" cm="1">
        <f t="array" ref="L2">INDEX(TblDelområde,COLUMN()-COLUMN($E$2)+2)</f>
        <v>0</v>
      </c>
      <c r="M2" s="161" cm="1">
        <f t="array" ref="M2">INDEX(TblDelområde,COLUMN()-COLUMN($E$2)+2)</f>
        <v>0</v>
      </c>
      <c r="N2" s="162" t="e" cm="1">
        <f t="array" aca="1" ref="N2" ca="1">INDIRECT("'"&amp;ActiveSheetName&amp;"'!USRDelområde")</f>
        <v>#REF!</v>
      </c>
      <c r="P2" s="163" t="s">
        <v>234</v>
      </c>
      <c r="Q2" s="163" t="s">
        <v>233</v>
      </c>
      <c r="R2" s="163"/>
      <c r="S2" s="163" t="s">
        <v>235</v>
      </c>
      <c r="T2" s="163" t="s">
        <v>237</v>
      </c>
    </row>
    <row r="3" spans="2:20" ht="13.5" thickBot="1" x14ac:dyDescent="0.25">
      <c r="B3" s="164" t="s">
        <v>679</v>
      </c>
      <c r="D3" s="165" t="s">
        <v>118</v>
      </c>
      <c r="E3" s="166"/>
      <c r="F3" s="167"/>
      <c r="G3" s="167"/>
      <c r="H3" s="167"/>
      <c r="I3" s="167"/>
      <c r="J3" s="167"/>
      <c r="K3" s="167"/>
      <c r="L3" s="167"/>
      <c r="M3" s="167"/>
      <c r="N3" s="168" t="str">
        <f ca="1">IFERROR(IF(INDEX(E3:M3,MATCH(N$2,E$2:M$2,0))=0,"",INDEX(E3:M3,MATCH(N$2,E$2:M$2,0))),"")</f>
        <v/>
      </c>
      <c r="P3" s="169" t="s">
        <v>803</v>
      </c>
      <c r="Q3" s="169" t="s">
        <v>804</v>
      </c>
      <c r="R3" s="169" t="str">
        <f>IF(P3="","","Välj_Vara_tjanst_"&amp;LEFT(P3,1))</f>
        <v>Välj_Vara_tjanst_V</v>
      </c>
      <c r="S3" s="169" t="b">
        <f t="shared" ref="S3:S9" si="0">IF(P3="","",OR(AdminMode,ValdUtvModell=P3))</f>
        <v>1</v>
      </c>
      <c r="T3" s="169" t="str">
        <f>INDEX($Q$3:$Q$9,MATCH(ValdUtvModell,$P$3:$P$9,0))</f>
        <v>-</v>
      </c>
    </row>
    <row r="4" spans="2:20" x14ac:dyDescent="0.2">
      <c r="D4" s="170" t="s">
        <v>805</v>
      </c>
      <c r="E4" s="164"/>
      <c r="F4" s="164"/>
      <c r="G4" s="164"/>
      <c r="H4" s="164"/>
      <c r="I4" s="164"/>
      <c r="J4" s="164"/>
      <c r="K4" s="164"/>
      <c r="L4" s="164"/>
      <c r="M4" s="164"/>
      <c r="N4" s="168" t="str">
        <f t="shared" ref="N4:N24" ca="1" si="1">IFERROR(IF(INDEX(E4:M4,MATCH(N$2,E$2:M$2,0))=0,"",INDEX(E4:M4,MATCH(N$2,E$2:M$2,0))),"")</f>
        <v/>
      </c>
      <c r="P4" s="169" t="s">
        <v>227</v>
      </c>
      <c r="Q4" s="169" t="s">
        <v>229</v>
      </c>
      <c r="R4" s="169" t="str">
        <f>IF(P4="","","Välj_Vara_tjanst_"&amp;LEFT(P4,1))</f>
        <v>Välj_Vara_tjanst_1</v>
      </c>
      <c r="S4" s="169" t="b">
        <f t="shared" si="0"/>
        <v>0</v>
      </c>
      <c r="T4" s="169"/>
    </row>
    <row r="5" spans="2:20" x14ac:dyDescent="0.2">
      <c r="B5" s="161" t="s">
        <v>192</v>
      </c>
      <c r="D5" s="171">
        <v>1</v>
      </c>
      <c r="E5" s="164"/>
      <c r="F5" s="164"/>
      <c r="G5" s="164"/>
      <c r="H5" s="164"/>
      <c r="I5" s="164"/>
      <c r="J5" s="164"/>
      <c r="K5" s="164"/>
      <c r="L5" s="164"/>
      <c r="M5" s="164"/>
      <c r="N5" s="168" t="str">
        <f t="shared" ca="1" si="1"/>
        <v/>
      </c>
      <c r="P5" s="169" t="s">
        <v>680</v>
      </c>
      <c r="Q5" s="169" t="s">
        <v>681</v>
      </c>
      <c r="R5" s="169" t="str">
        <f>IF(P5="","","Välj_Vara_tjanst_"&amp;LEFT(P5,1))</f>
        <v>Välj_Vara_tjanst_2</v>
      </c>
      <c r="S5" s="169" t="b">
        <f t="shared" si="0"/>
        <v>0</v>
      </c>
      <c r="T5" s="169"/>
    </row>
    <row r="6" spans="2:20" x14ac:dyDescent="0.2">
      <c r="B6" s="169" t="s">
        <v>802</v>
      </c>
      <c r="D6" s="171"/>
      <c r="E6" s="164"/>
      <c r="F6" s="164"/>
      <c r="G6" s="164"/>
      <c r="H6" s="164"/>
      <c r="I6" s="164"/>
      <c r="J6" s="164"/>
      <c r="K6" s="164"/>
      <c r="L6" s="164"/>
      <c r="M6" s="164"/>
      <c r="N6" s="168" t="str">
        <f t="shared" ca="1" si="1"/>
        <v/>
      </c>
      <c r="P6" s="169"/>
      <c r="Q6" s="169"/>
      <c r="R6" s="169" t="str">
        <f>IF(P6="","","Välj_Vara_tjanst_"&amp;LEFT(P6,1))</f>
        <v/>
      </c>
      <c r="S6" s="169" t="str">
        <f t="shared" si="0"/>
        <v/>
      </c>
      <c r="T6" s="169"/>
    </row>
    <row r="7" spans="2:20" x14ac:dyDescent="0.2">
      <c r="D7" s="171"/>
      <c r="E7" s="164"/>
      <c r="F7" s="164"/>
      <c r="G7" s="164"/>
      <c r="H7" s="164"/>
      <c r="I7" s="164"/>
      <c r="J7" s="164"/>
      <c r="K7" s="164"/>
      <c r="L7" s="164"/>
      <c r="M7" s="164"/>
      <c r="N7" s="168" t="str">
        <f t="shared" ca="1" si="1"/>
        <v/>
      </c>
      <c r="P7" s="169"/>
      <c r="Q7" s="169"/>
      <c r="R7" s="169" t="str">
        <f t="shared" ref="R7:R9" si="2">IF(P7="","","Välj_Vara_Tjänst_"&amp;LEFT(P7,1))</f>
        <v/>
      </c>
      <c r="S7" s="169" t="str">
        <f t="shared" si="0"/>
        <v/>
      </c>
      <c r="T7" s="169"/>
    </row>
    <row r="8" spans="2:20" x14ac:dyDescent="0.2">
      <c r="D8" s="171"/>
      <c r="E8" s="164"/>
      <c r="F8" s="164"/>
      <c r="G8" s="164"/>
      <c r="H8" s="164"/>
      <c r="I8" s="164"/>
      <c r="J8" s="164"/>
      <c r="K8" s="164"/>
      <c r="L8" s="164"/>
      <c r="M8" s="164"/>
      <c r="N8" s="168" t="str">
        <f t="shared" ca="1" si="1"/>
        <v/>
      </c>
      <c r="P8" s="169"/>
      <c r="Q8" s="169"/>
      <c r="R8" s="169" t="str">
        <f t="shared" si="2"/>
        <v/>
      </c>
      <c r="S8" s="169" t="str">
        <f t="shared" si="0"/>
        <v/>
      </c>
      <c r="T8" s="169"/>
    </row>
    <row r="9" spans="2:20" ht="12.75" customHeight="1" x14ac:dyDescent="0.2">
      <c r="D9" s="171"/>
      <c r="E9" s="164"/>
      <c r="F9" s="164"/>
      <c r="G9" s="164"/>
      <c r="H9" s="164"/>
      <c r="I9" s="164"/>
      <c r="J9" s="164"/>
      <c r="K9" s="164"/>
      <c r="L9" s="164"/>
      <c r="M9" s="164"/>
      <c r="N9" s="168" t="str">
        <f t="shared" ca="1" si="1"/>
        <v/>
      </c>
      <c r="P9" s="169"/>
      <c r="Q9" s="169"/>
      <c r="R9" s="169" t="str">
        <f t="shared" si="2"/>
        <v/>
      </c>
      <c r="S9" s="169" t="str">
        <f t="shared" si="0"/>
        <v/>
      </c>
      <c r="T9" s="169"/>
    </row>
    <row r="10" spans="2:20" ht="12.75" customHeight="1" x14ac:dyDescent="0.2">
      <c r="D10" s="171"/>
      <c r="E10" s="164"/>
      <c r="F10" s="164"/>
      <c r="G10" s="164"/>
      <c r="H10" s="164"/>
      <c r="I10" s="164"/>
      <c r="J10" s="164"/>
      <c r="K10" s="164"/>
      <c r="L10" s="164"/>
      <c r="M10" s="164"/>
      <c r="N10" s="168" t="str">
        <f t="shared" ca="1" si="1"/>
        <v/>
      </c>
    </row>
    <row r="11" spans="2:20" ht="12.75" customHeight="1" x14ac:dyDescent="0.2">
      <c r="D11" s="171"/>
      <c r="E11" s="164"/>
      <c r="F11" s="164"/>
      <c r="G11" s="164"/>
      <c r="H11" s="164"/>
      <c r="I11" s="164"/>
      <c r="J11" s="164"/>
      <c r="K11" s="164"/>
      <c r="L11" s="164"/>
      <c r="M11" s="164"/>
      <c r="N11" s="168" t="str">
        <f t="shared" ca="1" si="1"/>
        <v/>
      </c>
    </row>
    <row r="12" spans="2:20" x14ac:dyDescent="0.2">
      <c r="D12" s="171"/>
      <c r="E12" s="164"/>
      <c r="F12" s="164"/>
      <c r="G12" s="164"/>
      <c r="H12" s="164"/>
      <c r="I12" s="164"/>
      <c r="J12" s="164"/>
      <c r="K12" s="164"/>
      <c r="L12" s="164"/>
      <c r="M12" s="164"/>
      <c r="N12" s="168" t="str">
        <f t="shared" ca="1" si="1"/>
        <v/>
      </c>
    </row>
    <row r="13" spans="2:20" x14ac:dyDescent="0.2">
      <c r="D13" s="171"/>
      <c r="E13" s="164"/>
      <c r="F13" s="164"/>
      <c r="G13" s="164"/>
      <c r="H13" s="164"/>
      <c r="I13" s="164"/>
      <c r="J13" s="164"/>
      <c r="K13" s="164"/>
      <c r="L13" s="164"/>
      <c r="M13" s="164"/>
      <c r="N13" s="168" t="str">
        <f t="shared" ca="1" si="1"/>
        <v/>
      </c>
    </row>
    <row r="14" spans="2:20" x14ac:dyDescent="0.2">
      <c r="E14" s="164"/>
      <c r="F14" s="164"/>
      <c r="G14" s="164"/>
      <c r="H14" s="164"/>
      <c r="I14" s="164"/>
      <c r="J14" s="164"/>
      <c r="K14" s="164"/>
      <c r="L14" s="164"/>
      <c r="M14" s="164"/>
      <c r="N14" s="168" t="str">
        <f t="shared" ca="1" si="1"/>
        <v/>
      </c>
    </row>
    <row r="15" spans="2:20" x14ac:dyDescent="0.2">
      <c r="E15" s="164"/>
      <c r="F15" s="164"/>
      <c r="G15" s="164"/>
      <c r="H15" s="164"/>
      <c r="I15" s="164"/>
      <c r="J15" s="164"/>
      <c r="K15" s="164"/>
      <c r="L15" s="164"/>
      <c r="M15" s="164"/>
      <c r="N15" s="168" t="str">
        <f t="shared" ca="1" si="1"/>
        <v/>
      </c>
    </row>
    <row r="16" spans="2:20" x14ac:dyDescent="0.2">
      <c r="E16" s="164"/>
      <c r="F16" s="164"/>
      <c r="G16" s="164"/>
      <c r="H16" s="164"/>
      <c r="I16" s="164"/>
      <c r="J16" s="164"/>
      <c r="K16" s="164"/>
      <c r="L16" s="164"/>
      <c r="M16" s="164"/>
      <c r="N16" s="168" t="str">
        <f t="shared" ca="1" si="1"/>
        <v/>
      </c>
    </row>
    <row r="17" spans="5:14" x14ac:dyDescent="0.2">
      <c r="E17" s="164"/>
      <c r="F17" s="164"/>
      <c r="G17" s="164"/>
      <c r="H17" s="164"/>
      <c r="I17" s="164"/>
      <c r="J17" s="164"/>
      <c r="K17" s="164"/>
      <c r="L17" s="164"/>
      <c r="M17" s="164"/>
      <c r="N17" s="168" t="str">
        <f t="shared" ca="1" si="1"/>
        <v/>
      </c>
    </row>
    <row r="18" spans="5:14" x14ac:dyDescent="0.2">
      <c r="E18" s="164"/>
      <c r="F18" s="164"/>
      <c r="G18" s="164"/>
      <c r="H18" s="164"/>
      <c r="I18" s="164"/>
      <c r="J18" s="164"/>
      <c r="K18" s="164"/>
      <c r="L18" s="164"/>
      <c r="M18" s="164"/>
      <c r="N18" s="168" t="str">
        <f t="shared" ca="1" si="1"/>
        <v/>
      </c>
    </row>
    <row r="19" spans="5:14" x14ac:dyDescent="0.2">
      <c r="E19" s="164"/>
      <c r="F19" s="164"/>
      <c r="G19" s="164"/>
      <c r="H19" s="164"/>
      <c r="I19" s="164"/>
      <c r="J19" s="164"/>
      <c r="K19" s="164"/>
      <c r="L19" s="164"/>
      <c r="M19" s="164"/>
      <c r="N19" s="168" t="str">
        <f t="shared" ca="1" si="1"/>
        <v/>
      </c>
    </row>
    <row r="20" spans="5:14" x14ac:dyDescent="0.2">
      <c r="E20" s="164"/>
      <c r="F20" s="164"/>
      <c r="G20" s="164"/>
      <c r="H20" s="164"/>
      <c r="I20" s="164"/>
      <c r="J20" s="164"/>
      <c r="K20" s="164"/>
      <c r="L20" s="164"/>
      <c r="M20" s="164"/>
      <c r="N20" s="168" t="str">
        <f t="shared" ca="1" si="1"/>
        <v/>
      </c>
    </row>
    <row r="21" spans="5:14" x14ac:dyDescent="0.2">
      <c r="E21" s="164"/>
      <c r="F21" s="164"/>
      <c r="G21" s="164"/>
      <c r="H21" s="164"/>
      <c r="I21" s="164"/>
      <c r="J21" s="164"/>
      <c r="K21" s="164"/>
      <c r="L21" s="164"/>
      <c r="M21" s="164"/>
      <c r="N21" s="168" t="str">
        <f t="shared" ca="1" si="1"/>
        <v/>
      </c>
    </row>
    <row r="22" spans="5:14" x14ac:dyDescent="0.2">
      <c r="E22" s="164"/>
      <c r="F22" s="164"/>
      <c r="G22" s="164"/>
      <c r="H22" s="164"/>
      <c r="I22" s="164"/>
      <c r="J22" s="164"/>
      <c r="K22" s="164"/>
      <c r="L22" s="164"/>
      <c r="M22" s="164"/>
      <c r="N22" s="168" t="str">
        <f t="shared" ca="1" si="1"/>
        <v/>
      </c>
    </row>
    <row r="23" spans="5:14" x14ac:dyDescent="0.2">
      <c r="E23" s="164"/>
      <c r="F23" s="164"/>
      <c r="G23" s="164"/>
      <c r="H23" s="164"/>
      <c r="I23" s="164"/>
      <c r="J23" s="164"/>
      <c r="K23" s="164"/>
      <c r="L23" s="164"/>
      <c r="M23" s="164"/>
      <c r="N23" s="168" t="str">
        <f t="shared" ca="1" si="1"/>
        <v/>
      </c>
    </row>
    <row r="24" spans="5:14" x14ac:dyDescent="0.2">
      <c r="E24" s="164"/>
      <c r="F24" s="164"/>
      <c r="G24" s="164"/>
      <c r="H24" s="164"/>
      <c r="I24" s="164"/>
      <c r="J24" s="164"/>
      <c r="K24" s="164"/>
      <c r="L24" s="164"/>
      <c r="M24" s="164"/>
      <c r="N24" s="168" t="str">
        <f t="shared" ca="1" si="1"/>
        <v/>
      </c>
    </row>
    <row r="25" spans="5:14" x14ac:dyDescent="0.2">
      <c r="N25" s="159"/>
    </row>
    <row r="26" spans="5:14" x14ac:dyDescent="0.2">
      <c r="N26" s="159"/>
    </row>
    <row r="27" spans="5:14" ht="13.5" thickBot="1" x14ac:dyDescent="0.25">
      <c r="E27" s="172" t="s">
        <v>242</v>
      </c>
      <c r="N27" s="44" t="s">
        <v>121</v>
      </c>
    </row>
    <row r="28" spans="5:14" x14ac:dyDescent="0.2">
      <c r="E28" s="166" t="s">
        <v>685</v>
      </c>
      <c r="F28" s="167" t="str">
        <f>E28</f>
        <v>Välj i lista</v>
      </c>
      <c r="G28" s="167" t="str">
        <f>F28</f>
        <v>Välj i lista</v>
      </c>
      <c r="H28" s="167" t="str">
        <f>G28</f>
        <v>Välj i lista</v>
      </c>
      <c r="I28" s="167" t="str">
        <f>H28</f>
        <v>Välj i lista</v>
      </c>
      <c r="J28" s="167" t="str">
        <f t="shared" ref="J28:L28" si="3">I28</f>
        <v>Välj i lista</v>
      </c>
      <c r="K28" s="167" t="str">
        <f t="shared" si="3"/>
        <v>Välj i lista</v>
      </c>
      <c r="L28" s="167" t="str">
        <f t="shared" si="3"/>
        <v>Välj i lista</v>
      </c>
      <c r="M28" s="167" t="str">
        <f>I28</f>
        <v>Välj i lista</v>
      </c>
      <c r="N28" s="173" t="str">
        <f>J28</f>
        <v>Välj i lista</v>
      </c>
    </row>
    <row r="29" spans="5:14" x14ac:dyDescent="0.2">
      <c r="E29" s="164" t="s">
        <v>787</v>
      </c>
      <c r="F29" s="164" t="s">
        <v>243</v>
      </c>
      <c r="G29" s="174" t="s">
        <v>244</v>
      </c>
      <c r="H29" s="174" t="s">
        <v>245</v>
      </c>
      <c r="I29" s="174" t="s">
        <v>246</v>
      </c>
      <c r="J29" s="174" t="s">
        <v>247</v>
      </c>
      <c r="K29" s="174" t="s">
        <v>594</v>
      </c>
      <c r="L29" s="174" t="s">
        <v>619</v>
      </c>
      <c r="M29" s="175" t="s">
        <v>644</v>
      </c>
      <c r="N29" s="168" t="str">
        <f ca="1">IFERROR(IF(INDEX(E29:M29,MATCH(N$2,E$2:M$2,0))=0,"",INDEX(E29:M29,MATCH(N$2,E$2:M$2,0))),"")</f>
        <v/>
      </c>
    </row>
    <row r="30" spans="5:14" x14ac:dyDescent="0.2">
      <c r="E30" s="164" t="s">
        <v>788</v>
      </c>
      <c r="F30" s="164" t="s">
        <v>248</v>
      </c>
      <c r="G30" s="174" t="s">
        <v>249</v>
      </c>
      <c r="H30" s="174" t="s">
        <v>250</v>
      </c>
      <c r="I30" s="174" t="s">
        <v>251</v>
      </c>
      <c r="J30" s="174" t="s">
        <v>252</v>
      </c>
      <c r="K30" s="174" t="s">
        <v>595</v>
      </c>
      <c r="L30" s="174" t="s">
        <v>620</v>
      </c>
      <c r="M30" s="175" t="s">
        <v>645</v>
      </c>
      <c r="N30" s="168" t="str">
        <f t="shared" ref="N30:N53" ca="1" si="4">IFERROR(IF(INDEX(E30:M30,MATCH(N$2,E$2:M$2,0))=0,"",INDEX(E30:M30,MATCH(N$2,E$2:M$2,0))),"")</f>
        <v/>
      </c>
    </row>
    <row r="31" spans="5:14" x14ac:dyDescent="0.2">
      <c r="E31" s="164" t="s">
        <v>789</v>
      </c>
      <c r="F31" s="164" t="s">
        <v>253</v>
      </c>
      <c r="G31" s="174" t="s">
        <v>254</v>
      </c>
      <c r="H31" s="174" t="s">
        <v>255</v>
      </c>
      <c r="I31" s="174" t="s">
        <v>256</v>
      </c>
      <c r="J31" s="174" t="s">
        <v>257</v>
      </c>
      <c r="K31" s="174" t="s">
        <v>596</v>
      </c>
      <c r="L31" s="174" t="s">
        <v>621</v>
      </c>
      <c r="M31" s="175" t="s">
        <v>646</v>
      </c>
      <c r="N31" s="168" t="str">
        <f t="shared" ca="1" si="4"/>
        <v/>
      </c>
    </row>
    <row r="32" spans="5:14" x14ac:dyDescent="0.2">
      <c r="E32" s="164" t="s">
        <v>790</v>
      </c>
      <c r="F32" s="164" t="s">
        <v>258</v>
      </c>
      <c r="G32" s="174" t="s">
        <v>259</v>
      </c>
      <c r="H32" s="174" t="s">
        <v>260</v>
      </c>
      <c r="I32" s="174" t="s">
        <v>261</v>
      </c>
      <c r="J32" s="174" t="s">
        <v>262</v>
      </c>
      <c r="K32" s="174" t="s">
        <v>597</v>
      </c>
      <c r="L32" s="174" t="s">
        <v>622</v>
      </c>
      <c r="M32" s="175" t="s">
        <v>647</v>
      </c>
      <c r="N32" s="168" t="str">
        <f t="shared" ca="1" si="4"/>
        <v/>
      </c>
    </row>
    <row r="33" spans="5:18" x14ac:dyDescent="0.2">
      <c r="E33" s="164"/>
      <c r="F33" s="164" t="s">
        <v>263</v>
      </c>
      <c r="G33" s="174" t="s">
        <v>264</v>
      </c>
      <c r="H33" s="174" t="s">
        <v>265</v>
      </c>
      <c r="I33" s="174" t="s">
        <v>266</v>
      </c>
      <c r="J33" s="174" t="s">
        <v>267</v>
      </c>
      <c r="K33" s="174" t="s">
        <v>598</v>
      </c>
      <c r="L33" s="174" t="s">
        <v>623</v>
      </c>
      <c r="M33" s="175" t="s">
        <v>648</v>
      </c>
      <c r="N33" s="168" t="str">
        <f t="shared" ca="1" si="4"/>
        <v/>
      </c>
    </row>
    <row r="34" spans="5:18" x14ac:dyDescent="0.2">
      <c r="E34" s="164"/>
      <c r="F34" s="164" t="s">
        <v>268</v>
      </c>
      <c r="G34" s="174" t="s">
        <v>269</v>
      </c>
      <c r="H34" s="174" t="s">
        <v>270</v>
      </c>
      <c r="I34" s="174" t="s">
        <v>271</v>
      </c>
      <c r="J34" s="174" t="s">
        <v>272</v>
      </c>
      <c r="K34" s="174" t="s">
        <v>599</v>
      </c>
      <c r="L34" s="174" t="s">
        <v>624</v>
      </c>
      <c r="M34" s="175" t="s">
        <v>649</v>
      </c>
      <c r="N34" s="168" t="str">
        <f t="shared" ca="1" si="4"/>
        <v/>
      </c>
    </row>
    <row r="35" spans="5:18" x14ac:dyDescent="0.2">
      <c r="E35" s="164"/>
      <c r="F35" s="164" t="s">
        <v>273</v>
      </c>
      <c r="G35" s="174" t="s">
        <v>274</v>
      </c>
      <c r="H35" s="174" t="s">
        <v>275</v>
      </c>
      <c r="I35" s="174" t="s">
        <v>276</v>
      </c>
      <c r="J35" s="174" t="s">
        <v>277</v>
      </c>
      <c r="K35" s="174" t="s">
        <v>600</v>
      </c>
      <c r="L35" s="174" t="s">
        <v>625</v>
      </c>
      <c r="M35" s="175" t="s">
        <v>650</v>
      </c>
      <c r="N35" s="168" t="str">
        <f t="shared" ca="1" si="4"/>
        <v/>
      </c>
    </row>
    <row r="36" spans="5:18" x14ac:dyDescent="0.2">
      <c r="E36" s="164"/>
      <c r="F36" s="164" t="s">
        <v>278</v>
      </c>
      <c r="G36" s="174" t="s">
        <v>279</v>
      </c>
      <c r="H36" s="174" t="s">
        <v>280</v>
      </c>
      <c r="I36" s="174" t="s">
        <v>281</v>
      </c>
      <c r="J36" s="174" t="s">
        <v>282</v>
      </c>
      <c r="K36" s="174" t="s">
        <v>601</v>
      </c>
      <c r="L36" s="174" t="s">
        <v>626</v>
      </c>
      <c r="M36" s="175" t="s">
        <v>651</v>
      </c>
      <c r="N36" s="168" t="str">
        <f t="shared" ca="1" si="4"/>
        <v/>
      </c>
    </row>
    <row r="37" spans="5:18" x14ac:dyDescent="0.2">
      <c r="E37" s="164"/>
      <c r="F37" s="164" t="s">
        <v>283</v>
      </c>
      <c r="G37" s="174" t="s">
        <v>284</v>
      </c>
      <c r="H37" s="174" t="s">
        <v>285</v>
      </c>
      <c r="I37" s="174" t="s">
        <v>286</v>
      </c>
      <c r="J37" s="174" t="s">
        <v>287</v>
      </c>
      <c r="K37" s="174" t="s">
        <v>602</v>
      </c>
      <c r="L37" s="174" t="s">
        <v>627</v>
      </c>
      <c r="M37" s="175" t="s">
        <v>652</v>
      </c>
      <c r="N37" s="168" t="str">
        <f t="shared" ca="1" si="4"/>
        <v/>
      </c>
    </row>
    <row r="38" spans="5:18" x14ac:dyDescent="0.2">
      <c r="E38" s="164"/>
      <c r="F38" s="164" t="s">
        <v>288</v>
      </c>
      <c r="G38" s="174" t="s">
        <v>289</v>
      </c>
      <c r="H38" s="174" t="s">
        <v>290</v>
      </c>
      <c r="I38" s="174" t="s">
        <v>291</v>
      </c>
      <c r="J38" s="174" t="s">
        <v>292</v>
      </c>
      <c r="K38" s="174" t="s">
        <v>603</v>
      </c>
      <c r="L38" s="174" t="s">
        <v>628</v>
      </c>
      <c r="M38" s="175" t="s">
        <v>653</v>
      </c>
      <c r="N38" s="168" t="str">
        <f t="shared" ca="1" si="4"/>
        <v/>
      </c>
    </row>
    <row r="39" spans="5:18" x14ac:dyDescent="0.2">
      <c r="E39" s="164"/>
      <c r="F39" s="164" t="s">
        <v>293</v>
      </c>
      <c r="G39" s="174" t="s">
        <v>294</v>
      </c>
      <c r="H39" s="174" t="s">
        <v>295</v>
      </c>
      <c r="I39" s="174" t="s">
        <v>296</v>
      </c>
      <c r="J39" s="174" t="s">
        <v>297</v>
      </c>
      <c r="K39" s="174" t="s">
        <v>604</v>
      </c>
      <c r="L39" s="174" t="s">
        <v>629</v>
      </c>
      <c r="M39" s="175" t="s">
        <v>654</v>
      </c>
      <c r="N39" s="168" t="str">
        <f t="shared" ca="1" si="4"/>
        <v/>
      </c>
    </row>
    <row r="40" spans="5:18" x14ac:dyDescent="0.2">
      <c r="E40" s="164"/>
      <c r="F40" s="164" t="s">
        <v>298</v>
      </c>
      <c r="G40" s="174" t="s">
        <v>299</v>
      </c>
      <c r="H40" s="174" t="s">
        <v>300</v>
      </c>
      <c r="I40" s="174" t="s">
        <v>301</v>
      </c>
      <c r="J40" s="174" t="s">
        <v>302</v>
      </c>
      <c r="K40" s="174" t="s">
        <v>605</v>
      </c>
      <c r="L40" s="174" t="s">
        <v>630</v>
      </c>
      <c r="M40" s="175" t="s">
        <v>655</v>
      </c>
      <c r="N40" s="168" t="str">
        <f t="shared" ca="1" si="4"/>
        <v/>
      </c>
    </row>
    <row r="41" spans="5:18" x14ac:dyDescent="0.2">
      <c r="E41" s="164"/>
      <c r="F41" s="164" t="s">
        <v>303</v>
      </c>
      <c r="G41" s="174" t="s">
        <v>304</v>
      </c>
      <c r="H41" s="174" t="s">
        <v>305</v>
      </c>
      <c r="I41" s="174" t="s">
        <v>306</v>
      </c>
      <c r="J41" s="174" t="s">
        <v>307</v>
      </c>
      <c r="K41" s="174" t="s">
        <v>606</v>
      </c>
      <c r="L41" s="174" t="s">
        <v>631</v>
      </c>
      <c r="M41" s="175" t="s">
        <v>656</v>
      </c>
      <c r="N41" s="168" t="str">
        <f t="shared" ca="1" si="4"/>
        <v/>
      </c>
    </row>
    <row r="42" spans="5:18" x14ac:dyDescent="0.2">
      <c r="E42" s="164"/>
      <c r="F42" s="164" t="s">
        <v>308</v>
      </c>
      <c r="G42" s="174" t="s">
        <v>309</v>
      </c>
      <c r="H42" s="174" t="s">
        <v>310</v>
      </c>
      <c r="I42" s="174" t="s">
        <v>311</v>
      </c>
      <c r="J42" s="174" t="s">
        <v>312</v>
      </c>
      <c r="K42" s="174" t="s">
        <v>607</v>
      </c>
      <c r="L42" s="174" t="s">
        <v>632</v>
      </c>
      <c r="M42" s="175" t="s">
        <v>657</v>
      </c>
      <c r="N42" s="168" t="str">
        <f t="shared" ca="1" si="4"/>
        <v/>
      </c>
    </row>
    <row r="43" spans="5:18" x14ac:dyDescent="0.2">
      <c r="E43" s="164"/>
      <c r="F43" s="164" t="s">
        <v>313</v>
      </c>
      <c r="G43" s="174" t="s">
        <v>314</v>
      </c>
      <c r="H43" s="174" t="s">
        <v>315</v>
      </c>
      <c r="I43" s="174" t="s">
        <v>316</v>
      </c>
      <c r="J43" s="174" t="s">
        <v>317</v>
      </c>
      <c r="K43" s="174" t="s">
        <v>608</v>
      </c>
      <c r="L43" s="174" t="s">
        <v>633</v>
      </c>
      <c r="M43" s="175" t="s">
        <v>658</v>
      </c>
      <c r="N43" s="168" t="str">
        <f t="shared" ca="1" si="4"/>
        <v/>
      </c>
    </row>
    <row r="44" spans="5:18" x14ac:dyDescent="0.2">
      <c r="E44" s="164"/>
      <c r="F44" s="164" t="s">
        <v>318</v>
      </c>
      <c r="G44" s="174" t="s">
        <v>319</v>
      </c>
      <c r="H44" s="174" t="s">
        <v>320</v>
      </c>
      <c r="I44" s="174" t="s">
        <v>321</v>
      </c>
      <c r="J44" s="174" t="s">
        <v>322</v>
      </c>
      <c r="K44" s="174" t="s">
        <v>609</v>
      </c>
      <c r="L44" s="174" t="s">
        <v>634</v>
      </c>
      <c r="M44" s="175" t="s">
        <v>659</v>
      </c>
      <c r="N44" s="168" t="str">
        <f t="shared" ca="1" si="4"/>
        <v/>
      </c>
    </row>
    <row r="45" spans="5:18" x14ac:dyDescent="0.2">
      <c r="E45" s="164"/>
      <c r="F45" s="164" t="s">
        <v>323</v>
      </c>
      <c r="G45" s="174" t="s">
        <v>324</v>
      </c>
      <c r="H45" s="174" t="s">
        <v>325</v>
      </c>
      <c r="I45" s="174" t="s">
        <v>326</v>
      </c>
      <c r="J45" s="174" t="s">
        <v>327</v>
      </c>
      <c r="K45" s="174" t="s">
        <v>610</v>
      </c>
      <c r="L45" s="174" t="s">
        <v>635</v>
      </c>
      <c r="M45" s="175" t="s">
        <v>660</v>
      </c>
      <c r="N45" s="168" t="str">
        <f t="shared" ca="1" si="4"/>
        <v/>
      </c>
      <c r="R45" s="176"/>
    </row>
    <row r="46" spans="5:18" x14ac:dyDescent="0.2">
      <c r="E46" s="164"/>
      <c r="F46" s="164" t="s">
        <v>328</v>
      </c>
      <c r="G46" s="174" t="s">
        <v>329</v>
      </c>
      <c r="H46" s="174" t="s">
        <v>330</v>
      </c>
      <c r="I46" s="174" t="s">
        <v>331</v>
      </c>
      <c r="J46" s="174" t="s">
        <v>332</v>
      </c>
      <c r="K46" s="174" t="s">
        <v>611</v>
      </c>
      <c r="L46" s="174" t="s">
        <v>636</v>
      </c>
      <c r="M46" s="175" t="s">
        <v>661</v>
      </c>
      <c r="N46" s="168" t="str">
        <f t="shared" ca="1" si="4"/>
        <v/>
      </c>
      <c r="R46" s="136"/>
    </row>
    <row r="47" spans="5:18" x14ac:dyDescent="0.2">
      <c r="E47" s="164"/>
      <c r="F47" s="164" t="s">
        <v>333</v>
      </c>
      <c r="G47" s="174" t="s">
        <v>334</v>
      </c>
      <c r="H47" s="174" t="s">
        <v>335</v>
      </c>
      <c r="I47" s="174" t="s">
        <v>336</v>
      </c>
      <c r="J47" s="174" t="s">
        <v>337</v>
      </c>
      <c r="K47" s="174" t="s">
        <v>612</v>
      </c>
      <c r="L47" s="174" t="s">
        <v>637</v>
      </c>
      <c r="M47" s="175" t="s">
        <v>662</v>
      </c>
      <c r="N47" s="168" t="str">
        <f t="shared" ca="1" si="4"/>
        <v/>
      </c>
    </row>
    <row r="48" spans="5:18" x14ac:dyDescent="0.2">
      <c r="E48" s="164"/>
      <c r="F48" s="164" t="s">
        <v>338</v>
      </c>
      <c r="G48" s="174" t="s">
        <v>339</v>
      </c>
      <c r="H48" s="174" t="s">
        <v>340</v>
      </c>
      <c r="I48" s="174" t="s">
        <v>341</v>
      </c>
      <c r="J48" s="174" t="s">
        <v>342</v>
      </c>
      <c r="K48" s="174" t="s">
        <v>613</v>
      </c>
      <c r="L48" s="174" t="s">
        <v>638</v>
      </c>
      <c r="M48" s="175" t="s">
        <v>663</v>
      </c>
      <c r="N48" s="168" t="str">
        <f t="shared" ca="1" si="4"/>
        <v/>
      </c>
    </row>
    <row r="49" spans="4:26" x14ac:dyDescent="0.2">
      <c r="E49" s="164"/>
      <c r="F49" s="164" t="s">
        <v>343</v>
      </c>
      <c r="G49" s="174" t="s">
        <v>344</v>
      </c>
      <c r="H49" s="174" t="s">
        <v>345</v>
      </c>
      <c r="I49" s="174" t="s">
        <v>346</v>
      </c>
      <c r="J49" s="174" t="s">
        <v>347</v>
      </c>
      <c r="K49" s="174" t="s">
        <v>614</v>
      </c>
      <c r="L49" s="174" t="s">
        <v>639</v>
      </c>
      <c r="M49" s="175" t="s">
        <v>664</v>
      </c>
      <c r="N49" s="168" t="str">
        <f t="shared" ca="1" si="4"/>
        <v/>
      </c>
      <c r="P49" s="44"/>
    </row>
    <row r="50" spans="4:26" x14ac:dyDescent="0.2">
      <c r="E50" s="164"/>
      <c r="F50" s="164" t="s">
        <v>348</v>
      </c>
      <c r="G50" s="174" t="s">
        <v>349</v>
      </c>
      <c r="H50" s="174" t="s">
        <v>350</v>
      </c>
      <c r="I50" s="174" t="s">
        <v>351</v>
      </c>
      <c r="J50" s="174" t="s">
        <v>352</v>
      </c>
      <c r="K50" s="174" t="s">
        <v>615</v>
      </c>
      <c r="L50" s="174" t="s">
        <v>640</v>
      </c>
      <c r="M50" s="175" t="s">
        <v>665</v>
      </c>
      <c r="N50" s="168" t="str">
        <f t="shared" ca="1" si="4"/>
        <v/>
      </c>
      <c r="P50" s="177"/>
    </row>
    <row r="51" spans="4:26" x14ac:dyDescent="0.2">
      <c r="E51" s="164"/>
      <c r="F51" s="164" t="s">
        <v>353</v>
      </c>
      <c r="G51" s="174" t="s">
        <v>354</v>
      </c>
      <c r="H51" s="174" t="s">
        <v>355</v>
      </c>
      <c r="I51" s="174" t="s">
        <v>356</v>
      </c>
      <c r="J51" s="174" t="s">
        <v>357</v>
      </c>
      <c r="K51" s="174" t="s">
        <v>616</v>
      </c>
      <c r="L51" s="174" t="s">
        <v>641</v>
      </c>
      <c r="M51" s="175" t="s">
        <v>666</v>
      </c>
      <c r="N51" s="168" t="str">
        <f t="shared" ca="1" si="4"/>
        <v/>
      </c>
      <c r="P51" s="177"/>
    </row>
    <row r="52" spans="4:26" x14ac:dyDescent="0.2">
      <c r="E52" s="164"/>
      <c r="F52" s="164" t="s">
        <v>358</v>
      </c>
      <c r="G52" s="174" t="s">
        <v>359</v>
      </c>
      <c r="H52" s="174" t="s">
        <v>360</v>
      </c>
      <c r="I52" s="174" t="s">
        <v>361</v>
      </c>
      <c r="J52" s="174" t="s">
        <v>362</v>
      </c>
      <c r="K52" s="174" t="s">
        <v>617</v>
      </c>
      <c r="L52" s="174" t="s">
        <v>642</v>
      </c>
      <c r="M52" s="175" t="s">
        <v>667</v>
      </c>
      <c r="N52" s="168" t="str">
        <f t="shared" ca="1" si="4"/>
        <v/>
      </c>
      <c r="P52" s="177"/>
      <c r="V52" s="178"/>
    </row>
    <row r="53" spans="4:26" x14ac:dyDescent="0.2">
      <c r="E53" s="164"/>
      <c r="F53" s="164" t="s">
        <v>363</v>
      </c>
      <c r="G53" s="174" t="s">
        <v>364</v>
      </c>
      <c r="H53" s="174" t="s">
        <v>365</v>
      </c>
      <c r="I53" s="174" t="s">
        <v>366</v>
      </c>
      <c r="J53" s="174" t="s">
        <v>367</v>
      </c>
      <c r="K53" s="174" t="s">
        <v>618</v>
      </c>
      <c r="L53" s="174" t="s">
        <v>643</v>
      </c>
      <c r="M53" s="175" t="s">
        <v>668</v>
      </c>
      <c r="N53" s="168" t="str">
        <f t="shared" ca="1" si="4"/>
        <v/>
      </c>
      <c r="P53" s="177"/>
      <c r="V53" s="178"/>
    </row>
    <row r="54" spans="4:26" x14ac:dyDescent="0.2">
      <c r="S54" s="178"/>
    </row>
    <row r="55" spans="4:26" ht="13.5" thickBot="1" x14ac:dyDescent="0.25">
      <c r="I55" s="44"/>
      <c r="J55" s="44"/>
      <c r="K55" s="44" t="s">
        <v>81</v>
      </c>
      <c r="L55" s="179"/>
      <c r="X55" s="44"/>
      <c r="Z55" s="44"/>
    </row>
    <row r="56" spans="4:26" ht="13.5" thickBot="1" x14ac:dyDescent="0.25">
      <c r="D56" s="44"/>
      <c r="G56" s="180" t="s">
        <v>110</v>
      </c>
      <c r="I56" s="180" t="s">
        <v>119</v>
      </c>
      <c r="K56" s="181" t="s">
        <v>59</v>
      </c>
    </row>
    <row r="57" spans="4:26" x14ac:dyDescent="0.2">
      <c r="D57" s="172"/>
      <c r="F57" s="172"/>
      <c r="G57" s="182" t="s">
        <v>99</v>
      </c>
      <c r="I57" s="183" t="s">
        <v>160</v>
      </c>
      <c r="K57" s="184" t="s">
        <v>60</v>
      </c>
      <c r="L57" s="172"/>
    </row>
    <row r="58" spans="4:26" x14ac:dyDescent="0.2">
      <c r="D58" s="172"/>
      <c r="F58" s="172"/>
      <c r="G58" s="185" t="s">
        <v>111</v>
      </c>
      <c r="I58" s="186" t="s">
        <v>100</v>
      </c>
      <c r="K58" s="184" t="s">
        <v>61</v>
      </c>
      <c r="L58" s="172"/>
    </row>
    <row r="59" spans="4:26" x14ac:dyDescent="0.2">
      <c r="D59" s="172"/>
      <c r="F59" s="172"/>
      <c r="G59" s="185" t="s">
        <v>112</v>
      </c>
      <c r="I59" s="186" t="s">
        <v>102</v>
      </c>
      <c r="K59" s="184" t="s">
        <v>62</v>
      </c>
      <c r="L59" s="172"/>
    </row>
    <row r="60" spans="4:26" x14ac:dyDescent="0.2">
      <c r="D60" s="172"/>
      <c r="F60" s="172"/>
      <c r="G60" s="185" t="s">
        <v>113</v>
      </c>
      <c r="I60" s="186" t="s">
        <v>161</v>
      </c>
      <c r="K60" s="184" t="s">
        <v>63</v>
      </c>
      <c r="L60" s="172"/>
      <c r="M60" s="172"/>
    </row>
    <row r="61" spans="4:26" ht="13.5" thickBot="1" x14ac:dyDescent="0.25">
      <c r="D61" s="172"/>
      <c r="F61" s="172"/>
      <c r="G61" s="185" t="s">
        <v>114</v>
      </c>
      <c r="I61" s="187" t="s">
        <v>101</v>
      </c>
      <c r="K61" s="184" t="s">
        <v>64</v>
      </c>
      <c r="L61" s="172"/>
      <c r="M61" s="172"/>
    </row>
    <row r="62" spans="4:26" x14ac:dyDescent="0.2">
      <c r="D62" s="172"/>
      <c r="F62" s="172"/>
      <c r="G62" s="185" t="s">
        <v>115</v>
      </c>
      <c r="K62" s="184" t="s">
        <v>65</v>
      </c>
      <c r="L62" s="172"/>
      <c r="M62" s="172"/>
    </row>
    <row r="63" spans="4:26" x14ac:dyDescent="0.2">
      <c r="G63" s="185" t="s">
        <v>116</v>
      </c>
      <c r="K63" s="184" t="s">
        <v>66</v>
      </c>
      <c r="L63" s="172"/>
      <c r="M63" s="172"/>
    </row>
    <row r="64" spans="4:26" ht="13.5" thickBot="1" x14ac:dyDescent="0.25">
      <c r="G64" s="188" t="s">
        <v>117</v>
      </c>
      <c r="K64" s="184" t="s">
        <v>67</v>
      </c>
      <c r="L64" s="172"/>
      <c r="M64" s="172"/>
    </row>
    <row r="65" spans="4:18" x14ac:dyDescent="0.2">
      <c r="K65" s="184" t="s">
        <v>68</v>
      </c>
      <c r="L65" s="172"/>
      <c r="M65" s="172"/>
      <c r="P65" s="44"/>
    </row>
    <row r="66" spans="4:18" ht="13.5" thickBot="1" x14ac:dyDescent="0.25">
      <c r="G66" s="17" t="s">
        <v>202</v>
      </c>
      <c r="K66" s="184" t="s">
        <v>80</v>
      </c>
      <c r="L66" s="172"/>
      <c r="M66" s="172"/>
      <c r="P66" s="25"/>
    </row>
    <row r="67" spans="4:18" x14ac:dyDescent="0.2">
      <c r="G67" s="189"/>
      <c r="K67" s="184" t="s">
        <v>69</v>
      </c>
      <c r="L67" s="172"/>
      <c r="M67" s="172"/>
      <c r="P67" s="25"/>
    </row>
    <row r="68" spans="4:18" ht="13.5" thickBot="1" x14ac:dyDescent="0.25">
      <c r="G68" s="190" t="s">
        <v>201</v>
      </c>
      <c r="K68" s="184" t="s">
        <v>70</v>
      </c>
      <c r="L68" s="172"/>
      <c r="M68" s="172"/>
      <c r="P68" s="25"/>
    </row>
    <row r="69" spans="4:18" x14ac:dyDescent="0.2">
      <c r="E69" s="148"/>
      <c r="K69" s="184" t="s">
        <v>71</v>
      </c>
      <c r="L69" s="172"/>
      <c r="M69" s="172"/>
      <c r="P69" s="25"/>
    </row>
    <row r="70" spans="4:18" x14ac:dyDescent="0.2">
      <c r="K70" s="184" t="s">
        <v>72</v>
      </c>
      <c r="L70" s="172"/>
      <c r="M70" s="172"/>
    </row>
    <row r="71" spans="4:18" x14ac:dyDescent="0.2">
      <c r="K71" s="184" t="s">
        <v>73</v>
      </c>
      <c r="L71" s="172"/>
      <c r="M71" s="172"/>
    </row>
    <row r="72" spans="4:18" x14ac:dyDescent="0.2">
      <c r="K72" s="184" t="s">
        <v>74</v>
      </c>
      <c r="L72" s="172"/>
      <c r="M72" s="172"/>
    </row>
    <row r="73" spans="4:18" x14ac:dyDescent="0.2">
      <c r="K73" s="184" t="s">
        <v>75</v>
      </c>
      <c r="L73" s="172"/>
      <c r="M73" s="172"/>
    </row>
    <row r="74" spans="4:18" x14ac:dyDescent="0.2">
      <c r="K74" s="184" t="s">
        <v>76</v>
      </c>
      <c r="L74" s="172"/>
      <c r="M74" s="172"/>
    </row>
    <row r="75" spans="4:18" ht="12.75" customHeight="1" x14ac:dyDescent="0.2">
      <c r="E75" s="51"/>
      <c r="F75" s="51"/>
      <c r="H75" s="51"/>
      <c r="I75" s="51"/>
      <c r="J75" s="51"/>
      <c r="K75" s="184" t="s">
        <v>77</v>
      </c>
      <c r="L75" s="172"/>
      <c r="M75" s="172"/>
    </row>
    <row r="76" spans="4:18" ht="12.75" customHeight="1" x14ac:dyDescent="0.2">
      <c r="E76" s="51"/>
      <c r="F76" s="51"/>
      <c r="H76" s="51"/>
      <c r="I76" s="51"/>
      <c r="J76" s="51"/>
      <c r="K76" s="184" t="s">
        <v>78</v>
      </c>
      <c r="L76" s="172"/>
      <c r="M76" s="172"/>
    </row>
    <row r="77" spans="4:18" ht="13.5" thickBot="1" x14ac:dyDescent="0.25">
      <c r="K77" s="190" t="s">
        <v>79</v>
      </c>
      <c r="L77" s="172"/>
      <c r="M77" s="172"/>
    </row>
    <row r="79" spans="4:18" x14ac:dyDescent="0.2">
      <c r="D79" s="44" t="s">
        <v>120</v>
      </c>
    </row>
    <row r="80" spans="4:18" x14ac:dyDescent="0.2">
      <c r="D80" s="161" t="s">
        <v>19</v>
      </c>
      <c r="E80" s="161" t="s">
        <v>20</v>
      </c>
      <c r="F80" s="161" t="s">
        <v>22</v>
      </c>
      <c r="G80" s="161" t="s">
        <v>4</v>
      </c>
      <c r="H80" s="161" t="s">
        <v>5</v>
      </c>
      <c r="I80" s="161" t="s">
        <v>7</v>
      </c>
      <c r="J80" s="161" t="s">
        <v>27</v>
      </c>
      <c r="K80" s="161" t="s">
        <v>28</v>
      </c>
      <c r="L80" s="161" t="s">
        <v>25</v>
      </c>
      <c r="M80" s="161" t="s">
        <v>21</v>
      </c>
      <c r="N80" s="161" t="s">
        <v>2</v>
      </c>
      <c r="O80" s="161" t="s">
        <v>23</v>
      </c>
      <c r="P80" s="161" t="s">
        <v>24</v>
      </c>
      <c r="Q80" s="161" t="s">
        <v>8</v>
      </c>
      <c r="R80" s="161" t="s">
        <v>26</v>
      </c>
    </row>
    <row r="81" spans="4:34" x14ac:dyDescent="0.2">
      <c r="D81" s="169"/>
      <c r="E81" s="169"/>
      <c r="F81" s="169"/>
      <c r="G81" s="169"/>
      <c r="H81" s="169"/>
      <c r="I81" s="169"/>
      <c r="J81" s="169"/>
      <c r="K81" s="169"/>
      <c r="L81" s="169"/>
      <c r="M81" s="169"/>
      <c r="N81" s="169"/>
      <c r="O81" s="169"/>
      <c r="P81" s="169"/>
      <c r="Q81" s="169"/>
      <c r="R81" s="169"/>
    </row>
    <row r="82" spans="4:34" x14ac:dyDescent="0.2">
      <c r="D82" s="169" t="s">
        <v>689</v>
      </c>
      <c r="E82" s="169"/>
      <c r="F82" s="169" t="s">
        <v>690</v>
      </c>
      <c r="G82" s="169" t="s">
        <v>691</v>
      </c>
      <c r="H82" s="169" t="s">
        <v>692</v>
      </c>
      <c r="I82" s="169" t="s">
        <v>693</v>
      </c>
      <c r="J82" s="169"/>
      <c r="K82" s="169"/>
      <c r="L82" s="169"/>
      <c r="M82" s="169" t="s">
        <v>694</v>
      </c>
      <c r="N82" s="169" t="s">
        <v>695</v>
      </c>
      <c r="O82" s="169" t="s">
        <v>696</v>
      </c>
      <c r="P82" s="169"/>
      <c r="Q82" s="169"/>
      <c r="R82" s="169"/>
      <c r="X82" s="1" t="s">
        <v>135</v>
      </c>
      <c r="Y82" s="1" t="s">
        <v>135</v>
      </c>
      <c r="Z82" s="1" t="s">
        <v>135</v>
      </c>
      <c r="AA82" s="1" t="s">
        <v>135</v>
      </c>
      <c r="AB82" s="1" t="s">
        <v>135</v>
      </c>
      <c r="AC82" s="1" t="s">
        <v>135</v>
      </c>
      <c r="AD82" s="1" t="s">
        <v>135</v>
      </c>
      <c r="AE82" s="1" t="s">
        <v>135</v>
      </c>
      <c r="AF82" s="1" t="s">
        <v>135</v>
      </c>
      <c r="AG82" s="1" t="s">
        <v>135</v>
      </c>
      <c r="AH82" s="1" t="s">
        <v>697</v>
      </c>
    </row>
    <row r="83" spans="4:34" x14ac:dyDescent="0.2">
      <c r="D83" s="169" t="s">
        <v>697</v>
      </c>
      <c r="E83" s="169"/>
      <c r="F83" s="169" t="s">
        <v>698</v>
      </c>
      <c r="G83" s="169" t="s">
        <v>699</v>
      </c>
      <c r="H83" s="169" t="s">
        <v>700</v>
      </c>
      <c r="I83" s="169" t="s">
        <v>701</v>
      </c>
      <c r="J83" s="169"/>
      <c r="K83" s="169"/>
      <c r="L83" s="169"/>
      <c r="M83" s="169" t="s">
        <v>702</v>
      </c>
      <c r="N83" s="169" t="s">
        <v>703</v>
      </c>
      <c r="O83" s="169" t="s">
        <v>704</v>
      </c>
      <c r="P83" s="169"/>
      <c r="Q83" s="169"/>
      <c r="R83" s="169"/>
      <c r="X83" s="1" t="s">
        <v>135</v>
      </c>
      <c r="Y83" s="1" t="s">
        <v>135</v>
      </c>
      <c r="Z83" s="1" t="s">
        <v>135</v>
      </c>
      <c r="AA83" s="1" t="s">
        <v>135</v>
      </c>
      <c r="AB83" s="1" t="s">
        <v>135</v>
      </c>
      <c r="AC83" s="1" t="s">
        <v>135</v>
      </c>
      <c r="AD83" s="1" t="s">
        <v>135</v>
      </c>
      <c r="AE83" s="1" t="s">
        <v>135</v>
      </c>
      <c r="AF83" s="1" t="s">
        <v>135</v>
      </c>
      <c r="AG83" s="1" t="s">
        <v>697</v>
      </c>
      <c r="AH83" s="1" t="s">
        <v>705</v>
      </c>
    </row>
    <row r="84" spans="4:34" x14ac:dyDescent="0.2">
      <c r="D84" s="169" t="s">
        <v>705</v>
      </c>
      <c r="E84" s="169"/>
      <c r="F84" s="169" t="s">
        <v>706</v>
      </c>
      <c r="G84" s="169"/>
      <c r="H84" s="169" t="s">
        <v>707</v>
      </c>
      <c r="I84" s="169" t="s">
        <v>708</v>
      </c>
      <c r="J84" s="169"/>
      <c r="K84" s="169"/>
      <c r="L84" s="169"/>
      <c r="M84" s="169" t="s">
        <v>709</v>
      </c>
      <c r="N84" s="169" t="s">
        <v>710</v>
      </c>
      <c r="O84" s="169" t="s">
        <v>711</v>
      </c>
      <c r="P84" s="169"/>
      <c r="Q84" s="169"/>
      <c r="R84" s="169"/>
      <c r="X84" s="1" t="s">
        <v>135</v>
      </c>
      <c r="Y84" s="1" t="s">
        <v>135</v>
      </c>
      <c r="Z84" s="1" t="s">
        <v>135</v>
      </c>
      <c r="AA84" s="1" t="s">
        <v>135</v>
      </c>
      <c r="AB84" s="1" t="s">
        <v>135</v>
      </c>
      <c r="AC84" s="1" t="s">
        <v>135</v>
      </c>
      <c r="AD84" s="1" t="s">
        <v>135</v>
      </c>
      <c r="AE84" s="1" t="s">
        <v>135</v>
      </c>
      <c r="AF84" s="1" t="s">
        <v>135</v>
      </c>
      <c r="AG84" s="1" t="s">
        <v>705</v>
      </c>
      <c r="AH84" s="1" t="s">
        <v>712</v>
      </c>
    </row>
    <row r="85" spans="4:34" x14ac:dyDescent="0.2">
      <c r="D85" s="169" t="s">
        <v>712</v>
      </c>
      <c r="E85" s="169"/>
      <c r="F85" s="169" t="s">
        <v>713</v>
      </c>
      <c r="G85" s="169" t="s">
        <v>714</v>
      </c>
      <c r="H85" s="169" t="s">
        <v>715</v>
      </c>
      <c r="I85" s="169" t="s">
        <v>716</v>
      </c>
      <c r="J85" s="169"/>
      <c r="K85" s="169"/>
      <c r="L85" s="169"/>
      <c r="M85" s="169" t="s">
        <v>717</v>
      </c>
      <c r="N85" s="169" t="s">
        <v>718</v>
      </c>
      <c r="O85" s="169" t="s">
        <v>719</v>
      </c>
      <c r="P85" s="169"/>
      <c r="Q85" s="169"/>
      <c r="R85" s="169"/>
      <c r="X85" s="1" t="s">
        <v>135</v>
      </c>
      <c r="Y85" s="1" t="s">
        <v>135</v>
      </c>
      <c r="Z85" s="1" t="s">
        <v>135</v>
      </c>
      <c r="AA85" s="1" t="s">
        <v>135</v>
      </c>
      <c r="AB85" s="1" t="s">
        <v>135</v>
      </c>
      <c r="AC85" s="1" t="s">
        <v>135</v>
      </c>
      <c r="AD85" s="1" t="s">
        <v>135</v>
      </c>
      <c r="AE85" s="1" t="s">
        <v>135</v>
      </c>
      <c r="AF85" s="1" t="s">
        <v>135</v>
      </c>
      <c r="AG85" s="1" t="s">
        <v>712</v>
      </c>
      <c r="AH85" s="1" t="s">
        <v>720</v>
      </c>
    </row>
    <row r="86" spans="4:34" x14ac:dyDescent="0.2">
      <c r="D86" s="169" t="s">
        <v>720</v>
      </c>
      <c r="E86" s="169"/>
      <c r="F86" s="169" t="s">
        <v>721</v>
      </c>
      <c r="G86" s="169" t="s">
        <v>722</v>
      </c>
      <c r="H86" s="169" t="s">
        <v>723</v>
      </c>
      <c r="I86" s="169" t="s">
        <v>724</v>
      </c>
      <c r="J86" s="169"/>
      <c r="K86" s="169"/>
      <c r="L86" s="169"/>
      <c r="M86" s="169" t="s">
        <v>725</v>
      </c>
      <c r="N86" s="169" t="s">
        <v>726</v>
      </c>
      <c r="O86" s="169" t="s">
        <v>727</v>
      </c>
      <c r="P86" s="169"/>
      <c r="Q86" s="169"/>
      <c r="R86" s="169"/>
      <c r="X86" s="1" t="s">
        <v>135</v>
      </c>
      <c r="Y86" s="1" t="s">
        <v>135</v>
      </c>
      <c r="Z86" s="1" t="s">
        <v>135</v>
      </c>
      <c r="AA86" s="1" t="s">
        <v>135</v>
      </c>
      <c r="AB86" s="1" t="s">
        <v>135</v>
      </c>
      <c r="AC86" s="1" t="s">
        <v>135</v>
      </c>
      <c r="AD86" s="1" t="s">
        <v>135</v>
      </c>
      <c r="AE86" s="1" t="s">
        <v>135</v>
      </c>
      <c r="AF86" s="1" t="s">
        <v>135</v>
      </c>
      <c r="AG86" s="1" t="s">
        <v>720</v>
      </c>
      <c r="AH86" s="1" t="s">
        <v>728</v>
      </c>
    </row>
    <row r="87" spans="4:34" x14ac:dyDescent="0.2">
      <c r="D87" s="169" t="s">
        <v>728</v>
      </c>
      <c r="E87" s="169"/>
      <c r="F87" s="169" t="s">
        <v>729</v>
      </c>
      <c r="G87" s="169" t="s">
        <v>730</v>
      </c>
      <c r="H87" s="169" t="s">
        <v>731</v>
      </c>
      <c r="I87" s="169" t="s">
        <v>732</v>
      </c>
      <c r="J87" s="169"/>
      <c r="K87" s="169"/>
      <c r="L87" s="169"/>
      <c r="M87" s="169" t="s">
        <v>733</v>
      </c>
      <c r="N87" s="169" t="s">
        <v>734</v>
      </c>
      <c r="O87" s="169" t="s">
        <v>735</v>
      </c>
      <c r="P87" s="169"/>
      <c r="Q87" s="169"/>
      <c r="R87" s="169"/>
      <c r="X87" s="1" t="s">
        <v>135</v>
      </c>
      <c r="Y87" s="1" t="s">
        <v>135</v>
      </c>
      <c r="Z87" s="1" t="s">
        <v>135</v>
      </c>
      <c r="AA87" s="1" t="s">
        <v>135</v>
      </c>
      <c r="AB87" s="1" t="s">
        <v>135</v>
      </c>
      <c r="AC87" s="1" t="s">
        <v>135</v>
      </c>
      <c r="AD87" s="1" t="s">
        <v>135</v>
      </c>
      <c r="AE87" s="1" t="s">
        <v>135</v>
      </c>
      <c r="AF87" s="1" t="s">
        <v>135</v>
      </c>
      <c r="AG87" s="1" t="s">
        <v>728</v>
      </c>
      <c r="AH87" s="1" t="s">
        <v>744</v>
      </c>
    </row>
    <row r="88" spans="4:34" x14ac:dyDescent="0.2">
      <c r="D88" s="169" t="s">
        <v>736</v>
      </c>
      <c r="E88" s="169"/>
      <c r="F88" s="169" t="s">
        <v>737</v>
      </c>
      <c r="G88" s="169" t="s">
        <v>738</v>
      </c>
      <c r="H88" s="169" t="s">
        <v>739</v>
      </c>
      <c r="I88" s="169" t="s">
        <v>740</v>
      </c>
      <c r="J88" s="169"/>
      <c r="K88" s="169"/>
      <c r="L88" s="169"/>
      <c r="M88" s="169" t="s">
        <v>741</v>
      </c>
      <c r="N88" s="169" t="s">
        <v>742</v>
      </c>
      <c r="O88" s="169" t="s">
        <v>743</v>
      </c>
      <c r="P88" s="169"/>
      <c r="Q88" s="169"/>
      <c r="R88" s="169"/>
      <c r="X88" s="1" t="s">
        <v>135</v>
      </c>
      <c r="Y88" s="1" t="s">
        <v>135</v>
      </c>
      <c r="Z88" s="1" t="s">
        <v>135</v>
      </c>
      <c r="AA88" s="1" t="s">
        <v>135</v>
      </c>
      <c r="AB88" s="1" t="s">
        <v>135</v>
      </c>
      <c r="AC88" s="1" t="s">
        <v>135</v>
      </c>
      <c r="AD88" s="1" t="s">
        <v>135</v>
      </c>
      <c r="AE88" s="1" t="s">
        <v>135</v>
      </c>
      <c r="AF88" s="1" t="s">
        <v>135</v>
      </c>
      <c r="AG88" s="1" t="s">
        <v>135</v>
      </c>
      <c r="AH88" s="1" t="s">
        <v>752</v>
      </c>
    </row>
    <row r="89" spans="4:34" x14ac:dyDescent="0.2">
      <c r="D89" s="169" t="s">
        <v>744</v>
      </c>
      <c r="E89" s="169"/>
      <c r="F89" s="169" t="s">
        <v>745</v>
      </c>
      <c r="G89" s="169" t="s">
        <v>746</v>
      </c>
      <c r="H89" s="169" t="s">
        <v>747</v>
      </c>
      <c r="I89" s="169" t="s">
        <v>748</v>
      </c>
      <c r="J89" s="169"/>
      <c r="K89" s="169"/>
      <c r="L89" s="169"/>
      <c r="M89" s="169" t="s">
        <v>749</v>
      </c>
      <c r="N89" s="169" t="s">
        <v>750</v>
      </c>
      <c r="O89" s="169" t="s">
        <v>751</v>
      </c>
      <c r="P89" s="169"/>
      <c r="Q89" s="169"/>
      <c r="R89" s="169"/>
      <c r="X89" s="1" t="s">
        <v>135</v>
      </c>
      <c r="Y89" s="1" t="s">
        <v>135</v>
      </c>
      <c r="Z89" s="1" t="s">
        <v>135</v>
      </c>
      <c r="AA89" s="1" t="s">
        <v>135</v>
      </c>
      <c r="AB89" s="1" t="s">
        <v>135</v>
      </c>
      <c r="AC89" s="1" t="s">
        <v>135</v>
      </c>
      <c r="AD89" s="1" t="s">
        <v>135</v>
      </c>
      <c r="AE89" s="1" t="s">
        <v>135</v>
      </c>
      <c r="AF89" s="1" t="s">
        <v>135</v>
      </c>
      <c r="AG89" s="1" t="s">
        <v>744</v>
      </c>
      <c r="AH89" s="1" t="s">
        <v>767</v>
      </c>
    </row>
    <row r="90" spans="4:34" x14ac:dyDescent="0.2">
      <c r="D90" s="169" t="s">
        <v>752</v>
      </c>
      <c r="E90" s="169"/>
      <c r="F90" s="169" t="s">
        <v>753</v>
      </c>
      <c r="G90" s="169" t="s">
        <v>754</v>
      </c>
      <c r="H90" s="169" t="s">
        <v>755</v>
      </c>
      <c r="I90" s="169" t="s">
        <v>701</v>
      </c>
      <c r="J90" s="169"/>
      <c r="K90" s="169"/>
      <c r="L90" s="169"/>
      <c r="M90" s="169" t="s">
        <v>756</v>
      </c>
      <c r="N90" s="169" t="s">
        <v>757</v>
      </c>
      <c r="O90" s="169" t="s">
        <v>758</v>
      </c>
      <c r="P90" s="169"/>
      <c r="Q90" s="169"/>
      <c r="R90" s="169"/>
      <c r="X90" s="1" t="s">
        <v>135</v>
      </c>
      <c r="Y90" s="1" t="s">
        <v>135</v>
      </c>
      <c r="Z90" s="1" t="s">
        <v>135</v>
      </c>
      <c r="AA90" s="1" t="s">
        <v>135</v>
      </c>
      <c r="AB90" s="1" t="s">
        <v>135</v>
      </c>
      <c r="AC90" s="1" t="s">
        <v>135</v>
      </c>
      <c r="AD90" s="1" t="s">
        <v>135</v>
      </c>
      <c r="AE90" s="1" t="s">
        <v>135</v>
      </c>
      <c r="AF90" s="1" t="s">
        <v>135</v>
      </c>
      <c r="AG90" s="1" t="s">
        <v>752</v>
      </c>
      <c r="AH90" s="1" t="s">
        <v>135</v>
      </c>
    </row>
    <row r="91" spans="4:34" x14ac:dyDescent="0.2">
      <c r="D91" s="169" t="s">
        <v>759</v>
      </c>
      <c r="E91" s="169"/>
      <c r="F91" s="169" t="s">
        <v>760</v>
      </c>
      <c r="G91" s="169" t="s">
        <v>761</v>
      </c>
      <c r="H91" s="169" t="s">
        <v>762</v>
      </c>
      <c r="I91" s="169" t="s">
        <v>763</v>
      </c>
      <c r="J91" s="169"/>
      <c r="K91" s="169"/>
      <c r="L91" s="169"/>
      <c r="M91" s="169" t="s">
        <v>764</v>
      </c>
      <c r="N91" s="169" t="s">
        <v>765</v>
      </c>
      <c r="O91" s="169" t="s">
        <v>766</v>
      </c>
      <c r="P91" s="169"/>
      <c r="Q91" s="169"/>
      <c r="R91" s="169"/>
      <c r="X91" s="1" t="s">
        <v>135</v>
      </c>
      <c r="Y91" s="1" t="s">
        <v>135</v>
      </c>
      <c r="Z91" s="1" t="s">
        <v>135</v>
      </c>
      <c r="AA91" s="1" t="s">
        <v>135</v>
      </c>
      <c r="AB91" s="1" t="s">
        <v>135</v>
      </c>
      <c r="AC91" s="1" t="s">
        <v>135</v>
      </c>
      <c r="AD91" s="1" t="s">
        <v>135</v>
      </c>
      <c r="AE91" s="1" t="s">
        <v>135</v>
      </c>
      <c r="AF91" s="1" t="s">
        <v>135</v>
      </c>
      <c r="AG91" s="1" t="s">
        <v>135</v>
      </c>
      <c r="AH91" s="1" t="s">
        <v>135</v>
      </c>
    </row>
    <row r="92" spans="4:34" x14ac:dyDescent="0.2">
      <c r="D92" s="169" t="s">
        <v>767</v>
      </c>
      <c r="E92" s="169"/>
      <c r="F92" s="169" t="s">
        <v>768</v>
      </c>
      <c r="G92" s="169" t="s">
        <v>769</v>
      </c>
      <c r="H92" s="169" t="s">
        <v>770</v>
      </c>
      <c r="I92" s="169" t="s">
        <v>771</v>
      </c>
      <c r="J92" s="169"/>
      <c r="K92" s="169"/>
      <c r="L92" s="169"/>
      <c r="M92" s="169" t="s">
        <v>772</v>
      </c>
      <c r="N92" s="169" t="s">
        <v>773</v>
      </c>
      <c r="O92" s="169" t="s">
        <v>774</v>
      </c>
      <c r="P92" s="169"/>
      <c r="Q92" s="169"/>
      <c r="R92" s="169"/>
      <c r="X92" s="1" t="s">
        <v>135</v>
      </c>
      <c r="Y92" s="1" t="s">
        <v>135</v>
      </c>
      <c r="Z92" s="1" t="s">
        <v>135</v>
      </c>
      <c r="AA92" s="1" t="s">
        <v>135</v>
      </c>
      <c r="AB92" s="1" t="s">
        <v>135</v>
      </c>
      <c r="AC92" s="1" t="s">
        <v>135</v>
      </c>
      <c r="AD92" s="1" t="s">
        <v>135</v>
      </c>
      <c r="AE92" s="1" t="s">
        <v>135</v>
      </c>
      <c r="AF92" s="1" t="s">
        <v>135</v>
      </c>
      <c r="AG92" s="1" t="s">
        <v>767</v>
      </c>
      <c r="AH92" s="1" t="s">
        <v>135</v>
      </c>
    </row>
    <row r="93" spans="4:34" x14ac:dyDescent="0.2">
      <c r="D93" s="169"/>
      <c r="E93" s="169"/>
      <c r="F93" s="169"/>
      <c r="G93" s="169"/>
      <c r="H93" s="169"/>
      <c r="I93" s="169"/>
      <c r="J93" s="169"/>
      <c r="K93" s="169"/>
      <c r="L93" s="169"/>
      <c r="M93" s="169"/>
      <c r="N93" s="169"/>
      <c r="O93" s="169"/>
      <c r="P93" s="169"/>
      <c r="Q93" s="169"/>
      <c r="R93" s="169"/>
    </row>
    <row r="94" spans="4:34" x14ac:dyDescent="0.2">
      <c r="D94" s="169"/>
      <c r="E94" s="169"/>
      <c r="F94" s="169"/>
      <c r="G94" s="169"/>
      <c r="H94" s="169"/>
      <c r="I94" s="169"/>
      <c r="J94" s="169"/>
      <c r="K94" s="169"/>
      <c r="L94" s="169"/>
      <c r="M94" s="169"/>
      <c r="N94" s="169"/>
      <c r="O94" s="169"/>
      <c r="P94" s="169"/>
      <c r="Q94" s="169"/>
      <c r="R94" s="169"/>
    </row>
    <row r="95" spans="4:34" x14ac:dyDescent="0.2">
      <c r="D95" s="169"/>
      <c r="E95" s="169"/>
      <c r="F95" s="169"/>
      <c r="G95" s="169"/>
      <c r="H95" s="169"/>
      <c r="I95" s="169"/>
      <c r="J95" s="169"/>
      <c r="K95" s="169"/>
      <c r="L95" s="169"/>
      <c r="M95" s="169"/>
      <c r="N95" s="169"/>
      <c r="O95" s="169"/>
      <c r="P95" s="169"/>
      <c r="Q95" s="169"/>
      <c r="R95" s="169"/>
    </row>
    <row r="96" spans="4:34" x14ac:dyDescent="0.2">
      <c r="D96" s="169"/>
      <c r="E96" s="169"/>
      <c r="F96" s="169"/>
      <c r="G96" s="169"/>
      <c r="H96" s="169"/>
      <c r="I96" s="169"/>
      <c r="J96" s="169"/>
      <c r="K96" s="169"/>
      <c r="L96" s="169"/>
      <c r="M96" s="169"/>
      <c r="N96" s="169"/>
      <c r="O96" s="169"/>
      <c r="P96" s="169"/>
      <c r="Q96" s="169"/>
      <c r="R96" s="169"/>
    </row>
    <row r="97" spans="2:31" x14ac:dyDescent="0.2">
      <c r="D97" s="169"/>
      <c r="E97" s="169"/>
      <c r="F97" s="169"/>
      <c r="G97" s="169"/>
      <c r="H97" s="169"/>
      <c r="I97" s="169"/>
      <c r="J97" s="169"/>
      <c r="K97" s="169"/>
      <c r="L97" s="169"/>
      <c r="M97" s="169"/>
      <c r="N97" s="169"/>
      <c r="O97" s="169"/>
      <c r="P97" s="169"/>
      <c r="Q97" s="169"/>
      <c r="R97" s="169"/>
    </row>
    <row r="99" spans="2:31" x14ac:dyDescent="0.2">
      <c r="F99" s="44" t="s">
        <v>148</v>
      </c>
      <c r="G99" s="1">
        <v>30</v>
      </c>
      <c r="H99" s="1">
        <f>G99+1</f>
        <v>31</v>
      </c>
      <c r="I99" s="1">
        <f t="shared" ref="I99:AD99" si="5">H99+1</f>
        <v>32</v>
      </c>
      <c r="J99" s="1">
        <f t="shared" si="5"/>
        <v>33</v>
      </c>
      <c r="K99" s="1">
        <f t="shared" si="5"/>
        <v>34</v>
      </c>
      <c r="L99" s="1">
        <f t="shared" si="5"/>
        <v>35</v>
      </c>
      <c r="M99" s="1">
        <f t="shared" si="5"/>
        <v>36</v>
      </c>
      <c r="N99" s="1">
        <f t="shared" si="5"/>
        <v>37</v>
      </c>
      <c r="O99" s="1">
        <f t="shared" si="5"/>
        <v>38</v>
      </c>
      <c r="P99" s="1">
        <f t="shared" si="5"/>
        <v>39</v>
      </c>
      <c r="Q99" s="1">
        <f t="shared" si="5"/>
        <v>40</v>
      </c>
      <c r="R99" s="1">
        <f>Q99+1</f>
        <v>41</v>
      </c>
      <c r="S99" s="1">
        <f t="shared" si="5"/>
        <v>42</v>
      </c>
      <c r="T99" s="1">
        <f t="shared" si="5"/>
        <v>43</v>
      </c>
      <c r="U99" s="1">
        <f t="shared" si="5"/>
        <v>44</v>
      </c>
      <c r="V99" s="1">
        <f t="shared" si="5"/>
        <v>45</v>
      </c>
      <c r="W99" s="1">
        <f t="shared" si="5"/>
        <v>46</v>
      </c>
      <c r="X99" s="1">
        <f t="shared" si="5"/>
        <v>47</v>
      </c>
      <c r="Y99" s="1">
        <f t="shared" si="5"/>
        <v>48</v>
      </c>
      <c r="Z99" s="1">
        <f t="shared" si="5"/>
        <v>49</v>
      </c>
      <c r="AA99" s="1">
        <f t="shared" si="5"/>
        <v>50</v>
      </c>
      <c r="AB99" s="1">
        <f t="shared" si="5"/>
        <v>51</v>
      </c>
      <c r="AC99" s="1">
        <f t="shared" si="5"/>
        <v>52</v>
      </c>
      <c r="AD99" s="1">
        <f t="shared" si="5"/>
        <v>53</v>
      </c>
    </row>
    <row r="100" spans="2:31" x14ac:dyDescent="0.2">
      <c r="B100" s="44" t="s">
        <v>239</v>
      </c>
      <c r="D100" s="44" t="s">
        <v>147</v>
      </c>
      <c r="E100" s="44" t="s">
        <v>240</v>
      </c>
      <c r="F100" s="169" t="str">
        <f ca="1">N29</f>
        <v/>
      </c>
      <c r="G100" s="169" t="str">
        <f ca="1">INDIRECT("N"&amp;G99)</f>
        <v/>
      </c>
      <c r="H100" s="169" t="str">
        <f t="shared" ref="H100:AD100" ca="1" si="6">INDIRECT("N"&amp;H99)</f>
        <v/>
      </c>
      <c r="I100" s="169" t="str">
        <f t="shared" ca="1" si="6"/>
        <v/>
      </c>
      <c r="J100" s="169" t="str">
        <f t="shared" ca="1" si="6"/>
        <v/>
      </c>
      <c r="K100" s="169" t="str">
        <f t="shared" ca="1" si="6"/>
        <v/>
      </c>
      <c r="L100" s="169" t="str">
        <f t="shared" ca="1" si="6"/>
        <v/>
      </c>
      <c r="M100" s="169" t="str">
        <f t="shared" ca="1" si="6"/>
        <v/>
      </c>
      <c r="N100" s="169" t="str">
        <f t="shared" ca="1" si="6"/>
        <v/>
      </c>
      <c r="O100" s="169" t="str">
        <f t="shared" ca="1" si="6"/>
        <v/>
      </c>
      <c r="P100" s="169" t="str">
        <f t="shared" ca="1" si="6"/>
        <v/>
      </c>
      <c r="Q100" s="169" t="str">
        <f t="shared" ca="1" si="6"/>
        <v/>
      </c>
      <c r="R100" s="169" t="str">
        <f t="shared" ca="1" si="6"/>
        <v/>
      </c>
      <c r="S100" s="169" t="str">
        <f t="shared" ca="1" si="6"/>
        <v/>
      </c>
      <c r="T100" s="169" t="str">
        <f t="shared" ca="1" si="6"/>
        <v/>
      </c>
      <c r="U100" s="169" t="str">
        <f t="shared" ca="1" si="6"/>
        <v/>
      </c>
      <c r="V100" s="169" t="str">
        <f t="shared" ca="1" si="6"/>
        <v/>
      </c>
      <c r="W100" s="169" t="str">
        <f t="shared" ca="1" si="6"/>
        <v/>
      </c>
      <c r="X100" s="169" t="str">
        <f t="shared" ca="1" si="6"/>
        <v/>
      </c>
      <c r="Y100" s="169" t="str">
        <f t="shared" ca="1" si="6"/>
        <v/>
      </c>
      <c r="Z100" s="169" t="str">
        <f t="shared" ca="1" si="6"/>
        <v/>
      </c>
      <c r="AA100" s="169" t="str">
        <f t="shared" ca="1" si="6"/>
        <v/>
      </c>
      <c r="AB100" s="169" t="str">
        <f t="shared" ca="1" si="6"/>
        <v/>
      </c>
      <c r="AC100" s="169" t="str">
        <f t="shared" ca="1" si="6"/>
        <v/>
      </c>
      <c r="AD100" s="169" t="str">
        <f t="shared" ca="1" si="6"/>
        <v/>
      </c>
      <c r="AE100" s="191"/>
    </row>
    <row r="101" spans="2:31" x14ac:dyDescent="0.2">
      <c r="B101" s="1" t="str">
        <f>INDEX($R$3:$R$9,MATCH(ActiveSheetName,$Q$3:$Q$9,0))</f>
        <v>Välj_Vara_tjanst_V</v>
      </c>
      <c r="D101" s="169" t="s">
        <v>685</v>
      </c>
      <c r="E101" s="44"/>
      <c r="F101" s="169" t="s">
        <v>368</v>
      </c>
      <c r="G101" s="169" t="s">
        <v>369</v>
      </c>
      <c r="H101" s="169" t="s">
        <v>370</v>
      </c>
      <c r="I101" s="169" t="s">
        <v>371</v>
      </c>
      <c r="J101" s="169" t="s">
        <v>372</v>
      </c>
      <c r="K101" s="169" t="s">
        <v>373</v>
      </c>
      <c r="L101" s="169" t="s">
        <v>374</v>
      </c>
      <c r="M101" s="169" t="s">
        <v>375</v>
      </c>
      <c r="N101" s="169" t="s">
        <v>376</v>
      </c>
      <c r="O101" s="169" t="s">
        <v>377</v>
      </c>
      <c r="P101" s="169" t="s">
        <v>378</v>
      </c>
      <c r="Q101" s="169" t="s">
        <v>379</v>
      </c>
      <c r="R101" s="169" t="s">
        <v>380</v>
      </c>
      <c r="S101" s="169" t="s">
        <v>381</v>
      </c>
      <c r="T101" s="169" t="s">
        <v>382</v>
      </c>
      <c r="U101" s="169" t="s">
        <v>383</v>
      </c>
      <c r="V101" s="169" t="s">
        <v>384</v>
      </c>
      <c r="W101" s="169" t="s">
        <v>385</v>
      </c>
      <c r="X101" s="169" t="s">
        <v>386</v>
      </c>
      <c r="Y101" s="169" t="s">
        <v>387</v>
      </c>
      <c r="Z101" s="169" t="s">
        <v>388</v>
      </c>
      <c r="AA101" s="169" t="s">
        <v>389</v>
      </c>
      <c r="AB101" s="169" t="s">
        <v>390</v>
      </c>
      <c r="AC101" s="169" t="s">
        <v>391</v>
      </c>
      <c r="AD101" s="169" t="s">
        <v>392</v>
      </c>
    </row>
    <row r="102" spans="2:31" x14ac:dyDescent="0.2">
      <c r="C102" s="1">
        <v>1</v>
      </c>
      <c r="D102" s="169" t="e" cm="1">
        <f t="array" aca="1" ref="D102" ca="1">IF(INDEX(INDIRECT($B$101),$C102,1)=0,"",INDEX(INDIRECT($B$101),$C102,1))</f>
        <v>#REF!</v>
      </c>
      <c r="E102" s="169" t="str">
        <f t="shared" ref="E102:E121" si="7">"TblKrvRes"&amp;C102</f>
        <v>TblKrvRes1</v>
      </c>
      <c r="F102" s="169" t="s">
        <v>393</v>
      </c>
      <c r="G102" s="169" t="s">
        <v>394</v>
      </c>
      <c r="H102" s="169" t="s">
        <v>395</v>
      </c>
      <c r="I102" s="169" t="s">
        <v>396</v>
      </c>
      <c r="J102" s="169" t="s">
        <v>397</v>
      </c>
      <c r="K102" s="169" t="s">
        <v>398</v>
      </c>
      <c r="L102" s="169" t="s">
        <v>399</v>
      </c>
      <c r="M102" s="169" t="s">
        <v>400</v>
      </c>
      <c r="N102" s="169" t="s">
        <v>401</v>
      </c>
      <c r="O102" s="169" t="s">
        <v>402</v>
      </c>
      <c r="P102" s="169" t="s">
        <v>403</v>
      </c>
      <c r="Q102" s="169" t="s">
        <v>404</v>
      </c>
      <c r="R102" s="169" t="s">
        <v>405</v>
      </c>
      <c r="S102" s="169" t="s">
        <v>406</v>
      </c>
      <c r="T102" s="169" t="s">
        <v>407</v>
      </c>
      <c r="U102" s="169" t="s">
        <v>408</v>
      </c>
      <c r="V102" s="169" t="s">
        <v>409</v>
      </c>
      <c r="W102" s="169" t="s">
        <v>410</v>
      </c>
      <c r="X102" s="169" t="s">
        <v>411</v>
      </c>
      <c r="Y102" s="169" t="s">
        <v>412</v>
      </c>
      <c r="Z102" s="169" t="s">
        <v>413</v>
      </c>
      <c r="AA102" s="169" t="s">
        <v>414</v>
      </c>
      <c r="AB102" s="169" t="s">
        <v>415</v>
      </c>
      <c r="AC102" s="169" t="s">
        <v>416</v>
      </c>
      <c r="AD102" s="169" t="s">
        <v>417</v>
      </c>
    </row>
    <row r="103" spans="2:31" x14ac:dyDescent="0.2">
      <c r="C103" s="1">
        <v>2</v>
      </c>
      <c r="D103" s="169" t="e" cm="1">
        <f t="array" aca="1" ref="D103" ca="1">IF(INDEX(INDIRECT($B$101),$C103,1)=0,"",INDEX(INDIRECT($B$101),$C103,1))</f>
        <v>#REF!</v>
      </c>
      <c r="E103" s="169" t="str">
        <f t="shared" si="7"/>
        <v>TblKrvRes2</v>
      </c>
      <c r="F103" s="169" t="s">
        <v>418</v>
      </c>
      <c r="G103" s="169" t="s">
        <v>419</v>
      </c>
      <c r="H103" s="169" t="s">
        <v>420</v>
      </c>
      <c r="I103" s="169" t="s">
        <v>421</v>
      </c>
      <c r="J103" s="169" t="s">
        <v>422</v>
      </c>
      <c r="K103" s="169" t="s">
        <v>423</v>
      </c>
      <c r="L103" s="169" t="s">
        <v>424</v>
      </c>
      <c r="M103" s="169" t="s">
        <v>425</v>
      </c>
      <c r="N103" s="169" t="s">
        <v>426</v>
      </c>
      <c r="O103" s="169" t="s">
        <v>427</v>
      </c>
      <c r="P103" s="169" t="s">
        <v>428</v>
      </c>
      <c r="Q103" s="169" t="s">
        <v>429</v>
      </c>
      <c r="R103" s="169" t="s">
        <v>430</v>
      </c>
      <c r="S103" s="169" t="s">
        <v>431</v>
      </c>
      <c r="T103" s="169" t="s">
        <v>432</v>
      </c>
      <c r="U103" s="169" t="s">
        <v>433</v>
      </c>
      <c r="V103" s="169" t="s">
        <v>434</v>
      </c>
      <c r="W103" s="169" t="s">
        <v>435</v>
      </c>
      <c r="X103" s="169" t="s">
        <v>436</v>
      </c>
      <c r="Y103" s="169" t="s">
        <v>437</v>
      </c>
      <c r="Z103" s="169" t="s">
        <v>438</v>
      </c>
      <c r="AA103" s="169" t="s">
        <v>439</v>
      </c>
      <c r="AB103" s="169" t="s">
        <v>440</v>
      </c>
      <c r="AC103" s="169" t="s">
        <v>441</v>
      </c>
      <c r="AD103" s="169" t="s">
        <v>442</v>
      </c>
    </row>
    <row r="104" spans="2:31" x14ac:dyDescent="0.2">
      <c r="C104" s="1">
        <v>3</v>
      </c>
      <c r="D104" s="169" t="e" cm="1">
        <f t="array" aca="1" ref="D104" ca="1">IF(INDEX(INDIRECT($B$101),$C104,1)=0,"",INDEX(INDIRECT($B$101),$C104,1))</f>
        <v>#REF!</v>
      </c>
      <c r="E104" s="169" t="str">
        <f t="shared" si="7"/>
        <v>TblKrvRes3</v>
      </c>
      <c r="F104" s="169" t="s">
        <v>443</v>
      </c>
      <c r="G104" s="169" t="s">
        <v>444</v>
      </c>
      <c r="H104" s="169" t="s">
        <v>445</v>
      </c>
      <c r="I104" s="169" t="s">
        <v>446</v>
      </c>
      <c r="J104" s="169" t="s">
        <v>447</v>
      </c>
      <c r="K104" s="169" t="s">
        <v>448</v>
      </c>
      <c r="L104" s="169" t="s">
        <v>449</v>
      </c>
      <c r="M104" s="169" t="s">
        <v>450</v>
      </c>
      <c r="N104" s="169" t="s">
        <v>451</v>
      </c>
      <c r="O104" s="169" t="s">
        <v>452</v>
      </c>
      <c r="P104" s="169" t="s">
        <v>453</v>
      </c>
      <c r="Q104" s="169" t="s">
        <v>454</v>
      </c>
      <c r="R104" s="169" t="s">
        <v>455</v>
      </c>
      <c r="S104" s="169" t="s">
        <v>456</v>
      </c>
      <c r="T104" s="169" t="s">
        <v>457</v>
      </c>
      <c r="U104" s="169" t="s">
        <v>458</v>
      </c>
      <c r="V104" s="169" t="s">
        <v>459</v>
      </c>
      <c r="W104" s="169" t="s">
        <v>460</v>
      </c>
      <c r="X104" s="169" t="s">
        <v>461</v>
      </c>
      <c r="Y104" s="169" t="s">
        <v>462</v>
      </c>
      <c r="Z104" s="169" t="s">
        <v>463</v>
      </c>
      <c r="AA104" s="169" t="s">
        <v>464</v>
      </c>
      <c r="AB104" s="169" t="s">
        <v>465</v>
      </c>
      <c r="AC104" s="169" t="s">
        <v>466</v>
      </c>
      <c r="AD104" s="169" t="s">
        <v>467</v>
      </c>
    </row>
    <row r="105" spans="2:31" x14ac:dyDescent="0.2">
      <c r="C105" s="1">
        <v>4</v>
      </c>
      <c r="D105" s="169" t="e" cm="1">
        <f t="array" aca="1" ref="D105" ca="1">IF(INDEX(INDIRECT($B$101),$C105,1)=0,"",INDEX(INDIRECT($B$101),$C105,1))</f>
        <v>#REF!</v>
      </c>
      <c r="E105" s="169" t="str">
        <f t="shared" si="7"/>
        <v>TblKrvRes4</v>
      </c>
      <c r="F105" s="169" t="s">
        <v>468</v>
      </c>
      <c r="G105" s="169" t="s">
        <v>469</v>
      </c>
      <c r="H105" s="169" t="s">
        <v>470</v>
      </c>
      <c r="I105" s="169" t="s">
        <v>471</v>
      </c>
      <c r="J105" s="169" t="s">
        <v>472</v>
      </c>
      <c r="K105" s="169" t="s">
        <v>473</v>
      </c>
      <c r="L105" s="169" t="s">
        <v>474</v>
      </c>
      <c r="M105" s="169" t="s">
        <v>475</v>
      </c>
      <c r="N105" s="169" t="s">
        <v>476</v>
      </c>
      <c r="O105" s="169" t="s">
        <v>477</v>
      </c>
      <c r="P105" s="169" t="s">
        <v>478</v>
      </c>
      <c r="Q105" s="169" t="s">
        <v>479</v>
      </c>
      <c r="R105" s="169" t="s">
        <v>480</v>
      </c>
      <c r="S105" s="169" t="s">
        <v>481</v>
      </c>
      <c r="T105" s="169" t="s">
        <v>482</v>
      </c>
      <c r="U105" s="169" t="s">
        <v>483</v>
      </c>
      <c r="V105" s="169" t="s">
        <v>484</v>
      </c>
      <c r="W105" s="169" t="s">
        <v>485</v>
      </c>
      <c r="X105" s="169" t="s">
        <v>486</v>
      </c>
      <c r="Y105" s="169" t="s">
        <v>487</v>
      </c>
      <c r="Z105" s="169" t="s">
        <v>488</v>
      </c>
      <c r="AA105" s="169" t="s">
        <v>489</v>
      </c>
      <c r="AB105" s="169" t="s">
        <v>490</v>
      </c>
      <c r="AC105" s="169" t="s">
        <v>491</v>
      </c>
      <c r="AD105" s="169" t="s">
        <v>492</v>
      </c>
    </row>
    <row r="106" spans="2:31" x14ac:dyDescent="0.2">
      <c r="C106" s="1">
        <v>5</v>
      </c>
      <c r="D106" s="169" t="e" cm="1">
        <f t="array" aca="1" ref="D106" ca="1">IF(INDEX(INDIRECT($B$101),$C106,1)=0,"",INDEX(INDIRECT($B$101),$C106,1))</f>
        <v>#REF!</v>
      </c>
      <c r="E106" s="169" t="str">
        <f t="shared" si="7"/>
        <v>TblKrvRes5</v>
      </c>
      <c r="F106" s="169" t="s">
        <v>493</v>
      </c>
      <c r="G106" s="169" t="s">
        <v>494</v>
      </c>
      <c r="H106" s="169" t="s">
        <v>495</v>
      </c>
      <c r="I106" s="169" t="s">
        <v>496</v>
      </c>
      <c r="J106" s="169" t="s">
        <v>497</v>
      </c>
      <c r="K106" s="169" t="s">
        <v>498</v>
      </c>
      <c r="L106" s="169" t="s">
        <v>499</v>
      </c>
      <c r="M106" s="169" t="s">
        <v>500</v>
      </c>
      <c r="N106" s="169" t="s">
        <v>501</v>
      </c>
      <c r="O106" s="169" t="s">
        <v>502</v>
      </c>
      <c r="P106" s="169" t="s">
        <v>503</v>
      </c>
      <c r="Q106" s="169" t="s">
        <v>504</v>
      </c>
      <c r="R106" s="169" t="s">
        <v>505</v>
      </c>
      <c r="S106" s="169" t="s">
        <v>506</v>
      </c>
      <c r="T106" s="169" t="s">
        <v>507</v>
      </c>
      <c r="U106" s="169" t="s">
        <v>508</v>
      </c>
      <c r="V106" s="169" t="s">
        <v>509</v>
      </c>
      <c r="W106" s="169" t="s">
        <v>510</v>
      </c>
      <c r="X106" s="169" t="s">
        <v>511</v>
      </c>
      <c r="Y106" s="169" t="s">
        <v>512</v>
      </c>
      <c r="Z106" s="169" t="s">
        <v>513</v>
      </c>
      <c r="AA106" s="169" t="s">
        <v>514</v>
      </c>
      <c r="AB106" s="169" t="s">
        <v>515</v>
      </c>
      <c r="AC106" s="169" t="s">
        <v>516</v>
      </c>
      <c r="AD106" s="169" t="s">
        <v>517</v>
      </c>
    </row>
    <row r="107" spans="2:31" x14ac:dyDescent="0.2">
      <c r="C107" s="1">
        <v>6</v>
      </c>
      <c r="D107" s="169" t="e" cm="1">
        <f t="array" aca="1" ref="D107" ca="1">IF(INDEX(INDIRECT($B$101),$C107,1)=0,"",INDEX(INDIRECT($B$101),$C107,1))</f>
        <v>#REF!</v>
      </c>
      <c r="E107" s="169" t="str">
        <f t="shared" si="7"/>
        <v>TblKrvRes6</v>
      </c>
      <c r="F107" s="169" t="s">
        <v>518</v>
      </c>
      <c r="G107" s="169" t="s">
        <v>519</v>
      </c>
      <c r="H107" s="169" t="s">
        <v>520</v>
      </c>
      <c r="I107" s="169" t="s">
        <v>521</v>
      </c>
      <c r="J107" s="169" t="s">
        <v>522</v>
      </c>
      <c r="K107" s="169" t="s">
        <v>523</v>
      </c>
      <c r="L107" s="169" t="s">
        <v>524</v>
      </c>
      <c r="M107" s="169" t="s">
        <v>525</v>
      </c>
      <c r="N107" s="169" t="s">
        <v>526</v>
      </c>
      <c r="O107" s="169" t="s">
        <v>527</v>
      </c>
      <c r="P107" s="169" t="s">
        <v>528</v>
      </c>
      <c r="Q107" s="169" t="s">
        <v>529</v>
      </c>
      <c r="R107" s="169" t="s">
        <v>530</v>
      </c>
      <c r="S107" s="169" t="s">
        <v>531</v>
      </c>
      <c r="T107" s="169" t="s">
        <v>532</v>
      </c>
      <c r="U107" s="169" t="s">
        <v>533</v>
      </c>
      <c r="V107" s="169" t="s">
        <v>534</v>
      </c>
      <c r="W107" s="169" t="s">
        <v>535</v>
      </c>
      <c r="X107" s="169" t="s">
        <v>536</v>
      </c>
      <c r="Y107" s="169" t="s">
        <v>537</v>
      </c>
      <c r="Z107" s="169" t="s">
        <v>538</v>
      </c>
      <c r="AA107" s="169" t="s">
        <v>539</v>
      </c>
      <c r="AB107" s="169" t="s">
        <v>540</v>
      </c>
      <c r="AC107" s="169" t="s">
        <v>541</v>
      </c>
      <c r="AD107" s="169" t="s">
        <v>542</v>
      </c>
    </row>
    <row r="108" spans="2:31" x14ac:dyDescent="0.2">
      <c r="C108" s="1">
        <v>7</v>
      </c>
      <c r="D108" s="169" t="e" cm="1">
        <f t="array" aca="1" ref="D108" ca="1">IF(INDEX(INDIRECT($B$101),$C108,1)=0,"",INDEX(INDIRECT($B$101),$C108,1))</f>
        <v>#REF!</v>
      </c>
      <c r="E108" s="169" t="str">
        <f t="shared" si="7"/>
        <v>TblKrvRes7</v>
      </c>
      <c r="F108" s="169" t="s">
        <v>543</v>
      </c>
      <c r="G108" s="169" t="s">
        <v>544</v>
      </c>
      <c r="H108" s="169" t="s">
        <v>545</v>
      </c>
      <c r="I108" s="169" t="s">
        <v>546</v>
      </c>
      <c r="J108" s="169" t="s">
        <v>547</v>
      </c>
      <c r="K108" s="169" t="s">
        <v>548</v>
      </c>
      <c r="L108" s="169" t="s">
        <v>549</v>
      </c>
      <c r="M108" s="169" t="s">
        <v>550</v>
      </c>
      <c r="N108" s="169" t="s">
        <v>551</v>
      </c>
      <c r="O108" s="169" t="s">
        <v>552</v>
      </c>
      <c r="P108" s="169" t="s">
        <v>553</v>
      </c>
      <c r="Q108" s="169" t="s">
        <v>554</v>
      </c>
      <c r="R108" s="169" t="s">
        <v>555</v>
      </c>
      <c r="S108" s="169" t="s">
        <v>556</v>
      </c>
      <c r="T108" s="169" t="s">
        <v>557</v>
      </c>
      <c r="U108" s="169" t="s">
        <v>558</v>
      </c>
      <c r="V108" s="169" t="s">
        <v>559</v>
      </c>
      <c r="W108" s="169" t="s">
        <v>560</v>
      </c>
      <c r="X108" s="169" t="s">
        <v>561</v>
      </c>
      <c r="Y108" s="169" t="s">
        <v>562</v>
      </c>
      <c r="Z108" s="169" t="s">
        <v>563</v>
      </c>
      <c r="AA108" s="169" t="s">
        <v>564</v>
      </c>
      <c r="AB108" s="169" t="s">
        <v>565</v>
      </c>
      <c r="AC108" s="169" t="s">
        <v>566</v>
      </c>
      <c r="AD108" s="169" t="s">
        <v>567</v>
      </c>
    </row>
    <row r="109" spans="2:31" x14ac:dyDescent="0.2">
      <c r="C109" s="1">
        <v>8</v>
      </c>
      <c r="D109" s="169" t="e" cm="1">
        <f t="array" aca="1" ref="D109" ca="1">IF(INDEX(INDIRECT($B$101),$C109,1)=0,"",INDEX(INDIRECT($B$101),$C109,1))</f>
        <v>#REF!</v>
      </c>
      <c r="E109" s="169" t="str">
        <f t="shared" si="7"/>
        <v>TblKrvRes8</v>
      </c>
      <c r="F109" s="169" t="s">
        <v>568</v>
      </c>
      <c r="G109" s="169" t="s">
        <v>569</v>
      </c>
      <c r="H109" s="169" t="s">
        <v>570</v>
      </c>
      <c r="I109" s="169" t="s">
        <v>571</v>
      </c>
      <c r="J109" s="169" t="s">
        <v>572</v>
      </c>
      <c r="K109" s="169" t="s">
        <v>573</v>
      </c>
      <c r="L109" s="169" t="s">
        <v>574</v>
      </c>
      <c r="M109" s="169" t="s">
        <v>575</v>
      </c>
      <c r="N109" s="169" t="s">
        <v>576</v>
      </c>
      <c r="O109" s="169" t="s">
        <v>577</v>
      </c>
      <c r="P109" s="169" t="s">
        <v>578</v>
      </c>
      <c r="Q109" s="169" t="s">
        <v>579</v>
      </c>
      <c r="R109" s="169" t="s">
        <v>580</v>
      </c>
      <c r="S109" s="169" t="s">
        <v>581</v>
      </c>
      <c r="T109" s="169" t="s">
        <v>582</v>
      </c>
      <c r="U109" s="169" t="s">
        <v>583</v>
      </c>
      <c r="V109" s="169" t="s">
        <v>584</v>
      </c>
      <c r="W109" s="169" t="s">
        <v>585</v>
      </c>
      <c r="X109" s="169" t="s">
        <v>586</v>
      </c>
      <c r="Y109" s="169" t="s">
        <v>587</v>
      </c>
      <c r="Z109" s="169" t="s">
        <v>588</v>
      </c>
      <c r="AA109" s="169" t="s">
        <v>589</v>
      </c>
      <c r="AB109" s="169" t="s">
        <v>590</v>
      </c>
      <c r="AC109" s="169" t="s">
        <v>591</v>
      </c>
      <c r="AD109" s="169" t="s">
        <v>592</v>
      </c>
    </row>
    <row r="110" spans="2:31" ht="13.5" thickBot="1" x14ac:dyDescent="0.25">
      <c r="C110" s="1">
        <v>9</v>
      </c>
      <c r="D110" s="169" t="e" cm="1">
        <f t="array" aca="1" ref="D110" ca="1">IF(INDEX(INDIRECT($B$101),$C110,1)=0,"",INDEX(INDIRECT($B$101),$C110,1))</f>
        <v>#REF!</v>
      </c>
      <c r="E110" s="169" t="str">
        <f t="shared" si="7"/>
        <v>TblKrvRes9</v>
      </c>
      <c r="AA110" s="192"/>
      <c r="AB110" s="192"/>
    </row>
    <row r="111" spans="2:31" x14ac:dyDescent="0.2">
      <c r="C111" s="1">
        <v>10</v>
      </c>
      <c r="D111" s="169" t="e" cm="1">
        <f t="array" aca="1" ref="D111" ca="1">IF(INDEX(INDIRECT($B$101),$C111,1)=0,"",INDEX(INDIRECT($B$101),$C111,1))</f>
        <v>#REF!</v>
      </c>
      <c r="E111" s="169" t="str">
        <f t="shared" si="7"/>
        <v>TblKrvRes10</v>
      </c>
      <c r="F111" s="173" t="str">
        <f ca="1">IFERROR(INDIRECT("D"&amp;F112),"")</f>
        <v/>
      </c>
      <c r="G111" s="173" t="str">
        <f t="shared" ref="G111:Y111" ca="1" si="8">IFERROR(INDIRECT("D"&amp;G112),"")</f>
        <v/>
      </c>
      <c r="H111" s="173" t="str">
        <f t="shared" ca="1" si="8"/>
        <v/>
      </c>
      <c r="I111" s="173" t="str">
        <f t="shared" ca="1" si="8"/>
        <v/>
      </c>
      <c r="J111" s="173" t="str">
        <f t="shared" ca="1" si="8"/>
        <v/>
      </c>
      <c r="K111" s="173" t="str">
        <f t="shared" ca="1" si="8"/>
        <v/>
      </c>
      <c r="L111" s="173" t="str">
        <f t="shared" ca="1" si="8"/>
        <v/>
      </c>
      <c r="M111" s="173" t="str">
        <f t="shared" ca="1" si="8"/>
        <v/>
      </c>
      <c r="N111" s="173" t="str">
        <f t="shared" ca="1" si="8"/>
        <v/>
      </c>
      <c r="O111" s="173" t="str">
        <f t="shared" ca="1" si="8"/>
        <v/>
      </c>
      <c r="P111" s="173" t="str">
        <f t="shared" ca="1" si="8"/>
        <v/>
      </c>
      <c r="Q111" s="173" t="str">
        <f t="shared" ca="1" si="8"/>
        <v/>
      </c>
      <c r="R111" s="173" t="str">
        <f t="shared" ca="1" si="8"/>
        <v/>
      </c>
      <c r="S111" s="173" t="str">
        <f t="shared" ca="1" si="8"/>
        <v/>
      </c>
      <c r="T111" s="173" t="str">
        <f t="shared" ca="1" si="8"/>
        <v/>
      </c>
      <c r="U111" s="173" t="str">
        <f t="shared" ca="1" si="8"/>
        <v/>
      </c>
      <c r="V111" s="173" t="str">
        <f t="shared" ca="1" si="8"/>
        <v/>
      </c>
      <c r="W111" s="173" t="str">
        <f t="shared" ca="1" si="8"/>
        <v/>
      </c>
      <c r="X111" s="173" t="str">
        <f t="shared" ca="1" si="8"/>
        <v/>
      </c>
      <c r="Y111" s="173" t="str">
        <f t="shared" ca="1" si="8"/>
        <v/>
      </c>
      <c r="Z111" s="193"/>
    </row>
    <row r="112" spans="2:31" x14ac:dyDescent="0.2">
      <c r="C112" s="1">
        <v>11</v>
      </c>
      <c r="D112" s="169" t="e" cm="1">
        <f t="array" aca="1" ref="D112" ca="1">IF(INDEX(INDIRECT($B$101),$C112,1)=0,"",INDEX(INDIRECT($B$101),$C112,1))</f>
        <v>#REF!</v>
      </c>
      <c r="E112" s="169" t="str">
        <f t="shared" si="7"/>
        <v>TblKrvRes11</v>
      </c>
      <c r="F112" s="169">
        <v>102</v>
      </c>
      <c r="G112" s="169">
        <f>F112+1</f>
        <v>103</v>
      </c>
      <c r="H112" s="169">
        <f t="shared" ref="H112:Z112" si="9">G112+1</f>
        <v>104</v>
      </c>
      <c r="I112" s="169">
        <f t="shared" si="9"/>
        <v>105</v>
      </c>
      <c r="J112" s="169">
        <f t="shared" si="9"/>
        <v>106</v>
      </c>
      <c r="K112" s="169">
        <f t="shared" si="9"/>
        <v>107</v>
      </c>
      <c r="L112" s="169">
        <f t="shared" si="9"/>
        <v>108</v>
      </c>
      <c r="M112" s="169">
        <f t="shared" si="9"/>
        <v>109</v>
      </c>
      <c r="N112" s="169">
        <f t="shared" si="9"/>
        <v>110</v>
      </c>
      <c r="O112" s="169">
        <f t="shared" si="9"/>
        <v>111</v>
      </c>
      <c r="P112" s="169">
        <f t="shared" si="9"/>
        <v>112</v>
      </c>
      <c r="Q112" s="169">
        <f t="shared" si="9"/>
        <v>113</v>
      </c>
      <c r="R112" s="169">
        <f>Q112+1</f>
        <v>114</v>
      </c>
      <c r="S112" s="169">
        <f t="shared" si="9"/>
        <v>115</v>
      </c>
      <c r="T112" s="169">
        <f t="shared" si="9"/>
        <v>116</v>
      </c>
      <c r="U112" s="169">
        <f t="shared" si="9"/>
        <v>117</v>
      </c>
      <c r="V112" s="169">
        <f t="shared" si="9"/>
        <v>118</v>
      </c>
      <c r="W112" s="169">
        <f t="shared" si="9"/>
        <v>119</v>
      </c>
      <c r="X112" s="169">
        <f t="shared" si="9"/>
        <v>120</v>
      </c>
      <c r="Y112" s="169">
        <f t="shared" si="9"/>
        <v>121</v>
      </c>
      <c r="Z112" s="169">
        <f t="shared" si="9"/>
        <v>122</v>
      </c>
    </row>
    <row r="113" spans="3:26" ht="13.5" thickBot="1" x14ac:dyDescent="0.25">
      <c r="C113" s="1">
        <v>12</v>
      </c>
      <c r="D113" s="169" t="e" cm="1">
        <f t="array" aca="1" ref="D113" ca="1">IF(INDEX(INDIRECT($B$101),$C113,1)=0,"",INDEX(INDIRECT($B$101),$C113,1))</f>
        <v>#REF!</v>
      </c>
      <c r="E113" s="169" t="str">
        <f t="shared" si="7"/>
        <v>TblKrvRes12</v>
      </c>
      <c r="F113" s="1" t="s">
        <v>149</v>
      </c>
      <c r="G113" s="1" t="s">
        <v>150</v>
      </c>
      <c r="H113" s="1" t="s">
        <v>151</v>
      </c>
      <c r="I113" s="1" t="s">
        <v>152</v>
      </c>
      <c r="J113" s="1" t="s">
        <v>153</v>
      </c>
      <c r="K113" s="1" t="s">
        <v>154</v>
      </c>
      <c r="L113" s="1" t="s">
        <v>155</v>
      </c>
      <c r="M113" s="1" t="s">
        <v>156</v>
      </c>
      <c r="N113" s="1" t="s">
        <v>157</v>
      </c>
      <c r="O113" s="1" t="s">
        <v>162</v>
      </c>
      <c r="P113" s="1" t="s">
        <v>163</v>
      </c>
      <c r="Q113" s="1" t="s">
        <v>164</v>
      </c>
      <c r="R113" s="1" t="s">
        <v>165</v>
      </c>
      <c r="S113" s="1" t="s">
        <v>166</v>
      </c>
      <c r="T113" s="1" t="s">
        <v>167</v>
      </c>
      <c r="U113" s="1" t="s">
        <v>168</v>
      </c>
      <c r="V113" s="1" t="s">
        <v>169</v>
      </c>
      <c r="W113" s="1" t="s">
        <v>170</v>
      </c>
      <c r="X113" s="1" t="s">
        <v>171</v>
      </c>
      <c r="Y113" s="1" t="s">
        <v>172</v>
      </c>
    </row>
    <row r="114" spans="3:26" x14ac:dyDescent="0.2">
      <c r="C114" s="1">
        <v>13</v>
      </c>
      <c r="D114" s="169" t="e" cm="1">
        <f t="array" aca="1" ref="D114" ca="1">IF(INDEX(INDIRECT($B$101),$C114,1)=0,"",INDEX(INDIRECT($B$101),$C114,1))</f>
        <v>#REF!</v>
      </c>
      <c r="E114" s="169" t="str">
        <f t="shared" si="7"/>
        <v>TblKrvRes13</v>
      </c>
      <c r="F114" s="194" t="str">
        <f t="shared" ref="F114:Y114" ca="1" si="10">IFERROR(INDEX($F101:$AD101,MATCH(F$111,$F$100:$AD$100,0)),"")</f>
        <v>Delområde 1/Vara/tjänst 1/Krav1</v>
      </c>
      <c r="G114" s="194" t="str">
        <f t="shared" ca="1" si="10"/>
        <v>Delområde 1/Vara/tjänst 1/Krav1</v>
      </c>
      <c r="H114" s="194" t="str">
        <f t="shared" ca="1" si="10"/>
        <v>Delområde 1/Vara/tjänst 1/Krav1</v>
      </c>
      <c r="I114" s="194" t="str">
        <f t="shared" ca="1" si="10"/>
        <v>Delområde 1/Vara/tjänst 1/Krav1</v>
      </c>
      <c r="J114" s="194" t="str">
        <f t="shared" ca="1" si="10"/>
        <v>Delområde 1/Vara/tjänst 1/Krav1</v>
      </c>
      <c r="K114" s="194" t="str">
        <f t="shared" ca="1" si="10"/>
        <v>Delområde 1/Vara/tjänst 1/Krav1</v>
      </c>
      <c r="L114" s="194" t="str">
        <f t="shared" ca="1" si="10"/>
        <v>Delområde 1/Vara/tjänst 1/Krav1</v>
      </c>
      <c r="M114" s="194" t="str">
        <f t="shared" ca="1" si="10"/>
        <v>Delområde 1/Vara/tjänst 1/Krav1</v>
      </c>
      <c r="N114" s="194" t="str">
        <f t="shared" ca="1" si="10"/>
        <v>Delområde 1/Vara/tjänst 1/Krav1</v>
      </c>
      <c r="O114" s="194" t="str">
        <f t="shared" ca="1" si="10"/>
        <v>Delområde 1/Vara/tjänst 1/Krav1</v>
      </c>
      <c r="P114" s="194" t="str">
        <f t="shared" ca="1" si="10"/>
        <v>Delområde 1/Vara/tjänst 1/Krav1</v>
      </c>
      <c r="Q114" s="194" t="str">
        <f t="shared" ca="1" si="10"/>
        <v>Delområde 1/Vara/tjänst 1/Krav1</v>
      </c>
      <c r="R114" s="194" t="str">
        <f t="shared" ca="1" si="10"/>
        <v>Delområde 1/Vara/tjänst 1/Krav1</v>
      </c>
      <c r="S114" s="194" t="str">
        <f t="shared" ca="1" si="10"/>
        <v>Delområde 1/Vara/tjänst 1/Krav1</v>
      </c>
      <c r="T114" s="194" t="str">
        <f t="shared" ca="1" si="10"/>
        <v>Delområde 1/Vara/tjänst 1/Krav1</v>
      </c>
      <c r="U114" s="194" t="str">
        <f t="shared" ca="1" si="10"/>
        <v>Delområde 1/Vara/tjänst 1/Krav1</v>
      </c>
      <c r="V114" s="194" t="str">
        <f t="shared" ca="1" si="10"/>
        <v>Delområde 1/Vara/tjänst 1/Krav1</v>
      </c>
      <c r="W114" s="194" t="str">
        <f t="shared" ca="1" si="10"/>
        <v>Delområde 1/Vara/tjänst 1/Krav1</v>
      </c>
      <c r="X114" s="194" t="str">
        <f t="shared" ca="1" si="10"/>
        <v>Delområde 1/Vara/tjänst 1/Krav1</v>
      </c>
      <c r="Y114" s="194" t="str">
        <f t="shared" ca="1" si="10"/>
        <v>Delområde 1/Vara/tjänst 1/Krav1</v>
      </c>
      <c r="Z114" s="173" t="str">
        <f t="shared" ref="Z114" ca="1" si="11">IFERROR(RIGHT(INDIRECT("C"&amp;Z112),LEN(INDIRECT("C"&amp;Z112))-6),"")</f>
        <v/>
      </c>
    </row>
    <row r="115" spans="3:26" x14ac:dyDescent="0.2">
      <c r="C115" s="1">
        <v>14</v>
      </c>
      <c r="D115" s="169" t="e" cm="1">
        <f t="array" aca="1" ref="D115" ca="1">IF(INDEX(INDIRECT($B$101),$C115,1)=0,"",INDEX(INDIRECT($B$101),$C115,1))</f>
        <v>#REF!</v>
      </c>
      <c r="E115" s="169" t="str">
        <f t="shared" si="7"/>
        <v>TblKrvRes14</v>
      </c>
      <c r="F115" s="194" t="str">
        <f t="shared" ref="F115:Y115" ca="1" si="12">IFERROR(INDEX($F102:$AD102,MATCH(F$111,$F$100:$AD$100,0)),"")</f>
        <v>Delområde 1/Vara/tjänst 1/Krav2</v>
      </c>
      <c r="G115" s="194" t="str">
        <f t="shared" ca="1" si="12"/>
        <v>Delområde 1/Vara/tjänst 1/Krav2</v>
      </c>
      <c r="H115" s="194" t="str">
        <f t="shared" ca="1" si="12"/>
        <v>Delområde 1/Vara/tjänst 1/Krav2</v>
      </c>
      <c r="I115" s="194" t="str">
        <f t="shared" ca="1" si="12"/>
        <v>Delområde 1/Vara/tjänst 1/Krav2</v>
      </c>
      <c r="J115" s="194" t="str">
        <f t="shared" ca="1" si="12"/>
        <v>Delområde 1/Vara/tjänst 1/Krav2</v>
      </c>
      <c r="K115" s="194" t="str">
        <f t="shared" ca="1" si="12"/>
        <v>Delområde 1/Vara/tjänst 1/Krav2</v>
      </c>
      <c r="L115" s="194" t="str">
        <f t="shared" ca="1" si="12"/>
        <v>Delområde 1/Vara/tjänst 1/Krav2</v>
      </c>
      <c r="M115" s="194" t="str">
        <f t="shared" ca="1" si="12"/>
        <v>Delområde 1/Vara/tjänst 1/Krav2</v>
      </c>
      <c r="N115" s="194" t="str">
        <f t="shared" ca="1" si="12"/>
        <v>Delområde 1/Vara/tjänst 1/Krav2</v>
      </c>
      <c r="O115" s="194" t="str">
        <f t="shared" ca="1" si="12"/>
        <v>Delområde 1/Vara/tjänst 1/Krav2</v>
      </c>
      <c r="P115" s="194" t="str">
        <f t="shared" ca="1" si="12"/>
        <v>Delområde 1/Vara/tjänst 1/Krav2</v>
      </c>
      <c r="Q115" s="194" t="str">
        <f t="shared" ca="1" si="12"/>
        <v>Delområde 1/Vara/tjänst 1/Krav2</v>
      </c>
      <c r="R115" s="194" t="str">
        <f t="shared" ca="1" si="12"/>
        <v>Delområde 1/Vara/tjänst 1/Krav2</v>
      </c>
      <c r="S115" s="194" t="str">
        <f t="shared" ca="1" si="12"/>
        <v>Delområde 1/Vara/tjänst 1/Krav2</v>
      </c>
      <c r="T115" s="194" t="str">
        <f t="shared" ca="1" si="12"/>
        <v>Delområde 1/Vara/tjänst 1/Krav2</v>
      </c>
      <c r="U115" s="194" t="str">
        <f t="shared" ca="1" si="12"/>
        <v>Delområde 1/Vara/tjänst 1/Krav2</v>
      </c>
      <c r="V115" s="194" t="str">
        <f t="shared" ca="1" si="12"/>
        <v>Delområde 1/Vara/tjänst 1/Krav2</v>
      </c>
      <c r="W115" s="194" t="str">
        <f t="shared" ca="1" si="12"/>
        <v>Delområde 1/Vara/tjänst 1/Krav2</v>
      </c>
      <c r="X115" s="194" t="str">
        <f t="shared" ca="1" si="12"/>
        <v>Delområde 1/Vara/tjänst 1/Krav2</v>
      </c>
      <c r="Y115" s="194" t="str">
        <f t="shared" ca="1" si="12"/>
        <v>Delområde 1/Vara/tjänst 1/Krav2</v>
      </c>
    </row>
    <row r="116" spans="3:26" x14ac:dyDescent="0.2">
      <c r="C116" s="1">
        <v>15</v>
      </c>
      <c r="D116" s="169" t="e" cm="1">
        <f t="array" aca="1" ref="D116" ca="1">IF(INDEX(INDIRECT($B$101),$C116,1)=0,"",INDEX(INDIRECT($B$101),$C116,1))</f>
        <v>#REF!</v>
      </c>
      <c r="E116" s="169" t="str">
        <f t="shared" si="7"/>
        <v>TblKrvRes15</v>
      </c>
      <c r="F116" s="194" t="str">
        <f t="shared" ref="F116:Y116" ca="1" si="13">IFERROR(INDEX($F103:$AD103,MATCH(F$111,$F$100:$AD$100,0)),"")</f>
        <v>Delområde 1/Vara/tjänst 1/Krav3</v>
      </c>
      <c r="G116" s="194" t="str">
        <f t="shared" ca="1" si="13"/>
        <v>Delområde 1/Vara/tjänst 1/Krav3</v>
      </c>
      <c r="H116" s="194" t="str">
        <f t="shared" ca="1" si="13"/>
        <v>Delområde 1/Vara/tjänst 1/Krav3</v>
      </c>
      <c r="I116" s="194" t="str">
        <f t="shared" ca="1" si="13"/>
        <v>Delområde 1/Vara/tjänst 1/Krav3</v>
      </c>
      <c r="J116" s="194" t="str">
        <f t="shared" ca="1" si="13"/>
        <v>Delområde 1/Vara/tjänst 1/Krav3</v>
      </c>
      <c r="K116" s="194" t="str">
        <f t="shared" ca="1" si="13"/>
        <v>Delområde 1/Vara/tjänst 1/Krav3</v>
      </c>
      <c r="L116" s="194" t="str">
        <f t="shared" ca="1" si="13"/>
        <v>Delområde 1/Vara/tjänst 1/Krav3</v>
      </c>
      <c r="M116" s="194" t="str">
        <f t="shared" ca="1" si="13"/>
        <v>Delområde 1/Vara/tjänst 1/Krav3</v>
      </c>
      <c r="N116" s="194" t="str">
        <f t="shared" ca="1" si="13"/>
        <v>Delområde 1/Vara/tjänst 1/Krav3</v>
      </c>
      <c r="O116" s="194" t="str">
        <f t="shared" ca="1" si="13"/>
        <v>Delområde 1/Vara/tjänst 1/Krav3</v>
      </c>
      <c r="P116" s="194" t="str">
        <f t="shared" ca="1" si="13"/>
        <v>Delområde 1/Vara/tjänst 1/Krav3</v>
      </c>
      <c r="Q116" s="194" t="str">
        <f t="shared" ca="1" si="13"/>
        <v>Delområde 1/Vara/tjänst 1/Krav3</v>
      </c>
      <c r="R116" s="194" t="str">
        <f t="shared" ca="1" si="13"/>
        <v>Delområde 1/Vara/tjänst 1/Krav3</v>
      </c>
      <c r="S116" s="194" t="str">
        <f t="shared" ca="1" si="13"/>
        <v>Delområde 1/Vara/tjänst 1/Krav3</v>
      </c>
      <c r="T116" s="194" t="str">
        <f t="shared" ca="1" si="13"/>
        <v>Delområde 1/Vara/tjänst 1/Krav3</v>
      </c>
      <c r="U116" s="194" t="str">
        <f t="shared" ca="1" si="13"/>
        <v>Delområde 1/Vara/tjänst 1/Krav3</v>
      </c>
      <c r="V116" s="194" t="str">
        <f t="shared" ca="1" si="13"/>
        <v>Delområde 1/Vara/tjänst 1/Krav3</v>
      </c>
      <c r="W116" s="194" t="str">
        <f t="shared" ca="1" si="13"/>
        <v>Delområde 1/Vara/tjänst 1/Krav3</v>
      </c>
      <c r="X116" s="194" t="str">
        <f t="shared" ca="1" si="13"/>
        <v>Delområde 1/Vara/tjänst 1/Krav3</v>
      </c>
      <c r="Y116" s="194" t="str">
        <f t="shared" ca="1" si="13"/>
        <v>Delområde 1/Vara/tjänst 1/Krav3</v>
      </c>
    </row>
    <row r="117" spans="3:26" x14ac:dyDescent="0.2">
      <c r="C117" s="1">
        <v>16</v>
      </c>
      <c r="D117" s="169" t="e" cm="1">
        <f t="array" aca="1" ref="D117" ca="1">IF(INDEX(INDIRECT($B$101),$C117,1)=0,"",INDEX(INDIRECT($B$101),$C117,1))</f>
        <v>#REF!</v>
      </c>
      <c r="E117" s="169" t="str">
        <f t="shared" si="7"/>
        <v>TblKrvRes16</v>
      </c>
      <c r="F117" s="194" t="str">
        <f t="shared" ref="F117:Y117" ca="1" si="14">IFERROR(INDEX($F104:$AD104,MATCH(F$111,$F$100:$AD$100,0)),"")</f>
        <v>Delområde 1/Vara/tjänst 1/Krav4</v>
      </c>
      <c r="G117" s="194" t="str">
        <f t="shared" ca="1" si="14"/>
        <v>Delområde 1/Vara/tjänst 1/Krav4</v>
      </c>
      <c r="H117" s="194" t="str">
        <f t="shared" ca="1" si="14"/>
        <v>Delområde 1/Vara/tjänst 1/Krav4</v>
      </c>
      <c r="I117" s="194" t="str">
        <f t="shared" ca="1" si="14"/>
        <v>Delområde 1/Vara/tjänst 1/Krav4</v>
      </c>
      <c r="J117" s="194" t="str">
        <f t="shared" ca="1" si="14"/>
        <v>Delområde 1/Vara/tjänst 1/Krav4</v>
      </c>
      <c r="K117" s="194" t="str">
        <f t="shared" ca="1" si="14"/>
        <v>Delområde 1/Vara/tjänst 1/Krav4</v>
      </c>
      <c r="L117" s="194" t="str">
        <f t="shared" ca="1" si="14"/>
        <v>Delområde 1/Vara/tjänst 1/Krav4</v>
      </c>
      <c r="M117" s="194" t="str">
        <f t="shared" ca="1" si="14"/>
        <v>Delområde 1/Vara/tjänst 1/Krav4</v>
      </c>
      <c r="N117" s="194" t="str">
        <f t="shared" ca="1" si="14"/>
        <v>Delområde 1/Vara/tjänst 1/Krav4</v>
      </c>
      <c r="O117" s="194" t="str">
        <f t="shared" ca="1" si="14"/>
        <v>Delområde 1/Vara/tjänst 1/Krav4</v>
      </c>
      <c r="P117" s="194" t="str">
        <f t="shared" ca="1" si="14"/>
        <v>Delområde 1/Vara/tjänst 1/Krav4</v>
      </c>
      <c r="Q117" s="194" t="str">
        <f t="shared" ca="1" si="14"/>
        <v>Delområde 1/Vara/tjänst 1/Krav4</v>
      </c>
      <c r="R117" s="194" t="str">
        <f t="shared" ca="1" si="14"/>
        <v>Delområde 1/Vara/tjänst 1/Krav4</v>
      </c>
      <c r="S117" s="194" t="str">
        <f t="shared" ca="1" si="14"/>
        <v>Delområde 1/Vara/tjänst 1/Krav4</v>
      </c>
      <c r="T117" s="194" t="str">
        <f t="shared" ca="1" si="14"/>
        <v>Delområde 1/Vara/tjänst 1/Krav4</v>
      </c>
      <c r="U117" s="194" t="str">
        <f t="shared" ca="1" si="14"/>
        <v>Delområde 1/Vara/tjänst 1/Krav4</v>
      </c>
      <c r="V117" s="194" t="str">
        <f t="shared" ca="1" si="14"/>
        <v>Delområde 1/Vara/tjänst 1/Krav4</v>
      </c>
      <c r="W117" s="194" t="str">
        <f t="shared" ca="1" si="14"/>
        <v>Delområde 1/Vara/tjänst 1/Krav4</v>
      </c>
      <c r="X117" s="194" t="str">
        <f t="shared" ca="1" si="14"/>
        <v>Delområde 1/Vara/tjänst 1/Krav4</v>
      </c>
      <c r="Y117" s="194" t="str">
        <f t="shared" ca="1" si="14"/>
        <v>Delområde 1/Vara/tjänst 1/Krav4</v>
      </c>
    </row>
    <row r="118" spans="3:26" x14ac:dyDescent="0.2">
      <c r="C118" s="1">
        <v>17</v>
      </c>
      <c r="D118" s="169" t="e" cm="1">
        <f t="array" aca="1" ref="D118" ca="1">IF(INDEX(INDIRECT($B$101),$C118,1)=0,"",INDEX(INDIRECT($B$101),$C118,1))</f>
        <v>#REF!</v>
      </c>
      <c r="E118" s="169" t="str">
        <f t="shared" si="7"/>
        <v>TblKrvRes17</v>
      </c>
      <c r="F118" s="194" t="str">
        <f t="shared" ref="F118:Y118" ca="1" si="15">IFERROR(INDEX($F105:$AD105,MATCH(F$111,$F$100:$AD$100,0)),"")</f>
        <v>Delområde 1/Vara/tjänst 1/Krav5</v>
      </c>
      <c r="G118" s="194" t="str">
        <f t="shared" ca="1" si="15"/>
        <v>Delområde 1/Vara/tjänst 1/Krav5</v>
      </c>
      <c r="H118" s="194" t="str">
        <f t="shared" ca="1" si="15"/>
        <v>Delområde 1/Vara/tjänst 1/Krav5</v>
      </c>
      <c r="I118" s="194" t="str">
        <f t="shared" ca="1" si="15"/>
        <v>Delområde 1/Vara/tjänst 1/Krav5</v>
      </c>
      <c r="J118" s="194" t="str">
        <f t="shared" ca="1" si="15"/>
        <v>Delområde 1/Vara/tjänst 1/Krav5</v>
      </c>
      <c r="K118" s="194" t="str">
        <f t="shared" ca="1" si="15"/>
        <v>Delområde 1/Vara/tjänst 1/Krav5</v>
      </c>
      <c r="L118" s="194" t="str">
        <f t="shared" ca="1" si="15"/>
        <v>Delområde 1/Vara/tjänst 1/Krav5</v>
      </c>
      <c r="M118" s="194" t="str">
        <f t="shared" ca="1" si="15"/>
        <v>Delområde 1/Vara/tjänst 1/Krav5</v>
      </c>
      <c r="N118" s="194" t="str">
        <f t="shared" ca="1" si="15"/>
        <v>Delområde 1/Vara/tjänst 1/Krav5</v>
      </c>
      <c r="O118" s="194" t="str">
        <f t="shared" ca="1" si="15"/>
        <v>Delområde 1/Vara/tjänst 1/Krav5</v>
      </c>
      <c r="P118" s="194" t="str">
        <f t="shared" ca="1" si="15"/>
        <v>Delområde 1/Vara/tjänst 1/Krav5</v>
      </c>
      <c r="Q118" s="194" t="str">
        <f t="shared" ca="1" si="15"/>
        <v>Delområde 1/Vara/tjänst 1/Krav5</v>
      </c>
      <c r="R118" s="194" t="str">
        <f t="shared" ca="1" si="15"/>
        <v>Delområde 1/Vara/tjänst 1/Krav5</v>
      </c>
      <c r="S118" s="194" t="str">
        <f t="shared" ca="1" si="15"/>
        <v>Delområde 1/Vara/tjänst 1/Krav5</v>
      </c>
      <c r="T118" s="194" t="str">
        <f t="shared" ca="1" si="15"/>
        <v>Delområde 1/Vara/tjänst 1/Krav5</v>
      </c>
      <c r="U118" s="194" t="str">
        <f t="shared" ca="1" si="15"/>
        <v>Delområde 1/Vara/tjänst 1/Krav5</v>
      </c>
      <c r="V118" s="194" t="str">
        <f t="shared" ca="1" si="15"/>
        <v>Delområde 1/Vara/tjänst 1/Krav5</v>
      </c>
      <c r="W118" s="194" t="str">
        <f t="shared" ca="1" si="15"/>
        <v>Delområde 1/Vara/tjänst 1/Krav5</v>
      </c>
      <c r="X118" s="194" t="str">
        <f t="shared" ca="1" si="15"/>
        <v>Delområde 1/Vara/tjänst 1/Krav5</v>
      </c>
      <c r="Y118" s="194" t="str">
        <f t="shared" ca="1" si="15"/>
        <v>Delområde 1/Vara/tjänst 1/Krav5</v>
      </c>
    </row>
    <row r="119" spans="3:26" x14ac:dyDescent="0.2">
      <c r="C119" s="1">
        <v>18</v>
      </c>
      <c r="D119" s="169" t="e" cm="1">
        <f t="array" aca="1" ref="D119" ca="1">IF(INDEX(INDIRECT($B$101),$C119,1)=0,"",INDEX(INDIRECT($B$101),$C119,1))</f>
        <v>#REF!</v>
      </c>
      <c r="E119" s="169" t="str">
        <f t="shared" si="7"/>
        <v>TblKrvRes18</v>
      </c>
      <c r="F119" s="194" t="str">
        <f t="shared" ref="F119:Y119" ca="1" si="16">IFERROR(INDEX($F106:$AD106,MATCH(F$111,$F$100:$AD$100,0)),"")</f>
        <v>Delområde 1/Vara/tjänst 1/Krav6</v>
      </c>
      <c r="G119" s="194" t="str">
        <f t="shared" ca="1" si="16"/>
        <v>Delområde 1/Vara/tjänst 1/Krav6</v>
      </c>
      <c r="H119" s="194" t="str">
        <f t="shared" ca="1" si="16"/>
        <v>Delområde 1/Vara/tjänst 1/Krav6</v>
      </c>
      <c r="I119" s="194" t="str">
        <f t="shared" ca="1" si="16"/>
        <v>Delområde 1/Vara/tjänst 1/Krav6</v>
      </c>
      <c r="J119" s="194" t="str">
        <f t="shared" ca="1" si="16"/>
        <v>Delområde 1/Vara/tjänst 1/Krav6</v>
      </c>
      <c r="K119" s="194" t="str">
        <f t="shared" ca="1" si="16"/>
        <v>Delområde 1/Vara/tjänst 1/Krav6</v>
      </c>
      <c r="L119" s="194" t="str">
        <f t="shared" ca="1" si="16"/>
        <v>Delområde 1/Vara/tjänst 1/Krav6</v>
      </c>
      <c r="M119" s="194" t="str">
        <f t="shared" ca="1" si="16"/>
        <v>Delområde 1/Vara/tjänst 1/Krav6</v>
      </c>
      <c r="N119" s="194" t="str">
        <f t="shared" ca="1" si="16"/>
        <v>Delområde 1/Vara/tjänst 1/Krav6</v>
      </c>
      <c r="O119" s="194" t="str">
        <f t="shared" ca="1" si="16"/>
        <v>Delområde 1/Vara/tjänst 1/Krav6</v>
      </c>
      <c r="P119" s="194" t="str">
        <f t="shared" ca="1" si="16"/>
        <v>Delområde 1/Vara/tjänst 1/Krav6</v>
      </c>
      <c r="Q119" s="194" t="str">
        <f t="shared" ca="1" si="16"/>
        <v>Delområde 1/Vara/tjänst 1/Krav6</v>
      </c>
      <c r="R119" s="194" t="str">
        <f t="shared" ca="1" si="16"/>
        <v>Delområde 1/Vara/tjänst 1/Krav6</v>
      </c>
      <c r="S119" s="194" t="str">
        <f t="shared" ca="1" si="16"/>
        <v>Delområde 1/Vara/tjänst 1/Krav6</v>
      </c>
      <c r="T119" s="194" t="str">
        <f t="shared" ca="1" si="16"/>
        <v>Delområde 1/Vara/tjänst 1/Krav6</v>
      </c>
      <c r="U119" s="194" t="str">
        <f t="shared" ca="1" si="16"/>
        <v>Delområde 1/Vara/tjänst 1/Krav6</v>
      </c>
      <c r="V119" s="194" t="str">
        <f t="shared" ca="1" si="16"/>
        <v>Delområde 1/Vara/tjänst 1/Krav6</v>
      </c>
      <c r="W119" s="194" t="str">
        <f t="shared" ca="1" si="16"/>
        <v>Delområde 1/Vara/tjänst 1/Krav6</v>
      </c>
      <c r="X119" s="194" t="str">
        <f t="shared" ca="1" si="16"/>
        <v>Delområde 1/Vara/tjänst 1/Krav6</v>
      </c>
      <c r="Y119" s="194" t="str">
        <f t="shared" ca="1" si="16"/>
        <v>Delområde 1/Vara/tjänst 1/Krav6</v>
      </c>
    </row>
    <row r="120" spans="3:26" x14ac:dyDescent="0.2">
      <c r="C120" s="1">
        <v>19</v>
      </c>
      <c r="D120" s="169" t="e" cm="1">
        <f t="array" aca="1" ref="D120" ca="1">IF(INDEX(INDIRECT($B$101),$C120,1)=0,"",INDEX(INDIRECT($B$101),$C120,1))</f>
        <v>#REF!</v>
      </c>
      <c r="E120" s="169" t="str">
        <f t="shared" si="7"/>
        <v>TblKrvRes19</v>
      </c>
      <c r="F120" s="194" t="str">
        <f t="shared" ref="F120:Y120" ca="1" si="17">IFERROR(INDEX($F107:$AD107,MATCH(F$111,$F$100:$AD$100,0)),"")</f>
        <v>Delområde 1/Vara/tjänst 1/Krav7</v>
      </c>
      <c r="G120" s="194" t="str">
        <f t="shared" ca="1" si="17"/>
        <v>Delområde 1/Vara/tjänst 1/Krav7</v>
      </c>
      <c r="H120" s="194" t="str">
        <f t="shared" ca="1" si="17"/>
        <v>Delområde 1/Vara/tjänst 1/Krav7</v>
      </c>
      <c r="I120" s="194" t="str">
        <f t="shared" ca="1" si="17"/>
        <v>Delområde 1/Vara/tjänst 1/Krav7</v>
      </c>
      <c r="J120" s="194" t="str">
        <f t="shared" ca="1" si="17"/>
        <v>Delområde 1/Vara/tjänst 1/Krav7</v>
      </c>
      <c r="K120" s="194" t="str">
        <f t="shared" ca="1" si="17"/>
        <v>Delområde 1/Vara/tjänst 1/Krav7</v>
      </c>
      <c r="L120" s="194" t="str">
        <f t="shared" ca="1" si="17"/>
        <v>Delområde 1/Vara/tjänst 1/Krav7</v>
      </c>
      <c r="M120" s="194" t="str">
        <f t="shared" ca="1" si="17"/>
        <v>Delområde 1/Vara/tjänst 1/Krav7</v>
      </c>
      <c r="N120" s="194" t="str">
        <f t="shared" ca="1" si="17"/>
        <v>Delområde 1/Vara/tjänst 1/Krav7</v>
      </c>
      <c r="O120" s="194" t="str">
        <f t="shared" ca="1" si="17"/>
        <v>Delområde 1/Vara/tjänst 1/Krav7</v>
      </c>
      <c r="P120" s="194" t="str">
        <f t="shared" ca="1" si="17"/>
        <v>Delområde 1/Vara/tjänst 1/Krav7</v>
      </c>
      <c r="Q120" s="194" t="str">
        <f t="shared" ca="1" si="17"/>
        <v>Delområde 1/Vara/tjänst 1/Krav7</v>
      </c>
      <c r="R120" s="194" t="str">
        <f t="shared" ca="1" si="17"/>
        <v>Delområde 1/Vara/tjänst 1/Krav7</v>
      </c>
      <c r="S120" s="194" t="str">
        <f t="shared" ca="1" si="17"/>
        <v>Delområde 1/Vara/tjänst 1/Krav7</v>
      </c>
      <c r="T120" s="194" t="str">
        <f t="shared" ca="1" si="17"/>
        <v>Delområde 1/Vara/tjänst 1/Krav7</v>
      </c>
      <c r="U120" s="194" t="str">
        <f t="shared" ca="1" si="17"/>
        <v>Delområde 1/Vara/tjänst 1/Krav7</v>
      </c>
      <c r="V120" s="194" t="str">
        <f t="shared" ca="1" si="17"/>
        <v>Delområde 1/Vara/tjänst 1/Krav7</v>
      </c>
      <c r="W120" s="194" t="str">
        <f t="shared" ca="1" si="17"/>
        <v>Delområde 1/Vara/tjänst 1/Krav7</v>
      </c>
      <c r="X120" s="194" t="str">
        <f t="shared" ca="1" si="17"/>
        <v>Delområde 1/Vara/tjänst 1/Krav7</v>
      </c>
      <c r="Y120" s="194" t="str">
        <f t="shared" ca="1" si="17"/>
        <v>Delområde 1/Vara/tjänst 1/Krav7</v>
      </c>
    </row>
    <row r="121" spans="3:26" x14ac:dyDescent="0.2">
      <c r="C121" s="1">
        <v>20</v>
      </c>
      <c r="D121" s="169" t="e" cm="1">
        <f t="array" aca="1" ref="D121" ca="1">IF(INDEX(INDIRECT($B$101),$C121,1)=0,"",INDEX(INDIRECT($B$101),$C121,1))</f>
        <v>#REF!</v>
      </c>
      <c r="E121" s="169" t="str">
        <f t="shared" si="7"/>
        <v>TblKrvRes20</v>
      </c>
      <c r="F121" s="194" t="str">
        <f t="shared" ref="F121:Y121" ca="1" si="18">IFERROR(INDEX($F108:$AD108,MATCH(F$111,$F$100:$AD$100,0)),"")</f>
        <v>Delområde 1/Vara/tjänst 1/Krav8</v>
      </c>
      <c r="G121" s="194" t="str">
        <f t="shared" ca="1" si="18"/>
        <v>Delområde 1/Vara/tjänst 1/Krav8</v>
      </c>
      <c r="H121" s="194" t="str">
        <f t="shared" ca="1" si="18"/>
        <v>Delområde 1/Vara/tjänst 1/Krav8</v>
      </c>
      <c r="I121" s="194" t="str">
        <f t="shared" ca="1" si="18"/>
        <v>Delområde 1/Vara/tjänst 1/Krav8</v>
      </c>
      <c r="J121" s="194" t="str">
        <f t="shared" ca="1" si="18"/>
        <v>Delområde 1/Vara/tjänst 1/Krav8</v>
      </c>
      <c r="K121" s="194" t="str">
        <f t="shared" ca="1" si="18"/>
        <v>Delområde 1/Vara/tjänst 1/Krav8</v>
      </c>
      <c r="L121" s="194" t="str">
        <f t="shared" ca="1" si="18"/>
        <v>Delområde 1/Vara/tjänst 1/Krav8</v>
      </c>
      <c r="M121" s="194" t="str">
        <f t="shared" ca="1" si="18"/>
        <v>Delområde 1/Vara/tjänst 1/Krav8</v>
      </c>
      <c r="N121" s="194" t="str">
        <f t="shared" ca="1" si="18"/>
        <v>Delområde 1/Vara/tjänst 1/Krav8</v>
      </c>
      <c r="O121" s="194" t="str">
        <f t="shared" ca="1" si="18"/>
        <v>Delområde 1/Vara/tjänst 1/Krav8</v>
      </c>
      <c r="P121" s="194" t="str">
        <f t="shared" ca="1" si="18"/>
        <v>Delområde 1/Vara/tjänst 1/Krav8</v>
      </c>
      <c r="Q121" s="194" t="str">
        <f t="shared" ca="1" si="18"/>
        <v>Delområde 1/Vara/tjänst 1/Krav8</v>
      </c>
      <c r="R121" s="194" t="str">
        <f t="shared" ca="1" si="18"/>
        <v>Delområde 1/Vara/tjänst 1/Krav8</v>
      </c>
      <c r="S121" s="194" t="str">
        <f t="shared" ca="1" si="18"/>
        <v>Delområde 1/Vara/tjänst 1/Krav8</v>
      </c>
      <c r="T121" s="194" t="str">
        <f t="shared" ca="1" si="18"/>
        <v>Delområde 1/Vara/tjänst 1/Krav8</v>
      </c>
      <c r="U121" s="194" t="str">
        <f t="shared" ca="1" si="18"/>
        <v>Delområde 1/Vara/tjänst 1/Krav8</v>
      </c>
      <c r="V121" s="194" t="str">
        <f t="shared" ca="1" si="18"/>
        <v>Delområde 1/Vara/tjänst 1/Krav8</v>
      </c>
      <c r="W121" s="194" t="str">
        <f t="shared" ca="1" si="18"/>
        <v>Delområde 1/Vara/tjänst 1/Krav8</v>
      </c>
      <c r="X121" s="194" t="str">
        <f t="shared" ca="1" si="18"/>
        <v>Delområde 1/Vara/tjänst 1/Krav8</v>
      </c>
      <c r="Y121" s="194" t="str">
        <f t="shared" ca="1" si="18"/>
        <v>Delområde 1/Vara/tjänst 1/Krav8</v>
      </c>
    </row>
    <row r="122" spans="3:26" x14ac:dyDescent="0.2">
      <c r="D122" s="169" t="str">
        <f>IF('1 Spec. - 1. Lägsta pris'!C68="","",'1 Spec. - 1. Lägsta pris'!B68&amp;" - "&amp;'1 Spec. - 1. Lägsta pris'!C68)</f>
        <v/>
      </c>
      <c r="F122" s="194" t="str">
        <f t="shared" ref="F122:Y122" ca="1" si="19">IFERROR(INDEX($F109:$AD109,MATCH(F$111,$F$100:$AD$100,0)),"")</f>
        <v>Delområde 1/Vara/tjänst 1/Krav9</v>
      </c>
      <c r="G122" s="194" t="str">
        <f t="shared" ca="1" si="19"/>
        <v>Delområde 1/Vara/tjänst 1/Krav9</v>
      </c>
      <c r="H122" s="194" t="str">
        <f t="shared" ca="1" si="19"/>
        <v>Delområde 1/Vara/tjänst 1/Krav9</v>
      </c>
      <c r="I122" s="194" t="str">
        <f t="shared" ca="1" si="19"/>
        <v>Delområde 1/Vara/tjänst 1/Krav9</v>
      </c>
      <c r="J122" s="194" t="str">
        <f t="shared" ca="1" si="19"/>
        <v>Delområde 1/Vara/tjänst 1/Krav9</v>
      </c>
      <c r="K122" s="194" t="str">
        <f t="shared" ca="1" si="19"/>
        <v>Delområde 1/Vara/tjänst 1/Krav9</v>
      </c>
      <c r="L122" s="194" t="str">
        <f t="shared" ca="1" si="19"/>
        <v>Delområde 1/Vara/tjänst 1/Krav9</v>
      </c>
      <c r="M122" s="194" t="str">
        <f t="shared" ca="1" si="19"/>
        <v>Delområde 1/Vara/tjänst 1/Krav9</v>
      </c>
      <c r="N122" s="194" t="str">
        <f t="shared" ca="1" si="19"/>
        <v>Delområde 1/Vara/tjänst 1/Krav9</v>
      </c>
      <c r="O122" s="194" t="str">
        <f t="shared" ca="1" si="19"/>
        <v>Delområde 1/Vara/tjänst 1/Krav9</v>
      </c>
      <c r="P122" s="194" t="str">
        <f t="shared" ca="1" si="19"/>
        <v>Delområde 1/Vara/tjänst 1/Krav9</v>
      </c>
      <c r="Q122" s="194" t="str">
        <f t="shared" ca="1" si="19"/>
        <v>Delområde 1/Vara/tjänst 1/Krav9</v>
      </c>
      <c r="R122" s="194" t="str">
        <f t="shared" ca="1" si="19"/>
        <v>Delområde 1/Vara/tjänst 1/Krav9</v>
      </c>
      <c r="S122" s="194" t="str">
        <f t="shared" ca="1" si="19"/>
        <v>Delområde 1/Vara/tjänst 1/Krav9</v>
      </c>
      <c r="T122" s="194" t="str">
        <f t="shared" ca="1" si="19"/>
        <v>Delområde 1/Vara/tjänst 1/Krav9</v>
      </c>
      <c r="U122" s="194" t="str">
        <f t="shared" ca="1" si="19"/>
        <v>Delområde 1/Vara/tjänst 1/Krav9</v>
      </c>
      <c r="V122" s="194" t="str">
        <f t="shared" ca="1" si="19"/>
        <v>Delområde 1/Vara/tjänst 1/Krav9</v>
      </c>
      <c r="W122" s="194" t="str">
        <f t="shared" ca="1" si="19"/>
        <v>Delområde 1/Vara/tjänst 1/Krav9</v>
      </c>
      <c r="X122" s="194" t="str">
        <f t="shared" ca="1" si="19"/>
        <v>Delområde 1/Vara/tjänst 1/Krav9</v>
      </c>
      <c r="Y122" s="194" t="str">
        <f t="shared" ca="1" si="19"/>
        <v>Delområde 1/Vara/tjänst 1/Krav9</v>
      </c>
    </row>
    <row r="123" spans="3:26" x14ac:dyDescent="0.2">
      <c r="F123" s="195"/>
    </row>
    <row r="124" spans="3:26" x14ac:dyDescent="0.2">
      <c r="D124" s="44" t="s">
        <v>687</v>
      </c>
    </row>
    <row r="125" spans="3:26" x14ac:dyDescent="0.2">
      <c r="D125" s="169" t="s">
        <v>795</v>
      </c>
    </row>
    <row r="126" spans="3:26" x14ac:dyDescent="0.2">
      <c r="D126" s="169" t="s">
        <v>796</v>
      </c>
    </row>
    <row r="127" spans="3:26" x14ac:dyDescent="0.2">
      <c r="D127" s="169" t="s">
        <v>96</v>
      </c>
    </row>
    <row r="128" spans="3:26" x14ac:dyDescent="0.2">
      <c r="D128" s="169" t="s">
        <v>797</v>
      </c>
    </row>
    <row r="129" spans="4:4" x14ac:dyDescent="0.2">
      <c r="D129" s="169" t="s">
        <v>798</v>
      </c>
    </row>
    <row r="130" spans="4:4" x14ac:dyDescent="0.2">
      <c r="D130" s="169" t="s">
        <v>799</v>
      </c>
    </row>
    <row r="131" spans="4:4" x14ac:dyDescent="0.2">
      <c r="D131" s="169" t="s">
        <v>95</v>
      </c>
    </row>
  </sheetData>
  <sheetProtection algorithmName="SHA-512" hashValue="Om0kx7klwkhYYPMI5KGqf8nJVCc6s9lVkPojHilxUGct6SpwyaMiBMtNOk3S/JV3MDwkBc0mQ3ciZxDdqGFdYQ==" saltValue="B2H9XYrPmE+V6eeQVDcbdQ==" spinCount="100000" sheet="1" objects="1" scenarios="1" selectLockedCells="1"/>
  <phoneticPr fontId="15" type="noConversion"/>
  <pageMargins left="0.7" right="0.7" top="0.75" bottom="0.75" header="0.3" footer="0.3"/>
  <pageSetup paperSize="9" scale="29" orientation="landscape"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P44"/>
  <sheetViews>
    <sheetView zoomScaleNormal="100" workbookViewId="0">
      <selection activeCell="B6" sqref="B6"/>
    </sheetView>
  </sheetViews>
  <sheetFormatPr defaultColWidth="9.140625" defaultRowHeight="12.75" x14ac:dyDescent="0.2"/>
  <cols>
    <col min="1" max="1" width="10.42578125" bestFit="1" customWidth="1"/>
    <col min="2" max="2" width="15" bestFit="1" customWidth="1"/>
    <col min="3" max="3" width="12.28515625" bestFit="1" customWidth="1"/>
    <col min="5" max="5" width="16.85546875" customWidth="1"/>
    <col min="14" max="14" width="12.140625" bestFit="1" customWidth="1"/>
    <col min="15" max="15" width="121.5703125" bestFit="1" customWidth="1"/>
  </cols>
  <sheetData>
    <row r="1" spans="1:16" x14ac:dyDescent="0.2">
      <c r="A1" t="s">
        <v>236</v>
      </c>
      <c r="B1" s="196" t="b">
        <v>0</v>
      </c>
    </row>
    <row r="2" spans="1:16" x14ac:dyDescent="0.2">
      <c r="A2" t="s">
        <v>123</v>
      </c>
      <c r="B2" t="b">
        <v>0</v>
      </c>
    </row>
    <row r="3" spans="1:16" x14ac:dyDescent="0.2">
      <c r="A3" s="22" t="s">
        <v>9</v>
      </c>
      <c r="B3" s="1" t="s">
        <v>159</v>
      </c>
      <c r="C3" s="1"/>
      <c r="E3" s="197"/>
      <c r="N3" t="s">
        <v>230</v>
      </c>
    </row>
    <row r="4" spans="1:16" x14ac:dyDescent="0.2">
      <c r="A4" s="22" t="s">
        <v>10</v>
      </c>
      <c r="B4" s="198" t="s">
        <v>159</v>
      </c>
      <c r="C4" s="1"/>
      <c r="E4" s="1"/>
    </row>
    <row r="5" spans="1:16" x14ac:dyDescent="0.2">
      <c r="A5" s="22" t="s">
        <v>11</v>
      </c>
      <c r="B5" s="199" t="s">
        <v>159</v>
      </c>
      <c r="C5" s="1" t="s">
        <v>16</v>
      </c>
      <c r="E5" s="197"/>
      <c r="L5" t="s">
        <v>238</v>
      </c>
      <c r="N5" t="s">
        <v>231</v>
      </c>
      <c r="O5" t="s">
        <v>232</v>
      </c>
      <c r="P5" s="1" t="s">
        <v>673</v>
      </c>
    </row>
    <row r="6" spans="1:16" x14ac:dyDescent="0.2">
      <c r="A6" s="22" t="s">
        <v>12</v>
      </c>
      <c r="B6" s="85" t="s">
        <v>13</v>
      </c>
      <c r="C6" s="1" t="s">
        <v>124</v>
      </c>
      <c r="E6" s="197"/>
      <c r="L6" s="200" t="str" cm="1">
        <f t="array" ref="L6">INDEX(N6:N44, MAX(IF(N6:N44&lt;&gt;"", ROW(N6:N44)))-MIN(ROW(N6:N44))+1)</f>
        <v>1.0</v>
      </c>
      <c r="N6" s="169" t="s">
        <v>677</v>
      </c>
      <c r="O6" s="169" t="s">
        <v>678</v>
      </c>
      <c r="P6" s="169" t="s">
        <v>674</v>
      </c>
    </row>
    <row r="7" spans="1:16" x14ac:dyDescent="0.2">
      <c r="A7" s="22"/>
      <c r="B7" s="206"/>
      <c r="C7" s="1" t="s">
        <v>14</v>
      </c>
      <c r="F7" s="202"/>
      <c r="N7" s="201"/>
      <c r="O7" s="201"/>
      <c r="P7" s="169"/>
    </row>
    <row r="8" spans="1:16" x14ac:dyDescent="0.2">
      <c r="A8" s="22"/>
      <c r="B8" s="203"/>
      <c r="C8" s="1" t="s">
        <v>15</v>
      </c>
      <c r="E8" t="s">
        <v>173</v>
      </c>
      <c r="N8" s="201"/>
      <c r="O8" s="201"/>
      <c r="P8" s="169"/>
    </row>
    <row r="9" spans="1:16" x14ac:dyDescent="0.2">
      <c r="A9" s="22"/>
      <c r="B9" s="204"/>
      <c r="C9" s="1" t="s">
        <v>17</v>
      </c>
      <c r="E9">
        <f>VALUE(IF(ISNUMBER(SEARCH("2",DpDwnTDV))=TRUE,"2","1"))</f>
        <v>2</v>
      </c>
      <c r="N9" s="201"/>
      <c r="O9" s="201"/>
      <c r="P9" s="169"/>
    </row>
    <row r="10" spans="1:16" x14ac:dyDescent="0.2">
      <c r="A10" s="22"/>
      <c r="B10" s="205"/>
      <c r="C10" s="1" t="s">
        <v>18</v>
      </c>
      <c r="E10" t="str">
        <f>"Alt"&amp;IF(ISNUMBER(SEARCH("1",DpDwnUtvddrop))=TRUE,"1",IF(ISNUMBER(SEARCH("2",DpDwnUtvddrop))=TRUE,"2",IF(ISNUMBER(SEARCH("3",DpDwnUtvddrop))=TRUE,"3",IF(ISNUMBER(SEARCH("4",DpDwnUtvddrop))=TRUE,"4"))))</f>
        <v>AltFALSE</v>
      </c>
      <c r="N10" s="201"/>
      <c r="O10" s="201"/>
      <c r="P10" s="169"/>
    </row>
    <row r="11" spans="1:16" x14ac:dyDescent="0.2">
      <c r="A11" s="1"/>
      <c r="B11" s="1"/>
      <c r="C11" s="1"/>
      <c r="N11" s="169"/>
      <c r="O11" s="169"/>
      <c r="P11" s="169"/>
    </row>
    <row r="12" spans="1:16" x14ac:dyDescent="0.2">
      <c r="N12" s="201"/>
      <c r="O12" s="201"/>
      <c r="P12" s="201"/>
    </row>
    <row r="13" spans="1:16" x14ac:dyDescent="0.2">
      <c r="N13" s="169"/>
      <c r="O13" s="169"/>
      <c r="P13" s="169"/>
    </row>
    <row r="14" spans="1:16" x14ac:dyDescent="0.2">
      <c r="N14" s="169"/>
      <c r="O14" s="169"/>
      <c r="P14" s="169"/>
    </row>
    <row r="15" spans="1:16" x14ac:dyDescent="0.2">
      <c r="N15" s="169"/>
      <c r="O15" s="169"/>
      <c r="P15" s="169"/>
    </row>
    <row r="16" spans="1:16" x14ac:dyDescent="0.2">
      <c r="N16" s="169"/>
      <c r="O16" s="169"/>
      <c r="P16" s="169"/>
    </row>
    <row r="17" spans="14:16" x14ac:dyDescent="0.2">
      <c r="N17" s="169"/>
      <c r="O17" s="169"/>
      <c r="P17" s="169"/>
    </row>
    <row r="18" spans="14:16" x14ac:dyDescent="0.2">
      <c r="N18" s="169"/>
      <c r="O18" s="169"/>
      <c r="P18" s="169"/>
    </row>
    <row r="19" spans="14:16" x14ac:dyDescent="0.2">
      <c r="N19" s="169"/>
      <c r="O19" s="169"/>
      <c r="P19" s="169"/>
    </row>
    <row r="20" spans="14:16" x14ac:dyDescent="0.2">
      <c r="N20" s="169"/>
      <c r="O20" s="169"/>
      <c r="P20" s="169"/>
    </row>
    <row r="21" spans="14:16" x14ac:dyDescent="0.2">
      <c r="N21" s="201"/>
      <c r="O21" s="201"/>
      <c r="P21" s="201"/>
    </row>
    <row r="22" spans="14:16" x14ac:dyDescent="0.2">
      <c r="N22" s="201"/>
      <c r="O22" s="201"/>
      <c r="P22" s="201"/>
    </row>
    <row r="23" spans="14:16" x14ac:dyDescent="0.2">
      <c r="N23" s="201"/>
      <c r="O23" s="201"/>
      <c r="P23" s="201"/>
    </row>
    <row r="24" spans="14:16" x14ac:dyDescent="0.2">
      <c r="N24" s="201"/>
      <c r="O24" s="201"/>
      <c r="P24" s="201"/>
    </row>
    <row r="25" spans="14:16" x14ac:dyDescent="0.2">
      <c r="N25" s="201"/>
      <c r="O25" s="201"/>
      <c r="P25" s="201"/>
    </row>
    <row r="26" spans="14:16" x14ac:dyDescent="0.2">
      <c r="N26" s="201"/>
      <c r="O26" s="201"/>
      <c r="P26" s="201"/>
    </row>
    <row r="27" spans="14:16" x14ac:dyDescent="0.2">
      <c r="N27" s="201"/>
      <c r="O27" s="201"/>
      <c r="P27" s="201"/>
    </row>
    <row r="28" spans="14:16" x14ac:dyDescent="0.2">
      <c r="N28" s="201"/>
      <c r="O28" s="201"/>
      <c r="P28" s="201"/>
    </row>
    <row r="29" spans="14:16" x14ac:dyDescent="0.2">
      <c r="N29" s="201"/>
      <c r="O29" s="201"/>
      <c r="P29" s="201"/>
    </row>
    <row r="30" spans="14:16" x14ac:dyDescent="0.2">
      <c r="N30" s="201"/>
      <c r="O30" s="201"/>
      <c r="P30" s="201"/>
    </row>
    <row r="31" spans="14:16" x14ac:dyDescent="0.2">
      <c r="N31" s="201"/>
      <c r="O31" s="201"/>
      <c r="P31" s="201"/>
    </row>
    <row r="32" spans="14:16" x14ac:dyDescent="0.2">
      <c r="N32" s="201"/>
      <c r="O32" s="201"/>
      <c r="P32" s="201"/>
    </row>
    <row r="33" spans="14:16" x14ac:dyDescent="0.2">
      <c r="N33" s="201"/>
      <c r="O33" s="201"/>
      <c r="P33" s="201"/>
    </row>
    <row r="34" spans="14:16" x14ac:dyDescent="0.2">
      <c r="N34" s="201"/>
      <c r="O34" s="201"/>
      <c r="P34" s="201"/>
    </row>
    <row r="35" spans="14:16" x14ac:dyDescent="0.2">
      <c r="N35" s="201"/>
      <c r="O35" s="201"/>
      <c r="P35" s="201"/>
    </row>
    <row r="36" spans="14:16" x14ac:dyDescent="0.2">
      <c r="N36" s="201"/>
      <c r="O36" s="201"/>
      <c r="P36" s="201"/>
    </row>
    <row r="37" spans="14:16" x14ac:dyDescent="0.2">
      <c r="N37" s="201"/>
      <c r="O37" s="201"/>
      <c r="P37" s="201"/>
    </row>
    <row r="38" spans="14:16" x14ac:dyDescent="0.2">
      <c r="N38" s="201"/>
      <c r="O38" s="201"/>
      <c r="P38" s="201"/>
    </row>
    <row r="39" spans="14:16" x14ac:dyDescent="0.2">
      <c r="N39" s="201"/>
      <c r="O39" s="201"/>
      <c r="P39" s="201"/>
    </row>
    <row r="40" spans="14:16" x14ac:dyDescent="0.2">
      <c r="N40" s="201"/>
      <c r="O40" s="201"/>
      <c r="P40" s="201"/>
    </row>
    <row r="41" spans="14:16" x14ac:dyDescent="0.2">
      <c r="N41" s="201"/>
      <c r="O41" s="201"/>
      <c r="P41" s="201"/>
    </row>
    <row r="42" spans="14:16" x14ac:dyDescent="0.2">
      <c r="N42" s="201"/>
      <c r="O42" s="201"/>
      <c r="P42" s="201"/>
    </row>
    <row r="43" spans="14:16" x14ac:dyDescent="0.2">
      <c r="N43" s="201"/>
      <c r="O43" s="201"/>
      <c r="P43" s="201"/>
    </row>
    <row r="44" spans="14:16" x14ac:dyDescent="0.2">
      <c r="N44" s="201"/>
      <c r="O44" s="201"/>
      <c r="P44" s="201"/>
    </row>
  </sheetData>
  <sheetProtection algorithmName="SHA-512" hashValue="KEy5i1UJp3w3UtcNQ0L4TFnoU6W8fuUI9T9x9Klyru1W66UOuhkQ10FhYQnvaYlFlra6/i3rCxEI6P6BTNswZw==" saltValue="GHGRKazA5UOCbm/8wmXfpQ==" spinCount="100000" sheet="1" objects="1" scenarios="1" selectLockedCells="1"/>
  <dataValidations count="1">
    <dataValidation type="list" allowBlank="1" showInputMessage="1" showErrorMessage="1" sqref="B1" xr:uid="{FE441143-6066-4525-802D-AF37E857DE2F}">
      <formula1>"TRUE,FALSE"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409471B6-A6B9-4608-945A-5E3E4C7F960E}">
  <ds:schemaRefs>
    <ds:schemaRef ds:uri="http://schemas.microsoft.com/sharepoint/v3/contenttype/forms"/>
  </ds:schemaRefs>
</ds:datastoreItem>
</file>

<file path=customXml/itemProps2.xml><?xml version="1.0" encoding="utf-8"?>
<ds:datastoreItem xmlns:ds="http://schemas.openxmlformats.org/officeDocument/2006/customXml" ds:itemID="{A6620D0C-A8C5-494B-90C3-D51BE0FDE8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40450C-F04F-436C-933D-6347671AE960}">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125</vt:i4>
      </vt:variant>
    </vt:vector>
  </HeadingPairs>
  <TitlesOfParts>
    <vt:vector size="129" baseType="lpstr">
      <vt:lpstr>Information</vt:lpstr>
      <vt:lpstr>1 Spec. - 1. Lägsta pris</vt:lpstr>
      <vt:lpstr>1 Spec. - 2. Mervärdesmodell</vt:lpstr>
      <vt:lpstr>2 Avtalstecknande</vt:lpstr>
      <vt:lpstr>ActiveSheetName</vt:lpstr>
      <vt:lpstr>AdminMode</vt:lpstr>
      <vt:lpstr>ButtonStatus</vt:lpstr>
      <vt:lpstr>ButtonText</vt:lpstr>
      <vt:lpstr>'1 Spec. - 2. Mervärdesmodell'!Cell_CB_St2_Rd1</vt:lpstr>
      <vt:lpstr>Cell_CB_St2_Rd1</vt:lpstr>
      <vt:lpstr>'1 Spec. - 2. Mervärdesmodell'!Cell_CB_St2_Rd10</vt:lpstr>
      <vt:lpstr>Cell_CB_St2_Rd10</vt:lpstr>
      <vt:lpstr>'1 Spec. - 2. Mervärdesmodell'!Cell_CB_St2_Rd11</vt:lpstr>
      <vt:lpstr>Cell_CB_St2_Rd11</vt:lpstr>
      <vt:lpstr>'1 Spec. - 2. Mervärdesmodell'!Cell_CB_St2_Rd12</vt:lpstr>
      <vt:lpstr>Cell_CB_St2_Rd12</vt:lpstr>
      <vt:lpstr>'1 Spec. - 2. Mervärdesmodell'!Cell_CB_St2_Rd13</vt:lpstr>
      <vt:lpstr>Cell_CB_St2_Rd13</vt:lpstr>
      <vt:lpstr>'1 Spec. - 2. Mervärdesmodell'!Cell_CB_St2_Rd14</vt:lpstr>
      <vt:lpstr>Cell_CB_St2_Rd14</vt:lpstr>
      <vt:lpstr>'1 Spec. - 2. Mervärdesmodell'!Cell_CB_St2_Rd15</vt:lpstr>
      <vt:lpstr>Cell_CB_St2_Rd15</vt:lpstr>
      <vt:lpstr>'1 Spec. - 2. Mervärdesmodell'!Cell_CB_St2_Rd16</vt:lpstr>
      <vt:lpstr>Cell_CB_St2_Rd16</vt:lpstr>
      <vt:lpstr>'1 Spec. - 2. Mervärdesmodell'!Cell_CB_St2_Rd17</vt:lpstr>
      <vt:lpstr>Cell_CB_St2_Rd17</vt:lpstr>
      <vt:lpstr>'1 Spec. - 2. Mervärdesmodell'!Cell_CB_St2_Rd18</vt:lpstr>
      <vt:lpstr>Cell_CB_St2_Rd18</vt:lpstr>
      <vt:lpstr>'1 Spec. - 2. Mervärdesmodell'!Cell_CB_St2_Rd19</vt:lpstr>
      <vt:lpstr>Cell_CB_St2_Rd19</vt:lpstr>
      <vt:lpstr>'1 Spec. - 2. Mervärdesmodell'!Cell_CB_St2_Rd2</vt:lpstr>
      <vt:lpstr>Cell_CB_St2_Rd2</vt:lpstr>
      <vt:lpstr>'1 Spec. - 2. Mervärdesmodell'!Cell_CB_St2_Rd20</vt:lpstr>
      <vt:lpstr>Cell_CB_St2_Rd20</vt:lpstr>
      <vt:lpstr>'1 Spec. - 2. Mervärdesmodell'!Cell_CB_St2_Rd3</vt:lpstr>
      <vt:lpstr>Cell_CB_St2_Rd3</vt:lpstr>
      <vt:lpstr>'1 Spec. - 2. Mervärdesmodell'!Cell_CB_St2_Rd4</vt:lpstr>
      <vt:lpstr>Cell_CB_St2_Rd4</vt:lpstr>
      <vt:lpstr>'1 Spec. - 2. Mervärdesmodell'!Cell_CB_St2_Rd5</vt:lpstr>
      <vt:lpstr>Cell_CB_St2_Rd5</vt:lpstr>
      <vt:lpstr>'1 Spec. - 2. Mervärdesmodell'!Cell_CB_St2_Rd6</vt:lpstr>
      <vt:lpstr>Cell_CB_St2_Rd6</vt:lpstr>
      <vt:lpstr>'1 Spec. - 2. Mervärdesmodell'!Cell_CB_St2_Rd7</vt:lpstr>
      <vt:lpstr>Cell_CB_St2_Rd7</vt:lpstr>
      <vt:lpstr>'1 Spec. - 2. Mervärdesmodell'!Cell_CB_St2_Rd8</vt:lpstr>
      <vt:lpstr>Cell_CB_St2_Rd8</vt:lpstr>
      <vt:lpstr>'1 Spec. - 2. Mervärdesmodell'!Cell_CB_St2_Rd9</vt:lpstr>
      <vt:lpstr>Cell_CB_St2_Rd9</vt:lpstr>
      <vt:lpstr>CurrentVersion</vt:lpstr>
      <vt:lpstr>'1 Spec. - 2. Mervärdesmodell'!DpDwnTDV</vt:lpstr>
      <vt:lpstr>DpDwnTDV</vt:lpstr>
      <vt:lpstr>'1 Spec. - 1. Lägsta pris'!EvaluationColumns</vt:lpstr>
      <vt:lpstr>'1 Spec. - 2. Mervärdesmodell'!EvaluationColumns</vt:lpstr>
      <vt:lpstr>'1 Spec. - 2. Mervärdesmodell'!LarmStatus</vt:lpstr>
      <vt:lpstr>LarmStatus</vt:lpstr>
      <vt:lpstr>ListaVaraTjänst</vt:lpstr>
      <vt:lpstr>ListLevNamn</vt:lpstr>
      <vt:lpstr>ListvalRegion</vt:lpstr>
      <vt:lpstr>LockStatus</vt:lpstr>
      <vt:lpstr>MiljöNrTjänst</vt:lpstr>
      <vt:lpstr>NrTjänst</vt:lpstr>
      <vt:lpstr>pkey</vt:lpstr>
      <vt:lpstr>'1 Spec. - 1. Lägsta pris'!Print_Area</vt:lpstr>
      <vt:lpstr>'1 Spec. - 2. Mervärdesmodell'!Print_Area</vt:lpstr>
      <vt:lpstr>'1 Spec. - 1. Lägsta pris'!Print_Titles</vt:lpstr>
      <vt:lpstr>'1 Spec. - 2. Mervärdesmodell'!Print_Titles</vt:lpstr>
      <vt:lpstr>'2 Avtalstecknande'!Print_Titles</vt:lpstr>
      <vt:lpstr>Ramavtalsnummer</vt:lpstr>
      <vt:lpstr>Ramavtalsområde</vt:lpstr>
      <vt:lpstr>ResLevDelområde</vt:lpstr>
      <vt:lpstr>ResOpt</vt:lpstr>
      <vt:lpstr>'1 Spec. - 2. Mervärdesmodell'!SpecBilaga</vt:lpstr>
      <vt:lpstr>SpecBilaga</vt:lpstr>
      <vt:lpstr>'1 Spec. - 1. Lägsta pris'!StartCell</vt:lpstr>
      <vt:lpstr>'1 Spec. - 2. Mervärdesmodell'!StartCell</vt:lpstr>
      <vt:lpstr>'2 Avtalstecknande'!StartCell</vt:lpstr>
      <vt:lpstr>Information!StartCell</vt:lpstr>
      <vt:lpstr>'1 Spec. - 2. Mervärdesmodell'!StatusSpec01</vt:lpstr>
      <vt:lpstr>StatusSpec01</vt:lpstr>
      <vt:lpstr>TblBeräkning</vt:lpstr>
      <vt:lpstr>TblDelområde</vt:lpstr>
      <vt:lpstr>TblEnhet</vt:lpstr>
      <vt:lpstr>TblGrundTilldeln</vt:lpstr>
      <vt:lpstr>TblKrav</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TblMatchKravres</vt:lpstr>
      <vt:lpstr>TblSpecTjnstr</vt:lpstr>
      <vt:lpstr>TblTjänst</vt:lpstr>
      <vt:lpstr>TblUtvModeller</vt:lpstr>
      <vt:lpstr>TblUtVrd</vt:lpstr>
      <vt:lpstr>TblVaraTjanstAlt</vt:lpstr>
      <vt:lpstr>TidsåtgNrTjänst</vt:lpstr>
      <vt:lpstr>TillDelVal</vt:lpstr>
      <vt:lpstr>'1 Spec. - 2. Mervärdesmodell'!TillDelVal2</vt:lpstr>
      <vt:lpstr>TillDelVal2</vt:lpstr>
      <vt:lpstr>UKey</vt:lpstr>
      <vt:lpstr>'1 Spec. - 1. Lägsta pris'!USRDelområde</vt:lpstr>
      <vt:lpstr>'1 Spec. - 2. Mervärdesmodell'!USRDelområde</vt:lpstr>
      <vt:lpstr>UtvarderingsVal</vt:lpstr>
      <vt:lpstr>'1 Spec. - 2. Mervärdesmodell'!UtvarderingsVal2</vt:lpstr>
      <vt:lpstr>UtvarderingsVal2</vt:lpstr>
      <vt:lpstr>ValBilaga</vt:lpstr>
      <vt:lpstr>ValdUtvModell</vt:lpstr>
      <vt:lpstr>ValVarTja</vt:lpstr>
      <vt:lpstr>Välj_Vara_Tjanst_1</vt:lpstr>
      <vt:lpstr>Välj_Vara_Tjanst_2</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Pontus Joneström</cp:lastModifiedBy>
  <cp:lastPrinted>2020-07-08T07:31:18Z</cp:lastPrinted>
  <dcterms:created xsi:type="dcterms:W3CDTF">2008-11-24T11:40:31Z</dcterms:created>
  <dcterms:modified xsi:type="dcterms:W3CDTF">2025-11-14T12:07:10Z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