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showInkAnnotation="0" codeName="ThisWorkbook"/>
  <mc:AlternateContent xmlns:mc="http://schemas.openxmlformats.org/markup-compatibility/2006">
    <mc:Choice Requires="x15">
      <x15ac:absPath xmlns:x15ac="http://schemas.microsoft.com/office/spreadsheetml/2010/11/ac" url="U:\Flyttjänster 2024\3 Förvaltning\1 Avropa.se\"/>
    </mc:Choice>
  </mc:AlternateContent>
  <xr:revisionPtr revIDLastSave="0" documentId="13_ncr:1_{ABE95534-EF21-4A32-AC08-C56D5E166485}" xr6:coauthVersionLast="47" xr6:coauthVersionMax="47" xr10:uidLastSave="{00000000-0000-0000-0000-000000000000}"/>
  <workbookProtection workbookAlgorithmName="SHA-512" workbookHashValue="Qd69xN0RRwf9dXLmU7xqHAyjNirpEpytek03QU9M0NQhxEP2pHj6joDDhRYCHSs50gER7j/xziwHjwmglKPJmQ==" workbookSaltValue="+SwXQJfaUbORqBGTrZtvrw==" workbookSpinCount="100000" lockStructure="1"/>
  <bookViews>
    <workbookView xWindow="0" yWindow="630" windowWidth="19260" windowHeight="11370" tabRatio="768" xr2:uid="{00000000-000D-0000-FFFF-FFFF00000000}"/>
  </bookViews>
  <sheets>
    <sheet name="1 Specifikation" sheetId="98" r:id="rId1"/>
    <sheet name="2 Avtalstecknande" sheetId="100" r:id="rId2"/>
    <sheet name="Admin" sheetId="86" state="hidden" r:id="rId3"/>
    <sheet name="SysAdmin" sheetId="101" state="hidden" r:id="rId4"/>
  </sheets>
  <externalReferences>
    <externalReference r:id="rId5"/>
  </externalReferences>
  <definedNames>
    <definedName name="_xlnm._FilterDatabase" localSheetId="2" hidden="1">Admin!$D$4:$D$39</definedName>
    <definedName name="AntalSpec01">'1 Specifikation'!$M$41</definedName>
    <definedName name="AnvSid2">'1 Specifikation'!$I$139</definedName>
    <definedName name="ButtonStatus">SysAdmin!$D$2</definedName>
    <definedName name="ButtonText">SysAdmin!$E$2</definedName>
    <definedName name="Cell_CB_St2_Rd1">'1 Specifikation'!$L$41</definedName>
    <definedName name="Cell_CB_St2_Rd11">'1 Specifikation'!$L$42</definedName>
    <definedName name="Cell_CB_St2_Rd12">'1 Specifikation'!$L$43</definedName>
    <definedName name="Cell_CB_St2_Rd13">'1 Specifikation'!$L$44</definedName>
    <definedName name="Cell_CB_St2_Rd14">'1 Specifikation'!$L$45</definedName>
    <definedName name="Cell_CB_St2_Rd15">'1 Specifikation'!$L$46</definedName>
    <definedName name="Cell_CB_St2_Rd16">'1 Specifikation'!$L$47</definedName>
    <definedName name="Cell_CB_St2_Rd17">'1 Specifikation'!$L$48</definedName>
    <definedName name="Cell_CB_St2_Rd18">'1 Specifikation'!$L$49</definedName>
    <definedName name="Cell_CB_St2_Rd19">'1 Specifikation'!$L$50</definedName>
    <definedName name="Cell_CB_St2_Rd2">'1 Specifikation'!$L$51</definedName>
    <definedName name="Cell_CB_St2_Rd3">'1 Specifikation'!$L$52</definedName>
    <definedName name="Cell_CB_St2_Rd4">'1 Specifikation'!$L$53</definedName>
    <definedName name="Cell_CB_St2_Rd5">'1 Specifikation'!$L$54</definedName>
    <definedName name="Cell_CB_St2_Rd6">'1 Specifikation'!$L$55</definedName>
    <definedName name="Cell_CB_St2_Rd7">'1 Specifikation'!$L$56</definedName>
    <definedName name="Cell_CB_St2_Rd8">'1 Specifikation'!$L$57</definedName>
    <definedName name="Cell_CB_St2_Rd9">'1 Specifikation'!$L$58</definedName>
    <definedName name="Delområde_Vara_Tjanst">OFFSET(Admin!$C$121,0,0,COUNTA(Admin!$C$121:$C$142),1)</definedName>
    <definedName name="DpDwnTDV">'1 Specifikation'!#REF!</definedName>
    <definedName name="DpDwnUtvddrop">'1 Specifikation'!#REF!</definedName>
    <definedName name="EfterfrågaTimmar">Admin!$D$89</definedName>
    <definedName name="Input">'1 Specifikation'!$P$8</definedName>
    <definedName name="Input14" localSheetId="0">'1 Specifikation'!#REF!</definedName>
    <definedName name="input3">'1 Specifikation'!$P$8:$U$8</definedName>
    <definedName name="LarmStatus">'1 Specifikation'!$AH$2</definedName>
    <definedName name="ListLevNamn">Admin!$C$101:$C$117</definedName>
    <definedName name="ListvalNrProduktTjänst">[1]Admin!$G$26:$G$47</definedName>
    <definedName name="ListvalRegion">Admin!$J$76:$J$97</definedName>
    <definedName name="ListvalRegion2">Admin!$L$76:$L$95</definedName>
    <definedName name="ListvalTjänst">Admin!#REF!</definedName>
    <definedName name="ListvalVaruTjanst">Admin!$M$75:$M$83</definedName>
    <definedName name="LockStatus">SysAdmin!$B$1</definedName>
    <definedName name="MiljöNrTjänst">Admin!$I$91:$I$97</definedName>
    <definedName name="NrTjänst">Admin!$G$91:$G$97</definedName>
    <definedName name="pkey">SysAdmin!$B$3</definedName>
    <definedName name="ResOpt">Admin!$J$48:$J$73</definedName>
    <definedName name="ResVarTja">OFFSET(Admin!$J$3,0,0,COUNTA(Admin!$J$3:$J$44),1)</definedName>
    <definedName name="SpecBilaga">'1 Specifikation'!$L$41:$L$60</definedName>
    <definedName name="StatusSpec01">'1 Specifikation'!$AC$41</definedName>
    <definedName name="TblBeräkning">Admin!$C$75:$M$87</definedName>
    <definedName name="TblBörKrav">Admin!#REF!</definedName>
    <definedName name="TblDelområde">Admin!$C$4:$C$10</definedName>
    <definedName name="TblEnhet">Admin!$H$77:$H$79</definedName>
    <definedName name="TblGrundTilldeln">Admin!$D$77:$D$79</definedName>
    <definedName name="TblKrv2">Admin!$E$121:$E$127</definedName>
    <definedName name="TblKrvRes1">Admin!$E$134:$E$142</definedName>
    <definedName name="TblKrvRes10">Admin!$N$134:$N$142</definedName>
    <definedName name="TblKrvRes11">Admin!$O$134:$O$142</definedName>
    <definedName name="TblKrvRes12">Admin!$P$134:$P$142</definedName>
    <definedName name="TblKrvRes13">Admin!$Q$134:$Q$142</definedName>
    <definedName name="TblKrvRes14">Admin!$R$134:$R$142</definedName>
    <definedName name="TblKrvRes15">Admin!$S$134:$S$142</definedName>
    <definedName name="TblKrvRes16">Admin!$T$134:$T$142</definedName>
    <definedName name="TblKrvRes17">Admin!$U$134:$U$142</definedName>
    <definedName name="TblKrvRes18">Admin!$V$134:$V$142</definedName>
    <definedName name="TblKrvRes19">Admin!$W$134:$W$142</definedName>
    <definedName name="TblKrvRes2">Admin!$F$134:$F$142</definedName>
    <definedName name="TblKrvRes20">Admin!$X$134:$X$142</definedName>
    <definedName name="TblKrvRes3">Admin!$G$134:$G$142</definedName>
    <definedName name="TblKrvRes4">Admin!$H$134:$H$142</definedName>
    <definedName name="TblKrvRes5">Admin!$I$134:$I$142</definedName>
    <definedName name="TblKrvRes6">Admin!$J$134:$J$142</definedName>
    <definedName name="TblKrvRes7">Admin!$K$134:$K$142</definedName>
    <definedName name="TblKrvRes8">Admin!$L$134:$L$142</definedName>
    <definedName name="TblKrvRes9">Admin!$M$134:$M$142</definedName>
    <definedName name="TblLeverantörer">Admin!$C$100:$Q$117</definedName>
    <definedName name="TblProdukter">[1]Admin!$R$26:$R$34</definedName>
    <definedName name="TblRegion">[1]Admin!$L$26:$L$32</definedName>
    <definedName name="TblSkaKrav">Admin!#REF!</definedName>
    <definedName name="TblTilldelningskriterier">Admin!#REF!</definedName>
    <definedName name="TblTjänst">Admin!$J$3:$J$45</definedName>
    <definedName name="TblTjänster">[1]Admin!$T$26:$T$35</definedName>
    <definedName name="TblUtVrd">Admin!$D$82:$D$86</definedName>
    <definedName name="TidsåtgNrTjänst">Admin!$M$91:$M$95</definedName>
    <definedName name="TillDelVal">SysAdmin!$E$8</definedName>
    <definedName name="TillDelVal2">'1 Specifikation'!#REF!</definedName>
    <definedName name="UKey">SysAdmin!$B$2</definedName>
    <definedName name="USRDelområde">'1 Specifikation'!$B$33</definedName>
    <definedName name="_xlnm.Print_Area" localSheetId="0">'1 Specifikation'!$B$1:$AC$160</definedName>
    <definedName name="_xlnm.Print_Titles" localSheetId="0">'1 Specifikation'!$63:$63</definedName>
    <definedName name="_xlnm.Print_Titles" localSheetId="1">'2 Avtalstecknande'!$5:$5</definedName>
    <definedName name="UtvarderingsVal">SysAdmin!$E$9</definedName>
    <definedName name="UtvarderingsVal2">'1 Specifikation'!#REF!</definedName>
    <definedName name="ValBilaga">Admin!$F$88:$F$89</definedName>
    <definedName name="ValOpt">Admin!#REF!</definedName>
    <definedName name="ValVarTja">Admin!$D$3</definedName>
    <definedName name="VerNr">#REF!</definedName>
    <definedName name="Välj1">[1]Admin!$F$26</definedName>
    <definedName name="Wkey">SysAdmin!$B$4</definedName>
    <definedName name="YColor">SysAdmin!$B$5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9" i="100" l="1"/>
  <c r="N3" i="86" a="1"/>
  <c r="N3" i="86" s="1"/>
  <c r="J2" i="86"/>
  <c r="M4" i="86" a="1"/>
  <c r="M4" i="86" s="1"/>
  <c r="N4" i="86" a="1"/>
  <c r="N4" i="86" s="1"/>
  <c r="O4" i="86" a="1"/>
  <c r="O4" i="86" s="1"/>
  <c r="P4" i="86" a="1"/>
  <c r="P4" i="86" s="1"/>
  <c r="Q4" i="86" a="1"/>
  <c r="Q4" i="86" s="1"/>
  <c r="R4" i="86" a="1"/>
  <c r="R4" i="86" s="1"/>
  <c r="D3" i="86" a="1"/>
  <c r="D3" i="86" s="1"/>
  <c r="B6" i="100"/>
  <c r="D1" i="100"/>
  <c r="B142" i="98"/>
  <c r="P35" i="98"/>
  <c r="AH16" i="98"/>
  <c r="AH158" i="98"/>
  <c r="AH154" i="98"/>
  <c r="O1" i="98"/>
  <c r="W1" i="98"/>
  <c r="J4" i="86" l="1"/>
  <c r="J15" i="86"/>
  <c r="J14" i="86"/>
  <c r="J16" i="86"/>
  <c r="J17" i="86"/>
  <c r="J13" i="86"/>
  <c r="J11" i="86"/>
  <c r="J10" i="86"/>
  <c r="J12" i="86"/>
  <c r="J9" i="86"/>
  <c r="J44" i="86"/>
  <c r="J18" i="86"/>
  <c r="J19" i="86"/>
  <c r="J20" i="86"/>
  <c r="J5" i="86"/>
  <c r="J21" i="86"/>
  <c r="J6" i="86"/>
  <c r="J22" i="86"/>
  <c r="J7" i="86"/>
  <c r="J23" i="86"/>
  <c r="J8" i="86"/>
  <c r="C123" i="86"/>
  <c r="C124" i="86"/>
  <c r="C125" i="86"/>
  <c r="C126" i="86"/>
  <c r="C127" i="86"/>
  <c r="C128" i="86"/>
  <c r="C129" i="86"/>
  <c r="C130" i="86"/>
  <c r="C131" i="86"/>
  <c r="C132" i="86"/>
  <c r="C133" i="86"/>
  <c r="C134" i="86"/>
  <c r="C135" i="86"/>
  <c r="C136" i="86"/>
  <c r="C137" i="86"/>
  <c r="C138" i="86"/>
  <c r="C139" i="86"/>
  <c r="C140" i="86"/>
  <c r="C141" i="86"/>
  <c r="C122" i="86"/>
  <c r="AH80" i="98"/>
  <c r="AB80" i="98"/>
  <c r="AA80" i="98"/>
  <c r="AH79" i="98"/>
  <c r="AB79" i="98"/>
  <c r="AA79" i="98"/>
  <c r="AH78" i="98"/>
  <c r="AB78" i="98"/>
  <c r="AA78" i="98"/>
  <c r="AH77" i="98"/>
  <c r="AB77" i="98"/>
  <c r="AA77" i="98"/>
  <c r="AH76" i="98"/>
  <c r="AB76" i="98"/>
  <c r="AA76" i="98"/>
  <c r="AH75" i="98"/>
  <c r="AB75" i="98"/>
  <c r="AA75" i="98"/>
  <c r="AH74" i="98"/>
  <c r="AB74" i="98"/>
  <c r="AA74" i="98"/>
  <c r="AH73" i="98"/>
  <c r="AB73" i="98"/>
  <c r="AA73" i="98"/>
  <c r="X59" i="98"/>
  <c r="X42" i="98"/>
  <c r="X43" i="98"/>
  <c r="X44" i="98"/>
  <c r="X45" i="98"/>
  <c r="X46" i="98"/>
  <c r="X47" i="98"/>
  <c r="X48" i="98"/>
  <c r="X49" i="98"/>
  <c r="X50" i="98"/>
  <c r="X51" i="98"/>
  <c r="X52" i="98"/>
  <c r="X53" i="98"/>
  <c r="X54" i="98"/>
  <c r="X55" i="98"/>
  <c r="X56" i="98"/>
  <c r="X57" i="98"/>
  <c r="X58" i="98"/>
  <c r="X60" i="98"/>
  <c r="X41" i="98"/>
  <c r="AH89" i="98" l="1"/>
  <c r="AB89" i="98"/>
  <c r="AA89" i="98"/>
  <c r="AH88" i="98"/>
  <c r="AB88" i="98"/>
  <c r="AA88" i="98"/>
  <c r="AH87" i="98"/>
  <c r="AB87" i="98"/>
  <c r="AA87" i="98"/>
  <c r="AH86" i="98"/>
  <c r="AB86" i="98"/>
  <c r="AA86" i="98"/>
  <c r="AH85" i="98"/>
  <c r="AB85" i="98"/>
  <c r="AA85" i="98"/>
  <c r="AH84" i="98"/>
  <c r="AB84" i="98"/>
  <c r="AA84" i="98"/>
  <c r="AH83" i="98"/>
  <c r="AB83" i="98"/>
  <c r="AA83" i="98"/>
  <c r="AH82" i="98"/>
  <c r="AB82" i="98"/>
  <c r="AA82" i="98"/>
  <c r="AH81" i="98"/>
  <c r="AB81" i="98"/>
  <c r="AA81" i="98"/>
  <c r="AH72" i="98"/>
  <c r="AB72" i="98"/>
  <c r="AA72" i="98"/>
  <c r="AH71" i="98"/>
  <c r="AB71" i="98"/>
  <c r="AA71" i="98"/>
  <c r="AH70" i="98"/>
  <c r="AB70" i="98"/>
  <c r="AA70" i="98"/>
  <c r="E9" i="101" l="1"/>
  <c r="E8" i="101"/>
  <c r="E2" i="101" l="1"/>
  <c r="F132" i="86"/>
  <c r="G132" i="86" s="1"/>
  <c r="H132" i="86" s="1"/>
  <c r="I132" i="86" s="1"/>
  <c r="J132" i="86" s="1"/>
  <c r="K132" i="86" s="1"/>
  <c r="L132" i="86" s="1"/>
  <c r="M132" i="86" s="1"/>
  <c r="N132" i="86" s="1"/>
  <c r="O132" i="86" s="1"/>
  <c r="P132" i="86" s="1"/>
  <c r="Q132" i="86" s="1"/>
  <c r="R132" i="86" s="1"/>
  <c r="S132" i="86" s="1"/>
  <c r="T132" i="86" s="1"/>
  <c r="U132" i="86" s="1"/>
  <c r="V132" i="86" s="1"/>
  <c r="W132" i="86" s="1"/>
  <c r="X132" i="86" s="1"/>
  <c r="Y132" i="86" s="1"/>
  <c r="G119" i="86"/>
  <c r="H119" i="86" s="1"/>
  <c r="I119" i="86" s="1"/>
  <c r="J119" i="86" s="1"/>
  <c r="K119" i="86" s="1"/>
  <c r="L119" i="86" s="1"/>
  <c r="M119" i="86" s="1"/>
  <c r="N119" i="86" s="1"/>
  <c r="O119" i="86" s="1"/>
  <c r="P119" i="86" s="1"/>
  <c r="Q119" i="86" s="1"/>
  <c r="R119" i="86" s="1"/>
  <c r="S119" i="86" s="1"/>
  <c r="T119" i="86" s="1"/>
  <c r="U119" i="86" s="1"/>
  <c r="V119" i="86" s="1"/>
  <c r="W119" i="86" s="1"/>
  <c r="X119" i="86" s="1"/>
  <c r="Y119" i="86" s="1"/>
  <c r="Z119" i="86" s="1"/>
  <c r="AA119" i="86" s="1"/>
  <c r="AB119" i="86" s="1"/>
  <c r="AC119" i="86" s="1"/>
  <c r="Q102" i="86"/>
  <c r="P102" i="86"/>
  <c r="O102" i="86"/>
  <c r="N102" i="86"/>
  <c r="M102" i="86"/>
  <c r="L102" i="86"/>
  <c r="K102" i="86"/>
  <c r="J102" i="86"/>
  <c r="I102" i="86"/>
  <c r="H102" i="86"/>
  <c r="G102" i="86"/>
  <c r="F102" i="86"/>
  <c r="E102" i="86"/>
  <c r="C102" i="86"/>
  <c r="E48" i="86"/>
  <c r="F48" i="86" s="1"/>
  <c r="G48" i="86" s="1"/>
  <c r="H48" i="86" s="1"/>
  <c r="I48" i="86" s="1"/>
  <c r="J72" i="86"/>
  <c r="D27" i="100"/>
  <c r="B27" i="100"/>
  <c r="AH2" i="98"/>
  <c r="U131" i="86"/>
  <c r="G131" i="86"/>
  <c r="O131" i="86"/>
  <c r="J131" i="86"/>
  <c r="R131" i="86"/>
  <c r="W131" i="86"/>
  <c r="T131" i="86"/>
  <c r="H131" i="86"/>
  <c r="Y134" i="86"/>
  <c r="X131" i="86"/>
  <c r="L131" i="86"/>
  <c r="M131" i="86"/>
  <c r="E131" i="86"/>
  <c r="N131" i="86"/>
  <c r="F131" i="86"/>
  <c r="I131" i="86"/>
  <c r="K131" i="86"/>
  <c r="S131" i="86"/>
  <c r="Q131" i="86"/>
  <c r="P131" i="86"/>
  <c r="V131" i="86"/>
  <c r="S9" i="98" l="1"/>
  <c r="P11" i="98"/>
  <c r="S11" i="98"/>
  <c r="P9" i="98"/>
  <c r="D29" i="100"/>
  <c r="J61" i="86"/>
  <c r="J49" i="86"/>
  <c r="E120" i="86" s="1"/>
  <c r="J65" i="86"/>
  <c r="J57" i="86"/>
  <c r="J73" i="86"/>
  <c r="J53" i="86"/>
  <c r="J69" i="86"/>
  <c r="X62" i="98"/>
  <c r="T2" i="98"/>
  <c r="J50" i="86"/>
  <c r="J54" i="86"/>
  <c r="J58" i="86"/>
  <c r="J62" i="86"/>
  <c r="J66" i="86"/>
  <c r="J70" i="86"/>
  <c r="J51" i="86"/>
  <c r="J55" i="86"/>
  <c r="J59" i="86"/>
  <c r="J63" i="86"/>
  <c r="J67" i="86"/>
  <c r="J71" i="86"/>
  <c r="J48" i="86"/>
  <c r="J52" i="86"/>
  <c r="J56" i="86"/>
  <c r="J60" i="86"/>
  <c r="J64" i="86"/>
  <c r="J68" i="86"/>
  <c r="I120" i="86"/>
  <c r="V120" i="86"/>
  <c r="H120" i="86"/>
  <c r="K120" i="86"/>
  <c r="P120" i="86"/>
  <c r="N120" i="86"/>
  <c r="U120" i="86"/>
  <c r="Y120" i="86"/>
  <c r="Z120" i="86"/>
  <c r="L120" i="86"/>
  <c r="G120" i="86"/>
  <c r="AA120" i="86"/>
  <c r="AB120" i="86"/>
  <c r="S120" i="86"/>
  <c r="J120" i="86"/>
  <c r="W120" i="86"/>
  <c r="X120" i="86"/>
  <c r="T120" i="86"/>
  <c r="Q120" i="86"/>
  <c r="O120" i="86"/>
  <c r="F120" i="86"/>
  <c r="T160" i="98" l="1"/>
  <c r="R120" i="86"/>
  <c r="M120" i="86"/>
  <c r="AC120" i="86"/>
  <c r="F137" i="86" l="1"/>
  <c r="P139" i="86"/>
  <c r="U140" i="86"/>
  <c r="V136" i="86"/>
  <c r="T138" i="86"/>
  <c r="G135" i="86"/>
  <c r="J137" i="86"/>
  <c r="H139" i="86"/>
  <c r="R136" i="86"/>
  <c r="N136" i="86"/>
  <c r="T139" i="86"/>
  <c r="E138" i="86"/>
  <c r="Q134" i="86"/>
  <c r="V140" i="86"/>
  <c r="J141" i="86"/>
  <c r="P138" i="86"/>
  <c r="M136" i="86"/>
  <c r="M137" i="86"/>
  <c r="M142" i="86"/>
  <c r="F135" i="86"/>
  <c r="P137" i="86"/>
  <c r="U141" i="86"/>
  <c r="V139" i="86"/>
  <c r="T137" i="86"/>
  <c r="T141" i="86"/>
  <c r="J139" i="86"/>
  <c r="H137" i="86"/>
  <c r="R142" i="86"/>
  <c r="S138" i="86"/>
  <c r="Q135" i="86"/>
  <c r="E137" i="86"/>
  <c r="G140" i="86"/>
  <c r="E134" i="86"/>
  <c r="T142" i="86"/>
  <c r="J140" i="86"/>
  <c r="G134" i="86"/>
  <c r="K142" i="86"/>
  <c r="R135" i="86"/>
  <c r="F142" i="86"/>
  <c r="K134" i="86"/>
  <c r="N137" i="86"/>
  <c r="O138" i="86"/>
  <c r="X135" i="86"/>
  <c r="Q137" i="86"/>
  <c r="J138" i="86"/>
  <c r="Q136" i="86"/>
  <c r="G138" i="86"/>
  <c r="S136" i="86"/>
  <c r="V138" i="86"/>
  <c r="E136" i="86"/>
  <c r="V141" i="86"/>
  <c r="O141" i="86"/>
  <c r="H134" i="86"/>
  <c r="E135" i="86"/>
  <c r="F136" i="86"/>
  <c r="P141" i="86"/>
  <c r="E141" i="86"/>
  <c r="R140" i="86"/>
  <c r="G139" i="86"/>
  <c r="W137" i="86"/>
  <c r="K141" i="86"/>
  <c r="N135" i="86"/>
  <c r="O140" i="86"/>
  <c r="U142" i="86"/>
  <c r="X138" i="86"/>
  <c r="P142" i="86"/>
  <c r="S135" i="86"/>
  <c r="E140" i="86"/>
  <c r="X137" i="86"/>
  <c r="E139" i="86"/>
  <c r="W140" i="86"/>
  <c r="W136" i="86"/>
  <c r="K135" i="86"/>
  <c r="N142" i="86"/>
  <c r="L135" i="86"/>
  <c r="N139" i="86"/>
  <c r="O134" i="86"/>
  <c r="X141" i="86"/>
  <c r="Q141" i="86"/>
  <c r="T135" i="86"/>
  <c r="K137" i="86"/>
  <c r="L138" i="86"/>
  <c r="I135" i="86"/>
  <c r="H142" i="86"/>
  <c r="N134" i="86"/>
  <c r="M139" i="86"/>
  <c r="Q138" i="86"/>
  <c r="J136" i="86"/>
  <c r="H138" i="86"/>
  <c r="S137" i="86"/>
  <c r="L142" i="86"/>
  <c r="P135" i="86"/>
  <c r="O139" i="86"/>
  <c r="U135" i="86"/>
  <c r="S139" i="86"/>
  <c r="J142" i="86"/>
  <c r="H141" i="86"/>
  <c r="S140" i="86"/>
  <c r="L140" i="86"/>
  <c r="P136" i="86"/>
  <c r="L137" i="86"/>
  <c r="U134" i="86"/>
  <c r="V134" i="86"/>
  <c r="T140" i="86"/>
  <c r="H140" i="86"/>
  <c r="M140" i="86"/>
  <c r="T136" i="86"/>
  <c r="I136" i="86"/>
  <c r="R134" i="86"/>
  <c r="M138" i="86"/>
  <c r="S142" i="86"/>
  <c r="E142" i="86"/>
  <c r="X139" i="86"/>
  <c r="F141" i="86"/>
  <c r="P134" i="86"/>
  <c r="I139" i="86"/>
  <c r="K140" i="86"/>
  <c r="I137" i="86"/>
  <c r="N141" i="86"/>
  <c r="O142" i="86"/>
  <c r="F140" i="86"/>
  <c r="Q142" i="86"/>
  <c r="R137" i="86"/>
  <c r="O136" i="86"/>
  <c r="I134" i="86"/>
  <c r="F139" i="86"/>
  <c r="W138" i="86"/>
  <c r="K139" i="86"/>
  <c r="X142" i="86"/>
  <c r="F138" i="86"/>
  <c r="P140" i="86"/>
  <c r="I138" i="86"/>
  <c r="Q140" i="86"/>
  <c r="M141" i="86"/>
  <c r="N138" i="86"/>
  <c r="O135" i="86"/>
  <c r="F134" i="86"/>
  <c r="V135" i="86"/>
  <c r="R138" i="86"/>
  <c r="W139" i="86"/>
  <c r="J134" i="86"/>
  <c r="J135" i="86"/>
  <c r="X136" i="86"/>
  <c r="X140" i="86"/>
  <c r="U136" i="86"/>
  <c r="W134" i="86"/>
  <c r="K138" i="86"/>
  <c r="M135" i="86"/>
  <c r="V137" i="86"/>
  <c r="R139" i="86"/>
  <c r="S134" i="86"/>
  <c r="L139" i="86"/>
  <c r="W142" i="86"/>
  <c r="O137" i="86"/>
  <c r="G136" i="86"/>
  <c r="T134" i="86"/>
  <c r="I140" i="86"/>
  <c r="I141" i="86"/>
  <c r="G141" i="86"/>
  <c r="U139" i="86"/>
  <c r="U138" i="86"/>
  <c r="W141" i="86"/>
  <c r="K136" i="86"/>
  <c r="M134" i="86"/>
  <c r="V142" i="86"/>
  <c r="G137" i="86"/>
  <c r="S141" i="86"/>
  <c r="L141" i="86"/>
  <c r="W135" i="86"/>
  <c r="L134" i="86"/>
  <c r="H135" i="86"/>
  <c r="U137" i="86"/>
  <c r="R141" i="86"/>
  <c r="L136" i="86"/>
  <c r="I142" i="86"/>
  <c r="H136" i="86"/>
  <c r="Q139" i="86"/>
  <c r="G142" i="86"/>
  <c r="N140" i="86"/>
  <c r="X134" i="8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<sst xmlns="http://schemas.openxmlformats.org/spreadsheetml/2006/main" count="901" uniqueCount="732">
  <si>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</si>
  <si>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</si>
  <si>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</si>
  <si>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</si>
  <si>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</si>
  <si>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</si>
  <si>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</si>
  <si>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</si>
  <si>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</si>
  <si>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</si>
  <si>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</si>
  <si>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</si>
  <si>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</si>
  <si>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</si>
  <si>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</si>
  <si>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</si>
  <si>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</si>
  <si>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</si>
  <si>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</si>
  <si>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</si>
  <si>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</si>
  <si>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Befattning Kontaktperson</t>
  </si>
  <si>
    <t>Hemsida</t>
  </si>
  <si>
    <t>E-post Gruppbrevlåda</t>
  </si>
  <si>
    <t>Telefon Växel</t>
  </si>
  <si>
    <t>Telefon kundtjänst</t>
  </si>
  <si>
    <t>Uppgifter om Ramavtalsleverantören</t>
  </si>
  <si>
    <t>Ramavtalsleverantörens namn</t>
  </si>
  <si>
    <t>Organisationsnummer</t>
  </si>
  <si>
    <t>Ramavtalsnummer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</si>
  <si>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</si>
  <si>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</si>
  <si>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</si>
  <si>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</si>
  <si>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</si>
  <si>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</si>
  <si>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</si>
  <si>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</si>
  <si>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</si>
  <si>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</si>
  <si>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</si>
  <si>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</si>
  <si>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</si>
  <si>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</si>
  <si>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</si>
  <si>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</si>
  <si>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Sista dag för avropssvar</t>
  </si>
  <si>
    <t>Leverantörens svar</t>
  </si>
  <si>
    <t>Namn, befattning 
(behörig företrädare för avropande organisation)</t>
  </si>
  <si>
    <t>Namn, befattning 
(behörig företrädare för leverantören)</t>
  </si>
  <si>
    <t>Avdelning, enhet etc</t>
  </si>
  <si>
    <t>Ort</t>
  </si>
  <si>
    <t>Välj Juridiskt Namn 2</t>
  </si>
  <si>
    <t>Adress 2</t>
  </si>
  <si>
    <t>Postnummer 2</t>
  </si>
  <si>
    <t>Postadress 2</t>
  </si>
  <si>
    <t>Telefon Växel 2</t>
  </si>
  <si>
    <t>Telefon kundtjänst 2</t>
  </si>
  <si>
    <t>Hemsida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</si>
  <si>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</si>
  <si>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</si>
  <si>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</si>
  <si>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</si>
  <si>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</si>
  <si>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</si>
  <si>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</si>
  <si>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</si>
  <si>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</si>
  <si>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</si>
  <si>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</si>
  <si>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</si>
  <si>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</si>
  <si>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</si>
  <si>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</si>
  <si>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</si>
  <si>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</si>
  <si>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</si>
  <si>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</si>
  <si>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</si>
  <si>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</si>
  <si>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</si>
  <si>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</si>
  <si>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</si>
  <si>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</si>
  <si>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</si>
  <si>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</si>
  <si>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</si>
  <si>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</si>
  <si>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Norrbottens län</t>
  </si>
  <si>
    <t>Region</t>
  </si>
  <si>
    <t>01.</t>
  </si>
  <si>
    <t>02.</t>
  </si>
  <si>
    <t>03.</t>
  </si>
  <si>
    <t>04.</t>
  </si>
  <si>
    <t>05.</t>
  </si>
  <si>
    <t>07.</t>
  </si>
  <si>
    <t>06.</t>
  </si>
  <si>
    <t>08.</t>
  </si>
  <si>
    <t>09.</t>
  </si>
  <si>
    <t>10.</t>
  </si>
  <si>
    <t>20.</t>
  </si>
  <si>
    <t>Instruktion till avropande organisation: 
Spara ned blanketten på din dator.
Gulmarkerade rutor fylls i av avropare innan blanketten skickas.
Blanketten skickas med e-post till antagna leverantörer inom aktuellt avropsområde.
Se vidare "Vägledning vid avrop".</t>
  </si>
  <si>
    <t>Välj krav</t>
  </si>
  <si>
    <t>Timmar</t>
  </si>
  <si>
    <t>Bilaga</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</si>
  <si>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</si>
  <si>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</si>
  <si>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</si>
  <si>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</si>
  <si>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</si>
  <si>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</si>
  <si>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</si>
  <si>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</si>
  <si>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</si>
  <si>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</si>
  <si>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</si>
  <si>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</si>
  <si>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</si>
  <si>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</si>
  <si>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</si>
  <si>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</si>
  <si>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</si>
  <si>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</si>
  <si>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</si>
  <si>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</si>
  <si>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</si>
  <si>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255, 255, 153</t>
  </si>
  <si>
    <t>Steg 1 - Administrativa uppgifter</t>
  </si>
  <si>
    <t>Leveransvillkor (framgår av ramavtalets allmänna villkor)</t>
  </si>
  <si>
    <t>Antal
(blir alltid 1 om bilaga)</t>
  </si>
  <si>
    <t>Specifikation i bilaga?</t>
  </si>
  <si>
    <t/>
  </si>
  <si>
    <t>Ange ev adress för uppdraget/uppdragen</t>
  </si>
  <si>
    <t>11.</t>
  </si>
  <si>
    <t>12.</t>
  </si>
  <si>
    <t>13.</t>
  </si>
  <si>
    <t>14.</t>
  </si>
  <si>
    <t>15.</t>
  </si>
  <si>
    <t>16.</t>
  </si>
  <si>
    <t>17.</t>
  </si>
  <si>
    <t>18.</t>
  </si>
  <si>
    <t>19.</t>
  </si>
  <si>
    <t>TblSpecTjnstr</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</si>
  <si>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</si>
  <si>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</si>
  <si>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</si>
  <si>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</si>
  <si>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</si>
  <si>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</si>
  <si>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</si>
  <si>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</si>
  <si>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</si>
  <si>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</si>
  <si>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</si>
  <si>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</si>
  <si>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</si>
  <si>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</si>
  <si>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</si>
  <si>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</si>
  <si>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</si>
  <si>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</si>
  <si>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</si>
  <si>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</si>
  <si>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</si>
  <si>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</si>
  <si>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</si>
  <si>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</si>
  <si>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</si>
  <si>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</si>
  <si>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</si>
  <si>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</si>
  <si>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</si>
  <si>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</si>
  <si>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</si>
  <si>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</si>
  <si>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</si>
  <si>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</si>
  <si>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</si>
  <si>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</si>
  <si>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</si>
  <si>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</si>
  <si>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</si>
  <si>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</si>
  <si>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</si>
  <si>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</si>
  <si>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</si>
  <si>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</si>
  <si>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</si>
  <si>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</si>
  <si>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</si>
  <si>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</si>
  <si>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</si>
  <si>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</si>
  <si>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</si>
  <si>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</si>
  <si>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</si>
  <si>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</si>
  <si>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</si>
  <si>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</si>
  <si>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</si>
  <si>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</si>
  <si>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</si>
  <si>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</si>
  <si>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</si>
  <si>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</si>
  <si>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</si>
  <si>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</si>
  <si>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</si>
  <si>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</si>
  <si>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</si>
  <si>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</si>
  <si>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</si>
  <si>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</si>
  <si>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</si>
  <si>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</si>
  <si>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</si>
  <si>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</si>
  <si>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</si>
  <si>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</si>
  <si>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</si>
  <si>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</si>
  <si>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</si>
  <si>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</si>
  <si>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</si>
  <si>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</si>
  <si>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</si>
  <si>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</si>
  <si>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</si>
  <si>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</si>
  <si>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</si>
  <si>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</si>
  <si>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</si>
  <si>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</si>
  <si>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</si>
  <si>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</si>
  <si>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</si>
  <si>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</si>
  <si>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</si>
  <si>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</si>
  <si>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</si>
  <si>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</si>
  <si>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</si>
  <si>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</si>
  <si>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</si>
  <si>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</si>
  <si>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</si>
  <si>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</si>
  <si>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</si>
  <si>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</si>
  <si>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</si>
  <si>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</si>
  <si>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</si>
  <si>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</si>
  <si>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</si>
  <si>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</si>
  <si>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</si>
  <si>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</si>
  <si>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</si>
  <si>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</si>
  <si>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</si>
  <si>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</si>
  <si>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</si>
  <si>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</si>
  <si>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</si>
  <si>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</si>
  <si>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</si>
  <si>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</si>
  <si>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</si>
  <si>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</si>
  <si>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</si>
  <si>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</si>
  <si>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</si>
  <si>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</si>
  <si>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</si>
  <si>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</si>
  <si>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</si>
  <si>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</si>
  <si>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</si>
  <si>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</si>
  <si>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</si>
  <si>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</si>
  <si>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</si>
  <si>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</si>
  <si>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</si>
  <si>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</si>
  <si>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</si>
  <si>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</si>
  <si>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</si>
  <si>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</si>
  <si>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</si>
  <si>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</si>
  <si>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Styck</t>
  </si>
  <si>
    <t>År</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</si>
  <si>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</si>
  <si>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</si>
  <si>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</si>
  <si>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</si>
  <si>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</si>
  <si>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</si>
  <si>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</si>
  <si>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</si>
  <si>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</si>
  <si>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</si>
  <si>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</si>
  <si>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</si>
  <si>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Enhet/
bilaga</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</si>
  <si>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</si>
  <si>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</si>
  <si>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</si>
  <si>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</si>
  <si>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</si>
  <si>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Välj i lista
OBS! Varje vara/tjänst kan väljas flera gånger.</t>
  </si>
  <si>
    <t>Vid behov specificera varor/tjänster, annan information eller hänvisa till bilaga.</t>
  </si>
  <si>
    <t>Vara/tjänst nr</t>
  </si>
  <si>
    <t>Ramavtalets allmänna villkor utgör alltid en del av kontraktet.</t>
  </si>
  <si>
    <t>Alt. 2. Ekonomiskt mest fördelaktiga (bästa förhållande mellan pris och kvalitet)</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</si>
  <si>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</si>
  <si>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Obligatoriska krav ("ska-krav")</t>
  </si>
  <si>
    <t>Precisera krav i fritext eller hänvisa till bilaga</t>
  </si>
  <si>
    <t xml:space="preserve">Välj krav ur kravkatalog 
OBS! varje krav kan väljas flera gånger
</t>
  </si>
  <si>
    <t>Kompletterande avtalsdokument</t>
  </si>
  <si>
    <t xml:space="preserve">Faktureringsuppgifter </t>
  </si>
  <si>
    <t>Ange fakturaadress, fakturareferens, adress för e-faktura</t>
  </si>
  <si>
    <t>Ange geografiskt område</t>
  </si>
  <si>
    <t>Ange varu/tjänsteområde</t>
  </si>
  <si>
    <t>Information om avropet, t ex syfte och omfattning</t>
  </si>
  <si>
    <t>Pris totalt</t>
  </si>
  <si>
    <t>Om Nej, motivering</t>
  </si>
  <si>
    <t>Förnyad kontroll av leverantörskrav (ESPD)</t>
  </si>
  <si>
    <t>Leverantörskrav (ESPD) - Ramavtalsleverantörens intygande</t>
  </si>
  <si>
    <t>Enligt 15 kap. 4 § LOU krävs en ny leverantörskontroll, bl.a. av kvalificeringskraven, vid avrop genom förnyad konkurrensutsättning från ramavtal. Denna kontrollskyldighet ansvarar Kammarkollegiet för genom att löpande genomföra leverantörsprövning under hela ramavtalsperioden. Ramavtalsleverantören behöver dock bekräfta tidigare inlämnade uppgifter i enlighet med frågor till höger.</t>
  </si>
  <si>
    <t xml:space="preserve">Är i ramavtalsupphandlingen lämnad egenförsäkran fortfarande korrekt? </t>
  </si>
  <si>
    <t>Är i ramavtalsupphandlingen ingivna bevis, såsom Sanningsförsäkran avseende uteslutningsgrunder, fortfarande aktuella? Leverantörer har ansvar för att säkerställa med sina åberopade företag, att de inte omfattas av någon uteslutningsgrund.</t>
  </si>
  <si>
    <t>Ramavtalsområde</t>
  </si>
  <si>
    <t>Totalpris</t>
  </si>
  <si>
    <r>
      <t>Instruktion till leverantör:</t>
    </r>
    <r>
      <rPr>
        <b/>
        <i/>
        <sz val="10"/>
        <color indexed="10"/>
        <rFont val="Arial"/>
        <family val="2"/>
      </rPr>
      <t xml:space="preserve">
</t>
    </r>
    <r>
      <rPr>
        <b/>
        <i/>
        <sz val="10"/>
        <rFont val="Arial"/>
        <family val="2"/>
      </rPr>
      <t>Blåmarkerade rutor fylls i av leverantören.
Läs och kontrollera obligatoriska krav.
Returnera blanketten med e-post till avropande organisation (oavsett Ja eller Nej).
Mer information finns under vissa rubriker</t>
    </r>
  </si>
  <si>
    <t>Ja/Nej</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</si>
  <si>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</si>
  <si>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</si>
  <si>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</si>
  <si>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</si>
  <si>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</si>
  <si>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</si>
  <si>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</si>
  <si>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</si>
  <si>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</si>
  <si>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</si>
  <si>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</si>
  <si>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</si>
  <si>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</si>
  <si>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</si>
  <si>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</si>
  <si>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</si>
  <si>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</si>
  <si>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</si>
  <si>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</si>
  <si>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</si>
  <si>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</si>
  <si>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</si>
  <si>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</si>
  <si>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</si>
  <si>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Vara/Tjanster</t>
  </si>
  <si>
    <t>Välj Vara/Tjanst</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</si>
  <si>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</si>
  <si>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</si>
  <si>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</si>
  <si>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</si>
  <si>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</si>
  <si>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</si>
  <si>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</si>
  <si>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</si>
  <si>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</si>
  <si>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</si>
  <si>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</si>
  <si>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</si>
  <si>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</si>
  <si>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</si>
  <si>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</si>
  <si>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</si>
  <si>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</si>
  <si>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</si>
  <si>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</si>
  <si>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</si>
  <si>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</si>
  <si>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</si>
  <si>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</si>
  <si>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</si>
  <si>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</si>
  <si>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</si>
  <si>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</si>
  <si>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</si>
  <si>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</si>
  <si>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</si>
  <si>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</si>
  <si>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</si>
  <si>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</si>
  <si>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</si>
  <si>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</si>
  <si>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</si>
  <si>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</si>
  <si>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</si>
  <si>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</si>
  <si>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</si>
  <si>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</si>
  <si>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</si>
  <si>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</si>
  <si>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</si>
  <si>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</si>
  <si>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</si>
  <si>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</si>
  <si>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</si>
  <si>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</si>
  <si>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</si>
  <si>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</si>
  <si>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</si>
  <si>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</si>
  <si>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</si>
  <si>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</si>
  <si>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</si>
  <si>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</si>
  <si>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</si>
  <si>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</si>
  <si>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</si>
  <si>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</si>
  <si>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</si>
  <si>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</si>
  <si>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</si>
  <si>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</si>
  <si>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</si>
  <si>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</si>
  <si>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</si>
  <si>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</si>
  <si>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</si>
  <si>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</si>
  <si>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</si>
  <si>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</si>
  <si>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</si>
  <si>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</si>
  <si>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</si>
  <si>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</si>
  <si>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</si>
  <si>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</si>
  <si>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</si>
  <si>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</si>
  <si>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</si>
  <si>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</si>
  <si>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</si>
  <si>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</si>
  <si>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</si>
  <si>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</si>
  <si>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</si>
  <si>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</si>
  <si>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</si>
  <si>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</si>
  <si>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</si>
  <si>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</si>
  <si>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</si>
  <si>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</si>
  <si>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</si>
  <si>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</si>
  <si>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</si>
  <si>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</si>
  <si>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</si>
  <si>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</si>
  <si>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</si>
  <si>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</si>
  <si>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</si>
  <si>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</si>
  <si>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</si>
  <si>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</si>
  <si>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</si>
  <si>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</si>
  <si>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</si>
  <si>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</si>
  <si>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</si>
  <si>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</si>
  <si>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</si>
  <si>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</si>
  <si>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</si>
  <si>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</si>
  <si>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</si>
  <si>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</si>
  <si>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</si>
  <si>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</si>
  <si>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</si>
  <si>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</si>
  <si>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</si>
  <si>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</si>
  <si>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</si>
  <si>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</si>
  <si>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</si>
  <si>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</si>
  <si>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</si>
  <si>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</si>
  <si>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</si>
  <si>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</si>
  <si>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</si>
  <si>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</si>
  <si>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</si>
  <si>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</si>
  <si>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</si>
  <si>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</si>
  <si>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</si>
  <si>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</si>
  <si>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</si>
  <si>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</si>
  <si>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</si>
  <si>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</si>
  <si>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</si>
  <si>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</si>
  <si>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</si>
  <si>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</si>
  <si>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</si>
  <si>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</si>
  <si>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</si>
  <si>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</si>
  <si>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</si>
  <si>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</si>
  <si>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</si>
  <si>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</si>
  <si>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</si>
  <si>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</si>
  <si>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</si>
  <si>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</si>
  <si>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</si>
  <si>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</si>
  <si>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</si>
  <si>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</si>
  <si>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</si>
  <si>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</si>
  <si>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</si>
  <si>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</si>
  <si>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</si>
  <si>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</si>
  <si>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</si>
  <si>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</si>
  <si>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</si>
  <si>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</si>
  <si>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</si>
  <si>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</si>
  <si>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</si>
  <si>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</si>
  <si>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</si>
  <si>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</si>
  <si>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</si>
  <si>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</si>
  <si>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</si>
  <si>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</si>
  <si>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</si>
  <si>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</si>
  <si>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</si>
  <si>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</si>
  <si>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</si>
  <si>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</si>
  <si>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</si>
  <si>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</si>
  <si>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</si>
  <si>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</si>
  <si>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</si>
  <si>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</si>
  <si>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</si>
  <si>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</si>
  <si>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</si>
  <si>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</si>
  <si>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</si>
  <si>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</si>
  <si>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</si>
  <si>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</si>
  <si>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</si>
  <si>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</si>
  <si>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</si>
  <si>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</si>
  <si>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</si>
  <si>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</si>
  <si>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</si>
  <si>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</si>
  <si>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</si>
  <si>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</si>
  <si>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</si>
  <si>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</si>
  <si>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</si>
  <si>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</si>
  <si>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</si>
  <si>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</si>
  <si>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</si>
  <si>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</si>
  <si>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</si>
  <si>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</si>
  <si>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Steg 3 - Kravspecifikation</t>
  </si>
  <si>
    <t>Välj Juridiskt Namn 3</t>
  </si>
  <si>
    <t>Adress 3</t>
  </si>
  <si>
    <t>Postnummer 3</t>
  </si>
  <si>
    <t>Postadress 3</t>
  </si>
  <si>
    <t>Telefon Växel 3</t>
  </si>
  <si>
    <t>Telefon kundtjänst 3</t>
  </si>
  <si>
    <t>Hemsida 3</t>
  </si>
  <si>
    <t>Telefon 3</t>
  </si>
  <si>
    <t>E-post kontaktperson 3</t>
  </si>
  <si>
    <t>Befattning Kontaktperson 3</t>
  </si>
  <si>
    <t>Fax 3</t>
  </si>
  <si>
    <t>E-post Gruppbrevlåda 3</t>
  </si>
  <si>
    <t>Välj Juridiskt Namn 4</t>
  </si>
  <si>
    <t>Adress 4</t>
  </si>
  <si>
    <t>Postnummer 4</t>
  </si>
  <si>
    <t>Postadress 4</t>
  </si>
  <si>
    <t>Telefon Växel 4</t>
  </si>
  <si>
    <t>Telefon kundtjänst 4</t>
  </si>
  <si>
    <t>Hemsida 4</t>
  </si>
  <si>
    <t>Telefon 4</t>
  </si>
  <si>
    <t>E-post kontaktperson 4</t>
  </si>
  <si>
    <t>Befattning Kontaktperson 4</t>
  </si>
  <si>
    <t>Fax 4</t>
  </si>
  <si>
    <t>E-post Gruppbrevlåda 4</t>
  </si>
  <si>
    <t>Välj Juridiskt Namn 5</t>
  </si>
  <si>
    <t>Adress 5</t>
  </si>
  <si>
    <t>Postnummer 5</t>
  </si>
  <si>
    <t>Postadress 5</t>
  </si>
  <si>
    <t>Telefon Växel 5</t>
  </si>
  <si>
    <t>Telefon kundtjänst 5</t>
  </si>
  <si>
    <t>Hemsida 5</t>
  </si>
  <si>
    <t>Telefon 5</t>
  </si>
  <si>
    <t>E-post kontaktperson 5</t>
  </si>
  <si>
    <t>Befattning Kontaktperson 5</t>
  </si>
  <si>
    <t>Fax 5</t>
  </si>
  <si>
    <t>E-post Gruppbrevlåda 5</t>
  </si>
  <si>
    <t>Organisationsnummer 2</t>
  </si>
  <si>
    <t>Organisationsnummer 3</t>
  </si>
  <si>
    <t>Organisationsnummer 4</t>
  </si>
  <si>
    <t>Organisationsnummer 5</t>
  </si>
  <si>
    <t>Kontaktperson 2</t>
  </si>
  <si>
    <t>Kontaktperson 3</t>
  </si>
  <si>
    <t>Kontaktperson 4</t>
  </si>
  <si>
    <t>Kontaktperson 5</t>
  </si>
  <si>
    <t>Steg 3 - Övriga kontraktsvillkor</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</si>
  <si>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</si>
  <si>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</si>
  <si>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 xml:space="preserve">Pris/enhet
Observera att lämnade priser inte får avvika från de priser som framgår av ramavtalet!
</t>
  </si>
  <si>
    <t xml:space="preserve">Leverantören ska bekräfta om avropad vara/tjänst kommer att levereras.
</t>
  </si>
  <si>
    <r>
      <t xml:space="preserve">Underskriften avser ett kontraktstecknande. Efter undertecknande av bägge parter utgör denna blankett tillsammans med </t>
    </r>
    <r>
      <rPr>
        <i/>
        <sz val="10"/>
        <rFont val="Arial"/>
        <family val="2"/>
      </rPr>
      <t>ramavtalets almänna villkor</t>
    </r>
    <r>
      <rPr>
        <sz val="10"/>
        <rFont val="Arial"/>
        <family val="2"/>
      </rPr>
      <t xml:space="preserve"> enligt ovan ett kontrakt mellan parterna.
</t>
    </r>
    <r>
      <rPr>
        <b/>
        <sz val="10"/>
        <rFont val="Arial"/>
        <family val="2"/>
      </rPr>
      <t>Detta kontrakt har upprättats i två exemplar varav parterna tagit var sitt.</t>
    </r>
  </si>
  <si>
    <t>ValBilaga</t>
  </si>
  <si>
    <t>Ja</t>
  </si>
  <si>
    <t>x</t>
  </si>
  <si>
    <t xml:space="preserve">Avrop enligt rangordning
Kammarkollegiets diarienr. </t>
  </si>
  <si>
    <r>
      <t>Redogör för vilka underleverantör/er</t>
    </r>
    <r>
      <rPr>
        <b/>
        <sz val="10"/>
        <color rgb="FFFF0000"/>
        <rFont val="Arial"/>
        <family val="2"/>
      </rPr>
      <t xml:space="preserve"> </t>
    </r>
    <r>
      <rPr>
        <b/>
        <sz val="10"/>
        <rFont val="Arial"/>
        <family val="2"/>
      </rPr>
      <t xml:space="preserve">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r>
  </si>
  <si>
    <t>Uppgift om underleverantörer (i förekommande fall)</t>
  </si>
  <si>
    <t>Avropsblankett</t>
  </si>
  <si>
    <t>FLYTTJÄNSTER</t>
  </si>
  <si>
    <t>Flytt av konst- och museiföremål</t>
  </si>
  <si>
    <t>Flytt av speciellt tunga föremål (föremål som väger mer än 700 kg)</t>
  </si>
  <si>
    <t>Flytt av laboratorieutrustning</t>
  </si>
  <si>
    <t>Flyttjänster till/från ett annat land</t>
  </si>
  <si>
    <t>Avveckling av gods</t>
  </si>
  <si>
    <t>Bohagsflytt</t>
  </si>
  <si>
    <t>Särskilda krav på säkerhet</t>
  </si>
  <si>
    <t>Referens-id på flyttuppdraget:</t>
  </si>
  <si>
    <t>Kan flyttuppdraget utföras enligt avropsförfrågan:</t>
  </si>
  <si>
    <t>Tidpunkt/er för flyttuppdragets genomförande:</t>
  </si>
  <si>
    <t>Erforderliga resurser för att kunna genomföra flyttuppdraget (antal personer, typ av fordon, utrustning)</t>
  </si>
  <si>
    <t>Startdatum för flyttuppdraget
(t.o.m. datum)</t>
  </si>
  <si>
    <t>Slutdatum för flyttuppdraget
(t.o.m. datum)</t>
  </si>
  <si>
    <t xml:space="preserve">Totalpris för flyttuppdraget i enlighet med ramavtalets priser: </t>
  </si>
  <si>
    <t>Flyttjänst - Kontor</t>
  </si>
  <si>
    <t>Magasinering</t>
  </si>
  <si>
    <t>IT-utrustning</t>
  </si>
  <si>
    <t>Flytt av bibliotek</t>
  </si>
  <si>
    <t>Flytt av undervisningslokaler</t>
  </si>
  <si>
    <t>Flytt av konferensrum</t>
  </si>
  <si>
    <t>Flytt av förråd</t>
  </si>
  <si>
    <t>Välj varu/tjänsteområde</t>
  </si>
  <si>
    <t>Belysningsarmaturer</t>
  </si>
  <si>
    <t>Förvaringsskåp</t>
  </si>
  <si>
    <t>Inventarier</t>
  </si>
  <si>
    <t>Kassaskåp</t>
  </si>
  <si>
    <t>Kontorsmaterial</t>
  </si>
  <si>
    <t>Köksutrustning</t>
  </si>
  <si>
    <t>Maskiner</t>
  </si>
  <si>
    <t>Möbler</t>
  </si>
  <si>
    <t>Närarkiv</t>
  </si>
  <si>
    <t>Utsmyckning</t>
  </si>
  <si>
    <t>Värdeskåp</t>
  </si>
  <si>
    <t>Växter</t>
  </si>
  <si>
    <t>AV-Utrustning</t>
  </si>
  <si>
    <t>Demontering och montering</t>
  </si>
  <si>
    <t>Förflyttning av flyttgodset</t>
  </si>
  <si>
    <t>Ned och uppackning</t>
  </si>
  <si>
    <t>Nödvändig emballering</t>
  </si>
  <si>
    <t>Ur och inkoppling av IT-utrustning</t>
  </si>
  <si>
    <t>Välj vara/tjanst</t>
  </si>
  <si>
    <r>
      <t xml:space="preserve">OBS! Spara </t>
    </r>
    <r>
      <rPr>
        <b/>
        <i/>
        <u/>
        <sz val="11"/>
        <rFont val="Arial"/>
        <family val="2"/>
      </rPr>
      <t>inte</t>
    </r>
    <r>
      <rPr>
        <b/>
        <i/>
        <sz val="11"/>
        <rFont val="Arial"/>
        <family val="2"/>
      </rPr>
      <t xml:space="preserve"> blanketten i PDF-format. Då kan inte leverantörerna fylla i den. Innan blanketten skickas till leverantören måste den skyddas. 
1. Navigera till fliken: Granska
2. Välj Skydda blad
3. Ange ett lösenord.  </t>
    </r>
  </si>
  <si>
    <t>OBS! Leverantör har två arbetsdagar på sig att bekräfta/svara på avropsfrågan</t>
  </si>
  <si>
    <t>Län</t>
  </si>
  <si>
    <t>Flyttjänst Kontor</t>
  </si>
  <si>
    <t>Flyttjänst Arkiv</t>
  </si>
  <si>
    <t>Flyttjänst Övrigt</t>
  </si>
  <si>
    <t>1. Skriftliga ändringar och tillägg till säkerhetsskyddsavtal</t>
  </si>
  <si>
    <t>2. Säkerhetsskyddsavtal</t>
  </si>
  <si>
    <t>3. Skriftliga ändringar och tillägg till personuppgiftsbiträdesavtal</t>
  </si>
  <si>
    <t>4. Personuppgiftsbiträdesavtal</t>
  </si>
  <si>
    <t>5. Skriftliga ändringar och tillägg till Kontraktet med bilagor</t>
  </si>
  <si>
    <t>6. Kontraktet med bilagor</t>
  </si>
  <si>
    <t>7. Skriftliga ändringar och tillägg till Avropsförfrågan med bilagor</t>
  </si>
  <si>
    <t>8. Avropsförfrågan med bilagor</t>
  </si>
  <si>
    <t>9. Skriftliga ändringar och tillägg till Allmänna villkor</t>
  </si>
  <si>
    <t>11. Ramavtalsleverantörens Avropssvar med bilagor inklusive av Avropsberättigad godkända rättelser, kompletteringar och förtydliganden.</t>
  </si>
  <si>
    <t>10. Skriftliga ändringar och tillägg till Ramavtalsleverantörens Avropssvar med bilagor inklusive av Avropsberättigad godkända rättelser, kompletteringar och förtydliganden.</t>
  </si>
  <si>
    <t>Uppgift om arbetsledare för uppdraget</t>
  </si>
  <si>
    <t>Övrigt föremål</t>
  </si>
  <si>
    <t>Arkivbestånd</t>
  </si>
  <si>
    <t>Arkivmaterial</t>
  </si>
  <si>
    <t>Dokumentskåp</t>
  </si>
  <si>
    <t>Hyllsystem</t>
  </si>
  <si>
    <t>Ned- och uppackning</t>
  </si>
  <si>
    <t>Övrig arkivinredning</t>
  </si>
  <si>
    <t>Flytt av verkstad</t>
  </si>
  <si>
    <t>Flytt av  laboratorieutrustning</t>
  </si>
  <si>
    <t>Magasinering &lt; 1 månad</t>
  </si>
  <si>
    <t>Magasinering &gt; 1 månad</t>
  </si>
  <si>
    <t>Uppgift om tillkommande kostnader/avgifter efter leverans.</t>
  </si>
  <si>
    <t>Leveransadress</t>
  </si>
  <si>
    <t>Efterfråga antal timmar som uppdraget kommer omfatta:</t>
  </si>
  <si>
    <t>Hämtningsadress (om annan än ovan)</t>
  </si>
  <si>
    <t>EfterfrågaTimmar</t>
  </si>
  <si>
    <t>Bilagor samt övriga dokument</t>
  </si>
  <si>
    <t>Använd sid. 2 "Avtalstecknande":</t>
  </si>
  <si>
    <t>Org. nr.</t>
  </si>
  <si>
    <t>Östergötlands län</t>
  </si>
  <si>
    <t>23.3-15596-2025</t>
  </si>
  <si>
    <t>Version 1.0</t>
  </si>
  <si>
    <t>Specificera omfattningen och innehållet på flyttuppdraget så mycket som möjligt i fritext eller hänvisa till bilaga. Ange bilagans nummer. Om specifikation görs i en bilaga anges "Antal" till 1 för hela beställningen. Vid flera bilagor, använd en rad per bilaga.
Ange även önskat datum för flyttuppdraget.</t>
  </si>
  <si>
    <t>AV-utrustning</t>
  </si>
  <si>
    <t>Ur- och inkoppling av IT-utrustning</t>
  </si>
  <si>
    <t>Flytt av laboratorisutrustning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</si>
</sst>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kr&quot;_-;\-* #,##0.00\ &quot;kr&quot;_-;_-* &quot;-&quot;??\ &quot;kr&quot;_-;_-@_-"/>
    <numFmt numFmtId="164" formatCode="_-* #,##0\ _k_r_-;\-* #,##0\ _k_r_-;_-* &quot;-&quot;??\ _k_r_-;_-@_-"/>
    <numFmt numFmtId="165" formatCode="#,##0;\-#,##0;"/>
    <numFmt numFmtId="166" formatCode="#,###"/>
    <numFmt numFmtId="167" formatCode=";;;"/>
    <numFmt numFmtId="168" formatCode="#"/>
    <numFmt numFmtId="169" formatCode="###0;\-###0;"/>
  </numFmts>
  <fonts count="56" x14ac:knownFonts="1">
    <font>
      <sz val="10"/>
      <name val="Arial"/>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20"/>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i/>
      <sz val="12"/>
      <name val="Arial"/>
      <family val="2"/>
    </font>
    <font>
      <sz val="11"/>
      <color indexed="8"/>
      <name val="Arial"/>
      <family val="2"/>
    </font>
    <font>
      <sz val="10"/>
      <color indexed="8"/>
      <name val="Arial"/>
      <family val="2"/>
    </font>
    <font>
      <b/>
      <i/>
      <sz val="10"/>
      <color indexed="10"/>
      <name val="Arial"/>
      <family val="2"/>
    </font>
    <font>
      <sz val="10"/>
      <name val="Arial"/>
      <family val="2"/>
    </font>
    <font>
      <b/>
      <i/>
      <sz val="11"/>
      <name val="Arial"/>
      <family val="2"/>
    </font>
    <font>
      <b/>
      <i/>
      <u/>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sz val="10"/>
      <name val="Century Schoolbook"/>
      <family val="1"/>
    </font>
    <font>
      <b/>
      <sz val="11"/>
      <name val="Arial"/>
      <family val="2"/>
    </font>
    <font>
      <sz val="18"/>
      <name val="Arial"/>
      <family val="2"/>
    </font>
    <font>
      <sz val="16"/>
      <name val="Arial"/>
      <family val="2"/>
    </font>
    <font>
      <sz val="10"/>
      <color theme="0"/>
      <name val="Arial"/>
      <family val="2"/>
    </font>
    <font>
      <sz val="10"/>
      <color theme="0"/>
      <name val="Century Schoolbook"/>
      <family val="1"/>
    </font>
    <font>
      <sz val="10"/>
      <color theme="1"/>
      <name val="Arial"/>
      <family val="2"/>
    </font>
  </fonts>
  <fills count="46">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s>
  <borders count="81">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top style="thin">
        <color theme="0" tint="-0.499984740745262"/>
      </top>
      <bottom/>
      <diagonal/>
    </border>
    <border>
      <left/>
      <right/>
      <top style="thin">
        <color indexed="55"/>
      </top>
      <bottom style="thin">
        <color theme="0" tint="-0.34998626667073579"/>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indexed="55"/>
      </left>
      <right/>
      <top style="thin">
        <color rgb="FF969696"/>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medium">
        <color indexed="64"/>
      </left>
      <right style="medium">
        <color indexed="64"/>
      </right>
      <top/>
      <bottom style="thin">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indexed="55"/>
      </bottom>
      <diagonal/>
    </border>
    <border>
      <left style="thin">
        <color indexed="55"/>
      </left>
      <right style="thin">
        <color rgb="FF969696"/>
      </right>
      <top/>
      <bottom style="thin">
        <color indexed="55"/>
      </bottom>
      <diagonal/>
    </border>
    <border>
      <left style="thin">
        <color rgb="FF969696"/>
      </left>
      <right style="thin">
        <color rgb="FF969696"/>
      </right>
      <top/>
      <bottom style="thin">
        <color indexed="55"/>
      </bottom>
      <diagonal/>
    </border>
    <border>
      <left style="thin">
        <color indexed="55"/>
      </left>
      <right/>
      <top/>
      <bottom/>
      <diagonal/>
    </border>
    <border>
      <left/>
      <right style="thin">
        <color indexed="55"/>
      </right>
      <top/>
      <bottom/>
      <diagonal/>
    </border>
    <border>
      <left/>
      <right style="thin">
        <color rgb="FF969696"/>
      </right>
      <top/>
      <bottom style="thin">
        <color indexed="55"/>
      </bottom>
      <diagonal/>
    </border>
  </borders>
  <cellStyleXfs count="45">
    <xf numFmtId="0" fontId="0" fillId="0" borderId="0"/>
    <xf numFmtId="0" fontId="2" fillId="2" borderId="17" applyNumberFormat="0">
      <alignment vertical="top" wrapText="1"/>
      <protection locked="0"/>
    </xf>
    <xf numFmtId="0" fontId="17" fillId="0" borderId="0" applyNumberFormat="0" applyFill="0" applyBorder="0" applyAlignment="0" applyProtection="0"/>
    <xf numFmtId="0" fontId="2" fillId="8" borderId="0" applyNumberFormat="0" applyFont="0" applyBorder="0" applyAlignment="0" applyProtection="0"/>
    <xf numFmtId="0" fontId="2" fillId="11" borderId="0" applyNumberFormat="0" applyFont="0" applyBorder="0" applyAlignment="0" applyProtection="0">
      <alignment vertical="top"/>
    </xf>
    <xf numFmtId="165" fontId="2" fillId="9" borderId="0" applyNumberFormat="0" applyFont="0" applyBorder="0" applyAlignment="0" applyProtection="0"/>
    <xf numFmtId="0" fontId="2" fillId="12" borderId="0" applyNumberFormat="0" applyFont="0" applyBorder="0" applyAlignment="0">
      <protection locked="0"/>
    </xf>
    <xf numFmtId="0" fontId="2" fillId="0" borderId="18" applyNumberFormat="0" applyFont="0" applyFill="0" applyAlignment="0" applyProtection="0"/>
    <xf numFmtId="0" fontId="2" fillId="10" borderId="0" applyNumberFormat="0" applyFont="0" applyBorder="0" applyAlignment="0" applyProtection="0">
      <alignment horizontal="center" vertical="center" wrapText="1"/>
      <protection locked="0"/>
    </xf>
    <xf numFmtId="0" fontId="29" fillId="0" borderId="0"/>
    <xf numFmtId="0" fontId="2" fillId="0" borderId="18" applyNumberFormat="0" applyFill="0" applyAlignment="0" applyProtection="0"/>
    <xf numFmtId="0" fontId="1" fillId="0" borderId="18" applyNumberFormat="0" applyFill="0" applyAlignment="0" applyProtection="0"/>
    <xf numFmtId="0" fontId="15" fillId="0" borderId="0" applyNumberFormat="0" applyFill="0" applyProtection="0"/>
    <xf numFmtId="44" fontId="5" fillId="0" borderId="0" applyFon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9" fillId="16" borderId="0" applyNumberFormat="0" applyBorder="0" applyAlignment="0" applyProtection="0"/>
    <xf numFmtId="0" fontId="40" fillId="17" borderId="0" applyNumberFormat="0" applyBorder="0" applyAlignment="0" applyProtection="0"/>
    <xf numFmtId="0" fontId="41" fillId="18" borderId="0" applyNumberFormat="0" applyBorder="0" applyAlignment="0" applyProtection="0"/>
    <xf numFmtId="0" fontId="42" fillId="19" borderId="44" applyNumberFormat="0" applyAlignment="0" applyProtection="0"/>
    <xf numFmtId="0" fontId="43" fillId="20" borderId="45" applyNumberFormat="0" applyAlignment="0" applyProtection="0"/>
    <xf numFmtId="0" fontId="44" fillId="20" borderId="44" applyNumberFormat="0" applyAlignment="0" applyProtection="0"/>
    <xf numFmtId="0" fontId="45" fillId="0" borderId="46" applyNumberFormat="0" applyFill="0" applyAlignment="0" applyProtection="0"/>
    <xf numFmtId="0" fontId="46" fillId="21" borderId="47" applyNumberFormat="0" applyAlignment="0" applyProtection="0"/>
    <xf numFmtId="0" fontId="47" fillId="0" borderId="0" applyNumberFormat="0" applyFill="0" applyBorder="0" applyAlignment="0" applyProtection="0"/>
    <xf numFmtId="0" fontId="26" fillId="22" borderId="48" applyNumberFormat="0" applyFont="0" applyAlignment="0" applyProtection="0"/>
    <xf numFmtId="0" fontId="29" fillId="23" borderId="0" applyNumberFormat="0" applyBorder="0" applyAlignment="0" applyProtection="0"/>
    <xf numFmtId="0" fontId="29" fillId="24" borderId="0" applyNumberFormat="0" applyBorder="0" applyAlignment="0" applyProtection="0"/>
    <xf numFmtId="0" fontId="48"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48"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48"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48" fillId="34" borderId="0" applyNumberFormat="0" applyBorder="0" applyAlignment="0" applyProtection="0"/>
    <xf numFmtId="0" fontId="29" fillId="35" borderId="0" applyNumberFormat="0" applyBorder="0" applyAlignment="0" applyProtection="0"/>
    <xf numFmtId="0" fontId="29" fillId="36" borderId="0" applyNumberFormat="0" applyBorder="0" applyAlignment="0" applyProtection="0"/>
    <xf numFmtId="0" fontId="48" fillId="37" borderId="0" applyNumberFormat="0" applyBorder="0" applyAlignment="0" applyProtection="0"/>
    <xf numFmtId="0" fontId="48"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48" fillId="41" borderId="0" applyNumberFormat="0" applyBorder="0" applyAlignment="0" applyProtection="0"/>
  </cellStyleXfs>
  <cellXfs count="390">
    <xf numFmtId="0" fontId="0" fillId="0" borderId="0" xfId="0"/>
    <xf numFmtId="0" fontId="2" fillId="0" borderId="0" xfId="0" applyFont="1"/>
    <xf numFmtId="0" fontId="2" fillId="0" borderId="0" xfId="0" applyFont="1" applyProtection="1">
      <protection locked="0"/>
    </xf>
    <xf numFmtId="0" fontId="2" fillId="5" borderId="0" xfId="0" applyFont="1" applyFill="1" applyAlignment="1" applyProtection="1">
      <alignment horizontal="center" vertical="center" wrapText="1"/>
      <protection locked="0"/>
    </xf>
    <xf numFmtId="0" fontId="2" fillId="0" borderId="2" xfId="0" applyFont="1" applyBorder="1"/>
    <xf numFmtId="0" fontId="17" fillId="0" borderId="0" xfId="2"/>
    <xf numFmtId="0" fontId="12" fillId="0" borderId="0" xfId="3" applyNumberFormat="1" applyFont="1" applyFill="1" applyBorder="1" applyAlignment="1" applyProtection="1">
      <alignment horizontal="left" vertical="top"/>
    </xf>
    <xf numFmtId="0" fontId="2" fillId="0" borderId="0" xfId="0" applyFont="1" applyAlignment="1">
      <alignment horizontal="right" vertical="top"/>
    </xf>
    <xf numFmtId="0" fontId="6" fillId="0" borderId="3" xfId="0" applyFont="1" applyBorder="1" applyAlignment="1">
      <alignment vertical="center" wrapText="1"/>
    </xf>
    <xf numFmtId="0" fontId="19" fillId="0" borderId="0" xfId="0" applyFont="1"/>
    <xf numFmtId="49" fontId="2" fillId="8" borderId="4" xfId="3" applyNumberFormat="1" applyFont="1" applyBorder="1" applyAlignment="1" applyProtection="1">
      <protection locked="0"/>
    </xf>
    <xf numFmtId="49" fontId="2" fillId="8" borderId="5" xfId="3" applyNumberFormat="1" applyFont="1" applyBorder="1" applyAlignment="1" applyProtection="1">
      <protection locked="0"/>
    </xf>
    <xf numFmtId="0" fontId="0" fillId="0" borderId="6" xfId="0" applyBorder="1" applyAlignment="1">
      <alignment wrapText="1"/>
    </xf>
    <xf numFmtId="49" fontId="2" fillId="8" borderId="4" xfId="3" applyNumberFormat="1" applyFont="1" applyBorder="1" applyAlignment="1" applyProtection="1">
      <alignment vertical="center" wrapText="1"/>
      <protection locked="0"/>
    </xf>
    <xf numFmtId="0" fontId="1" fillId="0" borderId="0" xfId="0" applyFont="1"/>
    <xf numFmtId="0" fontId="1" fillId="0" borderId="5" xfId="0" applyFont="1" applyBorder="1" applyAlignment="1">
      <alignment wrapText="1"/>
    </xf>
    <xf numFmtId="0" fontId="6" fillId="0" borderId="0" xfId="0" applyFont="1" applyAlignment="1">
      <alignment vertical="center" wrapText="1"/>
    </xf>
    <xf numFmtId="0" fontId="2" fillId="0" borderId="0" xfId="0" applyFont="1" applyAlignment="1">
      <alignment vertical="center"/>
    </xf>
    <xf numFmtId="0" fontId="4" fillId="0" borderId="0" xfId="0" applyFont="1"/>
    <xf numFmtId="0" fontId="10" fillId="0" borderId="0" xfId="0" applyFont="1" applyAlignment="1">
      <alignment horizontal="left" wrapText="1"/>
    </xf>
    <xf numFmtId="0" fontId="20" fillId="0" borderId="0" xfId="0" applyFont="1" applyAlignment="1">
      <alignment horizontal="left" vertical="center" indent="1"/>
    </xf>
    <xf numFmtId="0" fontId="13" fillId="0" borderId="0" xfId="0" applyFont="1"/>
    <xf numFmtId="0" fontId="2" fillId="0" borderId="0" xfId="0" applyFont="1" applyAlignment="1">
      <alignment horizontal="right"/>
    </xf>
    <xf numFmtId="0" fontId="30" fillId="0" borderId="0" xfId="0" applyFont="1"/>
    <xf numFmtId="0" fontId="4" fillId="0" borderId="0" xfId="0" applyFont="1" applyAlignment="1">
      <alignment wrapText="1"/>
    </xf>
    <xf numFmtId="0" fontId="2" fillId="0" borderId="0" xfId="0" applyFont="1" applyAlignment="1">
      <alignment vertical="top"/>
    </xf>
    <xf numFmtId="0" fontId="3" fillId="0" borderId="0" xfId="0" applyFont="1" applyAlignment="1">
      <alignment vertical="top"/>
    </xf>
    <xf numFmtId="0" fontId="13" fillId="0" borderId="0" xfId="0" applyFont="1" applyAlignment="1">
      <alignment vertical="top"/>
    </xf>
    <xf numFmtId="0" fontId="3" fillId="0" borderId="3" xfId="0" applyFont="1" applyBorder="1" applyAlignment="1">
      <alignment vertical="top"/>
    </xf>
    <xf numFmtId="0" fontId="3" fillId="0" borderId="0" xfId="0" applyFont="1" applyAlignment="1">
      <alignment vertical="top" wrapText="1"/>
    </xf>
    <xf numFmtId="0" fontId="18" fillId="0" borderId="0" xfId="0" applyFont="1" applyAlignment="1">
      <alignment horizontal="right" vertical="top"/>
    </xf>
    <xf numFmtId="0" fontId="18" fillId="0" borderId="0" xfId="0" applyFont="1" applyAlignment="1">
      <alignment vertical="top" wrapText="1"/>
    </xf>
    <xf numFmtId="0" fontId="2" fillId="0" borderId="0" xfId="0" applyFont="1" applyAlignment="1">
      <alignment horizontal="left" vertical="top"/>
    </xf>
    <xf numFmtId="0" fontId="19" fillId="0" borderId="0" xfId="0" applyFont="1" applyAlignment="1">
      <alignment vertical="top"/>
    </xf>
    <xf numFmtId="49" fontId="2" fillId="0" borderId="0" xfId="0" applyNumberFormat="1" applyFont="1" applyAlignment="1">
      <alignment vertical="top"/>
    </xf>
    <xf numFmtId="0" fontId="2" fillId="0" borderId="0" xfId="0" applyFont="1" applyAlignment="1">
      <alignment vertical="top" wrapText="1"/>
    </xf>
    <xf numFmtId="49" fontId="2" fillId="13" borderId="0" xfId="6" applyNumberFormat="1" applyFont="1" applyFill="1" applyBorder="1" applyAlignment="1" applyProtection="1">
      <alignment vertical="top"/>
    </xf>
    <xf numFmtId="0" fontId="2" fillId="0" borderId="6" xfId="0" applyFont="1" applyBorder="1" applyAlignment="1">
      <alignment wrapText="1"/>
    </xf>
    <xf numFmtId="0" fontId="31" fillId="0" borderId="0" xfId="0" applyFont="1" applyAlignment="1">
      <alignment vertical="top"/>
    </xf>
    <xf numFmtId="0" fontId="32" fillId="0" borderId="0" xfId="0" applyFont="1" applyAlignment="1">
      <alignment vertical="top"/>
    </xf>
    <xf numFmtId="0" fontId="33" fillId="0" borderId="0" xfId="0" applyFont="1"/>
    <xf numFmtId="166" fontId="2" fillId="0" borderId="2" xfId="0" applyNumberFormat="1" applyFont="1" applyBorder="1"/>
    <xf numFmtId="0" fontId="3" fillId="0" borderId="0" xfId="0" applyFont="1"/>
    <xf numFmtId="0" fontId="4" fillId="0" borderId="0" xfId="0" applyFont="1" applyAlignment="1">
      <alignment vertical="top"/>
    </xf>
    <xf numFmtId="0" fontId="9" fillId="0" borderId="0" xfId="0" applyFont="1" applyAlignment="1">
      <alignment horizontal="center" vertical="top" wrapText="1"/>
    </xf>
    <xf numFmtId="0" fontId="0" fillId="0" borderId="0" xfId="0" applyAlignment="1">
      <alignment vertical="center"/>
    </xf>
    <xf numFmtId="0" fontId="2" fillId="0" borderId="0" xfId="10" applyNumberFormat="1" applyBorder="1" applyAlignment="1" applyProtection="1">
      <alignment horizontal="left" vertical="top"/>
    </xf>
    <xf numFmtId="14" fontId="2" fillId="13" borderId="0" xfId="6" applyNumberFormat="1" applyFont="1" applyFill="1" applyBorder="1" applyAlignment="1" applyProtection="1">
      <alignment horizontal="left" vertical="top" wrapText="1"/>
    </xf>
    <xf numFmtId="164" fontId="2" fillId="13" borderId="0" xfId="6" applyNumberFormat="1" applyFont="1" applyFill="1" applyBorder="1" applyAlignment="1" applyProtection="1">
      <alignment horizontal="center" vertical="top" wrapText="1"/>
    </xf>
    <xf numFmtId="0" fontId="30" fillId="0" borderId="0" xfId="0" applyFont="1" applyAlignment="1">
      <alignment horizontal="center" vertical="top"/>
    </xf>
    <xf numFmtId="0" fontId="3" fillId="0" borderId="0" xfId="0" applyFont="1" applyAlignment="1">
      <alignment horizontal="right" vertical="center"/>
    </xf>
    <xf numFmtId="4" fontId="2" fillId="0" borderId="0" xfId="5" applyNumberFormat="1" applyFont="1" applyFill="1" applyBorder="1" applyAlignment="1" applyProtection="1">
      <alignment horizontal="right" vertical="center" wrapText="1"/>
    </xf>
    <xf numFmtId="0" fontId="23" fillId="0" borderId="0" xfId="9" applyFont="1"/>
    <xf numFmtId="0" fontId="31" fillId="0" borderId="0" xfId="0" applyFont="1" applyAlignment="1">
      <alignment horizontal="center" vertical="top" wrapText="1"/>
    </xf>
    <xf numFmtId="0" fontId="3" fillId="0" borderId="0" xfId="0" applyFont="1" applyAlignment="1">
      <alignment horizontal="right" vertical="top"/>
    </xf>
    <xf numFmtId="0" fontId="3" fillId="0" borderId="0" xfId="0" applyFont="1" applyAlignment="1">
      <alignment vertical="center"/>
    </xf>
    <xf numFmtId="0" fontId="31" fillId="0" borderId="0" xfId="0" applyFont="1" applyAlignment="1">
      <alignment horizontal="left" vertical="top"/>
    </xf>
    <xf numFmtId="0" fontId="2" fillId="0" borderId="0" xfId="7" applyFont="1" applyBorder="1" applyAlignment="1" applyProtection="1">
      <alignment horizontal="left" vertical="top" wrapText="1"/>
    </xf>
    <xf numFmtId="0" fontId="2" fillId="0" borderId="31" xfId="7" applyFont="1" applyBorder="1" applyAlignment="1" applyProtection="1">
      <alignment horizontal="left" vertical="top" wrapText="1"/>
    </xf>
    <xf numFmtId="0" fontId="31" fillId="0" borderId="0" xfId="0" applyFont="1" applyAlignment="1">
      <alignment horizontal="right" vertical="top"/>
    </xf>
    <xf numFmtId="166" fontId="2" fillId="0" borderId="0" xfId="0" applyNumberFormat="1" applyFont="1"/>
    <xf numFmtId="0" fontId="9" fillId="0" borderId="0" xfId="0" applyFont="1" applyAlignment="1">
      <alignment horizontal="centerContinuous" vertical="top" wrapText="1"/>
    </xf>
    <xf numFmtId="0" fontId="9" fillId="0" borderId="0" xfId="0" applyFont="1" applyAlignment="1">
      <alignment horizontal="centerContinuous" wrapText="1"/>
    </xf>
    <xf numFmtId="0" fontId="2" fillId="0" borderId="0" xfId="0" applyFont="1" applyAlignment="1">
      <alignment horizontal="centerContinuous" vertical="top" wrapText="1"/>
    </xf>
    <xf numFmtId="0" fontId="2" fillId="42" borderId="2" xfId="0" applyFont="1" applyFill="1" applyBorder="1"/>
    <xf numFmtId="166" fontId="2" fillId="42" borderId="2" xfId="0" applyNumberFormat="1" applyFont="1" applyFill="1" applyBorder="1"/>
    <xf numFmtId="0" fontId="3" fillId="0" borderId="0" xfId="0" applyFont="1" applyAlignment="1" applyProtection="1">
      <alignment vertical="top" wrapText="1"/>
      <protection locked="0"/>
    </xf>
    <xf numFmtId="166" fontId="3" fillId="0" borderId="0" xfId="0" applyNumberFormat="1" applyFont="1"/>
    <xf numFmtId="0" fontId="2" fillId="0" borderId="51" xfId="0" applyFont="1" applyBorder="1"/>
    <xf numFmtId="0" fontId="2" fillId="0" borderId="52" xfId="0" applyFont="1" applyBorder="1" applyAlignment="1" applyProtection="1">
      <alignment vertical="top" wrapText="1"/>
      <protection locked="0"/>
    </xf>
    <xf numFmtId="0" fontId="2" fillId="0" borderId="53" xfId="0" applyFont="1" applyBorder="1" applyAlignment="1" applyProtection="1">
      <alignment vertical="top" wrapText="1"/>
      <protection locked="0"/>
    </xf>
    <xf numFmtId="0" fontId="2" fillId="0" borderId="54" xfId="0" applyFont="1" applyBorder="1" applyAlignment="1">
      <alignment vertical="center"/>
    </xf>
    <xf numFmtId="0" fontId="2" fillId="0" borderId="55" xfId="0" applyFont="1" applyBorder="1" applyAlignment="1">
      <alignment vertical="center"/>
    </xf>
    <xf numFmtId="0" fontId="2" fillId="0" borderId="52" xfId="0" applyFont="1" applyBorder="1" applyAlignment="1">
      <alignment horizontal="left" vertical="center"/>
    </xf>
    <xf numFmtId="0" fontId="2" fillId="0" borderId="53" xfId="0" applyFont="1" applyBorder="1" applyAlignment="1">
      <alignment horizontal="left" vertical="center"/>
    </xf>
    <xf numFmtId="0" fontId="2" fillId="0" borderId="56" xfId="0" applyFont="1" applyBorder="1"/>
    <xf numFmtId="0" fontId="3" fillId="0" borderId="8" xfId="0" applyFont="1" applyBorder="1"/>
    <xf numFmtId="0" fontId="2" fillId="0" borderId="51" xfId="0" applyFont="1" applyBorder="1" applyAlignment="1">
      <alignment vertical="center"/>
    </xf>
    <xf numFmtId="0" fontId="2" fillId="0" borderId="52" xfId="0" applyFont="1" applyBorder="1" applyAlignment="1">
      <alignment vertical="center"/>
    </xf>
    <xf numFmtId="0" fontId="2" fillId="0" borderId="53" xfId="0" applyFont="1" applyBorder="1" applyAlignment="1">
      <alignment vertical="center"/>
    </xf>
    <xf numFmtId="166" fontId="2" fillId="0" borderId="49" xfId="0" applyNumberFormat="1" applyFont="1" applyBorder="1"/>
    <xf numFmtId="0" fontId="2" fillId="42" borderId="49" xfId="0" applyFont="1" applyFill="1" applyBorder="1"/>
    <xf numFmtId="0" fontId="0" fillId="0" borderId="0" xfId="0" applyAlignment="1">
      <alignment wrapText="1"/>
    </xf>
    <xf numFmtId="0" fontId="2" fillId="42" borderId="51" xfId="0" applyFont="1" applyFill="1" applyBorder="1"/>
    <xf numFmtId="0" fontId="2" fillId="42" borderId="52" xfId="0" applyFont="1" applyFill="1" applyBorder="1"/>
    <xf numFmtId="166" fontId="2" fillId="42" borderId="50" xfId="0" applyNumberFormat="1" applyFont="1" applyFill="1" applyBorder="1"/>
    <xf numFmtId="0" fontId="2" fillId="42" borderId="50" xfId="0" applyFont="1" applyFill="1" applyBorder="1"/>
    <xf numFmtId="0" fontId="3" fillId="0" borderId="9" xfId="0" applyFont="1" applyBorder="1"/>
    <xf numFmtId="0" fontId="0" fillId="0" borderId="0" xfId="0" applyProtection="1">
      <protection locked="0"/>
    </xf>
    <xf numFmtId="0" fontId="2" fillId="3" borderId="0" xfId="0" applyFont="1" applyFill="1" applyProtection="1">
      <protection locked="0"/>
    </xf>
    <xf numFmtId="0" fontId="2" fillId="0" borderId="1" xfId="0" applyFont="1" applyBorder="1" applyProtection="1">
      <protection locked="0"/>
    </xf>
    <xf numFmtId="165" fontId="11" fillId="4" borderId="0" xfId="13" applyNumberFormat="1" applyFont="1" applyFill="1" applyBorder="1" applyAlignment="1" applyProtection="1">
      <protection locked="0"/>
    </xf>
    <xf numFmtId="0" fontId="2" fillId="7" borderId="0" xfId="0" applyFont="1" applyFill="1" applyProtection="1">
      <protection locked="0"/>
    </xf>
    <xf numFmtId="167" fontId="9" fillId="0" borderId="0" xfId="0" applyNumberFormat="1" applyFont="1" applyAlignment="1">
      <alignment horizontal="center" vertical="top" wrapText="1"/>
    </xf>
    <xf numFmtId="167" fontId="2" fillId="0" borderId="0" xfId="0" applyNumberFormat="1" applyFont="1" applyAlignment="1">
      <alignment vertical="top"/>
    </xf>
    <xf numFmtId="167" fontId="2" fillId="0" borderId="0" xfId="0" applyNumberFormat="1" applyFont="1" applyAlignment="1">
      <alignment vertical="top" wrapText="1"/>
    </xf>
    <xf numFmtId="0" fontId="16" fillId="0" borderId="0" xfId="0" applyFont="1" applyAlignment="1">
      <alignment vertical="top"/>
    </xf>
    <xf numFmtId="0" fontId="2" fillId="0" borderId="0" xfId="0" quotePrefix="1" applyFont="1" applyAlignment="1">
      <alignment vertical="top"/>
    </xf>
    <xf numFmtId="0" fontId="31" fillId="0" borderId="0" xfId="0" applyFont="1" applyAlignment="1">
      <alignment horizontal="left" vertical="top" wrapText="1"/>
    </xf>
    <xf numFmtId="0" fontId="31" fillId="0" borderId="0" xfId="0" applyFont="1" applyAlignment="1">
      <alignment horizontal="left" wrapText="1"/>
    </xf>
    <xf numFmtId="0" fontId="2" fillId="0" borderId="57" xfId="0" applyFont="1" applyBorder="1"/>
    <xf numFmtId="0" fontId="2" fillId="0" borderId="58" xfId="0" applyFont="1" applyBorder="1"/>
    <xf numFmtId="0" fontId="49" fillId="0" borderId="2" xfId="0" applyFont="1" applyBorder="1" applyAlignment="1">
      <alignment vertical="center"/>
    </xf>
    <xf numFmtId="0" fontId="2" fillId="0" borderId="31" xfId="7" applyFont="1" applyFill="1" applyBorder="1" applyAlignment="1" applyProtection="1">
      <alignment vertical="top" wrapText="1"/>
    </xf>
    <xf numFmtId="0" fontId="2" fillId="0" borderId="0" xfId="7" applyFont="1" applyFill="1" applyBorder="1" applyAlignment="1" applyProtection="1">
      <alignment vertical="top" wrapText="1"/>
    </xf>
    <xf numFmtId="0" fontId="2" fillId="44" borderId="52" xfId="0" applyFont="1" applyFill="1" applyBorder="1"/>
    <xf numFmtId="0" fontId="23" fillId="0" borderId="5" xfId="9" applyFont="1" applyBorder="1"/>
    <xf numFmtId="0" fontId="2" fillId="0" borderId="59" xfId="0" applyFont="1" applyBorder="1" applyProtection="1">
      <protection locked="0"/>
    </xf>
    <xf numFmtId="0" fontId="2" fillId="0" borderId="60" xfId="0" applyFont="1" applyBorder="1" applyProtection="1">
      <protection locked="0"/>
    </xf>
    <xf numFmtId="0" fontId="2" fillId="0" borderId="0" xfId="0" applyFont="1" applyAlignment="1" applyProtection="1">
      <alignment horizontal="right"/>
      <protection locked="0"/>
    </xf>
    <xf numFmtId="0" fontId="12" fillId="0" borderId="0" xfId="0" applyFont="1" applyProtection="1">
      <protection locked="0"/>
    </xf>
    <xf numFmtId="0" fontId="31" fillId="0" borderId="0" xfId="0" applyFont="1" applyProtection="1">
      <protection locked="0"/>
    </xf>
    <xf numFmtId="0" fontId="2" fillId="0" borderId="61" xfId="0" applyFont="1" applyBorder="1" applyAlignment="1">
      <alignment vertical="top"/>
    </xf>
    <xf numFmtId="0" fontId="2" fillId="0" borderId="62" xfId="0" applyFont="1" applyBorder="1" applyAlignment="1">
      <alignment horizontal="left" vertical="center"/>
    </xf>
    <xf numFmtId="0" fontId="2" fillId="0" borderId="63" xfId="0" applyFont="1" applyBorder="1"/>
    <xf numFmtId="0" fontId="2" fillId="0" borderId="64" xfId="0" applyFont="1" applyBorder="1"/>
    <xf numFmtId="0" fontId="2" fillId="0" borderId="65" xfId="0" applyFont="1" applyBorder="1"/>
    <xf numFmtId="0" fontId="2" fillId="44" borderId="0" xfId="0" applyFont="1" applyFill="1"/>
    <xf numFmtId="166" fontId="2" fillId="0" borderId="66" xfId="0" applyNumberFormat="1" applyFont="1" applyBorder="1"/>
    <xf numFmtId="0" fontId="2" fillId="0" borderId="67" xfId="0" applyFont="1" applyBorder="1"/>
    <xf numFmtId="0" fontId="2" fillId="0" borderId="68" xfId="0" applyFont="1" applyBorder="1" applyAlignment="1" applyProtection="1">
      <alignment vertical="top" wrapText="1"/>
      <protection locked="0"/>
    </xf>
    <xf numFmtId="0" fontId="2" fillId="0" borderId="69" xfId="0" applyFont="1" applyBorder="1" applyAlignment="1" applyProtection="1">
      <alignment vertical="top" wrapText="1"/>
      <protection locked="0"/>
    </xf>
    <xf numFmtId="0" fontId="35" fillId="0" borderId="0" xfId="3" applyNumberFormat="1" applyFont="1" applyFill="1" applyBorder="1" applyAlignment="1" applyProtection="1">
      <alignment horizontal="left" vertical="top"/>
    </xf>
    <xf numFmtId="0" fontId="2" fillId="8" borderId="71" xfId="0" applyFont="1" applyFill="1" applyBorder="1" applyAlignment="1">
      <alignment vertical="top"/>
    </xf>
    <xf numFmtId="0" fontId="2" fillId="15" borderId="21" xfId="7" applyFont="1" applyFill="1" applyBorder="1" applyAlignment="1" applyProtection="1">
      <alignment vertical="top" wrapText="1"/>
      <protection locked="0"/>
    </xf>
    <xf numFmtId="0" fontId="2" fillId="0" borderId="18" xfId="7" applyFont="1" applyAlignment="1" applyProtection="1">
      <alignment vertical="top" wrapText="1"/>
    </xf>
    <xf numFmtId="165" fontId="30" fillId="0" borderId="0" xfId="5" applyNumberFormat="1" applyFont="1" applyFill="1" applyBorder="1" applyAlignment="1" applyProtection="1">
      <alignment horizontal="right" vertical="top" wrapText="1"/>
    </xf>
    <xf numFmtId="0" fontId="2" fillId="6" borderId="0" xfId="0" applyFont="1" applyFill="1" applyAlignment="1">
      <alignment horizontal="left" vertical="top" wrapText="1"/>
    </xf>
    <xf numFmtId="0" fontId="3" fillId="0" borderId="0" xfId="0" applyFont="1" applyAlignment="1">
      <alignment horizontal="left" vertical="top" wrapText="1"/>
    </xf>
    <xf numFmtId="0" fontId="31" fillId="0" borderId="31" xfId="0" applyFont="1" applyBorder="1" applyAlignment="1">
      <alignment vertical="top" wrapText="1"/>
    </xf>
    <xf numFmtId="0" fontId="2" fillId="0" borderId="0" xfId="0" applyFont="1" applyAlignment="1">
      <alignment horizontal="left" vertical="top" wrapText="1"/>
    </xf>
    <xf numFmtId="14" fontId="2" fillId="42" borderId="0" xfId="0" applyNumberFormat="1" applyFont="1" applyFill="1"/>
    <xf numFmtId="0" fontId="2" fillId="0" borderId="0" xfId="6" applyNumberFormat="1" applyFont="1" applyFill="1" applyBorder="1" applyAlignment="1" applyProtection="1">
      <alignment horizontal="left" vertical="top" wrapText="1"/>
    </xf>
    <xf numFmtId="166" fontId="2" fillId="0" borderId="0" xfId="7" applyNumberFormat="1" applyFont="1" applyFill="1" applyBorder="1" applyAlignment="1" applyProtection="1">
      <alignment horizontal="left" vertical="top" wrapText="1"/>
    </xf>
    <xf numFmtId="0" fontId="2" fillId="15" borderId="0" xfId="7" applyNumberFormat="1" applyFont="1" applyFill="1" applyBorder="1" applyAlignment="1" applyProtection="1">
      <alignment horizontal="left" vertical="top" wrapText="1"/>
    </xf>
    <xf numFmtId="14" fontId="3" fillId="0" borderId="31" xfId="7" applyNumberFormat="1" applyFont="1" applyFill="1" applyBorder="1" applyAlignment="1" applyProtection="1">
      <alignment vertical="center" wrapText="1"/>
    </xf>
    <xf numFmtId="14" fontId="3" fillId="0" borderId="0" xfId="7" applyNumberFormat="1" applyFont="1" applyFill="1" applyBorder="1" applyAlignment="1" applyProtection="1">
      <alignment vertical="center" wrapText="1"/>
    </xf>
    <xf numFmtId="0" fontId="2" fillId="15" borderId="18" xfId="7" applyFont="1" applyFill="1" applyAlignment="1" applyProtection="1">
      <alignment horizontal="left" vertical="top" wrapText="1"/>
    </xf>
    <xf numFmtId="0" fontId="2" fillId="15" borderId="18" xfId="0" applyFont="1" applyFill="1" applyBorder="1" applyAlignment="1">
      <alignment horizontal="left" vertical="top" wrapText="1"/>
    </xf>
    <xf numFmtId="0" fontId="0" fillId="0" borderId="0" xfId="0" applyAlignment="1">
      <alignment vertical="top" wrapText="1"/>
    </xf>
    <xf numFmtId="0" fontId="34" fillId="0" borderId="3" xfId="0" applyFont="1" applyBorder="1" applyAlignment="1">
      <alignment wrapText="1"/>
    </xf>
    <xf numFmtId="0" fontId="36" fillId="0" borderId="0" xfId="0" applyFont="1" applyAlignment="1">
      <alignment horizontal="left"/>
    </xf>
    <xf numFmtId="0" fontId="34" fillId="0" borderId="3" xfId="0" applyFont="1" applyBorder="1" applyAlignment="1">
      <alignment vertical="top" wrapText="1"/>
    </xf>
    <xf numFmtId="0" fontId="31" fillId="0" borderId="0" xfId="0" applyFont="1" applyAlignment="1">
      <alignment vertical="top" wrapText="1"/>
    </xf>
    <xf numFmtId="0" fontId="34" fillId="0" borderId="0" xfId="0" applyFont="1" applyAlignment="1">
      <alignment wrapText="1"/>
    </xf>
    <xf numFmtId="0" fontId="34" fillId="0" borderId="0" xfId="0" applyFont="1" applyAlignment="1">
      <alignment vertical="top" wrapText="1"/>
    </xf>
    <xf numFmtId="0" fontId="2" fillId="14" borderId="0" xfId="7" applyFont="1" applyFill="1" applyBorder="1" applyAlignment="1" applyProtection="1">
      <alignment horizontal="center" vertical="top" wrapText="1"/>
    </xf>
    <xf numFmtId="49" fontId="2" fillId="0" borderId="31" xfId="7" applyNumberFormat="1" applyFont="1" applyFill="1" applyBorder="1" applyAlignment="1" applyProtection="1">
      <alignment horizontal="left" vertical="top" wrapText="1"/>
    </xf>
    <xf numFmtId="49" fontId="2" fillId="0" borderId="0" xfId="7" applyNumberFormat="1" applyFont="1" applyFill="1" applyBorder="1" applyAlignment="1" applyProtection="1">
      <alignment horizontal="left" vertical="top" wrapText="1"/>
    </xf>
    <xf numFmtId="0" fontId="0" fillId="0" borderId="31" xfId="0" applyBorder="1" applyAlignment="1">
      <alignment vertical="top" wrapText="1"/>
    </xf>
    <xf numFmtId="166" fontId="2" fillId="0" borderId="6" xfId="6" applyNumberFormat="1" applyFont="1" applyFill="1" applyBorder="1" applyAlignment="1" applyProtection="1">
      <alignment wrapText="1"/>
    </xf>
    <xf numFmtId="165" fontId="2" fillId="0" borderId="6" xfId="3" applyNumberFormat="1" applyFont="1" applyFill="1" applyBorder="1" applyAlignment="1" applyProtection="1">
      <alignment wrapText="1"/>
    </xf>
    <xf numFmtId="49" fontId="2" fillId="12" borderId="4" xfId="6" applyNumberFormat="1" applyFont="1" applyBorder="1" applyAlignment="1" applyProtection="1"/>
    <xf numFmtId="168" fontId="2" fillId="8" borderId="3" xfId="6" applyNumberFormat="1" applyFont="1" applyFill="1" applyBorder="1" applyAlignment="1">
      <alignment horizontal="left" vertical="top" wrapText="1"/>
      <protection locked="0"/>
    </xf>
    <xf numFmtId="168" fontId="2" fillId="8" borderId="12" xfId="6" applyNumberFormat="1" applyFont="1" applyFill="1" applyBorder="1" applyAlignment="1">
      <alignment horizontal="left" vertical="top" wrapText="1"/>
      <protection locked="0"/>
    </xf>
    <xf numFmtId="168" fontId="2" fillId="8" borderId="15" xfId="6" applyNumberFormat="1" applyFont="1" applyFill="1" applyBorder="1" applyAlignment="1">
      <alignment horizontal="left" vertical="top" wrapText="1"/>
      <protection locked="0"/>
    </xf>
    <xf numFmtId="14" fontId="3" fillId="0" borderId="25" xfId="7" applyNumberFormat="1" applyFont="1" applyFill="1" applyBorder="1" applyAlignment="1" applyProtection="1">
      <alignment horizontal="center" vertical="center" wrapText="1"/>
    </xf>
    <xf numFmtId="0" fontId="53" fillId="0" borderId="40" xfId="0" applyFont="1" applyBorder="1" applyAlignment="1">
      <alignment vertical="center"/>
    </xf>
    <xf numFmtId="0" fontId="53" fillId="0" borderId="0" xfId="0" applyFont="1"/>
    <xf numFmtId="0" fontId="54" fillId="0" borderId="0" xfId="0" applyFont="1" applyAlignment="1">
      <alignment vertical="center"/>
    </xf>
    <xf numFmtId="166" fontId="53" fillId="0" borderId="0" xfId="0" applyNumberFormat="1" applyFont="1"/>
    <xf numFmtId="49" fontId="2" fillId="12" borderId="4" xfId="6" applyNumberFormat="1" applyFont="1" applyBorder="1" applyAlignment="1">
      <alignment vertical="center" wrapText="1"/>
      <protection locked="0"/>
    </xf>
    <xf numFmtId="49" fontId="2" fillId="12" borderId="5" xfId="6" applyNumberFormat="1" applyFont="1" applyBorder="1" applyAlignment="1">
      <protection locked="0"/>
    </xf>
    <xf numFmtId="169" fontId="2" fillId="0" borderId="4" xfId="3" applyNumberFormat="1" applyFont="1" applyFill="1" applyBorder="1" applyAlignment="1" applyProtection="1">
      <alignment horizontal="left" vertical="center" wrapText="1"/>
    </xf>
    <xf numFmtId="0" fontId="2" fillId="12" borderId="21" xfId="6" applyFont="1" applyBorder="1" applyAlignment="1" applyProtection="1">
      <alignment horizontal="left" vertical="top" wrapText="1"/>
    </xf>
    <xf numFmtId="0" fontId="2" fillId="12" borderId="18" xfId="6" applyNumberFormat="1" applyFont="1" applyBorder="1" applyAlignment="1" applyProtection="1">
      <alignment horizontal="center" vertical="center"/>
    </xf>
    <xf numFmtId="1" fontId="2" fillId="12" borderId="18" xfId="6" applyNumberFormat="1" applyFont="1" applyBorder="1" applyAlignment="1" applyProtection="1">
      <alignment vertical="top" wrapText="1"/>
    </xf>
    <xf numFmtId="0" fontId="2" fillId="12" borderId="1" xfId="6" applyFont="1" applyBorder="1" applyAlignment="1" applyProtection="1">
      <alignment horizontal="right" vertical="top" wrapText="1"/>
    </xf>
    <xf numFmtId="0" fontId="2" fillId="0" borderId="0" xfId="0" applyFont="1"/>
    <xf numFmtId="0" fontId="53" fillId="15" borderId="0" xfId="0" applyFont="1" applyFill="1" applyBorder="1" applyAlignment="1">
      <alignment horizontal="left" vertical="center" wrapText="1"/>
    </xf>
    <xf numFmtId="0" fontId="4" fillId="0" borderId="0" xfId="0" applyFont="1" applyAlignment="1">
      <alignment horizontal="left" vertical="top" wrapText="1"/>
    </xf>
    <xf numFmtId="0" fontId="2" fillId="0" borderId="38" xfId="0" applyFont="1" applyBorder="1" applyAlignment="1">
      <alignment horizontal="center" vertical="center"/>
    </xf>
    <xf numFmtId="0" fontId="2" fillId="0" borderId="39" xfId="0" applyFont="1" applyBorder="1" applyAlignment="1">
      <alignment horizontal="center" vertical="center"/>
    </xf>
    <xf numFmtId="0" fontId="2" fillId="12" borderId="21" xfId="6" applyFont="1" applyBorder="1" applyAlignment="1" applyProtection="1">
      <alignment horizontal="left" vertical="top" wrapText="1"/>
    </xf>
    <xf numFmtId="0" fontId="0" fillId="12" borderId="29" xfId="6" applyFont="1" applyBorder="1" applyAlignment="1" applyProtection="1">
      <alignment horizontal="left" vertical="top" wrapText="1"/>
    </xf>
    <xf numFmtId="165" fontId="2" fillId="15" borderId="21" xfId="7" applyNumberFormat="1" applyFont="1" applyFill="1" applyBorder="1" applyAlignment="1" applyProtection="1">
      <alignment vertical="top" wrapText="1"/>
      <protection locked="0"/>
    </xf>
    <xf numFmtId="165" fontId="0" fillId="15" borderId="35" xfId="0" applyNumberFormat="1" applyFill="1" applyBorder="1" applyAlignment="1" applyProtection="1">
      <alignment vertical="top" wrapText="1"/>
      <protection locked="0"/>
    </xf>
    <xf numFmtId="0" fontId="2" fillId="7" borderId="7" xfId="0" applyFont="1" applyFill="1" applyBorder="1" applyAlignment="1">
      <alignment vertical="top" wrapText="1"/>
    </xf>
    <xf numFmtId="0" fontId="0" fillId="0" borderId="13" xfId="0" applyBorder="1" applyAlignment="1">
      <alignment vertical="top" wrapText="1"/>
    </xf>
    <xf numFmtId="0" fontId="0" fillId="0" borderId="14" xfId="0" applyBorder="1" applyAlignment="1">
      <alignment vertical="top" wrapText="1"/>
    </xf>
    <xf numFmtId="0" fontId="0" fillId="7" borderId="7" xfId="0" applyFill="1" applyBorder="1" applyAlignment="1">
      <alignment vertical="top" wrapText="1"/>
    </xf>
    <xf numFmtId="0" fontId="2" fillId="15" borderId="21" xfId="0" applyFont="1" applyFill="1" applyBorder="1" applyAlignment="1" applyProtection="1">
      <alignment horizontal="center" vertical="top" wrapText="1"/>
      <protection locked="0"/>
    </xf>
    <xf numFmtId="0" fontId="2" fillId="15" borderId="29" xfId="0" applyFont="1" applyFill="1" applyBorder="1" applyAlignment="1" applyProtection="1">
      <alignment horizontal="center" vertical="top" wrapText="1"/>
      <protection locked="0"/>
    </xf>
    <xf numFmtId="0" fontId="2" fillId="15" borderId="30" xfId="0" applyFont="1" applyFill="1" applyBorder="1" applyAlignment="1" applyProtection="1">
      <alignment horizontal="center" vertical="top" wrapText="1"/>
      <protection locked="0"/>
    </xf>
    <xf numFmtId="0" fontId="2" fillId="12" borderId="29" xfId="6" applyFont="1" applyBorder="1" applyAlignment="1" applyProtection="1">
      <alignment horizontal="left" vertical="top" wrapText="1"/>
    </xf>
    <xf numFmtId="0" fontId="2" fillId="12" borderId="30" xfId="6" applyFont="1" applyBorder="1" applyAlignment="1" applyProtection="1">
      <alignment horizontal="left" vertical="top" wrapText="1"/>
    </xf>
    <xf numFmtId="0" fontId="2" fillId="8" borderId="7" xfId="0" applyFont="1" applyFill="1" applyBorder="1" applyAlignment="1">
      <alignment horizontal="left" vertical="top"/>
    </xf>
    <xf numFmtId="0" fontId="2" fillId="8" borderId="13" xfId="0" applyFont="1" applyFill="1" applyBorder="1" applyAlignment="1">
      <alignment horizontal="left" vertical="top"/>
    </xf>
    <xf numFmtId="0" fontId="2" fillId="8" borderId="14" xfId="0" applyFont="1" applyFill="1" applyBorder="1" applyAlignment="1">
      <alignment horizontal="left" vertical="top"/>
    </xf>
    <xf numFmtId="0" fontId="24" fillId="0" borderId="7" xfId="9" applyFont="1" applyBorder="1" applyAlignment="1">
      <alignment vertical="top" wrapText="1"/>
    </xf>
    <xf numFmtId="0" fontId="0" fillId="0" borderId="13" xfId="0" applyBorder="1" applyAlignment="1">
      <alignment vertical="top"/>
    </xf>
    <xf numFmtId="0" fontId="0" fillId="0" borderId="37" xfId="0" applyBorder="1" applyAlignment="1">
      <alignment vertical="top"/>
    </xf>
    <xf numFmtId="0" fontId="27" fillId="15" borderId="7" xfId="0" applyFont="1" applyFill="1" applyBorder="1" applyAlignment="1">
      <alignment horizontal="left" vertical="top" wrapText="1"/>
    </xf>
    <xf numFmtId="0" fontId="2" fillId="0" borderId="21" xfId="7" applyFont="1" applyBorder="1" applyAlignment="1" applyProtection="1">
      <alignment horizontal="left" vertical="top" wrapText="1"/>
    </xf>
    <xf numFmtId="0" fontId="2" fillId="0" borderId="29" xfId="7" applyFont="1" applyBorder="1" applyAlignment="1" applyProtection="1">
      <alignment horizontal="left" vertical="top" wrapText="1"/>
    </xf>
    <xf numFmtId="0" fontId="2" fillId="0" borderId="30" xfId="7" applyFont="1" applyBorder="1" applyAlignment="1" applyProtection="1">
      <alignment horizontal="left" vertical="top" wrapText="1"/>
    </xf>
    <xf numFmtId="0" fontId="2" fillId="15" borderId="21" xfId="7" applyFont="1" applyFill="1" applyBorder="1" applyAlignment="1" applyProtection="1">
      <alignment horizontal="left" vertical="top" wrapText="1"/>
      <protection locked="0"/>
    </xf>
    <xf numFmtId="0" fontId="2" fillId="15" borderId="29" xfId="7" applyFont="1" applyFill="1" applyBorder="1" applyAlignment="1" applyProtection="1">
      <alignment horizontal="left" vertical="top" wrapText="1"/>
      <protection locked="0"/>
    </xf>
    <xf numFmtId="0" fontId="2" fillId="15" borderId="30" xfId="7" applyFont="1" applyFill="1" applyBorder="1" applyAlignment="1" applyProtection="1">
      <alignment horizontal="left" vertical="top" wrapText="1"/>
      <protection locked="0"/>
    </xf>
    <xf numFmtId="0" fontId="2" fillId="7" borderId="7" xfId="0" applyFont="1" applyFill="1" applyBorder="1" applyAlignment="1">
      <alignment horizontal="left" vertical="top" wrapText="1"/>
    </xf>
    <xf numFmtId="0" fontId="2" fillId="7" borderId="33" xfId="0" applyFont="1" applyFill="1" applyBorder="1" applyAlignment="1">
      <alignment vertical="top" wrapText="1"/>
    </xf>
    <xf numFmtId="0" fontId="2" fillId="7" borderId="16" xfId="0" applyFont="1" applyFill="1" applyBorder="1" applyAlignment="1">
      <alignment horizontal="left" vertical="top" wrapText="1"/>
    </xf>
    <xf numFmtId="0" fontId="22" fillId="15" borderId="7" xfId="0" applyFont="1" applyFill="1" applyBorder="1" applyAlignment="1">
      <alignment vertical="top" wrapText="1"/>
    </xf>
    <xf numFmtId="0" fontId="7" fillId="15" borderId="33" xfId="0" applyFont="1" applyFill="1" applyBorder="1" applyAlignment="1">
      <alignment vertical="top" wrapText="1"/>
    </xf>
    <xf numFmtId="0" fontId="34" fillId="0" borderId="0" xfId="0" applyFont="1" applyAlignment="1">
      <alignment vertical="top" wrapText="1"/>
    </xf>
    <xf numFmtId="0" fontId="31" fillId="0" borderId="3" xfId="0" applyFont="1" applyBorder="1" applyAlignment="1">
      <alignment vertical="top" wrapText="1"/>
    </xf>
    <xf numFmtId="0" fontId="6" fillId="0" borderId="3" xfId="0" applyFont="1" applyBorder="1" applyAlignment="1">
      <alignment horizontal="left" vertical="top" wrapText="1"/>
    </xf>
    <xf numFmtId="0" fontId="0" fillId="0" borderId="3" xfId="0" applyBorder="1" applyAlignment="1">
      <alignment horizontal="left" vertical="top" wrapText="1"/>
    </xf>
    <xf numFmtId="0" fontId="31" fillId="0" borderId="0" xfId="0" applyFont="1" applyAlignment="1">
      <alignment vertical="top" wrapText="1"/>
    </xf>
    <xf numFmtId="0" fontId="2" fillId="0" borderId="0" xfId="0" applyFont="1" applyAlignment="1">
      <alignment vertical="top" wrapText="1"/>
    </xf>
    <xf numFmtId="165" fontId="2" fillId="9" borderId="43" xfId="5" applyNumberFormat="1" applyFont="1" applyBorder="1" applyAlignment="1" applyProtection="1">
      <alignment horizontal="right" vertical="top" wrapText="1"/>
    </xf>
    <xf numFmtId="165" fontId="0" fillId="0" borderId="42" xfId="0" applyNumberFormat="1" applyBorder="1" applyAlignment="1">
      <alignment horizontal="right" vertical="top" wrapText="1"/>
    </xf>
    <xf numFmtId="165" fontId="3" fillId="9" borderId="21" xfId="5" applyNumberFormat="1" applyFont="1" applyBorder="1" applyAlignment="1" applyProtection="1">
      <alignment horizontal="right" vertical="center" wrapText="1"/>
    </xf>
    <xf numFmtId="165" fontId="3" fillId="0" borderId="30" xfId="0" applyNumberFormat="1" applyFont="1" applyBorder="1" applyAlignment="1">
      <alignment horizontal="right" vertical="center"/>
    </xf>
    <xf numFmtId="0" fontId="2" fillId="0" borderId="18" xfId="7" applyFont="1" applyAlignment="1" applyProtection="1">
      <alignment horizontal="left" vertical="top" wrapText="1"/>
    </xf>
    <xf numFmtId="0" fontId="2" fillId="6" borderId="0" xfId="7" applyFont="1" applyFill="1" applyBorder="1" applyAlignment="1" applyProtection="1">
      <alignment horizontal="left" vertical="top" wrapText="1"/>
    </xf>
    <xf numFmtId="49" fontId="2" fillId="12" borderId="18" xfId="6" applyNumberFormat="1" applyFont="1" applyBorder="1" applyAlignment="1" applyProtection="1">
      <alignment horizontal="left" vertical="top"/>
    </xf>
    <xf numFmtId="0" fontId="50" fillId="0" borderId="0" xfId="0" applyFont="1" applyAlignment="1">
      <alignment horizontal="left" vertical="top" wrapText="1"/>
    </xf>
    <xf numFmtId="0" fontId="0" fillId="0" borderId="0" xfId="0" applyAlignment="1">
      <alignment vertical="top"/>
    </xf>
    <xf numFmtId="0" fontId="2" fillId="12" borderId="15" xfId="6" applyNumberFormat="1" applyFont="1" applyBorder="1" applyAlignment="1">
      <alignment horizontal="left" vertical="top" wrapText="1"/>
      <protection locked="0"/>
    </xf>
    <xf numFmtId="0" fontId="2" fillId="12" borderId="3" xfId="6" applyNumberFormat="1" applyFont="1" applyBorder="1" applyAlignment="1">
      <alignment horizontal="left" vertical="top" wrapText="1"/>
      <protection locked="0"/>
    </xf>
    <xf numFmtId="49" fontId="2" fillId="12" borderId="15" xfId="6" applyNumberFormat="1" applyFont="1" applyBorder="1" applyAlignment="1">
      <alignment horizontal="left" vertical="top" wrapText="1"/>
      <protection locked="0"/>
    </xf>
    <xf numFmtId="49" fontId="2" fillId="12" borderId="12" xfId="6" applyNumberFormat="1" applyFont="1" applyBorder="1" applyAlignment="1">
      <alignment horizontal="left" vertical="top" wrapText="1"/>
      <protection locked="0"/>
    </xf>
    <xf numFmtId="168" fontId="2" fillId="8" borderId="77" xfId="7" applyNumberFormat="1" applyFont="1" applyFill="1" applyBorder="1" applyAlignment="1" applyProtection="1">
      <alignment horizontal="left" vertical="top" wrapText="1"/>
      <protection locked="0"/>
    </xf>
    <xf numFmtId="0" fontId="2" fillId="0" borderId="6" xfId="0" applyFont="1" applyBorder="1" applyAlignment="1">
      <alignment horizontal="left" vertical="top" wrapText="1"/>
    </xf>
    <xf numFmtId="0" fontId="2" fillId="0" borderId="78" xfId="0" applyFont="1" applyBorder="1" applyAlignment="1">
      <alignment horizontal="center"/>
    </xf>
    <xf numFmtId="0" fontId="2" fillId="0" borderId="0" xfId="0" applyFont="1" applyAlignment="1">
      <alignment horizontal="center"/>
    </xf>
    <xf numFmtId="0" fontId="2" fillId="0" borderId="79" xfId="0" applyFont="1" applyBorder="1" applyAlignment="1">
      <alignment horizontal="center"/>
    </xf>
    <xf numFmtId="0" fontId="2" fillId="0" borderId="16" xfId="0" applyFont="1" applyBorder="1" applyAlignment="1">
      <alignment horizontal="left" vertical="top" wrapText="1"/>
    </xf>
    <xf numFmtId="0" fontId="2" fillId="0" borderId="10" xfId="0" applyFont="1" applyBorder="1" applyAlignment="1">
      <alignment horizontal="left" vertical="top" wrapText="1"/>
    </xf>
    <xf numFmtId="0" fontId="2" fillId="0" borderId="11" xfId="0" applyFont="1" applyBorder="1" applyAlignment="1">
      <alignment horizontal="left" vertical="top" wrapText="1"/>
    </xf>
    <xf numFmtId="168" fontId="2" fillId="8" borderId="15" xfId="6" applyNumberFormat="1" applyFont="1" applyFill="1" applyBorder="1" applyAlignment="1">
      <alignment horizontal="left" vertical="top" wrapText="1"/>
      <protection locked="0"/>
    </xf>
    <xf numFmtId="168" fontId="2" fillId="8" borderId="3" xfId="6" applyNumberFormat="1" applyFont="1" applyFill="1" applyBorder="1" applyAlignment="1">
      <alignment horizontal="left" vertical="top" wrapText="1"/>
      <protection locked="0"/>
    </xf>
    <xf numFmtId="168" fontId="2" fillId="8" borderId="12" xfId="6" applyNumberFormat="1" applyFont="1" applyFill="1" applyBorder="1" applyAlignment="1">
      <alignment horizontal="left" vertical="top" wrapText="1"/>
      <protection locked="0"/>
    </xf>
    <xf numFmtId="0" fontId="3" fillId="0" borderId="0" xfId="0" applyFont="1" applyAlignment="1">
      <alignment horizontal="left" vertical="top" wrapText="1"/>
    </xf>
    <xf numFmtId="0" fontId="4" fillId="0" borderId="0" xfId="0" applyFont="1" applyAlignment="1">
      <alignment vertical="top"/>
    </xf>
    <xf numFmtId="0" fontId="3" fillId="0" borderId="0" xfId="0" applyFont="1" applyAlignment="1">
      <alignment horizontal="right" vertical="top" wrapText="1"/>
    </xf>
    <xf numFmtId="49" fontId="2" fillId="8" borderId="41" xfId="7" applyNumberFormat="1" applyFont="1" applyFill="1" applyBorder="1" applyAlignment="1" applyProtection="1">
      <alignment horizontal="left" vertical="top"/>
      <protection locked="0"/>
    </xf>
    <xf numFmtId="49" fontId="2" fillId="8" borderId="25" xfId="7" applyNumberFormat="1" applyFont="1" applyFill="1" applyBorder="1" applyAlignment="1" applyProtection="1">
      <alignment horizontal="left" vertical="top"/>
      <protection locked="0"/>
    </xf>
    <xf numFmtId="49" fontId="2" fillId="8" borderId="42" xfId="7" applyNumberFormat="1" applyFont="1" applyFill="1" applyBorder="1" applyAlignment="1" applyProtection="1">
      <alignment horizontal="left" vertical="top"/>
      <protection locked="0"/>
    </xf>
    <xf numFmtId="49" fontId="2" fillId="8" borderId="34" xfId="7" applyNumberFormat="1" applyFont="1" applyFill="1" applyBorder="1" applyAlignment="1" applyProtection="1">
      <alignment horizontal="left" vertical="top"/>
      <protection locked="0"/>
    </xf>
    <xf numFmtId="49" fontId="2" fillId="8" borderId="27" xfId="7" applyNumberFormat="1" applyFont="1" applyFill="1" applyBorder="1" applyAlignment="1" applyProtection="1">
      <alignment horizontal="left" vertical="top"/>
      <protection locked="0"/>
    </xf>
    <xf numFmtId="49" fontId="2" fillId="8" borderId="28" xfId="7" applyNumberFormat="1" applyFont="1" applyFill="1" applyBorder="1" applyAlignment="1" applyProtection="1">
      <alignment horizontal="left" vertical="top"/>
      <protection locked="0"/>
    </xf>
    <xf numFmtId="49" fontId="2" fillId="8" borderId="21" xfId="7" applyNumberFormat="1" applyFont="1" applyFill="1" applyBorder="1" applyAlignment="1" applyProtection="1">
      <alignment horizontal="left" vertical="top" wrapText="1"/>
      <protection locked="0"/>
    </xf>
    <xf numFmtId="49" fontId="2" fillId="8" borderId="29" xfId="7" applyNumberFormat="1" applyFont="1" applyFill="1" applyBorder="1" applyAlignment="1" applyProtection="1">
      <alignment horizontal="left" vertical="top" wrapText="1"/>
      <protection locked="0"/>
    </xf>
    <xf numFmtId="49" fontId="2" fillId="8" borderId="30" xfId="7" applyNumberFormat="1" applyFont="1" applyFill="1" applyBorder="1" applyAlignment="1" applyProtection="1">
      <alignment horizontal="left" vertical="top" wrapText="1"/>
      <protection locked="0"/>
    </xf>
    <xf numFmtId="0" fontId="2" fillId="0" borderId="21" xfId="7" applyFont="1" applyFill="1" applyBorder="1" applyAlignment="1" applyProtection="1">
      <alignment horizontal="left" vertical="top" wrapText="1"/>
    </xf>
    <xf numFmtId="0" fontId="2" fillId="0" borderId="29" xfId="7" applyFont="1" applyFill="1" applyBorder="1" applyAlignment="1" applyProtection="1">
      <alignment horizontal="left" vertical="top" wrapText="1"/>
    </xf>
    <xf numFmtId="0" fontId="2" fillId="0" borderId="30" xfId="7" applyFont="1" applyFill="1" applyBorder="1" applyAlignment="1" applyProtection="1">
      <alignment horizontal="left" vertical="top" wrapText="1"/>
    </xf>
    <xf numFmtId="0" fontId="2" fillId="0" borderId="21" xfId="7" applyFont="1" applyBorder="1" applyAlignment="1" applyProtection="1">
      <alignment horizontal="left" vertical="top"/>
    </xf>
    <xf numFmtId="0" fontId="2" fillId="0" borderId="29" xfId="7" applyFont="1" applyBorder="1" applyAlignment="1" applyProtection="1">
      <alignment horizontal="left" vertical="top"/>
    </xf>
    <xf numFmtId="0" fontId="2" fillId="0" borderId="30" xfId="7" applyFont="1" applyBorder="1" applyAlignment="1" applyProtection="1">
      <alignment horizontal="left" vertical="top"/>
    </xf>
    <xf numFmtId="0" fontId="2" fillId="0" borderId="29" xfId="0" applyFont="1" applyBorder="1" applyAlignment="1">
      <alignment horizontal="left" vertical="center" wrapText="1"/>
    </xf>
    <xf numFmtId="0" fontId="2" fillId="0" borderId="41" xfId="7" applyFont="1" applyBorder="1" applyAlignment="1" applyProtection="1">
      <alignment horizontal="left" vertical="top" wrapText="1"/>
    </xf>
    <xf numFmtId="0" fontId="2" fillId="0" borderId="25" xfId="7" applyFont="1" applyBorder="1" applyAlignment="1" applyProtection="1">
      <alignment horizontal="left" vertical="top" wrapText="1"/>
    </xf>
    <xf numFmtId="0" fontId="0" fillId="0" borderId="42" xfId="0" applyBorder="1" applyAlignment="1">
      <alignment vertical="top" wrapText="1"/>
    </xf>
    <xf numFmtId="0" fontId="2" fillId="0" borderId="34" xfId="7" applyFont="1" applyBorder="1" applyAlignment="1" applyProtection="1">
      <alignment horizontal="left" vertical="top" wrapText="1"/>
    </xf>
    <xf numFmtId="0" fontId="2" fillId="0" borderId="27" xfId="7" applyFont="1" applyBorder="1" applyAlignment="1" applyProtection="1">
      <alignment horizontal="left" vertical="top" wrapText="1"/>
    </xf>
    <xf numFmtId="0" fontId="0" fillId="0" borderId="28" xfId="0" applyBorder="1" applyAlignment="1">
      <alignment vertical="top" wrapText="1"/>
    </xf>
    <xf numFmtId="165" fontId="30" fillId="0" borderId="0" xfId="5" applyNumberFormat="1" applyFont="1" applyFill="1" applyBorder="1" applyAlignment="1" applyProtection="1">
      <alignment horizontal="right" vertical="top" wrapText="1"/>
    </xf>
    <xf numFmtId="0" fontId="2" fillId="6" borderId="0" xfId="0" applyFont="1" applyFill="1" applyAlignment="1">
      <alignment horizontal="left" vertical="top" wrapText="1"/>
    </xf>
    <xf numFmtId="0" fontId="0" fillId="0" borderId="35" xfId="0" applyBorder="1" applyAlignment="1">
      <alignment vertical="top"/>
    </xf>
    <xf numFmtId="0" fontId="2" fillId="0" borderId="41" xfId="11" applyFont="1" applyFill="1" applyBorder="1" applyAlignment="1" applyProtection="1">
      <alignment horizontal="left" vertical="top" wrapText="1"/>
    </xf>
    <xf numFmtId="0" fontId="2" fillId="0" borderId="42" xfId="11" applyFont="1" applyFill="1" applyBorder="1" applyAlignment="1" applyProtection="1">
      <alignment horizontal="left" vertical="top" wrapText="1"/>
    </xf>
    <xf numFmtId="14" fontId="2" fillId="8" borderId="27" xfId="7" applyNumberFormat="1" applyFont="1" applyFill="1" applyBorder="1" applyAlignment="1" applyProtection="1">
      <alignment horizontal="left" vertical="center" wrapText="1"/>
    </xf>
    <xf numFmtId="14" fontId="2" fillId="8" borderId="28" xfId="7" applyNumberFormat="1" applyFont="1" applyFill="1" applyBorder="1" applyAlignment="1" applyProtection="1">
      <alignment horizontal="left" vertical="center" wrapText="1"/>
    </xf>
    <xf numFmtId="14" fontId="2" fillId="8" borderId="34" xfId="7" applyNumberFormat="1" applyFont="1" applyFill="1" applyBorder="1" applyAlignment="1" applyProtection="1">
      <alignment horizontal="left" vertical="center" wrapText="1"/>
    </xf>
    <xf numFmtId="168" fontId="2" fillId="0" borderId="0" xfId="6" applyNumberFormat="1" applyFont="1" applyFill="1" applyBorder="1" applyAlignment="1">
      <alignment horizontal="left" vertical="top" wrapText="1"/>
      <protection locked="0"/>
    </xf>
    <xf numFmtId="168" fontId="2" fillId="0" borderId="19" xfId="6" applyNumberFormat="1" applyFont="1" applyFill="1" applyBorder="1" applyAlignment="1">
      <alignment horizontal="left" vertical="top" wrapText="1"/>
      <protection locked="0"/>
    </xf>
    <xf numFmtId="0" fontId="21" fillId="0" borderId="0" xfId="0" applyFont="1" applyAlignment="1">
      <alignment horizontal="left" vertical="center"/>
    </xf>
    <xf numFmtId="0" fontId="2" fillId="0" borderId="0" xfId="0" applyFont="1"/>
    <xf numFmtId="0" fontId="2" fillId="0" borderId="0" xfId="0" applyFont="1" applyAlignment="1">
      <alignment horizontal="left" vertical="center"/>
    </xf>
    <xf numFmtId="0" fontId="16" fillId="43" borderId="16" xfId="6" applyNumberFormat="1" applyFont="1" applyFill="1" applyBorder="1" applyAlignment="1" applyProtection="1">
      <alignment horizontal="left" vertical="top" wrapText="1"/>
    </xf>
    <xf numFmtId="0" fontId="16" fillId="43" borderId="10" xfId="6" applyNumberFormat="1" applyFont="1" applyFill="1" applyBorder="1" applyAlignment="1" applyProtection="1">
      <alignment horizontal="left" vertical="top" wrapText="1"/>
    </xf>
    <xf numFmtId="0" fontId="16" fillId="43" borderId="15" xfId="6" applyNumberFormat="1" applyFont="1" applyFill="1" applyBorder="1" applyAlignment="1" applyProtection="1">
      <alignment horizontal="left" vertical="top" wrapText="1"/>
    </xf>
    <xf numFmtId="0" fontId="16" fillId="43" borderId="3" xfId="6" applyNumberFormat="1" applyFont="1" applyFill="1" applyBorder="1" applyAlignment="1" applyProtection="1">
      <alignment horizontal="left" vertical="top" wrapText="1"/>
    </xf>
    <xf numFmtId="0" fontId="16" fillId="8" borderId="10" xfId="3" applyNumberFormat="1" applyFont="1" applyBorder="1" applyAlignment="1" applyProtection="1">
      <alignment horizontal="left" vertical="top" wrapText="1"/>
    </xf>
    <xf numFmtId="0" fontId="16" fillId="8" borderId="11" xfId="3" applyNumberFormat="1" applyFont="1" applyBorder="1" applyAlignment="1" applyProtection="1">
      <alignment horizontal="left" vertical="top" wrapText="1"/>
    </xf>
    <xf numFmtId="0" fontId="16" fillId="8" borderId="3" xfId="3" applyNumberFormat="1" applyFont="1" applyBorder="1" applyAlignment="1" applyProtection="1">
      <alignment horizontal="left" vertical="top" wrapText="1"/>
    </xf>
    <xf numFmtId="0" fontId="16" fillId="8" borderId="12" xfId="3" applyNumberFormat="1" applyFont="1" applyBorder="1" applyAlignment="1" applyProtection="1">
      <alignment horizontal="left" vertical="top" wrapText="1"/>
    </xf>
    <xf numFmtId="0" fontId="4" fillId="0" borderId="10" xfId="6" applyNumberFormat="1" applyFont="1" applyFill="1" applyBorder="1" applyAlignment="1" applyProtection="1">
      <alignment horizontal="left" vertical="center"/>
    </xf>
    <xf numFmtId="0" fontId="3" fillId="0" borderId="3" xfId="6" applyNumberFormat="1" applyFont="1" applyFill="1" applyBorder="1" applyAlignment="1" applyProtection="1">
      <alignment horizontal="left" vertical="top"/>
    </xf>
    <xf numFmtId="0" fontId="51" fillId="0" borderId="32" xfId="0" applyFont="1" applyBorder="1" applyAlignment="1">
      <alignment horizontal="center" wrapText="1"/>
    </xf>
    <xf numFmtId="0" fontId="51" fillId="0" borderId="26" xfId="0" applyFont="1" applyBorder="1" applyAlignment="1">
      <alignment horizontal="center" wrapText="1"/>
    </xf>
    <xf numFmtId="0" fontId="51" fillId="0" borderId="20" xfId="0" applyFont="1" applyBorder="1" applyAlignment="1">
      <alignment horizontal="center" wrapText="1"/>
    </xf>
    <xf numFmtId="0" fontId="8" fillId="0" borderId="22" xfId="0" applyFont="1" applyBorder="1" applyAlignment="1">
      <alignment horizontal="center" vertical="center" wrapText="1"/>
    </xf>
    <xf numFmtId="0" fontId="8" fillId="0" borderId="0" xfId="0" applyFont="1" applyAlignment="1">
      <alignment horizontal="center" vertical="center" wrapText="1"/>
    </xf>
    <xf numFmtId="0" fontId="8" fillId="0" borderId="19" xfId="0" applyFont="1" applyBorder="1" applyAlignment="1">
      <alignment horizontal="center" vertical="center" wrapText="1"/>
    </xf>
    <xf numFmtId="0" fontId="52" fillId="0" borderId="22" xfId="0" applyFont="1" applyBorder="1" applyAlignment="1">
      <alignment horizontal="center" vertical="top" wrapText="1"/>
    </xf>
    <xf numFmtId="0" fontId="52" fillId="0" borderId="0" xfId="0" applyFont="1" applyAlignment="1">
      <alignment horizontal="center" vertical="top" wrapText="1"/>
    </xf>
    <xf numFmtId="0" fontId="52" fillId="0" borderId="19" xfId="0" applyFont="1" applyBorder="1" applyAlignment="1">
      <alignment horizontal="center" vertical="top" wrapText="1"/>
    </xf>
    <xf numFmtId="0" fontId="10" fillId="0" borderId="0" xfId="0" applyFont="1" applyAlignment="1">
      <alignment horizontal="center" vertical="top"/>
    </xf>
    <xf numFmtId="0" fontId="10" fillId="0" borderId="70" xfId="0" applyFont="1" applyBorder="1" applyAlignment="1">
      <alignment horizontal="center" vertical="top"/>
    </xf>
    <xf numFmtId="0" fontId="27" fillId="7" borderId="38" xfId="0" applyFont="1" applyFill="1" applyBorder="1" applyAlignment="1" applyProtection="1">
      <alignment vertical="top" wrapText="1"/>
    </xf>
    <xf numFmtId="0" fontId="27" fillId="7" borderId="39" xfId="0" applyFont="1" applyFill="1" applyBorder="1" applyAlignment="1" applyProtection="1">
      <alignment vertical="top" wrapText="1"/>
    </xf>
    <xf numFmtId="0" fontId="27" fillId="7" borderId="40" xfId="0" applyFont="1" applyFill="1" applyBorder="1" applyAlignment="1" applyProtection="1">
      <alignment vertical="top" wrapText="1"/>
    </xf>
    <xf numFmtId="0" fontId="0" fillId="0" borderId="29" xfId="0" applyBorder="1" applyAlignment="1">
      <alignment horizontal="left" vertical="top" wrapText="1"/>
    </xf>
    <xf numFmtId="49" fontId="2" fillId="12" borderId="41" xfId="6" applyNumberFormat="1" applyFont="1" applyBorder="1" applyAlignment="1" applyProtection="1">
      <alignment horizontal="left" vertical="top" wrapText="1"/>
    </xf>
    <xf numFmtId="0" fontId="0" fillId="12" borderId="25" xfId="6" applyFont="1" applyBorder="1" applyAlignment="1" applyProtection="1">
      <alignment vertical="top" wrapText="1"/>
    </xf>
    <xf numFmtId="0" fontId="0" fillId="12" borderId="31" xfId="6" applyFont="1" applyBorder="1" applyAlignment="1" applyProtection="1">
      <alignment vertical="top" wrapText="1"/>
    </xf>
    <xf numFmtId="0" fontId="0" fillId="12" borderId="0" xfId="6" applyFont="1" applyAlignment="1" applyProtection="1">
      <alignment vertical="top" wrapText="1"/>
    </xf>
    <xf numFmtId="0" fontId="0" fillId="12" borderId="34" xfId="6" applyFont="1" applyBorder="1" applyAlignment="1" applyProtection="1">
      <alignment vertical="top" wrapText="1"/>
    </xf>
    <xf numFmtId="0" fontId="0" fillId="12" borderId="27" xfId="6" applyFont="1" applyBorder="1" applyAlignment="1" applyProtection="1">
      <alignment vertical="top" wrapText="1"/>
    </xf>
    <xf numFmtId="49" fontId="2" fillId="7" borderId="18" xfId="7" applyNumberFormat="1" applyFont="1" applyFill="1" applyAlignment="1" applyProtection="1">
      <alignment horizontal="left" vertical="top"/>
    </xf>
    <xf numFmtId="0" fontId="2" fillId="12" borderId="41" xfId="6" applyNumberFormat="1" applyFont="1" applyBorder="1" applyAlignment="1" applyProtection="1">
      <alignment horizontal="left" vertical="top" wrapText="1"/>
    </xf>
    <xf numFmtId="0" fontId="2" fillId="12" borderId="25" xfId="6" applyNumberFormat="1" applyFont="1" applyBorder="1" applyAlignment="1" applyProtection="1">
      <alignment horizontal="left" vertical="top" wrapText="1"/>
    </xf>
    <xf numFmtId="0" fontId="0" fillId="12" borderId="25" xfId="6" applyFont="1" applyBorder="1" applyAlignment="1" applyProtection="1">
      <alignment wrapText="1"/>
    </xf>
    <xf numFmtId="0" fontId="0" fillId="12" borderId="42" xfId="6" applyFont="1" applyBorder="1" applyAlignment="1" applyProtection="1">
      <alignment wrapText="1"/>
    </xf>
    <xf numFmtId="0" fontId="2" fillId="12" borderId="31" xfId="6" applyNumberFormat="1" applyFont="1" applyBorder="1" applyAlignment="1" applyProtection="1">
      <alignment horizontal="left" vertical="top" wrapText="1"/>
    </xf>
    <xf numFmtId="0" fontId="2" fillId="12" borderId="0" xfId="6" applyNumberFormat="1" applyFont="1" applyBorder="1" applyAlignment="1" applyProtection="1">
      <alignment horizontal="left" vertical="top" wrapText="1"/>
    </xf>
    <xf numFmtId="0" fontId="0" fillId="12" borderId="0" xfId="6" applyFont="1" applyAlignment="1" applyProtection="1">
      <alignment wrapText="1"/>
    </xf>
    <xf numFmtId="0" fontId="0" fillId="12" borderId="70" xfId="6" applyFont="1" applyBorder="1" applyAlignment="1" applyProtection="1">
      <alignment wrapText="1"/>
    </xf>
    <xf numFmtId="0" fontId="0" fillId="12" borderId="34" xfId="6" applyFont="1" applyBorder="1" applyAlignment="1" applyProtection="1">
      <alignment wrapText="1"/>
    </xf>
    <xf numFmtId="0" fontId="0" fillId="12" borderId="27" xfId="6" applyFont="1" applyBorder="1" applyAlignment="1" applyProtection="1">
      <alignment wrapText="1"/>
    </xf>
    <xf numFmtId="0" fontId="0" fillId="12" borderId="28" xfId="6" applyFont="1" applyBorder="1" applyAlignment="1" applyProtection="1">
      <alignment wrapText="1"/>
    </xf>
    <xf numFmtId="49" fontId="2" fillId="12" borderId="21" xfId="6" applyNumberFormat="1" applyFont="1" applyBorder="1" applyAlignment="1" applyProtection="1">
      <alignment horizontal="left" vertical="top"/>
    </xf>
    <xf numFmtId="49" fontId="2" fillId="12" borderId="29" xfId="6" applyNumberFormat="1" applyFont="1" applyBorder="1" applyAlignment="1" applyProtection="1">
      <alignment horizontal="left" vertical="top"/>
    </xf>
    <xf numFmtId="49" fontId="2" fillId="12" borderId="30" xfId="6" applyNumberFormat="1" applyFont="1" applyBorder="1" applyAlignment="1" applyProtection="1">
      <alignment horizontal="left" vertical="top"/>
    </xf>
    <xf numFmtId="168" fontId="2" fillId="8" borderId="4" xfId="6" applyNumberFormat="1" applyFont="1" applyFill="1" applyBorder="1" applyAlignment="1">
      <alignment horizontal="left" vertical="top" wrapText="1"/>
      <protection locked="0"/>
    </xf>
    <xf numFmtId="168" fontId="2" fillId="8" borderId="76" xfId="7" applyNumberFormat="1" applyFont="1" applyFill="1" applyBorder="1" applyAlignment="1" applyProtection="1">
      <alignment horizontal="left" vertical="top" wrapText="1"/>
      <protection locked="0"/>
    </xf>
    <xf numFmtId="0" fontId="2" fillId="0" borderId="0" xfId="6" applyNumberFormat="1" applyFont="1" applyFill="1" applyBorder="1" applyAlignment="1" applyProtection="1">
      <alignment horizontal="left" vertical="top" wrapText="1"/>
    </xf>
    <xf numFmtId="0" fontId="16" fillId="15" borderId="18" xfId="7" applyFont="1" applyFill="1" applyAlignment="1" applyProtection="1">
      <alignment horizontal="left" vertical="top" wrapText="1"/>
    </xf>
    <xf numFmtId="0" fontId="12" fillId="15" borderId="21" xfId="7" applyFont="1" applyFill="1" applyBorder="1" applyAlignment="1" applyProtection="1">
      <alignment horizontal="left" vertical="top" wrapText="1"/>
    </xf>
    <xf numFmtId="0" fontId="2" fillId="15" borderId="29" xfId="0" applyFont="1" applyFill="1" applyBorder="1" applyAlignment="1">
      <alignment horizontal="left" vertical="top" wrapText="1"/>
    </xf>
    <xf numFmtId="0" fontId="2" fillId="0" borderId="38" xfId="0" applyFont="1" applyBorder="1" applyAlignment="1">
      <alignment vertical="top"/>
    </xf>
    <xf numFmtId="0" fontId="2" fillId="0" borderId="39" xfId="0" applyFont="1" applyBorder="1" applyAlignment="1">
      <alignment vertical="top"/>
    </xf>
    <xf numFmtId="0" fontId="2" fillId="0" borderId="40" xfId="0" applyFont="1" applyBorder="1" applyAlignment="1">
      <alignment vertical="top"/>
    </xf>
    <xf numFmtId="0" fontId="2" fillId="0" borderId="32" xfId="0" applyFont="1" applyBorder="1" applyAlignment="1">
      <alignment vertical="top" wrapText="1"/>
    </xf>
    <xf numFmtId="0" fontId="2" fillId="0" borderId="26" xfId="0" applyFont="1" applyBorder="1" applyAlignment="1">
      <alignment vertical="top" wrapText="1"/>
    </xf>
    <xf numFmtId="0" fontId="2" fillId="0" borderId="20" xfId="0" applyFont="1" applyBorder="1" applyAlignment="1">
      <alignment vertical="top" wrapText="1"/>
    </xf>
    <xf numFmtId="0" fontId="2" fillId="0" borderId="22" xfId="0" applyFont="1" applyBorder="1" applyAlignment="1">
      <alignment vertical="top" wrapText="1"/>
    </xf>
    <xf numFmtId="0" fontId="2" fillId="0" borderId="19" xfId="0" applyFont="1" applyBorder="1" applyAlignment="1">
      <alignment vertical="top" wrapText="1"/>
    </xf>
    <xf numFmtId="0" fontId="2" fillId="0" borderId="23" xfId="0" applyFont="1" applyBorder="1" applyAlignment="1">
      <alignment vertical="top" wrapText="1"/>
    </xf>
    <xf numFmtId="0" fontId="2" fillId="0" borderId="36" xfId="0" applyFont="1" applyBorder="1" applyAlignment="1">
      <alignment vertical="top" wrapText="1"/>
    </xf>
    <xf numFmtId="0" fontId="2" fillId="0" borderId="24" xfId="0" applyFont="1" applyBorder="1" applyAlignment="1">
      <alignment vertical="top" wrapText="1"/>
    </xf>
    <xf numFmtId="0" fontId="2" fillId="8" borderId="72" xfId="0" applyFont="1" applyFill="1" applyBorder="1" applyAlignment="1">
      <alignment horizontal="left" vertical="top"/>
    </xf>
    <xf numFmtId="0" fontId="2" fillId="8" borderId="73" xfId="0" applyFont="1" applyFill="1" applyBorder="1" applyAlignment="1">
      <alignment horizontal="left" vertical="top"/>
    </xf>
    <xf numFmtId="0" fontId="2" fillId="8" borderId="74" xfId="0" applyFont="1" applyFill="1" applyBorder="1" applyAlignment="1">
      <alignment horizontal="left" vertical="top"/>
    </xf>
    <xf numFmtId="0" fontId="2" fillId="12" borderId="4" xfId="6" applyNumberFormat="1" applyFont="1" applyBorder="1" applyAlignment="1" applyProtection="1">
      <alignment horizontal="left" vertical="top" wrapText="1"/>
    </xf>
    <xf numFmtId="0" fontId="2" fillId="0" borderId="0" xfId="0" applyFont="1" applyAlignment="1">
      <alignment horizontal="left" vertical="top" wrapText="1"/>
    </xf>
    <xf numFmtId="168" fontId="2" fillId="8" borderId="75" xfId="6" applyNumberFormat="1" applyFont="1" applyFill="1" applyBorder="1" applyAlignment="1">
      <alignment horizontal="left" vertical="top" wrapText="1"/>
      <protection locked="0"/>
    </xf>
    <xf numFmtId="0" fontId="3" fillId="0" borderId="18" xfId="11" applyFont="1" applyFill="1" applyAlignment="1" applyProtection="1">
      <alignment horizontal="left" vertical="top" wrapText="1"/>
    </xf>
    <xf numFmtId="0" fontId="0" fillId="0" borderId="30" xfId="0" applyBorder="1" applyAlignment="1">
      <alignment horizontal="left" vertical="top" wrapText="1"/>
    </xf>
    <xf numFmtId="0" fontId="2" fillId="8" borderId="15" xfId="3" applyNumberFormat="1" applyFont="1" applyBorder="1" applyAlignment="1" applyProtection="1">
      <alignment horizontal="left" vertical="top" wrapText="1"/>
      <protection locked="0"/>
    </xf>
    <xf numFmtId="0" fontId="2" fillId="8" borderId="3" xfId="3" applyNumberFormat="1" applyFont="1" applyBorder="1" applyAlignment="1" applyProtection="1">
      <alignment horizontal="left" vertical="top" wrapText="1"/>
      <protection locked="0"/>
    </xf>
    <xf numFmtId="0" fontId="2" fillId="8" borderId="12" xfId="3" applyNumberFormat="1" applyFont="1" applyBorder="1" applyAlignment="1" applyProtection="1">
      <alignment horizontal="left" vertical="top" wrapText="1"/>
      <protection locked="0"/>
    </xf>
    <xf numFmtId="0" fontId="2" fillId="0" borderId="21" xfId="0" applyFont="1" applyBorder="1" applyAlignment="1">
      <alignment horizontal="left" vertical="top" wrapText="1"/>
    </xf>
    <xf numFmtId="0" fontId="3" fillId="0" borderId="21" xfId="0" applyFont="1" applyBorder="1" applyAlignment="1">
      <alignment horizontal="left" vertical="top" wrapText="1"/>
    </xf>
    <xf numFmtId="0" fontId="3" fillId="0" borderId="29" xfId="0" applyFont="1" applyBorder="1" applyAlignment="1">
      <alignment horizontal="left" vertical="top" wrapText="1"/>
    </xf>
    <xf numFmtId="0" fontId="3" fillId="0" borderId="30" xfId="0" applyFont="1" applyBorder="1" applyAlignment="1">
      <alignment horizontal="left" vertical="top" wrapText="1"/>
    </xf>
    <xf numFmtId="0" fontId="55" fillId="0" borderId="29" xfId="0" applyFont="1" applyBorder="1" applyAlignment="1">
      <alignment horizontal="left" vertical="top" wrapText="1"/>
    </xf>
    <xf numFmtId="0" fontId="55" fillId="0" borderId="30" xfId="0" applyFont="1" applyBorder="1" applyAlignment="1">
      <alignment horizontal="left" vertical="top" wrapText="1"/>
    </xf>
    <xf numFmtId="0" fontId="2" fillId="8" borderId="21" xfId="3" applyNumberFormat="1" applyFont="1" applyBorder="1" applyAlignment="1" applyProtection="1">
      <alignment horizontal="left" vertical="top" wrapText="1"/>
      <protection locked="0"/>
    </xf>
    <xf numFmtId="0" fontId="2" fillId="8" borderId="29" xfId="3" applyNumberFormat="1" applyFont="1" applyBorder="1" applyAlignment="1" applyProtection="1">
      <alignment horizontal="left" vertical="top" wrapText="1"/>
      <protection locked="0"/>
    </xf>
    <xf numFmtId="0" fontId="2" fillId="8" borderId="30" xfId="3" applyNumberFormat="1" applyFont="1" applyBorder="1" applyAlignment="1" applyProtection="1">
      <alignment horizontal="left" vertical="top" wrapText="1"/>
      <protection locked="0"/>
    </xf>
    <xf numFmtId="168" fontId="2" fillId="8" borderId="78" xfId="7" applyNumberFormat="1" applyFont="1" applyFill="1" applyBorder="1" applyAlignment="1" applyProtection="1">
      <alignment horizontal="left" vertical="top" wrapText="1"/>
      <protection locked="0"/>
    </xf>
    <xf numFmtId="168" fontId="2" fillId="8" borderId="0" xfId="7" applyNumberFormat="1" applyFont="1" applyFill="1" applyBorder="1" applyAlignment="1" applyProtection="1">
      <alignment horizontal="left" vertical="top" wrapText="1"/>
      <protection locked="0"/>
    </xf>
    <xf numFmtId="168" fontId="2" fillId="8" borderId="70" xfId="7" applyNumberFormat="1" applyFont="1" applyFill="1" applyBorder="1" applyAlignment="1" applyProtection="1">
      <alignment horizontal="left" vertical="top" wrapText="1"/>
      <protection locked="0"/>
    </xf>
    <xf numFmtId="0" fontId="2" fillId="0" borderId="43" xfId="11" applyFont="1" applyFill="1" applyBorder="1" applyAlignment="1" applyProtection="1">
      <alignment horizontal="left" vertical="top" wrapText="1"/>
    </xf>
    <xf numFmtId="14" fontId="2" fillId="12" borderId="21" xfId="6" applyNumberFormat="1" applyFont="1" applyBorder="1" applyAlignment="1" applyProtection="1">
      <alignment horizontal="left" vertical="center" wrapText="1"/>
    </xf>
    <xf numFmtId="14" fontId="2" fillId="12" borderId="30" xfId="6" applyNumberFormat="1" applyFont="1" applyBorder="1" applyAlignment="1" applyProtection="1">
      <alignment horizontal="left" vertical="center" wrapText="1"/>
    </xf>
    <xf numFmtId="49" fontId="2" fillId="12" borderId="4" xfId="6" applyNumberFormat="1" applyFont="1" applyBorder="1" applyAlignment="1" applyProtection="1">
      <alignment horizontal="left" vertical="top" wrapText="1"/>
    </xf>
    <xf numFmtId="0" fontId="2" fillId="0" borderId="15" xfId="0" applyFont="1" applyBorder="1" applyAlignment="1">
      <alignment horizontal="center" vertical="top" wrapText="1"/>
    </xf>
    <xf numFmtId="0" fontId="2" fillId="0" borderId="3" xfId="0" applyFont="1" applyBorder="1" applyAlignment="1">
      <alignment horizontal="center" vertical="top" wrapText="1"/>
    </xf>
    <xf numFmtId="0" fontId="2" fillId="0" borderId="12" xfId="0" applyFont="1" applyBorder="1" applyAlignment="1">
      <alignment horizontal="center" vertical="top" wrapText="1"/>
    </xf>
    <xf numFmtId="168" fontId="2" fillId="45" borderId="15" xfId="6" applyNumberFormat="1" applyFont="1" applyFill="1" applyBorder="1" applyAlignment="1">
      <alignment horizontal="left" vertical="top" wrapText="1"/>
      <protection locked="0"/>
    </xf>
    <xf numFmtId="168" fontId="2" fillId="45" borderId="3" xfId="6" applyNumberFormat="1" applyFont="1" applyFill="1" applyBorder="1" applyAlignment="1">
      <alignment horizontal="left" vertical="top" wrapText="1"/>
      <protection locked="0"/>
    </xf>
    <xf numFmtId="0" fontId="2" fillId="12" borderId="41" xfId="6" applyFont="1" applyBorder="1" applyAlignment="1" applyProtection="1">
      <alignment horizontal="left" vertical="top"/>
    </xf>
    <xf numFmtId="0" fontId="2" fillId="12" borderId="25" xfId="6" applyFont="1" applyBorder="1" applyAlignment="1" applyProtection="1">
      <alignment horizontal="left" vertical="top"/>
    </xf>
    <xf numFmtId="0" fontId="2" fillId="12" borderId="42" xfId="6" applyFont="1" applyBorder="1" applyAlignment="1" applyProtection="1">
      <alignment horizontal="left" vertical="top"/>
    </xf>
    <xf numFmtId="0" fontId="2" fillId="12" borderId="34" xfId="6" applyFont="1" applyBorder="1" applyAlignment="1" applyProtection="1">
      <alignment horizontal="left" vertical="top"/>
    </xf>
    <xf numFmtId="0" fontId="2" fillId="12" borderId="27" xfId="6" applyFont="1" applyBorder="1" applyAlignment="1" applyProtection="1">
      <alignment horizontal="left" vertical="top"/>
    </xf>
    <xf numFmtId="0" fontId="2" fillId="12" borderId="28" xfId="6" applyFont="1" applyBorder="1" applyAlignment="1" applyProtection="1">
      <alignment horizontal="left" vertical="top"/>
    </xf>
    <xf numFmtId="168" fontId="2" fillId="8" borderId="75" xfId="7" applyNumberFormat="1" applyFont="1" applyFill="1" applyBorder="1" applyAlignment="1" applyProtection="1">
      <alignment horizontal="center" vertical="top" wrapText="1"/>
      <protection locked="0"/>
    </xf>
    <xf numFmtId="168" fontId="2" fillId="8" borderId="3" xfId="7" applyNumberFormat="1" applyFont="1" applyFill="1" applyBorder="1" applyAlignment="1" applyProtection="1">
      <alignment horizontal="center" vertical="top" wrapText="1"/>
      <protection locked="0"/>
    </xf>
    <xf numFmtId="168" fontId="2" fillId="8" borderId="80" xfId="7" applyNumberFormat="1" applyFont="1" applyFill="1" applyBorder="1" applyAlignment="1" applyProtection="1">
      <alignment horizontal="center" vertical="top" wrapText="1"/>
      <protection locked="0"/>
    </xf>
    <xf numFmtId="0" fontId="2" fillId="12" borderId="15" xfId="6" applyNumberFormat="1" applyFont="1" applyBorder="1" applyAlignment="1" applyProtection="1">
      <alignment horizontal="left" vertical="top" wrapText="1"/>
    </xf>
    <xf numFmtId="0" fontId="2" fillId="12" borderId="3" xfId="6" applyNumberFormat="1" applyFont="1" applyBorder="1" applyAlignment="1" applyProtection="1">
      <alignment horizontal="left" vertical="top" wrapText="1"/>
    </xf>
    <xf numFmtId="0" fontId="2" fillId="12" borderId="12" xfId="6" applyNumberFormat="1" applyFont="1" applyBorder="1" applyAlignment="1" applyProtection="1">
      <alignment horizontal="left" vertical="top" wrapText="1"/>
    </xf>
    <xf numFmtId="0" fontId="31" fillId="0" borderId="0" xfId="7" applyFont="1" applyFill="1" applyBorder="1" applyAlignment="1" applyProtection="1">
      <alignment horizontal="left" vertical="center" wrapText="1"/>
    </xf>
    <xf numFmtId="0" fontId="2" fillId="0" borderId="25" xfId="7" applyFont="1" applyFill="1" applyBorder="1" applyAlignment="1" applyProtection="1">
      <alignment horizontal="center" vertical="center" wrapText="1"/>
    </xf>
    <xf numFmtId="0" fontId="2" fillId="0" borderId="29" xfId="7" applyFont="1" applyFill="1" applyBorder="1" applyAlignment="1" applyProtection="1">
      <alignment horizontal="center" vertical="center" wrapText="1"/>
    </xf>
    <xf numFmtId="0" fontId="2" fillId="0" borderId="30" xfId="7" applyFont="1" applyFill="1" applyBorder="1" applyAlignment="1" applyProtection="1">
      <alignment horizontal="center" vertical="center" wrapText="1"/>
    </xf>
    <xf numFmtId="0" fontId="2" fillId="12" borderId="7" xfId="6" applyFont="1" applyBorder="1" applyAlignment="1">
      <alignment horizontal="center" vertical="center" wrapText="1"/>
      <protection locked="0"/>
    </xf>
    <xf numFmtId="0" fontId="2" fillId="12" borderId="13" xfId="6" applyFont="1" applyBorder="1" applyAlignment="1">
      <alignment horizontal="center" vertical="center" wrapText="1"/>
      <protection locked="0"/>
    </xf>
    <xf numFmtId="0" fontId="2" fillId="12" borderId="14" xfId="6" applyFont="1" applyBorder="1" applyAlignment="1">
      <alignment horizontal="center" vertical="center" wrapText="1"/>
      <protection locked="0"/>
    </xf>
    <xf numFmtId="0" fontId="6" fillId="0" borderId="0" xfId="0" applyFont="1" applyAlignment="1">
      <alignment horizontal="left" vertical="center" wrapText="1"/>
    </xf>
    <xf numFmtId="0" fontId="10" fillId="0" borderId="78" xfId="0" applyFont="1" applyBorder="1" applyAlignment="1">
      <alignment horizontal="center" vertical="top"/>
    </xf>
    <xf numFmtId="14" fontId="3" fillId="12" borderId="21" xfId="6" applyNumberFormat="1" applyFont="1" applyBorder="1" applyAlignment="1" applyProtection="1">
      <alignment horizontal="left" vertical="center" wrapText="1"/>
    </xf>
    <xf numFmtId="14" fontId="3" fillId="12" borderId="29" xfId="6" applyNumberFormat="1" applyFont="1" applyBorder="1" applyAlignment="1" applyProtection="1">
      <alignment horizontal="left" vertical="center" wrapText="1"/>
    </xf>
  </cellXfs>
  <cellStyles count="45">
    <cellStyle name="20 % - Dekorfärg1" xfId="26" builtinId="30" hidden="1"/>
    <cellStyle name="20 % - Dekorfärg2" xfId="29" builtinId="34" hidden="1"/>
    <cellStyle name="20 % - Dekorfärg3" xfId="32" builtinId="38" hidden="1"/>
    <cellStyle name="20 % - Dekorfärg4" xfId="35" builtinId="42" hidden="1"/>
    <cellStyle name="20 % - Dekorfärg5" xfId="38" builtinId="46" hidden="1"/>
    <cellStyle name="20 % - Dekorfärg6" xfId="42" builtinId="50" hidden="1"/>
    <cellStyle name="40 % - Dekorfärg1" xfId="27" builtinId="31" hidden="1"/>
    <cellStyle name="40 % - Dekorfärg2" xfId="30" builtinId="35" hidden="1"/>
    <cellStyle name="40 % - Dekorfärg3" xfId="33" builtinId="39" hidden="1"/>
    <cellStyle name="40 % - Dekorfärg4" xfId="36" builtinId="43" hidden="1"/>
    <cellStyle name="40 % - Dekorfärg5" xfId="39" builtinId="47" hidden="1"/>
    <cellStyle name="40 % - Dekorfärg6" xfId="43" builtinId="51" hidden="1"/>
    <cellStyle name="60 % - Dekorfärg1" xfId="28" builtinId="32" hidden="1"/>
    <cellStyle name="60 % - Dekorfärg2" xfId="31" builtinId="36" hidden="1"/>
    <cellStyle name="60 % - Dekorfärg3" xfId="34" builtinId="40" hidden="1"/>
    <cellStyle name="60 % - Dekorfärg4" xfId="37" builtinId="44" hidden="1"/>
    <cellStyle name="60 % - Dekorfärg5" xfId="40" builtinId="48" hidden="1"/>
    <cellStyle name="60 % - Dekorfärg6" xfId="44" builtinId="52" hidden="1"/>
    <cellStyle name="Anteckning" xfId="25" builtinId="10" hidden="1"/>
    <cellStyle name="Beräkning" xfId="21" builtinId="22" hidden="1"/>
    <cellStyle name="Bra" xfId="16" builtinId="26" hidden="1"/>
    <cellStyle name="Dekorfärg6" xfId="41" builtinId="49" hidden="1"/>
    <cellStyle name="Dålig" xfId="17" builtinId="27" hidden="1"/>
    <cellStyle name="FylliText_Tal" xfId="1" xr:uid="{00000000-0005-0000-0000-000016000000}"/>
    <cellStyle name="Hyperlänk" xfId="2" builtinId="8"/>
    <cellStyle name="Indata"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Kontrollcell" xfId="23" builtinId="23" hidden="1"/>
    <cellStyle name="Länkad cell" xfId="22" builtinId="24" hidden="1"/>
    <cellStyle name="Neutral" xfId="18" builtinId="28" hidden="1"/>
    <cellStyle name="Normal" xfId="0" builtinId="0"/>
    <cellStyle name="Normal 4" xfId="9" xr:uid="{00000000-0005-0000-0000-000024000000}"/>
    <cellStyle name="Rubrik" xfId="14" builtinId="15" hidden="1"/>
    <cellStyle name="Rubrik 2" xfId="10" builtinId="17"/>
    <cellStyle name="Rubrik 3" xfId="11" builtinId="18"/>
    <cellStyle name="Rubrik 4" xfId="15" builtinId="19" hidden="1"/>
    <cellStyle name="Summa" xfId="12" xr:uid="{00000000-0005-0000-0000-000029000000}"/>
    <cellStyle name="Utdata" xfId="20" builtinId="21" hidden="1"/>
    <cellStyle name="Valuta" xfId="13" builtinId="4"/>
    <cellStyle name="Varningstext" xfId="24" builtinId="11" hidden="1"/>
  </cellStyles>
  <dxfs count="19">
    <dxf>
      <font>
        <color theme="0"/>
      </font>
      <fill>
        <patternFill>
          <bgColor theme="0"/>
        </patternFill>
      </fill>
      <border>
        <left/>
        <right/>
        <top/>
        <bottom/>
        <vertical/>
        <horizontal/>
      </border>
    </dxf>
    <dxf>
      <font>
        <color theme="0"/>
      </font>
      <fill>
        <patternFill patternType="none">
          <bgColor auto="1"/>
        </patternFill>
      </fill>
      <border>
        <left/>
        <right/>
        <top/>
        <bottom/>
      </border>
    </dxf>
    <dxf>
      <fill>
        <patternFill>
          <bgColor rgb="FFCCFFFF"/>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rgb="FFCCFFFF"/>
        </patternFill>
      </fill>
    </dxf>
    <dxf>
      <fill>
        <patternFill>
          <bgColor rgb="FFCCFFFF"/>
        </patternFill>
      </fill>
      <border>
        <left style="thin">
          <color theme="0" tint="-0.499984740745262"/>
        </left>
        <bottom style="thin">
          <color theme="0" tint="-0.499984740745262"/>
        </bottom>
      </border>
    </dxf>
    <dxf>
      <fill>
        <patternFill patternType="none">
          <bgColor auto="1"/>
        </patternFill>
      </fill>
      <border>
        <left style="thin">
          <color theme="0" tint="-0.499984740745262"/>
        </left>
        <bottom/>
      </border>
    </dxf>
    <dxf>
      <fill>
        <patternFill>
          <bgColor rgb="FFCCFFFF"/>
        </patternFill>
      </fill>
    </dxf>
    <dxf>
      <fill>
        <patternFill>
          <bgColor rgb="FFCCFFFF"/>
        </patternFill>
      </fill>
    </dxf>
    <dxf>
      <fill>
        <patternFill>
          <bgColor rgb="FFFFFF99"/>
        </patternFill>
      </fill>
    </dxf>
    <dxf>
      <fill>
        <patternFill>
          <bgColor theme="0"/>
        </patternFill>
      </fill>
    </dxf>
  </dxfs>
  <tableStyles count="0" defaultTableStyle="TableStyleMedium9" defaultPivotStyle="PivotStyleLight16"/>
  <colors>
    <mruColors>
      <color rgb="FFCCFFFF"/>
      <color rgb="FFFFFF99"/>
      <color rgb="FF0066FF"/>
      <color rgb="FFFFFF67"/>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fmlaLink="Admin!$D$89" noThreeD="1"/>
</file>

<file path=xl/ctrlProps/ctrlProp2.xml><?xml version="1.0" encoding="utf-8"?>
<formControlPr xmlns="http://schemas.microsoft.com/office/spreadsheetml/2009/9/main" objectType="CheckBox" checked="Checked" fmlaLink="$I$13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469900</xdr:colOff>
          <xdr:row>34</xdr:row>
          <xdr:rowOff>19050</xdr:rowOff>
        </xdr:from>
        <xdr:to>
          <xdr:col>10</xdr:col>
          <xdr:colOff>685800</xdr:colOff>
          <xdr:row>34</xdr:row>
          <xdr:rowOff>317500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603250</xdr:colOff>
          <xdr:row>137</xdr:row>
          <xdr:rowOff>247650</xdr:rowOff>
        </xdr:from>
        <xdr:to>
          <xdr:col>6</xdr:col>
          <xdr:colOff>266700</xdr:colOff>
          <xdr:row>139</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rehngruppen.sharepoint.com/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AS170"/>
  <sheetViews>
    <sheetView showGridLines="0" tabSelected="1" topLeftCell="A34" zoomScale="70" zoomScaleNormal="70" workbookViewId="0">
      <selection activeCell="C41" sqref="C41:E41"/>
    </sheetView>
  </sheetViews>
  <sheetFormatPr defaultColWidth="9.1796875" defaultRowHeight="12.5" x14ac:dyDescent="0.25"/>
  <cols>
    <col min="1" max="1" width="4.1796875" style="94" customWidth="1"/>
    <col min="2" max="10" width="10.26953125" style="25" customWidth="1"/>
    <col min="11" max="11" width="10.54296875" style="25" customWidth="1"/>
    <col min="12" max="12" width="16" style="25" customWidth="1"/>
    <col min="13" max="13" width="9.54296875" style="25" customWidth="1"/>
    <col min="14" max="14" width="10.7265625" style="25" customWidth="1"/>
    <col min="15" max="15" width="3.26953125" style="25" customWidth="1"/>
    <col min="16" max="18" width="19.1796875" style="25" customWidth="1"/>
    <col min="19" max="19" width="10.26953125" style="25" customWidth="1"/>
    <col min="20" max="22" width="9.54296875" style="25" customWidth="1"/>
    <col min="23" max="23" width="11.26953125" style="25" customWidth="1"/>
    <col min="24" max="25" width="8.7265625" style="25" customWidth="1"/>
    <col min="26" max="26" width="8.54296875" style="25" customWidth="1"/>
    <col min="27" max="28" width="9.1796875" style="25" customWidth="1"/>
    <col min="29" max="29" width="12.54296875" style="25" customWidth="1"/>
    <col min="30" max="32" width="8.453125" style="25" customWidth="1"/>
    <col min="33" max="33" width="9.7265625" style="25" customWidth="1"/>
    <col min="34" max="34" width="9.7265625" style="25" hidden="1" customWidth="1"/>
    <col min="35" max="35" width="8.453125" style="25" customWidth="1"/>
    <col min="36" max="37" width="7.7265625" style="25" customWidth="1"/>
    <col min="38" max="39" width="8.7265625" style="25" customWidth="1"/>
    <col min="40" max="40" width="7.7265625" style="25" customWidth="1"/>
    <col min="41" max="43" width="9.1796875" style="25" customWidth="1"/>
    <col min="44" max="44" width="10.453125" style="25" customWidth="1"/>
    <col min="45" max="50" width="9.1796875" style="25" customWidth="1"/>
    <col min="51" max="16384" width="9.1796875" style="25"/>
  </cols>
  <sheetData>
    <row r="1" spans="1:34" ht="17.25" customHeight="1" x14ac:dyDescent="0.25">
      <c r="G1" s="26"/>
      <c r="J1" s="38"/>
      <c r="M1" s="59"/>
      <c r="O1" s="22" t="str">
        <f>"Avrop nr: "&amp;B14</f>
        <v xml:space="preserve">Avrop nr: </v>
      </c>
      <c r="W1" s="22" t="str">
        <f>"Avrop nr: "&amp;B14</f>
        <v xml:space="preserve">Avrop nr: </v>
      </c>
      <c r="AC1" s="22"/>
    </row>
    <row r="2" spans="1:34" ht="25" x14ac:dyDescent="0.25">
      <c r="B2" s="269" t="s">
        <v>65</v>
      </c>
      <c r="C2" s="269"/>
      <c r="D2" s="270"/>
      <c r="E2" s="270"/>
      <c r="P2" s="269" t="s">
        <v>66</v>
      </c>
      <c r="Q2" s="271"/>
      <c r="R2" s="270"/>
      <c r="T2" s="236" t="str">
        <f>IF(LarmStatus,"Minst ett av de obligatoriska kraven är inte ifyllda eller besvarade med Nej","")</f>
        <v>Minst ett av de obligatoriska kraven är inte ifyllda eller besvarade med Nej</v>
      </c>
      <c r="U2" s="236"/>
      <c r="V2" s="236"/>
      <c r="W2" s="236"/>
      <c r="X2" s="26"/>
      <c r="Y2" s="26"/>
      <c r="Z2" s="26"/>
      <c r="AB2" s="26"/>
      <c r="AD2" s="29"/>
      <c r="AH2" s="26" t="b">
        <f>OR(AH3:AH805)</f>
        <v>1</v>
      </c>
    </row>
    <row r="3" spans="1:34" ht="32.25" customHeight="1" x14ac:dyDescent="0.45">
      <c r="B3" s="272" t="s">
        <v>101</v>
      </c>
      <c r="C3" s="273"/>
      <c r="D3" s="273"/>
      <c r="E3" s="273"/>
      <c r="F3" s="273"/>
      <c r="G3" s="273"/>
      <c r="H3" s="273"/>
      <c r="I3" s="273"/>
      <c r="J3" s="282" t="s">
        <v>333</v>
      </c>
      <c r="K3" s="283"/>
      <c r="L3" s="283"/>
      <c r="M3" s="283"/>
      <c r="N3" s="283"/>
      <c r="O3" s="284"/>
      <c r="P3" s="276" t="s">
        <v>335</v>
      </c>
      <c r="Q3" s="276"/>
      <c r="R3" s="276"/>
      <c r="S3" s="276"/>
      <c r="T3" s="276"/>
      <c r="U3" s="276"/>
      <c r="V3" s="276"/>
      <c r="W3" s="277"/>
      <c r="Z3" s="27"/>
    </row>
    <row r="4" spans="1:34" ht="63" customHeight="1" x14ac:dyDescent="0.25">
      <c r="B4" s="274"/>
      <c r="C4" s="275"/>
      <c r="D4" s="275"/>
      <c r="E4" s="275"/>
      <c r="F4" s="275"/>
      <c r="G4" s="275"/>
      <c r="H4" s="275"/>
      <c r="I4" s="275"/>
      <c r="J4" s="285" t="s">
        <v>646</v>
      </c>
      <c r="K4" s="286"/>
      <c r="L4" s="286"/>
      <c r="M4" s="286"/>
      <c r="N4" s="286"/>
      <c r="O4" s="287"/>
      <c r="P4" s="278"/>
      <c r="Q4" s="278"/>
      <c r="R4" s="278"/>
      <c r="S4" s="278"/>
      <c r="T4" s="278"/>
      <c r="U4" s="278"/>
      <c r="V4" s="278"/>
      <c r="W4" s="279"/>
      <c r="AB4" s="1"/>
      <c r="AC4" s="35"/>
      <c r="AD4" s="35"/>
      <c r="AE4" s="35"/>
      <c r="AF4" s="35"/>
    </row>
    <row r="5" spans="1:34" ht="26.25" customHeight="1" x14ac:dyDescent="0.25">
      <c r="B5" s="280" t="s">
        <v>127</v>
      </c>
      <c r="C5" s="280"/>
      <c r="D5" s="280"/>
      <c r="E5" s="280"/>
      <c r="F5" s="280"/>
      <c r="G5" s="280"/>
      <c r="H5" s="280"/>
      <c r="I5" s="280"/>
      <c r="J5" s="288" t="s">
        <v>642</v>
      </c>
      <c r="K5" s="289"/>
      <c r="L5" s="289"/>
      <c r="M5" s="289"/>
      <c r="N5" s="289"/>
      <c r="O5" s="290"/>
      <c r="P5" s="26"/>
      <c r="Q5" s="6"/>
      <c r="R5" s="6"/>
      <c r="S5" s="6"/>
      <c r="T5" s="6"/>
      <c r="U5" s="6"/>
      <c r="V5" s="6"/>
      <c r="W5" s="6"/>
      <c r="AB5" s="1"/>
      <c r="AC5" s="35"/>
      <c r="AD5" s="35"/>
      <c r="AE5" s="35"/>
      <c r="AF5" s="35"/>
    </row>
    <row r="6" spans="1:34" ht="18" customHeight="1" x14ac:dyDescent="0.25">
      <c r="B6" s="281" t="s">
        <v>64</v>
      </c>
      <c r="C6" s="281"/>
      <c r="D6" s="281"/>
      <c r="E6" s="281"/>
      <c r="F6" s="281"/>
      <c r="G6" s="281"/>
      <c r="H6" s="281"/>
      <c r="I6" s="281"/>
      <c r="J6" s="288"/>
      <c r="K6" s="289"/>
      <c r="L6" s="289"/>
      <c r="M6" s="289"/>
      <c r="N6" s="289"/>
      <c r="O6" s="290"/>
      <c r="P6" s="28" t="s">
        <v>26</v>
      </c>
      <c r="Q6" s="6"/>
      <c r="R6" s="122"/>
      <c r="S6" s="6"/>
      <c r="T6" s="6"/>
      <c r="U6" s="6"/>
      <c r="V6" s="6"/>
      <c r="W6" s="6"/>
      <c r="AB6" s="1"/>
      <c r="AC6" s="35"/>
      <c r="AD6" s="35"/>
      <c r="AE6" s="35"/>
      <c r="AF6" s="35"/>
    </row>
    <row r="7" spans="1:34" ht="27.75" customHeight="1" x14ac:dyDescent="0.25">
      <c r="B7" s="228" t="s">
        <v>6</v>
      </c>
      <c r="C7" s="229"/>
      <c r="D7" s="229"/>
      <c r="E7" s="229"/>
      <c r="F7" s="229"/>
      <c r="G7" s="229"/>
      <c r="H7" s="228" t="s">
        <v>28</v>
      </c>
      <c r="I7" s="230"/>
      <c r="J7" s="387" t="s">
        <v>726</v>
      </c>
      <c r="K7" s="291"/>
      <c r="L7" s="291"/>
      <c r="M7" s="291"/>
      <c r="N7" s="291"/>
      <c r="O7" s="292"/>
      <c r="P7" s="228" t="s">
        <v>27</v>
      </c>
      <c r="Q7" s="229"/>
      <c r="R7" s="229"/>
      <c r="S7" s="229"/>
      <c r="T7" s="229"/>
      <c r="U7" s="229"/>
      <c r="V7" s="228" t="s">
        <v>28</v>
      </c>
      <c r="W7" s="230"/>
      <c r="AB7" s="1"/>
      <c r="AC7" s="35"/>
      <c r="AD7" s="35"/>
      <c r="AE7" s="35"/>
      <c r="AF7" s="35"/>
    </row>
    <row r="8" spans="1:34" ht="19.5" customHeight="1" x14ac:dyDescent="0.25">
      <c r="B8" s="219"/>
      <c r="C8" s="220"/>
      <c r="D8" s="220"/>
      <c r="E8" s="220"/>
      <c r="F8" s="220"/>
      <c r="G8" s="220"/>
      <c r="H8" s="221"/>
      <c r="I8" s="222"/>
      <c r="J8" s="225" t="s">
        <v>645</v>
      </c>
      <c r="K8" s="226"/>
      <c r="L8" s="226"/>
      <c r="M8" s="226"/>
      <c r="N8" s="226"/>
      <c r="O8" s="227"/>
      <c r="P8" s="365"/>
      <c r="Q8" s="366"/>
      <c r="R8" s="366"/>
      <c r="S8" s="366"/>
      <c r="T8" s="366"/>
      <c r="U8" s="366"/>
      <c r="V8" s="223"/>
      <c r="W8" s="223"/>
      <c r="AB8" s="1"/>
      <c r="AC8" s="35"/>
      <c r="AD8" s="35"/>
      <c r="AE8" s="35"/>
      <c r="AF8" s="35"/>
    </row>
    <row r="9" spans="1:34" s="35" customFormat="1" ht="27.75" customHeight="1" x14ac:dyDescent="0.25">
      <c r="A9" s="95"/>
      <c r="B9" s="224" t="s">
        <v>7</v>
      </c>
      <c r="C9" s="224"/>
      <c r="D9" s="224"/>
      <c r="E9" s="224" t="s">
        <v>5</v>
      </c>
      <c r="F9" s="224"/>
      <c r="G9" s="224"/>
      <c r="H9" s="224" t="s">
        <v>51</v>
      </c>
      <c r="I9" s="224"/>
      <c r="J9" s="362" t="s">
        <v>727</v>
      </c>
      <c r="K9" s="363"/>
      <c r="L9" s="363"/>
      <c r="M9" s="363"/>
      <c r="N9" s="363"/>
      <c r="O9" s="364"/>
      <c r="P9" s="224" t="str">
        <f>IF(Input="","Kontakt:",IF(P10="","Kontakt: (Om inget annat anges: "&amp;INDEX(Admin!D100:Q117,MATCH(Input,Admin!$C$100:$C$117,0),MATCH("Kontaktperson",Admin!$D$100:$Q$100,0))&amp;")","Kontakt:"))</f>
        <v>Kontakt:</v>
      </c>
      <c r="Q9" s="224"/>
      <c r="R9" s="224"/>
      <c r="S9" s="228" t="str">
        <f>IF(Input="","Postadress:",IF(S10="","Postadress: (Om inget annat anges: "&amp;INDEX(Admin!D100:Q117,MATCH(Input,Admin!$C$100:$C$117,0),MATCH("Postadress",Admin!$D$100:$Q$100,0))&amp;")","Postadress:"))</f>
        <v>Postadress:</v>
      </c>
      <c r="T9" s="229"/>
      <c r="U9" s="229"/>
      <c r="V9" s="229"/>
      <c r="W9" s="230"/>
      <c r="AB9" s="1"/>
    </row>
    <row r="10" spans="1:34" ht="19.5" customHeight="1" x14ac:dyDescent="0.25">
      <c r="B10" s="338"/>
      <c r="C10" s="338"/>
      <c r="D10" s="338"/>
      <c r="E10" s="361"/>
      <c r="F10" s="361"/>
      <c r="G10" s="361"/>
      <c r="H10" s="338"/>
      <c r="I10" s="338"/>
      <c r="P10" s="318"/>
      <c r="Q10" s="318"/>
      <c r="R10" s="318"/>
      <c r="S10" s="231"/>
      <c r="T10" s="232"/>
      <c r="U10" s="232"/>
      <c r="V10" s="232"/>
      <c r="W10" s="233"/>
      <c r="AB10" s="1"/>
      <c r="AC10" s="35"/>
      <c r="AD10" s="35"/>
      <c r="AE10" s="35"/>
      <c r="AF10" s="35"/>
    </row>
    <row r="11" spans="1:34" ht="27.75" customHeight="1" x14ac:dyDescent="0.25">
      <c r="B11" s="224" t="s">
        <v>50</v>
      </c>
      <c r="C11" s="224"/>
      <c r="D11" s="224"/>
      <c r="E11" s="224" t="s">
        <v>1</v>
      </c>
      <c r="F11" s="224"/>
      <c r="G11" s="224"/>
      <c r="H11" s="224" t="s">
        <v>2</v>
      </c>
      <c r="I11" s="224"/>
      <c r="P11" s="224" t="str">
        <f>IF(Input="","Kontaktuppgifter:",IF(P12="","Kontaktuppgifter: (Om inget annat anges: "&amp;INDEX(Admin!D100:Q117,MATCH(Input,Admin!$C$100:$C$117,0),MATCH("Telefon",Admin!$D$100:$Q$100,0))&amp;")","Kontaktuppgifter:"))</f>
        <v>Kontaktuppgifter:</v>
      </c>
      <c r="Q11" s="224"/>
      <c r="R11" s="224"/>
      <c r="S11" s="228" t="str">
        <f>IF(Input="","E-post:",IF(S12="","E-post: (Om inget annat anges: "&amp;INDEX(Admin!D100:Q117,MATCH(Input,Admin!$C$100:$C$117,0),MATCH("E-post",Admin!$D$100:$Q$100,0))&amp;")","E-post:"))</f>
        <v>E-post:</v>
      </c>
      <c r="T11" s="229"/>
      <c r="U11" s="229"/>
      <c r="V11" s="229"/>
      <c r="W11" s="230"/>
      <c r="AB11" s="1"/>
      <c r="AC11" s="35"/>
      <c r="AD11" s="35"/>
      <c r="AE11" s="35"/>
      <c r="AF11" s="35"/>
    </row>
    <row r="12" spans="1:34" ht="19.5" customHeight="1" x14ac:dyDescent="0.25">
      <c r="B12" s="338"/>
      <c r="C12" s="338"/>
      <c r="D12" s="338"/>
      <c r="E12" s="338"/>
      <c r="F12" s="338"/>
      <c r="G12" s="338"/>
      <c r="H12" s="361"/>
      <c r="I12" s="361"/>
      <c r="P12" s="318"/>
      <c r="Q12" s="318"/>
      <c r="R12" s="318"/>
      <c r="S12" s="319"/>
      <c r="T12" s="223"/>
      <c r="U12" s="223"/>
      <c r="V12" s="223"/>
      <c r="W12" s="223"/>
      <c r="AB12" s="1"/>
      <c r="AC12" s="35"/>
      <c r="AD12" s="35"/>
      <c r="AE12" s="35"/>
      <c r="AF12" s="35"/>
    </row>
    <row r="13" spans="1:34" ht="27.75" customHeight="1" x14ac:dyDescent="0.25">
      <c r="B13" s="224" t="s">
        <v>105</v>
      </c>
      <c r="C13" s="224"/>
      <c r="D13" s="224"/>
      <c r="E13" s="228" t="s">
        <v>3</v>
      </c>
      <c r="F13" s="229"/>
      <c r="G13" s="229"/>
      <c r="H13" s="229"/>
      <c r="I13" s="230"/>
      <c r="P13" s="224" t="s">
        <v>29</v>
      </c>
      <c r="Q13" s="224"/>
      <c r="R13" s="224"/>
      <c r="S13" s="228" t="s">
        <v>31</v>
      </c>
      <c r="T13" s="229"/>
      <c r="U13" s="229"/>
      <c r="V13" s="229"/>
      <c r="W13" s="230"/>
      <c r="AB13" s="1"/>
      <c r="AC13" s="35"/>
      <c r="AD13" s="35"/>
      <c r="AE13" s="35"/>
      <c r="AF13" s="35"/>
    </row>
    <row r="14" spans="1:34" ht="19.5" customHeight="1" x14ac:dyDescent="0.25">
      <c r="B14" s="338"/>
      <c r="C14" s="338"/>
      <c r="D14" s="338"/>
      <c r="E14" s="376" t="s">
        <v>0</v>
      </c>
      <c r="F14" s="377"/>
      <c r="G14" s="377"/>
      <c r="H14" s="377"/>
      <c r="I14" s="378"/>
      <c r="P14" s="373"/>
      <c r="Q14" s="374"/>
      <c r="R14" s="375"/>
      <c r="S14" s="340"/>
      <c r="T14" s="232"/>
      <c r="U14" s="232"/>
      <c r="V14" s="232"/>
      <c r="W14" s="233"/>
      <c r="AB14" s="1"/>
      <c r="AC14" s="35"/>
      <c r="AD14" s="35"/>
      <c r="AE14" s="35"/>
      <c r="AF14" s="35"/>
    </row>
    <row r="15" spans="1:34" ht="27.75" customHeight="1" x14ac:dyDescent="0.25">
      <c r="B15" s="339"/>
      <c r="C15" s="339"/>
      <c r="D15" s="339"/>
      <c r="E15" s="339"/>
      <c r="F15" s="339"/>
      <c r="G15" s="339"/>
      <c r="H15" s="339"/>
      <c r="I15" s="339"/>
      <c r="J15" s="38"/>
      <c r="P15" s="224" t="s">
        <v>30</v>
      </c>
      <c r="Q15" s="224"/>
      <c r="R15" s="224"/>
      <c r="S15" s="228" t="s">
        <v>327</v>
      </c>
      <c r="T15" s="229"/>
      <c r="U15" s="229"/>
      <c r="V15" s="229"/>
      <c r="W15" s="230"/>
      <c r="AB15" s="1"/>
      <c r="AC15" s="35"/>
      <c r="AD15" s="35"/>
      <c r="AE15" s="35"/>
      <c r="AF15" s="35"/>
    </row>
    <row r="16" spans="1:34" ht="19.5" customHeight="1" x14ac:dyDescent="0.25">
      <c r="B16" s="320"/>
      <c r="C16" s="320"/>
      <c r="D16" s="320"/>
      <c r="E16" s="320" t="s">
        <v>0</v>
      </c>
      <c r="F16" s="320"/>
      <c r="G16" s="320"/>
      <c r="H16" s="320"/>
      <c r="I16" s="320"/>
      <c r="P16" s="231"/>
      <c r="Q16" s="232"/>
      <c r="R16" s="233"/>
      <c r="S16" s="343"/>
      <c r="T16" s="344"/>
      <c r="U16" s="344"/>
      <c r="V16" s="344"/>
      <c r="W16" s="345"/>
      <c r="AB16" s="1"/>
      <c r="AC16" s="35"/>
      <c r="AD16" s="35"/>
      <c r="AE16" s="35"/>
      <c r="AF16" s="35"/>
      <c r="AH16" s="45" t="b">
        <f>IF(AND(P16=0,P16&lt;&gt;"Ja"),TRUE,FALSE)</f>
        <v>1</v>
      </c>
    </row>
    <row r="17" spans="2:34" ht="19.5" customHeight="1" x14ac:dyDescent="0.25">
      <c r="B17" s="132"/>
      <c r="C17" s="132"/>
      <c r="D17" s="132"/>
      <c r="E17" s="132"/>
      <c r="F17" s="132"/>
      <c r="G17" s="132"/>
      <c r="H17" s="132"/>
      <c r="I17" s="132"/>
      <c r="P17" s="133"/>
      <c r="Q17" s="133"/>
      <c r="R17" s="133"/>
      <c r="S17" s="134"/>
      <c r="T17" s="134"/>
      <c r="U17" s="134"/>
      <c r="V17" s="134"/>
      <c r="W17" s="134"/>
      <c r="AB17" s="1"/>
      <c r="AC17" s="35"/>
      <c r="AD17" s="35"/>
      <c r="AE17" s="35"/>
      <c r="AF17" s="35"/>
      <c r="AH17" s="45"/>
    </row>
    <row r="18" spans="2:34" ht="17.25" hidden="1" customHeight="1" x14ac:dyDescent="0.25">
      <c r="B18" s="26" t="s">
        <v>328</v>
      </c>
      <c r="P18" s="26" t="s">
        <v>329</v>
      </c>
      <c r="AB18" s="1"/>
      <c r="AC18" s="35"/>
      <c r="AD18" s="35"/>
      <c r="AE18" s="35"/>
      <c r="AF18" s="35"/>
    </row>
    <row r="19" spans="2:34" ht="12.75" hidden="1" customHeight="1" x14ac:dyDescent="0.25">
      <c r="B19" s="327" t="s">
        <v>330</v>
      </c>
      <c r="C19" s="328"/>
      <c r="D19" s="328"/>
      <c r="E19" s="328"/>
      <c r="F19" s="328"/>
      <c r="G19" s="328"/>
      <c r="H19" s="328"/>
      <c r="I19" s="329"/>
      <c r="P19" s="324" t="s">
        <v>331</v>
      </c>
      <c r="Q19" s="325"/>
      <c r="R19" s="325"/>
      <c r="S19" s="326"/>
      <c r="T19" s="123" t="s">
        <v>336</v>
      </c>
      <c r="AB19" s="1"/>
      <c r="AC19" s="35"/>
      <c r="AD19" s="35"/>
      <c r="AE19" s="35"/>
      <c r="AF19" s="35"/>
    </row>
    <row r="20" spans="2:34" ht="12.75" hidden="1" customHeight="1" x14ac:dyDescent="0.25">
      <c r="B20" s="330"/>
      <c r="C20" s="209"/>
      <c r="D20" s="209"/>
      <c r="E20" s="209"/>
      <c r="F20" s="209"/>
      <c r="G20" s="209"/>
      <c r="H20" s="209"/>
      <c r="I20" s="331"/>
      <c r="AB20" s="1"/>
      <c r="AC20" s="35"/>
      <c r="AD20" s="35"/>
      <c r="AE20" s="35"/>
      <c r="AF20" s="35"/>
    </row>
    <row r="21" spans="2:34" ht="12.75" hidden="1" customHeight="1" x14ac:dyDescent="0.25">
      <c r="B21" s="330"/>
      <c r="C21" s="209"/>
      <c r="D21" s="209"/>
      <c r="E21" s="209"/>
      <c r="F21" s="209"/>
      <c r="G21" s="209"/>
      <c r="H21" s="209"/>
      <c r="I21" s="331"/>
      <c r="P21" s="327" t="s">
        <v>332</v>
      </c>
      <c r="Q21" s="328"/>
      <c r="R21" s="328"/>
      <c r="S21" s="329"/>
      <c r="T21" s="335" t="s">
        <v>336</v>
      </c>
      <c r="AB21" s="1"/>
      <c r="AC21" s="35"/>
      <c r="AD21" s="35"/>
      <c r="AE21" s="35"/>
      <c r="AF21" s="35"/>
    </row>
    <row r="22" spans="2:34" ht="12.75" hidden="1" customHeight="1" x14ac:dyDescent="0.25">
      <c r="B22" s="330"/>
      <c r="C22" s="209"/>
      <c r="D22" s="209"/>
      <c r="E22" s="209"/>
      <c r="F22" s="209"/>
      <c r="G22" s="209"/>
      <c r="H22" s="209"/>
      <c r="I22" s="331"/>
      <c r="P22" s="330"/>
      <c r="Q22" s="209"/>
      <c r="R22" s="209"/>
      <c r="S22" s="331"/>
      <c r="T22" s="336"/>
      <c r="AB22" s="1"/>
      <c r="AC22" s="35"/>
      <c r="AD22" s="35"/>
      <c r="AE22" s="35"/>
      <c r="AF22" s="35"/>
    </row>
    <row r="23" spans="2:34" ht="12.75" hidden="1" customHeight="1" x14ac:dyDescent="0.25">
      <c r="B23" s="330"/>
      <c r="C23" s="209"/>
      <c r="D23" s="209"/>
      <c r="E23" s="209"/>
      <c r="F23" s="209"/>
      <c r="G23" s="209"/>
      <c r="H23" s="209"/>
      <c r="I23" s="331"/>
      <c r="P23" s="330"/>
      <c r="Q23" s="209"/>
      <c r="R23" s="209"/>
      <c r="S23" s="331"/>
      <c r="T23" s="336"/>
      <c r="AB23" s="1"/>
      <c r="AC23" s="35"/>
      <c r="AD23" s="35"/>
      <c r="AE23" s="35"/>
      <c r="AF23" s="35"/>
    </row>
    <row r="24" spans="2:34" ht="15.75" hidden="1" customHeight="1" x14ac:dyDescent="0.25">
      <c r="B24" s="332"/>
      <c r="C24" s="333"/>
      <c r="D24" s="333"/>
      <c r="E24" s="333"/>
      <c r="F24" s="333"/>
      <c r="G24" s="333"/>
      <c r="H24" s="333"/>
      <c r="I24" s="334"/>
      <c r="P24" s="332"/>
      <c r="Q24" s="333"/>
      <c r="R24" s="333"/>
      <c r="S24" s="334"/>
      <c r="T24" s="337"/>
      <c r="AB24" s="1"/>
      <c r="AC24" s="35"/>
      <c r="AD24" s="35"/>
      <c r="AE24" s="35"/>
      <c r="AF24" s="35"/>
    </row>
    <row r="25" spans="2:34" ht="12.75" customHeight="1" x14ac:dyDescent="0.3">
      <c r="B25" s="42" t="s">
        <v>325</v>
      </c>
      <c r="F25" s="38"/>
      <c r="P25" s="26" t="s">
        <v>644</v>
      </c>
    </row>
    <row r="26" spans="2:34" ht="56.25" customHeight="1" x14ac:dyDescent="0.25">
      <c r="B26" s="367"/>
      <c r="C26" s="368"/>
      <c r="D26" s="368"/>
      <c r="E26" s="368"/>
      <c r="F26" s="368"/>
      <c r="G26" s="368"/>
      <c r="H26" s="368"/>
      <c r="I26" s="369"/>
      <c r="P26" s="347" t="s">
        <v>643</v>
      </c>
      <c r="Q26" s="348"/>
      <c r="R26" s="348"/>
      <c r="S26" s="348"/>
      <c r="T26" s="348"/>
      <c r="U26" s="348"/>
      <c r="V26" s="348"/>
      <c r="W26" s="349"/>
      <c r="AB26" s="1"/>
      <c r="AC26" s="35"/>
      <c r="AD26" s="35"/>
      <c r="AE26" s="35"/>
      <c r="AF26" s="35"/>
    </row>
    <row r="27" spans="2:34" ht="115.5" customHeight="1" x14ac:dyDescent="0.25">
      <c r="B27" s="370"/>
      <c r="C27" s="371"/>
      <c r="D27" s="371"/>
      <c r="E27" s="371"/>
      <c r="F27" s="371"/>
      <c r="G27" s="371"/>
      <c r="H27" s="371"/>
      <c r="I27" s="372"/>
      <c r="P27" s="352"/>
      <c r="Q27" s="353"/>
      <c r="R27" s="353"/>
      <c r="S27" s="353"/>
      <c r="T27" s="353"/>
      <c r="U27" s="353"/>
      <c r="V27" s="353"/>
      <c r="W27" s="354"/>
      <c r="AB27" s="1"/>
      <c r="AC27" s="35"/>
      <c r="AD27" s="35"/>
      <c r="AE27" s="35"/>
      <c r="AF27" s="35"/>
    </row>
    <row r="29" spans="2:34" ht="28.5" customHeight="1" x14ac:dyDescent="0.25">
      <c r="B29" s="341" t="s">
        <v>46</v>
      </c>
      <c r="C29" s="341"/>
      <c r="D29" s="55" t="s">
        <v>689</v>
      </c>
      <c r="P29" s="224" t="s">
        <v>705</v>
      </c>
      <c r="Q29" s="224"/>
      <c r="R29" s="224"/>
    </row>
    <row r="30" spans="2:34" ht="28.5" customHeight="1" x14ac:dyDescent="0.25">
      <c r="B30" s="359"/>
      <c r="C30" s="360"/>
      <c r="P30" s="231"/>
      <c r="Q30" s="232"/>
      <c r="R30" s="233"/>
    </row>
    <row r="31" spans="2:34" ht="28.5" customHeight="1" x14ac:dyDescent="0.25">
      <c r="P31" s="224" t="s">
        <v>654</v>
      </c>
      <c r="Q31" s="224"/>
      <c r="R31" s="224"/>
      <c r="S31" s="228" t="s">
        <v>655</v>
      </c>
      <c r="T31" s="229"/>
      <c r="U31" s="229"/>
      <c r="V31" s="229"/>
      <c r="W31" s="230"/>
    </row>
    <row r="32" spans="2:34" ht="28.5" customHeight="1" x14ac:dyDescent="0.25">
      <c r="B32" s="246" t="s">
        <v>323</v>
      </c>
      <c r="C32" s="247"/>
      <c r="D32" s="247"/>
      <c r="E32" s="247"/>
      <c r="F32" s="247"/>
      <c r="G32" s="247"/>
      <c r="H32" s="247"/>
      <c r="I32" s="247"/>
      <c r="J32" s="247"/>
      <c r="K32" s="247"/>
      <c r="L32" s="103"/>
      <c r="M32" s="104"/>
      <c r="N32" s="104"/>
      <c r="P32" s="231"/>
      <c r="Q32" s="232"/>
      <c r="R32" s="233"/>
      <c r="S32" s="155"/>
      <c r="T32" s="153"/>
      <c r="U32" s="153"/>
      <c r="V32" s="153"/>
      <c r="W32" s="154"/>
    </row>
    <row r="33" spans="2:43" ht="28.5" customHeight="1" x14ac:dyDescent="0.25">
      <c r="B33" s="388" t="s">
        <v>690</v>
      </c>
      <c r="C33" s="389"/>
      <c r="D33" s="389"/>
      <c r="E33" s="389"/>
      <c r="F33" s="389"/>
      <c r="G33" s="389"/>
      <c r="H33" s="389"/>
      <c r="I33" s="389"/>
      <c r="J33" s="389"/>
      <c r="K33" s="389"/>
      <c r="L33" s="135"/>
      <c r="M33" s="136"/>
      <c r="N33" s="136"/>
      <c r="P33" s="228" t="s">
        <v>656</v>
      </c>
      <c r="Q33" s="229"/>
      <c r="R33" s="230"/>
      <c r="S33" s="228" t="s">
        <v>657</v>
      </c>
      <c r="T33" s="229"/>
      <c r="U33" s="229"/>
      <c r="V33" s="229"/>
      <c r="W33" s="230"/>
    </row>
    <row r="34" spans="2:43" ht="28.5" customHeight="1" x14ac:dyDescent="0.25">
      <c r="B34" s="32"/>
      <c r="C34" s="32"/>
      <c r="D34" s="32"/>
      <c r="E34" s="32"/>
      <c r="F34" s="32"/>
      <c r="G34" s="32"/>
      <c r="H34" s="32"/>
      <c r="I34" s="32"/>
      <c r="J34" s="32"/>
      <c r="K34" s="56"/>
      <c r="P34" s="231"/>
      <c r="Q34" s="232"/>
      <c r="R34" s="233"/>
      <c r="S34" s="355"/>
      <c r="T34" s="356"/>
      <c r="U34" s="356"/>
      <c r="V34" s="356"/>
      <c r="W34" s="357"/>
    </row>
    <row r="35" spans="2:43" ht="27.75" customHeight="1" x14ac:dyDescent="0.25">
      <c r="B35" s="379"/>
      <c r="C35" s="379"/>
      <c r="D35" s="379"/>
      <c r="E35" s="379"/>
      <c r="F35" s="379"/>
      <c r="G35" s="380" t="s">
        <v>719</v>
      </c>
      <c r="H35" s="381"/>
      <c r="I35" s="381"/>
      <c r="J35" s="381"/>
      <c r="K35" s="382"/>
      <c r="L35" s="103"/>
      <c r="M35" s="104"/>
      <c r="N35" s="104"/>
      <c r="P35" s="229" t="str">
        <f>IF(EfterfrågaTimmar,"Antal timmar som avropet/uppdraget kommer att omfatta:","")</f>
        <v/>
      </c>
      <c r="Q35" s="229"/>
      <c r="R35" s="230"/>
      <c r="S35" s="358" t="s">
        <v>658</v>
      </c>
      <c r="T35" s="263"/>
      <c r="U35" s="262" t="s">
        <v>659</v>
      </c>
      <c r="V35" s="263"/>
      <c r="W35" s="32"/>
    </row>
    <row r="36" spans="2:43" ht="25.5" customHeight="1" x14ac:dyDescent="0.25">
      <c r="B36" s="169" t="b">
        <v>1</v>
      </c>
      <c r="C36" s="169" t="b">
        <v>1</v>
      </c>
      <c r="D36" s="169" t="b">
        <v>1</v>
      </c>
      <c r="E36" s="169" t="b">
        <v>1</v>
      </c>
      <c r="F36" s="169" t="b">
        <v>1</v>
      </c>
      <c r="G36" s="156"/>
      <c r="H36" s="156"/>
      <c r="I36" s="156"/>
      <c r="J36" s="156"/>
      <c r="K36" s="156"/>
      <c r="L36" s="136"/>
      <c r="M36" s="136"/>
      <c r="N36" s="136"/>
      <c r="P36" s="267"/>
      <c r="Q36" s="267"/>
      <c r="R36" s="268"/>
      <c r="S36" s="264"/>
      <c r="T36" s="265"/>
      <c r="U36" s="266"/>
      <c r="V36" s="265"/>
      <c r="W36" s="32"/>
    </row>
    <row r="37" spans="2:43" ht="12.75" customHeight="1" x14ac:dyDescent="0.25">
      <c r="B37" s="47"/>
      <c r="C37" s="47"/>
      <c r="D37" s="48"/>
      <c r="E37" s="48"/>
      <c r="F37" s="48"/>
      <c r="L37" s="35"/>
      <c r="M37" s="35"/>
      <c r="N37" s="35"/>
    </row>
    <row r="38" spans="2:43" ht="21" customHeight="1" x14ac:dyDescent="0.25">
      <c r="B38" s="170" t="s">
        <v>310</v>
      </c>
      <c r="C38" s="170"/>
      <c r="D38" s="170"/>
      <c r="E38" s="170"/>
      <c r="F38" s="170"/>
      <c r="I38" s="38"/>
      <c r="L38" s="35"/>
      <c r="M38" s="35"/>
      <c r="N38" s="35"/>
      <c r="P38" s="235" t="s">
        <v>47</v>
      </c>
      <c r="Q38" s="235"/>
      <c r="X38" s="49"/>
      <c r="Y38" s="44"/>
      <c r="Z38" s="44"/>
      <c r="AA38" s="44"/>
    </row>
    <row r="39" spans="2:43" ht="2.25" customHeight="1" x14ac:dyDescent="0.25">
      <c r="B39" s="234"/>
      <c r="C39" s="234"/>
      <c r="D39" s="234"/>
      <c r="E39" s="234"/>
      <c r="F39" s="234"/>
      <c r="G39" s="29"/>
      <c r="I39" s="97" t="s">
        <v>131</v>
      </c>
      <c r="P39" s="234"/>
      <c r="Q39" s="234"/>
      <c r="R39" s="234"/>
      <c r="S39" s="234"/>
      <c r="T39" s="234"/>
    </row>
    <row r="40" spans="2:43" ht="90" customHeight="1" x14ac:dyDescent="0.25">
      <c r="B40" s="137" t="s">
        <v>313</v>
      </c>
      <c r="C40" s="321" t="s">
        <v>311</v>
      </c>
      <c r="D40" s="321"/>
      <c r="E40" s="321"/>
      <c r="F40" s="322" t="s">
        <v>728</v>
      </c>
      <c r="G40" s="323"/>
      <c r="H40" s="323"/>
      <c r="I40" s="323"/>
      <c r="J40" s="323"/>
      <c r="K40" s="323"/>
      <c r="L40" s="138" t="s">
        <v>130</v>
      </c>
      <c r="M40" s="138" t="s">
        <v>129</v>
      </c>
      <c r="N40" s="137" t="s">
        <v>305</v>
      </c>
      <c r="P40" s="125" t="s">
        <v>637</v>
      </c>
      <c r="Q40" s="350" t="s">
        <v>312</v>
      </c>
      <c r="R40" s="350"/>
      <c r="S40" s="350"/>
      <c r="T40" s="350"/>
      <c r="U40" s="351"/>
      <c r="V40" s="346" t="s">
        <v>636</v>
      </c>
      <c r="W40" s="342"/>
      <c r="X40" s="193" t="s">
        <v>326</v>
      </c>
      <c r="Y40" s="342"/>
    </row>
    <row r="41" spans="2:43" ht="43.5" customHeight="1" x14ac:dyDescent="0.25">
      <c r="B41" s="164" t="s">
        <v>90</v>
      </c>
      <c r="C41" s="173" t="s">
        <v>687</v>
      </c>
      <c r="D41" s="184"/>
      <c r="E41" s="185"/>
      <c r="F41" s="173"/>
      <c r="G41" s="174"/>
      <c r="H41" s="174"/>
      <c r="I41" s="174"/>
      <c r="J41" s="174"/>
      <c r="K41" s="174"/>
      <c r="L41" s="165"/>
      <c r="M41" s="166"/>
      <c r="N41" s="167"/>
      <c r="P41" s="124"/>
      <c r="Q41" s="181"/>
      <c r="R41" s="182"/>
      <c r="S41" s="182"/>
      <c r="T41" s="182"/>
      <c r="U41" s="183"/>
      <c r="V41" s="175"/>
      <c r="W41" s="176"/>
      <c r="X41" s="210">
        <f>IFERROR(IF(L41="TRUE",V41,V41*M41),"")</f>
        <v>0</v>
      </c>
      <c r="Y41" s="211"/>
      <c r="Z41" s="129"/>
      <c r="AA41" s="139"/>
      <c r="AB41" s="139"/>
      <c r="AC41" s="139"/>
      <c r="AD41" s="139"/>
      <c r="AE41" s="139"/>
      <c r="AF41" s="139"/>
      <c r="AG41" s="139"/>
      <c r="AH41" s="139"/>
      <c r="AI41" s="139"/>
      <c r="AJ41" s="139"/>
      <c r="AK41" s="139"/>
      <c r="AL41" s="139"/>
      <c r="AM41" s="139"/>
      <c r="AN41" s="139"/>
      <c r="AO41" s="139"/>
      <c r="AP41" s="139"/>
      <c r="AQ41" s="139"/>
    </row>
    <row r="42" spans="2:43" ht="42.75" customHeight="1" x14ac:dyDescent="0.25">
      <c r="B42" s="164" t="s">
        <v>91</v>
      </c>
      <c r="C42" s="173" t="s">
        <v>687</v>
      </c>
      <c r="D42" s="184"/>
      <c r="E42" s="185"/>
      <c r="F42" s="173"/>
      <c r="G42" s="174"/>
      <c r="H42" s="174"/>
      <c r="I42" s="174"/>
      <c r="J42" s="174"/>
      <c r="K42" s="174"/>
      <c r="L42" s="165"/>
      <c r="M42" s="166"/>
      <c r="N42" s="167"/>
      <c r="P42" s="124"/>
      <c r="Q42" s="181"/>
      <c r="R42" s="182"/>
      <c r="S42" s="182"/>
      <c r="T42" s="182"/>
      <c r="U42" s="183"/>
      <c r="V42" s="175"/>
      <c r="W42" s="176"/>
      <c r="X42" s="210">
        <f t="shared" ref="X42:X60" si="0">IFERROR(IF(L42="TRUE",V42,V42*M42),"")</f>
        <v>0</v>
      </c>
      <c r="Y42" s="211"/>
    </row>
    <row r="43" spans="2:43" ht="42.75" customHeight="1" x14ac:dyDescent="0.25">
      <c r="B43" s="164" t="s">
        <v>92</v>
      </c>
      <c r="C43" s="173" t="s">
        <v>687</v>
      </c>
      <c r="D43" s="184"/>
      <c r="E43" s="185"/>
      <c r="F43" s="173"/>
      <c r="G43" s="174"/>
      <c r="H43" s="174"/>
      <c r="I43" s="174"/>
      <c r="J43" s="174"/>
      <c r="K43" s="174"/>
      <c r="L43" s="165"/>
      <c r="M43" s="166"/>
      <c r="N43" s="167"/>
      <c r="P43" s="124"/>
      <c r="Q43" s="181"/>
      <c r="R43" s="182"/>
      <c r="S43" s="182"/>
      <c r="T43" s="182"/>
      <c r="U43" s="183"/>
      <c r="V43" s="175"/>
      <c r="W43" s="176"/>
      <c r="X43" s="210">
        <f t="shared" si="0"/>
        <v>0</v>
      </c>
      <c r="Y43" s="211"/>
    </row>
    <row r="44" spans="2:43" ht="42.75" customHeight="1" x14ac:dyDescent="0.25">
      <c r="B44" s="164" t="s">
        <v>93</v>
      </c>
      <c r="C44" s="173" t="s">
        <v>687</v>
      </c>
      <c r="D44" s="184"/>
      <c r="E44" s="185"/>
      <c r="F44" s="173"/>
      <c r="G44" s="174"/>
      <c r="H44" s="174"/>
      <c r="I44" s="174"/>
      <c r="J44" s="174"/>
      <c r="K44" s="174"/>
      <c r="L44" s="165"/>
      <c r="M44" s="166"/>
      <c r="N44" s="167"/>
      <c r="P44" s="124"/>
      <c r="Q44" s="181"/>
      <c r="R44" s="182"/>
      <c r="S44" s="182"/>
      <c r="T44" s="182"/>
      <c r="U44" s="183"/>
      <c r="V44" s="175"/>
      <c r="W44" s="176"/>
      <c r="X44" s="210">
        <f t="shared" si="0"/>
        <v>0</v>
      </c>
      <c r="Y44" s="211"/>
    </row>
    <row r="45" spans="2:43" ht="42.75" customHeight="1" x14ac:dyDescent="0.25">
      <c r="B45" s="164" t="s">
        <v>94</v>
      </c>
      <c r="C45" s="173" t="s">
        <v>687</v>
      </c>
      <c r="D45" s="184"/>
      <c r="E45" s="185"/>
      <c r="F45" s="173"/>
      <c r="G45" s="174"/>
      <c r="H45" s="174"/>
      <c r="I45" s="174"/>
      <c r="J45" s="174"/>
      <c r="K45" s="174"/>
      <c r="L45" s="165"/>
      <c r="M45" s="166"/>
      <c r="N45" s="167"/>
      <c r="P45" s="124"/>
      <c r="Q45" s="181"/>
      <c r="R45" s="182"/>
      <c r="S45" s="182"/>
      <c r="T45" s="182"/>
      <c r="U45" s="183"/>
      <c r="V45" s="175"/>
      <c r="W45" s="176"/>
      <c r="X45" s="210">
        <f t="shared" si="0"/>
        <v>0</v>
      </c>
      <c r="Y45" s="211"/>
    </row>
    <row r="46" spans="2:43" ht="42.75" customHeight="1" x14ac:dyDescent="0.25">
      <c r="B46" s="164" t="s">
        <v>96</v>
      </c>
      <c r="C46" s="173" t="s">
        <v>687</v>
      </c>
      <c r="D46" s="184"/>
      <c r="E46" s="185"/>
      <c r="F46" s="173"/>
      <c r="G46" s="174"/>
      <c r="H46" s="174"/>
      <c r="I46" s="174"/>
      <c r="J46" s="174"/>
      <c r="K46" s="174"/>
      <c r="L46" s="165"/>
      <c r="M46" s="166"/>
      <c r="N46" s="167"/>
      <c r="P46" s="124"/>
      <c r="Q46" s="181"/>
      <c r="R46" s="182"/>
      <c r="S46" s="182"/>
      <c r="T46" s="182"/>
      <c r="U46" s="183"/>
      <c r="V46" s="175"/>
      <c r="W46" s="176"/>
      <c r="X46" s="210">
        <f t="shared" si="0"/>
        <v>0</v>
      </c>
      <c r="Y46" s="211"/>
    </row>
    <row r="47" spans="2:43" ht="42.75" customHeight="1" x14ac:dyDescent="0.25">
      <c r="B47" s="164" t="s">
        <v>95</v>
      </c>
      <c r="C47" s="173" t="s">
        <v>687</v>
      </c>
      <c r="D47" s="184"/>
      <c r="E47" s="185"/>
      <c r="F47" s="173"/>
      <c r="G47" s="174"/>
      <c r="H47" s="174"/>
      <c r="I47" s="174"/>
      <c r="J47" s="174"/>
      <c r="K47" s="174"/>
      <c r="L47" s="165"/>
      <c r="M47" s="166"/>
      <c r="N47" s="167"/>
      <c r="P47" s="124"/>
      <c r="Q47" s="181"/>
      <c r="R47" s="182"/>
      <c r="S47" s="182"/>
      <c r="T47" s="182"/>
      <c r="U47" s="183"/>
      <c r="V47" s="175"/>
      <c r="W47" s="176"/>
      <c r="X47" s="210">
        <f t="shared" si="0"/>
        <v>0</v>
      </c>
      <c r="Y47" s="211"/>
    </row>
    <row r="48" spans="2:43" ht="42.75" customHeight="1" x14ac:dyDescent="0.25">
      <c r="B48" s="164" t="s">
        <v>97</v>
      </c>
      <c r="C48" s="173" t="s">
        <v>687</v>
      </c>
      <c r="D48" s="184"/>
      <c r="E48" s="185"/>
      <c r="F48" s="173"/>
      <c r="G48" s="174"/>
      <c r="H48" s="174"/>
      <c r="I48" s="174"/>
      <c r="J48" s="174"/>
      <c r="K48" s="174"/>
      <c r="L48" s="165"/>
      <c r="M48" s="166"/>
      <c r="N48" s="167"/>
      <c r="P48" s="124"/>
      <c r="Q48" s="181"/>
      <c r="R48" s="182"/>
      <c r="S48" s="182"/>
      <c r="T48" s="182"/>
      <c r="U48" s="183"/>
      <c r="V48" s="175"/>
      <c r="W48" s="176"/>
      <c r="X48" s="210">
        <f t="shared" si="0"/>
        <v>0</v>
      </c>
      <c r="Y48" s="211"/>
    </row>
    <row r="49" spans="2:27" ht="42.75" customHeight="1" x14ac:dyDescent="0.25">
      <c r="B49" s="164" t="s">
        <v>98</v>
      </c>
      <c r="C49" s="173" t="s">
        <v>687</v>
      </c>
      <c r="D49" s="184"/>
      <c r="E49" s="185"/>
      <c r="F49" s="173"/>
      <c r="G49" s="174"/>
      <c r="H49" s="174"/>
      <c r="I49" s="174"/>
      <c r="J49" s="174"/>
      <c r="K49" s="174"/>
      <c r="L49" s="165"/>
      <c r="M49" s="166"/>
      <c r="N49" s="167"/>
      <c r="P49" s="124"/>
      <c r="Q49" s="181"/>
      <c r="R49" s="182"/>
      <c r="S49" s="182"/>
      <c r="T49" s="182"/>
      <c r="U49" s="183"/>
      <c r="V49" s="175"/>
      <c r="W49" s="176"/>
      <c r="X49" s="210">
        <f t="shared" si="0"/>
        <v>0</v>
      </c>
      <c r="Y49" s="211"/>
    </row>
    <row r="50" spans="2:27" ht="42.75" customHeight="1" x14ac:dyDescent="0.25">
      <c r="B50" s="164" t="s">
        <v>99</v>
      </c>
      <c r="C50" s="173" t="s">
        <v>687</v>
      </c>
      <c r="D50" s="184"/>
      <c r="E50" s="185"/>
      <c r="F50" s="173"/>
      <c r="G50" s="174"/>
      <c r="H50" s="174"/>
      <c r="I50" s="174"/>
      <c r="J50" s="174"/>
      <c r="K50" s="174"/>
      <c r="L50" s="165"/>
      <c r="M50" s="166"/>
      <c r="N50" s="167"/>
      <c r="P50" s="124"/>
      <c r="Q50" s="181"/>
      <c r="R50" s="182"/>
      <c r="S50" s="182"/>
      <c r="T50" s="182"/>
      <c r="U50" s="183"/>
      <c r="V50" s="175"/>
      <c r="W50" s="176"/>
      <c r="X50" s="210">
        <f t="shared" si="0"/>
        <v>0</v>
      </c>
      <c r="Y50" s="211"/>
    </row>
    <row r="51" spans="2:27" ht="42.75" customHeight="1" x14ac:dyDescent="0.25">
      <c r="B51" s="164" t="s">
        <v>133</v>
      </c>
      <c r="C51" s="173" t="s">
        <v>687</v>
      </c>
      <c r="D51" s="184"/>
      <c r="E51" s="185"/>
      <c r="F51" s="173"/>
      <c r="G51" s="174"/>
      <c r="H51" s="174"/>
      <c r="I51" s="174"/>
      <c r="J51" s="174"/>
      <c r="K51" s="174"/>
      <c r="L51" s="165"/>
      <c r="M51" s="166"/>
      <c r="N51" s="167"/>
      <c r="P51" s="124"/>
      <c r="Q51" s="181"/>
      <c r="R51" s="182"/>
      <c r="S51" s="182"/>
      <c r="T51" s="182"/>
      <c r="U51" s="183"/>
      <c r="V51" s="175"/>
      <c r="W51" s="176"/>
      <c r="X51" s="210">
        <f t="shared" si="0"/>
        <v>0</v>
      </c>
      <c r="Y51" s="211"/>
    </row>
    <row r="52" spans="2:27" ht="42.75" customHeight="1" x14ac:dyDescent="0.25">
      <c r="B52" s="164" t="s">
        <v>134</v>
      </c>
      <c r="C52" s="173" t="s">
        <v>687</v>
      </c>
      <c r="D52" s="184"/>
      <c r="E52" s="185"/>
      <c r="F52" s="173"/>
      <c r="G52" s="174"/>
      <c r="H52" s="174"/>
      <c r="I52" s="174"/>
      <c r="J52" s="174"/>
      <c r="K52" s="174"/>
      <c r="L52" s="165"/>
      <c r="M52" s="166"/>
      <c r="N52" s="167"/>
      <c r="P52" s="124"/>
      <c r="Q52" s="181"/>
      <c r="R52" s="182"/>
      <c r="S52" s="182"/>
      <c r="T52" s="182"/>
      <c r="U52" s="183"/>
      <c r="V52" s="175"/>
      <c r="W52" s="176"/>
      <c r="X52" s="210">
        <f t="shared" si="0"/>
        <v>0</v>
      </c>
      <c r="Y52" s="211"/>
    </row>
    <row r="53" spans="2:27" ht="42.75" customHeight="1" x14ac:dyDescent="0.25">
      <c r="B53" s="164" t="s">
        <v>135</v>
      </c>
      <c r="C53" s="173" t="s">
        <v>687</v>
      </c>
      <c r="D53" s="184"/>
      <c r="E53" s="185"/>
      <c r="F53" s="173"/>
      <c r="G53" s="174"/>
      <c r="H53" s="174"/>
      <c r="I53" s="174"/>
      <c r="J53" s="174"/>
      <c r="K53" s="174"/>
      <c r="L53" s="165"/>
      <c r="M53" s="166"/>
      <c r="N53" s="167"/>
      <c r="P53" s="124"/>
      <c r="Q53" s="181"/>
      <c r="R53" s="182"/>
      <c r="S53" s="182"/>
      <c r="T53" s="182"/>
      <c r="U53" s="183"/>
      <c r="V53" s="175"/>
      <c r="W53" s="176"/>
      <c r="X53" s="210">
        <f t="shared" si="0"/>
        <v>0</v>
      </c>
      <c r="Y53" s="211"/>
    </row>
    <row r="54" spans="2:27" ht="42.75" customHeight="1" x14ac:dyDescent="0.25">
      <c r="B54" s="164" t="s">
        <v>136</v>
      </c>
      <c r="C54" s="173" t="s">
        <v>687</v>
      </c>
      <c r="D54" s="184"/>
      <c r="E54" s="185"/>
      <c r="F54" s="173"/>
      <c r="G54" s="174"/>
      <c r="H54" s="174"/>
      <c r="I54" s="174"/>
      <c r="J54" s="174"/>
      <c r="K54" s="174"/>
      <c r="L54" s="165"/>
      <c r="M54" s="166"/>
      <c r="N54" s="167"/>
      <c r="P54" s="124"/>
      <c r="Q54" s="181"/>
      <c r="R54" s="182"/>
      <c r="S54" s="182"/>
      <c r="T54" s="182"/>
      <c r="U54" s="183"/>
      <c r="V54" s="175"/>
      <c r="W54" s="176"/>
      <c r="X54" s="210">
        <f t="shared" si="0"/>
        <v>0</v>
      </c>
      <c r="Y54" s="211"/>
    </row>
    <row r="55" spans="2:27" ht="42.75" customHeight="1" x14ac:dyDescent="0.25">
      <c r="B55" s="164" t="s">
        <v>137</v>
      </c>
      <c r="C55" s="173" t="s">
        <v>687</v>
      </c>
      <c r="D55" s="184"/>
      <c r="E55" s="185"/>
      <c r="F55" s="173"/>
      <c r="G55" s="174"/>
      <c r="H55" s="174"/>
      <c r="I55" s="174"/>
      <c r="J55" s="174"/>
      <c r="K55" s="174"/>
      <c r="L55" s="165"/>
      <c r="M55" s="166"/>
      <c r="N55" s="167"/>
      <c r="P55" s="124"/>
      <c r="Q55" s="181"/>
      <c r="R55" s="182"/>
      <c r="S55" s="182"/>
      <c r="T55" s="182"/>
      <c r="U55" s="183"/>
      <c r="V55" s="175"/>
      <c r="W55" s="176"/>
      <c r="X55" s="210">
        <f t="shared" si="0"/>
        <v>0</v>
      </c>
      <c r="Y55" s="211"/>
    </row>
    <row r="56" spans="2:27" ht="42.75" customHeight="1" x14ac:dyDescent="0.25">
      <c r="B56" s="164" t="s">
        <v>138</v>
      </c>
      <c r="C56" s="173" t="s">
        <v>687</v>
      </c>
      <c r="D56" s="184"/>
      <c r="E56" s="185"/>
      <c r="F56" s="173"/>
      <c r="G56" s="174"/>
      <c r="H56" s="174"/>
      <c r="I56" s="174"/>
      <c r="J56" s="174"/>
      <c r="K56" s="174"/>
      <c r="L56" s="165"/>
      <c r="M56" s="166"/>
      <c r="N56" s="167"/>
      <c r="P56" s="124"/>
      <c r="Q56" s="181"/>
      <c r="R56" s="182"/>
      <c r="S56" s="182"/>
      <c r="T56" s="182"/>
      <c r="U56" s="183"/>
      <c r="V56" s="175"/>
      <c r="W56" s="176"/>
      <c r="X56" s="210">
        <f t="shared" si="0"/>
        <v>0</v>
      </c>
      <c r="Y56" s="211"/>
    </row>
    <row r="57" spans="2:27" ht="42.75" customHeight="1" x14ac:dyDescent="0.25">
      <c r="B57" s="164" t="s">
        <v>139</v>
      </c>
      <c r="C57" s="173" t="s">
        <v>687</v>
      </c>
      <c r="D57" s="184"/>
      <c r="E57" s="185"/>
      <c r="F57" s="173"/>
      <c r="G57" s="174"/>
      <c r="H57" s="174"/>
      <c r="I57" s="174"/>
      <c r="J57" s="174"/>
      <c r="K57" s="174"/>
      <c r="L57" s="165"/>
      <c r="M57" s="166"/>
      <c r="N57" s="167"/>
      <c r="P57" s="124"/>
      <c r="Q57" s="181"/>
      <c r="R57" s="182"/>
      <c r="S57" s="182"/>
      <c r="T57" s="182"/>
      <c r="U57" s="183"/>
      <c r="V57" s="175"/>
      <c r="W57" s="176"/>
      <c r="X57" s="210">
        <f t="shared" si="0"/>
        <v>0</v>
      </c>
      <c r="Y57" s="211"/>
    </row>
    <row r="58" spans="2:27" ht="42.75" customHeight="1" x14ac:dyDescent="0.25">
      <c r="B58" s="164" t="s">
        <v>140</v>
      </c>
      <c r="C58" s="173" t="s">
        <v>687</v>
      </c>
      <c r="D58" s="184"/>
      <c r="E58" s="185"/>
      <c r="F58" s="173"/>
      <c r="G58" s="174"/>
      <c r="H58" s="174"/>
      <c r="I58" s="174"/>
      <c r="J58" s="174"/>
      <c r="K58" s="174"/>
      <c r="L58" s="165"/>
      <c r="M58" s="166"/>
      <c r="N58" s="167"/>
      <c r="P58" s="124"/>
      <c r="Q58" s="181"/>
      <c r="R58" s="182"/>
      <c r="S58" s="182"/>
      <c r="T58" s="182"/>
      <c r="U58" s="183"/>
      <c r="V58" s="175"/>
      <c r="W58" s="176"/>
      <c r="X58" s="210">
        <f t="shared" si="0"/>
        <v>0</v>
      </c>
      <c r="Y58" s="211"/>
    </row>
    <row r="59" spans="2:27" ht="42.75" customHeight="1" x14ac:dyDescent="0.25">
      <c r="B59" s="164" t="s">
        <v>141</v>
      </c>
      <c r="C59" s="173" t="s">
        <v>687</v>
      </c>
      <c r="D59" s="184"/>
      <c r="E59" s="185"/>
      <c r="F59" s="173"/>
      <c r="G59" s="174"/>
      <c r="H59" s="174"/>
      <c r="I59" s="174"/>
      <c r="J59" s="174"/>
      <c r="K59" s="174"/>
      <c r="L59" s="165"/>
      <c r="M59" s="166"/>
      <c r="N59" s="167"/>
      <c r="P59" s="124"/>
      <c r="Q59" s="181"/>
      <c r="R59" s="182"/>
      <c r="S59" s="182"/>
      <c r="T59" s="182"/>
      <c r="U59" s="183"/>
      <c r="V59" s="175"/>
      <c r="W59" s="176"/>
      <c r="X59" s="210">
        <f t="shared" ref="X59" si="1">IFERROR(IF(L59="TRUE",V59,V59*M59),"")</f>
        <v>0</v>
      </c>
      <c r="Y59" s="211"/>
    </row>
    <row r="60" spans="2:27" ht="42.75" customHeight="1" x14ac:dyDescent="0.25">
      <c r="B60" s="164" t="s">
        <v>100</v>
      </c>
      <c r="C60" s="173" t="s">
        <v>678</v>
      </c>
      <c r="D60" s="184"/>
      <c r="E60" s="185"/>
      <c r="F60" s="173"/>
      <c r="G60" s="174"/>
      <c r="H60" s="174"/>
      <c r="I60" s="174"/>
      <c r="J60" s="174"/>
      <c r="K60" s="174"/>
      <c r="L60" s="165"/>
      <c r="M60" s="166"/>
      <c r="N60" s="167"/>
      <c r="P60" s="124"/>
      <c r="Q60" s="181"/>
      <c r="R60" s="182"/>
      <c r="S60" s="182"/>
      <c r="T60" s="182"/>
      <c r="U60" s="183"/>
      <c r="V60" s="175"/>
      <c r="W60" s="176"/>
      <c r="X60" s="210">
        <f t="shared" si="0"/>
        <v>0</v>
      </c>
      <c r="Y60" s="211"/>
    </row>
    <row r="61" spans="2:27" ht="7.5" customHeight="1" x14ac:dyDescent="0.25">
      <c r="C61" s="1"/>
      <c r="H61" s="22"/>
      <c r="P61" s="46"/>
      <c r="Q61" s="46"/>
      <c r="R61" s="46"/>
      <c r="X61" s="112"/>
      <c r="Y61" s="112"/>
      <c r="Z61" s="44"/>
      <c r="AA61" s="44"/>
    </row>
    <row r="62" spans="2:27" ht="28.5" customHeight="1" x14ac:dyDescent="0.25">
      <c r="C62" s="1"/>
      <c r="P62" s="46"/>
      <c r="Q62" s="46"/>
      <c r="R62" s="46"/>
      <c r="U62" s="44"/>
      <c r="V62" s="44"/>
      <c r="W62" s="50" t="s">
        <v>660</v>
      </c>
      <c r="X62" s="212">
        <f>SUM(X41:Y60)</f>
        <v>0</v>
      </c>
      <c r="Y62" s="213"/>
      <c r="Z62" s="44"/>
      <c r="AA62" s="44"/>
    </row>
    <row r="63" spans="2:27" ht="36" customHeight="1" x14ac:dyDescent="0.25">
      <c r="P63" s="193" t="s">
        <v>717</v>
      </c>
      <c r="Q63" s="194"/>
      <c r="R63" s="194"/>
      <c r="S63" s="195"/>
    </row>
    <row r="64" spans="2:27" ht="122.25" customHeight="1" x14ac:dyDescent="0.25">
      <c r="C64" s="1"/>
      <c r="H64" s="22"/>
      <c r="P64" s="196"/>
      <c r="Q64" s="197"/>
      <c r="R64" s="197"/>
      <c r="S64" s="198"/>
      <c r="Z64" s="44"/>
      <c r="AA64" s="44"/>
    </row>
    <row r="65" spans="1:34" ht="27" hidden="1" customHeight="1" x14ac:dyDescent="0.25">
      <c r="A65" s="93"/>
      <c r="B65" s="170"/>
      <c r="C65" s="170"/>
      <c r="D65" s="170"/>
      <c r="E65" s="170"/>
      <c r="F65" s="170"/>
      <c r="J65" s="44"/>
      <c r="P65" s="44"/>
      <c r="Q65" s="44"/>
      <c r="R65" s="44"/>
      <c r="S65" s="44"/>
      <c r="T65" s="44"/>
      <c r="V65" s="96"/>
      <c r="Z65" s="44"/>
      <c r="AA65" s="44"/>
    </row>
    <row r="66" spans="1:34" ht="17.25" hidden="1" customHeight="1" x14ac:dyDescent="0.25">
      <c r="A66" s="93"/>
      <c r="B66" s="128"/>
      <c r="K66" s="204"/>
      <c r="L66" s="208"/>
      <c r="M66" s="209"/>
      <c r="N66" s="209"/>
      <c r="P66" s="44"/>
      <c r="Q66" s="44"/>
      <c r="R66" s="44"/>
      <c r="S66" s="44"/>
      <c r="T66" s="44"/>
      <c r="U66" s="44"/>
      <c r="V66" s="44"/>
      <c r="W66" s="44"/>
      <c r="X66" s="50"/>
      <c r="Y66" s="51"/>
      <c r="Z66" s="44"/>
      <c r="AA66" s="44"/>
    </row>
    <row r="67" spans="1:34" ht="20.25" hidden="1" customHeight="1" x14ac:dyDescent="0.25">
      <c r="A67" s="93"/>
      <c r="B67" s="170" t="s">
        <v>588</v>
      </c>
      <c r="C67" s="170"/>
      <c r="D67" s="170"/>
      <c r="E67" s="170"/>
      <c r="F67" s="170"/>
      <c r="G67" s="38"/>
      <c r="J67" s="44"/>
      <c r="K67" s="204"/>
      <c r="L67" s="209"/>
      <c r="M67" s="209"/>
      <c r="N67" s="209"/>
      <c r="P67" s="43" t="s">
        <v>32</v>
      </c>
      <c r="X67" s="50"/>
      <c r="Y67" s="51"/>
      <c r="Z67" s="44"/>
      <c r="AA67" s="44"/>
    </row>
    <row r="68" spans="1:34" ht="15.75" hidden="1" customHeight="1" x14ac:dyDescent="0.3">
      <c r="A68" s="93"/>
      <c r="B68" s="206" t="s">
        <v>317</v>
      </c>
      <c r="C68" s="206"/>
      <c r="D68" s="206"/>
      <c r="E68" s="207"/>
      <c r="F68" s="98"/>
      <c r="G68" s="130"/>
      <c r="H68" s="130"/>
      <c r="I68" s="130"/>
      <c r="J68" s="44"/>
      <c r="K68" s="205"/>
      <c r="L68" s="140"/>
      <c r="M68" s="141"/>
      <c r="N68" s="142"/>
      <c r="P68" s="26"/>
      <c r="X68" s="50"/>
      <c r="Y68" s="51"/>
      <c r="Z68" s="44"/>
      <c r="AA68" s="44"/>
    </row>
    <row r="69" spans="1:34" ht="99" hidden="1" customHeight="1" x14ac:dyDescent="0.25">
      <c r="A69" s="93"/>
      <c r="B69" s="202" t="s">
        <v>316</v>
      </c>
      <c r="C69" s="203"/>
      <c r="D69" s="192" t="s">
        <v>319</v>
      </c>
      <c r="E69" s="178"/>
      <c r="F69" s="178"/>
      <c r="G69" s="179"/>
      <c r="H69" s="192" t="s">
        <v>318</v>
      </c>
      <c r="I69" s="178"/>
      <c r="J69" s="178"/>
      <c r="K69" s="178"/>
      <c r="L69" s="178"/>
      <c r="M69" s="178"/>
      <c r="N69" s="179"/>
      <c r="P69" s="189" t="s">
        <v>67</v>
      </c>
      <c r="Q69" s="190"/>
      <c r="R69" s="190"/>
      <c r="S69" s="190"/>
      <c r="T69" s="190"/>
      <c r="U69" s="190"/>
      <c r="V69" s="190"/>
      <c r="W69" s="190"/>
      <c r="X69" s="191"/>
      <c r="Y69" s="62"/>
      <c r="Z69" s="61"/>
      <c r="AA69" s="63"/>
      <c r="AB69" s="63"/>
    </row>
    <row r="70" spans="1:34" ht="34.5" hidden="1" customHeight="1" x14ac:dyDescent="0.3">
      <c r="A70" s="93"/>
      <c r="B70" s="199" t="s">
        <v>362</v>
      </c>
      <c r="C70" s="200"/>
      <c r="D70" s="177"/>
      <c r="E70" s="178"/>
      <c r="F70" s="178"/>
      <c r="G70" s="179"/>
      <c r="H70" s="180"/>
      <c r="I70" s="178"/>
      <c r="J70" s="178"/>
      <c r="K70" s="178"/>
      <c r="L70" s="178"/>
      <c r="M70" s="178"/>
      <c r="N70" s="179"/>
      <c r="O70" s="52"/>
      <c r="P70" s="186"/>
      <c r="Q70" s="187"/>
      <c r="R70" s="187"/>
      <c r="S70" s="187"/>
      <c r="T70" s="187"/>
      <c r="U70" s="187"/>
      <c r="V70" s="187"/>
      <c r="W70" s="187"/>
      <c r="X70" s="188"/>
      <c r="Y70" s="52"/>
      <c r="Z70" s="52"/>
      <c r="AA70" s="52" t="b">
        <f>IF(AND(K70="Bör-krav",L70&lt;=0),TRUE,FALSE)</f>
        <v>0</v>
      </c>
      <c r="AB70" s="52" t="b">
        <f>IF(K70="Ska-krav",TRUE,FALSE)</f>
        <v>0</v>
      </c>
      <c r="AH70" s="45" t="b">
        <f>IF(AND(K70="Ska-krav",P70&lt;&gt;"Ja"),TRUE,FALSE)</f>
        <v>0</v>
      </c>
    </row>
    <row r="71" spans="1:34" ht="32.25" hidden="1" customHeight="1" x14ac:dyDescent="0.3">
      <c r="A71" s="93"/>
      <c r="B71" s="199" t="s">
        <v>362</v>
      </c>
      <c r="C71" s="200"/>
      <c r="D71" s="177"/>
      <c r="E71" s="178"/>
      <c r="F71" s="178"/>
      <c r="G71" s="179"/>
      <c r="H71" s="180"/>
      <c r="I71" s="178"/>
      <c r="J71" s="178"/>
      <c r="K71" s="178"/>
      <c r="L71" s="178"/>
      <c r="M71" s="178"/>
      <c r="N71" s="179"/>
      <c r="O71" s="52"/>
      <c r="P71" s="186"/>
      <c r="Q71" s="187"/>
      <c r="R71" s="187"/>
      <c r="S71" s="187"/>
      <c r="T71" s="187"/>
      <c r="U71" s="187"/>
      <c r="V71" s="187"/>
      <c r="W71" s="187"/>
      <c r="X71" s="188"/>
      <c r="Y71" s="52"/>
      <c r="Z71" s="52"/>
      <c r="AA71" s="52" t="b">
        <f t="shared" ref="AA71:AA89" si="2">IF(AND(K71="Bör-krav",L71&lt;=0),TRUE,FALSE)</f>
        <v>0</v>
      </c>
      <c r="AB71" s="52" t="b">
        <f t="shared" ref="AB71:AB89" si="3">IF(K71="Ska-krav",TRUE,FALSE)</f>
        <v>0</v>
      </c>
      <c r="AH71" s="45" t="b">
        <f t="shared" ref="AH71:AH89" si="4">IF(AND(K71="Ska-krav",P71&lt;&gt;"Ja"),TRUE,FALSE)</f>
        <v>0</v>
      </c>
    </row>
    <row r="72" spans="1:34" ht="32.25" hidden="1" customHeight="1" x14ac:dyDescent="0.3">
      <c r="A72" s="93"/>
      <c r="B72" s="199" t="s">
        <v>362</v>
      </c>
      <c r="C72" s="200"/>
      <c r="D72" s="177"/>
      <c r="E72" s="178"/>
      <c r="F72" s="178"/>
      <c r="G72" s="179"/>
      <c r="H72" s="180"/>
      <c r="I72" s="178"/>
      <c r="J72" s="178"/>
      <c r="K72" s="178"/>
      <c r="L72" s="178"/>
      <c r="M72" s="178"/>
      <c r="N72" s="179"/>
      <c r="O72" s="52"/>
      <c r="P72" s="186"/>
      <c r="Q72" s="187"/>
      <c r="R72" s="187"/>
      <c r="S72" s="187"/>
      <c r="T72" s="187"/>
      <c r="U72" s="187"/>
      <c r="V72" s="187"/>
      <c r="W72" s="187"/>
      <c r="X72" s="188"/>
      <c r="Y72" s="52"/>
      <c r="Z72" s="52"/>
      <c r="AA72" s="52" t="b">
        <f t="shared" si="2"/>
        <v>0</v>
      </c>
      <c r="AB72" s="52" t="b">
        <f t="shared" si="3"/>
        <v>0</v>
      </c>
      <c r="AH72" s="45" t="b">
        <f t="shared" si="4"/>
        <v>0</v>
      </c>
    </row>
    <row r="73" spans="1:34" ht="32.25" hidden="1" customHeight="1" x14ac:dyDescent="0.3">
      <c r="A73" s="93"/>
      <c r="B73" s="199" t="s">
        <v>362</v>
      </c>
      <c r="C73" s="200"/>
      <c r="D73" s="177"/>
      <c r="E73" s="178"/>
      <c r="F73" s="178"/>
      <c r="G73" s="179"/>
      <c r="H73" s="180"/>
      <c r="I73" s="178"/>
      <c r="J73" s="178"/>
      <c r="K73" s="178"/>
      <c r="L73" s="178"/>
      <c r="M73" s="178"/>
      <c r="N73" s="179"/>
      <c r="O73" s="52"/>
      <c r="P73" s="186"/>
      <c r="Q73" s="187"/>
      <c r="R73" s="187"/>
      <c r="S73" s="187"/>
      <c r="T73" s="187"/>
      <c r="U73" s="187"/>
      <c r="V73" s="187"/>
      <c r="W73" s="187"/>
      <c r="X73" s="188"/>
      <c r="Y73" s="52"/>
      <c r="Z73" s="52"/>
      <c r="AA73" s="52" t="b">
        <f t="shared" ref="AA73:AA80" si="5">IF(AND(K73="Bör-krav",L73&lt;=0),TRUE,FALSE)</f>
        <v>0</v>
      </c>
      <c r="AB73" s="52" t="b">
        <f t="shared" ref="AB73:AB80" si="6">IF(K73="Ska-krav",TRUE,FALSE)</f>
        <v>0</v>
      </c>
      <c r="AH73" s="45" t="b">
        <f t="shared" ref="AH73:AH80" si="7">IF(AND(K73="Ska-krav",P73&lt;&gt;"Ja"),TRUE,FALSE)</f>
        <v>0</v>
      </c>
    </row>
    <row r="74" spans="1:34" ht="32.25" hidden="1" customHeight="1" x14ac:dyDescent="0.3">
      <c r="A74" s="93"/>
      <c r="B74" s="199" t="s">
        <v>362</v>
      </c>
      <c r="C74" s="200"/>
      <c r="D74" s="177"/>
      <c r="E74" s="178"/>
      <c r="F74" s="178"/>
      <c r="G74" s="179"/>
      <c r="H74" s="180"/>
      <c r="I74" s="178"/>
      <c r="J74" s="178"/>
      <c r="K74" s="178"/>
      <c r="L74" s="178"/>
      <c r="M74" s="178"/>
      <c r="N74" s="179"/>
      <c r="O74" s="52"/>
      <c r="P74" s="186"/>
      <c r="Q74" s="187"/>
      <c r="R74" s="187"/>
      <c r="S74" s="187"/>
      <c r="T74" s="187"/>
      <c r="U74" s="187"/>
      <c r="V74" s="187"/>
      <c r="W74" s="187"/>
      <c r="X74" s="188"/>
      <c r="Y74" s="52"/>
      <c r="Z74" s="52"/>
      <c r="AA74" s="52" t="b">
        <f t="shared" si="5"/>
        <v>0</v>
      </c>
      <c r="AB74" s="52" t="b">
        <f t="shared" si="6"/>
        <v>0</v>
      </c>
      <c r="AH74" s="45" t="b">
        <f t="shared" si="7"/>
        <v>0</v>
      </c>
    </row>
    <row r="75" spans="1:34" ht="32.25" hidden="1" customHeight="1" x14ac:dyDescent="0.3">
      <c r="A75" s="93"/>
      <c r="B75" s="199" t="s">
        <v>362</v>
      </c>
      <c r="C75" s="200"/>
      <c r="D75" s="177"/>
      <c r="E75" s="178"/>
      <c r="F75" s="178"/>
      <c r="G75" s="179"/>
      <c r="H75" s="180"/>
      <c r="I75" s="178"/>
      <c r="J75" s="178"/>
      <c r="K75" s="178"/>
      <c r="L75" s="178"/>
      <c r="M75" s="178"/>
      <c r="N75" s="179"/>
      <c r="O75" s="52"/>
      <c r="P75" s="186"/>
      <c r="Q75" s="187"/>
      <c r="R75" s="187"/>
      <c r="S75" s="187"/>
      <c r="T75" s="187"/>
      <c r="U75" s="187"/>
      <c r="V75" s="187"/>
      <c r="W75" s="187"/>
      <c r="X75" s="188"/>
      <c r="Y75" s="52"/>
      <c r="Z75" s="52"/>
      <c r="AA75" s="52" t="b">
        <f t="shared" si="5"/>
        <v>0</v>
      </c>
      <c r="AB75" s="52" t="b">
        <f t="shared" si="6"/>
        <v>0</v>
      </c>
      <c r="AH75" s="45" t="b">
        <f t="shared" si="7"/>
        <v>0</v>
      </c>
    </row>
    <row r="76" spans="1:34" ht="32.25" hidden="1" customHeight="1" x14ac:dyDescent="0.3">
      <c r="A76" s="93"/>
      <c r="B76" s="199" t="s">
        <v>362</v>
      </c>
      <c r="C76" s="200"/>
      <c r="D76" s="177"/>
      <c r="E76" s="178"/>
      <c r="F76" s="178"/>
      <c r="G76" s="179"/>
      <c r="H76" s="180"/>
      <c r="I76" s="178"/>
      <c r="J76" s="178"/>
      <c r="K76" s="178"/>
      <c r="L76" s="178"/>
      <c r="M76" s="178"/>
      <c r="N76" s="179"/>
      <c r="O76" s="106"/>
      <c r="P76" s="186"/>
      <c r="Q76" s="187"/>
      <c r="R76" s="187"/>
      <c r="S76" s="187"/>
      <c r="T76" s="187"/>
      <c r="U76" s="187"/>
      <c r="V76" s="187"/>
      <c r="W76" s="187"/>
      <c r="X76" s="188"/>
      <c r="Y76" s="52"/>
      <c r="Z76" s="52"/>
      <c r="AA76" s="52" t="b">
        <f t="shared" si="5"/>
        <v>0</v>
      </c>
      <c r="AB76" s="52" t="b">
        <f t="shared" si="6"/>
        <v>0</v>
      </c>
      <c r="AH76" s="45" t="b">
        <f t="shared" si="7"/>
        <v>0</v>
      </c>
    </row>
    <row r="77" spans="1:34" ht="32.25" hidden="1" customHeight="1" x14ac:dyDescent="0.3">
      <c r="A77" s="93"/>
      <c r="B77" s="199" t="s">
        <v>362</v>
      </c>
      <c r="C77" s="200"/>
      <c r="D77" s="177"/>
      <c r="E77" s="178"/>
      <c r="F77" s="178"/>
      <c r="G77" s="179"/>
      <c r="H77" s="180"/>
      <c r="I77" s="178"/>
      <c r="J77" s="178"/>
      <c r="K77" s="178"/>
      <c r="L77" s="178"/>
      <c r="M77" s="178"/>
      <c r="N77" s="179"/>
      <c r="O77" s="52"/>
      <c r="P77" s="186"/>
      <c r="Q77" s="187"/>
      <c r="R77" s="187"/>
      <c r="S77" s="187"/>
      <c r="T77" s="187"/>
      <c r="U77" s="187"/>
      <c r="V77" s="187"/>
      <c r="W77" s="187"/>
      <c r="X77" s="188"/>
      <c r="Y77" s="52"/>
      <c r="Z77" s="52"/>
      <c r="AA77" s="52" t="b">
        <f t="shared" si="5"/>
        <v>0</v>
      </c>
      <c r="AB77" s="52" t="b">
        <f t="shared" si="6"/>
        <v>0</v>
      </c>
      <c r="AH77" s="45" t="b">
        <f t="shared" si="7"/>
        <v>0</v>
      </c>
    </row>
    <row r="78" spans="1:34" ht="32.25" hidden="1" customHeight="1" x14ac:dyDescent="0.3">
      <c r="A78" s="93"/>
      <c r="B78" s="199" t="s">
        <v>362</v>
      </c>
      <c r="C78" s="200"/>
      <c r="D78" s="177"/>
      <c r="E78" s="178"/>
      <c r="F78" s="178"/>
      <c r="G78" s="179"/>
      <c r="H78" s="180"/>
      <c r="I78" s="178"/>
      <c r="J78" s="178"/>
      <c r="K78" s="178"/>
      <c r="L78" s="178"/>
      <c r="M78" s="178"/>
      <c r="N78" s="179"/>
      <c r="O78" s="52"/>
      <c r="P78" s="186"/>
      <c r="Q78" s="187"/>
      <c r="R78" s="187"/>
      <c r="S78" s="187"/>
      <c r="T78" s="187"/>
      <c r="U78" s="187"/>
      <c r="V78" s="187"/>
      <c r="W78" s="187"/>
      <c r="X78" s="188"/>
      <c r="Y78" s="52"/>
      <c r="Z78" s="52"/>
      <c r="AA78" s="52" t="b">
        <f t="shared" si="5"/>
        <v>0</v>
      </c>
      <c r="AB78" s="52" t="b">
        <f t="shared" si="6"/>
        <v>0</v>
      </c>
      <c r="AH78" s="45" t="b">
        <f t="shared" si="7"/>
        <v>0</v>
      </c>
    </row>
    <row r="79" spans="1:34" ht="32.25" hidden="1" customHeight="1" x14ac:dyDescent="0.3">
      <c r="A79" s="93"/>
      <c r="B79" s="199" t="s">
        <v>362</v>
      </c>
      <c r="C79" s="200"/>
      <c r="D79" s="177"/>
      <c r="E79" s="178"/>
      <c r="F79" s="178"/>
      <c r="G79" s="179"/>
      <c r="H79" s="180"/>
      <c r="I79" s="178"/>
      <c r="J79" s="178"/>
      <c r="K79" s="178"/>
      <c r="L79" s="178"/>
      <c r="M79" s="178"/>
      <c r="N79" s="179"/>
      <c r="O79" s="52"/>
      <c r="P79" s="186"/>
      <c r="Q79" s="187"/>
      <c r="R79" s="187"/>
      <c r="S79" s="187"/>
      <c r="T79" s="187"/>
      <c r="U79" s="187"/>
      <c r="V79" s="187"/>
      <c r="W79" s="187"/>
      <c r="X79" s="188"/>
      <c r="Y79" s="52"/>
      <c r="Z79" s="52"/>
      <c r="AA79" s="52" t="b">
        <f t="shared" si="5"/>
        <v>0</v>
      </c>
      <c r="AB79" s="52" t="b">
        <f t="shared" si="6"/>
        <v>0</v>
      </c>
      <c r="AH79" s="45" t="b">
        <f t="shared" si="7"/>
        <v>0</v>
      </c>
    </row>
    <row r="80" spans="1:34" ht="32.25" hidden="1" customHeight="1" x14ac:dyDescent="0.3">
      <c r="A80" s="93"/>
      <c r="B80" s="199" t="s">
        <v>362</v>
      </c>
      <c r="C80" s="200"/>
      <c r="D80" s="177"/>
      <c r="E80" s="178"/>
      <c r="F80" s="178"/>
      <c r="G80" s="179"/>
      <c r="H80" s="180"/>
      <c r="I80" s="178"/>
      <c r="J80" s="178"/>
      <c r="K80" s="178"/>
      <c r="L80" s="178"/>
      <c r="M80" s="178"/>
      <c r="N80" s="179"/>
      <c r="O80" s="52"/>
      <c r="P80" s="186"/>
      <c r="Q80" s="187"/>
      <c r="R80" s="187"/>
      <c r="S80" s="187"/>
      <c r="T80" s="187"/>
      <c r="U80" s="187"/>
      <c r="V80" s="187"/>
      <c r="W80" s="187"/>
      <c r="X80" s="188"/>
      <c r="Y80" s="52"/>
      <c r="Z80" s="52"/>
      <c r="AA80" s="52" t="b">
        <f t="shared" si="5"/>
        <v>0</v>
      </c>
      <c r="AB80" s="52" t="b">
        <f t="shared" si="6"/>
        <v>0</v>
      </c>
      <c r="AH80" s="45" t="b">
        <f t="shared" si="7"/>
        <v>0</v>
      </c>
    </row>
    <row r="81" spans="1:34" ht="32.25" hidden="1" customHeight="1" x14ac:dyDescent="0.3">
      <c r="A81" s="93"/>
      <c r="B81" s="199" t="s">
        <v>362</v>
      </c>
      <c r="C81" s="200"/>
      <c r="D81" s="177"/>
      <c r="E81" s="178"/>
      <c r="F81" s="178"/>
      <c r="G81" s="179"/>
      <c r="H81" s="180"/>
      <c r="I81" s="178"/>
      <c r="J81" s="178"/>
      <c r="K81" s="178"/>
      <c r="L81" s="178"/>
      <c r="M81" s="178"/>
      <c r="N81" s="179"/>
      <c r="O81" s="52"/>
      <c r="P81" s="186"/>
      <c r="Q81" s="187"/>
      <c r="R81" s="187"/>
      <c r="S81" s="187"/>
      <c r="T81" s="187"/>
      <c r="U81" s="187"/>
      <c r="V81" s="187"/>
      <c r="W81" s="187"/>
      <c r="X81" s="188"/>
      <c r="Y81" s="52"/>
      <c r="Z81" s="52"/>
      <c r="AA81" s="52" t="b">
        <f t="shared" si="2"/>
        <v>0</v>
      </c>
      <c r="AB81" s="52" t="b">
        <f t="shared" si="3"/>
        <v>0</v>
      </c>
      <c r="AH81" s="45" t="b">
        <f t="shared" si="4"/>
        <v>0</v>
      </c>
    </row>
    <row r="82" spans="1:34" ht="32.25" hidden="1" customHeight="1" x14ac:dyDescent="0.3">
      <c r="A82" s="93"/>
      <c r="B82" s="199" t="s">
        <v>362</v>
      </c>
      <c r="C82" s="200"/>
      <c r="D82" s="177"/>
      <c r="E82" s="178"/>
      <c r="F82" s="178"/>
      <c r="G82" s="179"/>
      <c r="H82" s="180"/>
      <c r="I82" s="178"/>
      <c r="J82" s="178"/>
      <c r="K82" s="178"/>
      <c r="L82" s="178"/>
      <c r="M82" s="178"/>
      <c r="N82" s="179"/>
      <c r="O82" s="52"/>
      <c r="P82" s="186"/>
      <c r="Q82" s="187"/>
      <c r="R82" s="187"/>
      <c r="S82" s="187"/>
      <c r="T82" s="187"/>
      <c r="U82" s="187"/>
      <c r="V82" s="187"/>
      <c r="W82" s="187"/>
      <c r="X82" s="188"/>
      <c r="Y82" s="52"/>
      <c r="Z82" s="52"/>
      <c r="AA82" s="52" t="b">
        <f t="shared" si="2"/>
        <v>0</v>
      </c>
      <c r="AB82" s="52" t="b">
        <f t="shared" si="3"/>
        <v>0</v>
      </c>
      <c r="AH82" s="45" t="b">
        <f t="shared" si="4"/>
        <v>0</v>
      </c>
    </row>
    <row r="83" spans="1:34" ht="32.25" hidden="1" customHeight="1" x14ac:dyDescent="0.3">
      <c r="A83" s="93"/>
      <c r="B83" s="199" t="s">
        <v>362</v>
      </c>
      <c r="C83" s="200"/>
      <c r="D83" s="177"/>
      <c r="E83" s="178"/>
      <c r="F83" s="178"/>
      <c r="G83" s="179"/>
      <c r="H83" s="180"/>
      <c r="I83" s="178"/>
      <c r="J83" s="178"/>
      <c r="K83" s="178"/>
      <c r="L83" s="178"/>
      <c r="M83" s="178"/>
      <c r="N83" s="179"/>
      <c r="O83" s="52"/>
      <c r="P83" s="186"/>
      <c r="Q83" s="187"/>
      <c r="R83" s="187"/>
      <c r="S83" s="187"/>
      <c r="T83" s="187"/>
      <c r="U83" s="187"/>
      <c r="V83" s="187"/>
      <c r="W83" s="187"/>
      <c r="X83" s="188"/>
      <c r="Y83" s="52"/>
      <c r="Z83" s="52"/>
      <c r="AA83" s="52" t="b">
        <f t="shared" si="2"/>
        <v>0</v>
      </c>
      <c r="AB83" s="52" t="b">
        <f t="shared" si="3"/>
        <v>0</v>
      </c>
      <c r="AH83" s="45" t="b">
        <f t="shared" si="4"/>
        <v>0</v>
      </c>
    </row>
    <row r="84" spans="1:34" ht="32.25" hidden="1" customHeight="1" x14ac:dyDescent="0.3">
      <c r="A84" s="93"/>
      <c r="B84" s="199" t="s">
        <v>362</v>
      </c>
      <c r="C84" s="200"/>
      <c r="D84" s="177"/>
      <c r="E84" s="178"/>
      <c r="F84" s="178"/>
      <c r="G84" s="179"/>
      <c r="H84" s="180"/>
      <c r="I84" s="178"/>
      <c r="J84" s="178"/>
      <c r="K84" s="178"/>
      <c r="L84" s="178"/>
      <c r="M84" s="178"/>
      <c r="N84" s="179"/>
      <c r="O84" s="106"/>
      <c r="P84" s="186"/>
      <c r="Q84" s="187"/>
      <c r="R84" s="187"/>
      <c r="S84" s="187"/>
      <c r="T84" s="187"/>
      <c r="U84" s="187"/>
      <c r="V84" s="187"/>
      <c r="W84" s="187"/>
      <c r="X84" s="188"/>
      <c r="Y84" s="52"/>
      <c r="Z84" s="52"/>
      <c r="AA84" s="52" t="b">
        <f t="shared" si="2"/>
        <v>0</v>
      </c>
      <c r="AB84" s="52" t="b">
        <f t="shared" si="3"/>
        <v>0</v>
      </c>
      <c r="AH84" s="45" t="b">
        <f t="shared" si="4"/>
        <v>0</v>
      </c>
    </row>
    <row r="85" spans="1:34" ht="32.25" hidden="1" customHeight="1" x14ac:dyDescent="0.3">
      <c r="A85" s="93"/>
      <c r="B85" s="199" t="s">
        <v>362</v>
      </c>
      <c r="C85" s="200"/>
      <c r="D85" s="177"/>
      <c r="E85" s="178"/>
      <c r="F85" s="178"/>
      <c r="G85" s="179"/>
      <c r="H85" s="180"/>
      <c r="I85" s="178"/>
      <c r="J85" s="178"/>
      <c r="K85" s="178"/>
      <c r="L85" s="178"/>
      <c r="M85" s="178"/>
      <c r="N85" s="179"/>
      <c r="O85" s="52"/>
      <c r="P85" s="186"/>
      <c r="Q85" s="187"/>
      <c r="R85" s="187"/>
      <c r="S85" s="187"/>
      <c r="T85" s="187"/>
      <c r="U85" s="187"/>
      <c r="V85" s="187"/>
      <c r="W85" s="187"/>
      <c r="X85" s="188"/>
      <c r="Y85" s="52"/>
      <c r="Z85" s="52"/>
      <c r="AA85" s="52" t="b">
        <f t="shared" si="2"/>
        <v>0</v>
      </c>
      <c r="AB85" s="52" t="b">
        <f t="shared" si="3"/>
        <v>0</v>
      </c>
      <c r="AH85" s="45" t="b">
        <f t="shared" si="4"/>
        <v>0</v>
      </c>
    </row>
    <row r="86" spans="1:34" ht="32.25" hidden="1" customHeight="1" x14ac:dyDescent="0.3">
      <c r="A86" s="93"/>
      <c r="B86" s="199" t="s">
        <v>362</v>
      </c>
      <c r="C86" s="200"/>
      <c r="D86" s="177"/>
      <c r="E86" s="178"/>
      <c r="F86" s="178"/>
      <c r="G86" s="179"/>
      <c r="H86" s="180"/>
      <c r="I86" s="178"/>
      <c r="J86" s="178"/>
      <c r="K86" s="178"/>
      <c r="L86" s="178"/>
      <c r="M86" s="178"/>
      <c r="N86" s="179"/>
      <c r="O86" s="52"/>
      <c r="P86" s="186"/>
      <c r="Q86" s="187"/>
      <c r="R86" s="187"/>
      <c r="S86" s="187"/>
      <c r="T86" s="187"/>
      <c r="U86" s="187"/>
      <c r="V86" s="187"/>
      <c r="W86" s="187"/>
      <c r="X86" s="188"/>
      <c r="Y86" s="52"/>
      <c r="Z86" s="52"/>
      <c r="AA86" s="52" t="b">
        <f t="shared" si="2"/>
        <v>0</v>
      </c>
      <c r="AB86" s="52" t="b">
        <f t="shared" si="3"/>
        <v>0</v>
      </c>
      <c r="AH86" s="45" t="b">
        <f t="shared" si="4"/>
        <v>0</v>
      </c>
    </row>
    <row r="87" spans="1:34" ht="32.25" hidden="1" customHeight="1" x14ac:dyDescent="0.3">
      <c r="A87" s="93"/>
      <c r="B87" s="199" t="s">
        <v>362</v>
      </c>
      <c r="C87" s="200"/>
      <c r="D87" s="177"/>
      <c r="E87" s="178"/>
      <c r="F87" s="178"/>
      <c r="G87" s="179"/>
      <c r="H87" s="180"/>
      <c r="I87" s="178"/>
      <c r="J87" s="178"/>
      <c r="K87" s="178"/>
      <c r="L87" s="178"/>
      <c r="M87" s="178"/>
      <c r="N87" s="179"/>
      <c r="O87" s="52"/>
      <c r="P87" s="186"/>
      <c r="Q87" s="187"/>
      <c r="R87" s="187"/>
      <c r="S87" s="187"/>
      <c r="T87" s="187"/>
      <c r="U87" s="187"/>
      <c r="V87" s="187"/>
      <c r="W87" s="187"/>
      <c r="X87" s="188"/>
      <c r="Y87" s="52"/>
      <c r="Z87" s="52"/>
      <c r="AA87" s="52" t="b">
        <f t="shared" si="2"/>
        <v>0</v>
      </c>
      <c r="AB87" s="52" t="b">
        <f t="shared" si="3"/>
        <v>0</v>
      </c>
      <c r="AH87" s="45" t="b">
        <f t="shared" si="4"/>
        <v>0</v>
      </c>
    </row>
    <row r="88" spans="1:34" ht="32.25" hidden="1" customHeight="1" x14ac:dyDescent="0.3">
      <c r="A88" s="93"/>
      <c r="B88" s="199" t="s">
        <v>362</v>
      </c>
      <c r="C88" s="200"/>
      <c r="D88" s="177"/>
      <c r="E88" s="178"/>
      <c r="F88" s="178"/>
      <c r="G88" s="179"/>
      <c r="H88" s="180"/>
      <c r="I88" s="178"/>
      <c r="J88" s="178"/>
      <c r="K88" s="178"/>
      <c r="L88" s="178"/>
      <c r="M88" s="178"/>
      <c r="N88" s="179"/>
      <c r="O88" s="52"/>
      <c r="P88" s="186"/>
      <c r="Q88" s="187"/>
      <c r="R88" s="187"/>
      <c r="S88" s="187"/>
      <c r="T88" s="187"/>
      <c r="U88" s="187"/>
      <c r="V88" s="187"/>
      <c r="W88" s="187"/>
      <c r="X88" s="188"/>
      <c r="Y88" s="52"/>
      <c r="Z88" s="52"/>
      <c r="AA88" s="52" t="b">
        <f t="shared" si="2"/>
        <v>0</v>
      </c>
      <c r="AB88" s="52" t="b">
        <f t="shared" si="3"/>
        <v>0</v>
      </c>
      <c r="AH88" s="45" t="b">
        <f t="shared" si="4"/>
        <v>0</v>
      </c>
    </row>
    <row r="89" spans="1:34" ht="32.25" hidden="1" customHeight="1" x14ac:dyDescent="0.3">
      <c r="A89" s="93"/>
      <c r="B89" s="201" t="s">
        <v>362</v>
      </c>
      <c r="C89" s="200"/>
      <c r="D89" s="177"/>
      <c r="E89" s="178"/>
      <c r="F89" s="178"/>
      <c r="G89" s="179"/>
      <c r="H89" s="180"/>
      <c r="I89" s="178"/>
      <c r="J89" s="178"/>
      <c r="K89" s="178"/>
      <c r="L89" s="178"/>
      <c r="M89" s="178"/>
      <c r="N89" s="179"/>
      <c r="O89" s="52"/>
      <c r="P89" s="186"/>
      <c r="Q89" s="187"/>
      <c r="R89" s="187"/>
      <c r="S89" s="187"/>
      <c r="T89" s="187"/>
      <c r="U89" s="187"/>
      <c r="V89" s="187"/>
      <c r="W89" s="187"/>
      <c r="X89" s="188"/>
      <c r="Y89" s="52"/>
      <c r="Z89" s="52"/>
      <c r="AA89" s="52" t="b">
        <f t="shared" si="2"/>
        <v>0</v>
      </c>
      <c r="AB89" s="52" t="b">
        <f t="shared" si="3"/>
        <v>0</v>
      </c>
      <c r="AH89" s="45" t="b">
        <f t="shared" si="4"/>
        <v>0</v>
      </c>
    </row>
    <row r="90" spans="1:34" ht="13" x14ac:dyDescent="0.3">
      <c r="A90" s="93"/>
      <c r="B90" s="98"/>
      <c r="C90" s="98"/>
      <c r="D90" s="99"/>
      <c r="E90" s="98"/>
      <c r="F90" s="98"/>
      <c r="G90" s="130"/>
      <c r="H90" s="130"/>
      <c r="I90" s="130"/>
      <c r="J90" s="44"/>
      <c r="K90" s="143"/>
      <c r="L90" s="144"/>
      <c r="M90" s="141"/>
      <c r="N90" s="145"/>
      <c r="P90" s="26"/>
      <c r="X90" s="50"/>
      <c r="Y90" s="51"/>
      <c r="Z90" s="44"/>
      <c r="AA90" s="44"/>
    </row>
    <row r="91" spans="1:34" ht="18" x14ac:dyDescent="0.25">
      <c r="B91" s="170" t="s">
        <v>633</v>
      </c>
      <c r="C91" s="170"/>
      <c r="D91" s="170"/>
      <c r="E91" s="170"/>
      <c r="F91" s="170"/>
      <c r="H91" s="53"/>
      <c r="I91" s="53"/>
      <c r="J91" s="53"/>
      <c r="S91" s="44"/>
      <c r="T91" s="44"/>
      <c r="U91" s="44"/>
      <c r="W91" s="44"/>
    </row>
    <row r="92" spans="1:34" ht="26.25" customHeight="1" x14ac:dyDescent="0.25">
      <c r="B92" s="217" t="s">
        <v>314</v>
      </c>
      <c r="C92" s="218"/>
      <c r="D92" s="218"/>
      <c r="E92" s="218"/>
      <c r="F92" s="218"/>
      <c r="G92" s="218"/>
      <c r="H92" s="218"/>
      <c r="I92" s="218"/>
      <c r="J92" s="53"/>
      <c r="S92" s="44"/>
      <c r="T92" s="44"/>
      <c r="U92" s="44"/>
      <c r="W92" s="44"/>
    </row>
    <row r="93" spans="1:34" ht="13" x14ac:dyDescent="0.25">
      <c r="B93" s="26" t="s">
        <v>718</v>
      </c>
      <c r="J93" s="53"/>
      <c r="K93" s="38"/>
      <c r="P93" s="26"/>
      <c r="U93" s="44"/>
      <c r="V93" s="44"/>
      <c r="W93" s="44"/>
    </row>
    <row r="94" spans="1:34" ht="28.5" customHeight="1" x14ac:dyDescent="0.25">
      <c r="B94" s="214" t="s">
        <v>132</v>
      </c>
      <c r="C94" s="214"/>
      <c r="D94" s="214"/>
      <c r="E94" s="214"/>
      <c r="F94" s="214"/>
      <c r="G94" s="214"/>
      <c r="H94" s="214"/>
      <c r="I94" s="214"/>
      <c r="J94" s="53"/>
      <c r="K94" s="38"/>
      <c r="P94" s="215"/>
      <c r="Q94" s="215"/>
      <c r="R94" s="215"/>
      <c r="S94" s="215"/>
      <c r="T94" s="146"/>
      <c r="U94" s="44"/>
    </row>
    <row r="95" spans="1:34" ht="19.5" customHeight="1" x14ac:dyDescent="0.25">
      <c r="B95" s="216"/>
      <c r="C95" s="216"/>
      <c r="D95" s="216"/>
      <c r="E95" s="216"/>
      <c r="F95" s="216"/>
      <c r="G95" s="216"/>
      <c r="H95" s="216"/>
      <c r="I95" s="216"/>
      <c r="J95" s="53"/>
      <c r="K95" s="38"/>
      <c r="U95" s="44"/>
      <c r="AG95" s="44"/>
      <c r="AH95" s="44"/>
    </row>
    <row r="96" spans="1:34" ht="19.5" customHeight="1" x14ac:dyDescent="0.25">
      <c r="B96" s="216"/>
      <c r="C96" s="216"/>
      <c r="D96" s="216"/>
      <c r="E96" s="216"/>
      <c r="F96" s="216"/>
      <c r="G96" s="216"/>
      <c r="H96" s="216"/>
      <c r="I96" s="216"/>
      <c r="K96" s="38"/>
      <c r="U96" s="44"/>
      <c r="X96" s="259"/>
      <c r="Y96" s="259"/>
      <c r="Z96" s="259"/>
      <c r="AA96" s="259"/>
      <c r="AB96" s="259"/>
      <c r="AG96" s="44"/>
      <c r="AH96" s="44"/>
    </row>
    <row r="97" spans="2:34" ht="19.5" customHeight="1" x14ac:dyDescent="0.25">
      <c r="B97" s="216"/>
      <c r="C97" s="216"/>
      <c r="D97" s="216"/>
      <c r="E97" s="216"/>
      <c r="F97" s="216"/>
      <c r="G97" s="216"/>
      <c r="H97" s="216"/>
      <c r="I97" s="216"/>
      <c r="K97" s="38"/>
      <c r="U97" s="44"/>
      <c r="X97" s="259"/>
      <c r="Y97" s="259"/>
      <c r="Z97" s="259"/>
      <c r="AA97" s="259"/>
      <c r="AB97" s="259"/>
      <c r="AG97" s="44"/>
      <c r="AH97" s="44"/>
    </row>
    <row r="98" spans="2:34" ht="12.75" customHeight="1" x14ac:dyDescent="0.25">
      <c r="J98" s="7"/>
      <c r="P98" s="7"/>
      <c r="Q98" s="7"/>
      <c r="R98" s="7"/>
      <c r="S98" s="7"/>
      <c r="T98" s="7"/>
      <c r="U98" s="44"/>
      <c r="X98" s="259"/>
      <c r="Y98" s="259"/>
      <c r="Z98" s="259"/>
      <c r="AA98" s="259"/>
      <c r="AB98" s="259"/>
      <c r="AG98" s="44"/>
      <c r="AH98" s="44"/>
    </row>
    <row r="99" spans="2:34" ht="12.75" customHeight="1" x14ac:dyDescent="0.3">
      <c r="B99" s="42" t="s">
        <v>720</v>
      </c>
      <c r="P99" s="26"/>
      <c r="U99" s="44"/>
      <c r="X99" s="259"/>
      <c r="Y99" s="259"/>
      <c r="Z99" s="259"/>
      <c r="AA99" s="259"/>
      <c r="AB99" s="259"/>
      <c r="AG99" s="44"/>
      <c r="AH99" s="44"/>
    </row>
    <row r="100" spans="2:34" ht="19.5" customHeight="1" x14ac:dyDescent="0.25">
      <c r="B100" s="214" t="s">
        <v>132</v>
      </c>
      <c r="C100" s="214"/>
      <c r="D100" s="214"/>
      <c r="E100" s="214"/>
      <c r="F100" s="214"/>
      <c r="G100" s="214"/>
      <c r="H100" s="214"/>
      <c r="I100" s="214"/>
      <c r="P100" s="215"/>
      <c r="Q100" s="215"/>
      <c r="R100" s="215"/>
      <c r="S100" s="215"/>
      <c r="T100" s="146"/>
      <c r="U100" s="44"/>
      <c r="X100" s="259"/>
      <c r="Y100" s="259"/>
      <c r="Z100" s="259"/>
      <c r="AA100" s="259"/>
      <c r="AB100" s="259"/>
    </row>
    <row r="101" spans="2:34" ht="19.5" customHeight="1" x14ac:dyDescent="0.25">
      <c r="B101" s="216"/>
      <c r="C101" s="216"/>
      <c r="D101" s="216"/>
      <c r="E101" s="216"/>
      <c r="F101" s="216"/>
      <c r="G101" s="216"/>
      <c r="H101" s="216"/>
      <c r="I101" s="216"/>
      <c r="U101" s="44"/>
      <c r="X101" s="259"/>
      <c r="Y101" s="259"/>
      <c r="Z101" s="259"/>
      <c r="AA101" s="259"/>
      <c r="AB101" s="259"/>
      <c r="AG101" s="44"/>
      <c r="AH101" s="44"/>
    </row>
    <row r="102" spans="2:34" ht="19.5" customHeight="1" x14ac:dyDescent="0.25">
      <c r="B102" s="216"/>
      <c r="C102" s="216"/>
      <c r="D102" s="216"/>
      <c r="E102" s="216"/>
      <c r="F102" s="216"/>
      <c r="G102" s="216"/>
      <c r="H102" s="216"/>
      <c r="I102" s="216"/>
      <c r="U102" s="44"/>
      <c r="X102" s="259"/>
      <c r="Y102" s="259"/>
      <c r="Z102" s="259"/>
      <c r="AA102" s="259"/>
      <c r="AB102" s="259"/>
      <c r="AG102" s="44"/>
      <c r="AH102" s="44"/>
    </row>
    <row r="103" spans="2:34" ht="19.5" customHeight="1" x14ac:dyDescent="0.25">
      <c r="B103" s="216"/>
      <c r="C103" s="216"/>
      <c r="D103" s="216"/>
      <c r="E103" s="216"/>
      <c r="F103" s="216"/>
      <c r="G103" s="216"/>
      <c r="H103" s="216"/>
      <c r="I103" s="216"/>
      <c r="U103" s="44"/>
      <c r="X103" s="259"/>
      <c r="Y103" s="259"/>
      <c r="Z103" s="259"/>
      <c r="AA103" s="259"/>
      <c r="AB103" s="259"/>
      <c r="AG103" s="44"/>
      <c r="AH103" s="44"/>
    </row>
    <row r="104" spans="2:34" ht="19.5" customHeight="1" x14ac:dyDescent="0.25">
      <c r="U104" s="44"/>
      <c r="X104" s="259"/>
      <c r="Y104" s="259"/>
      <c r="Z104" s="259"/>
      <c r="AA104" s="259"/>
      <c r="AB104" s="259"/>
      <c r="AG104" s="44"/>
      <c r="AH104" s="44"/>
    </row>
    <row r="105" spans="2:34" ht="19.5" customHeight="1" x14ac:dyDescent="0.25">
      <c r="B105" s="26" t="s">
        <v>321</v>
      </c>
      <c r="P105" s="26"/>
      <c r="U105" s="44"/>
      <c r="X105" s="259"/>
      <c r="Y105" s="259"/>
      <c r="Z105" s="259"/>
      <c r="AA105" s="259"/>
      <c r="AB105" s="259"/>
      <c r="AG105" s="44"/>
      <c r="AH105" s="44"/>
    </row>
    <row r="106" spans="2:34" ht="19.5" customHeight="1" x14ac:dyDescent="0.25">
      <c r="B106" s="214" t="s">
        <v>322</v>
      </c>
      <c r="C106" s="214"/>
      <c r="D106" s="214"/>
      <c r="E106" s="214"/>
      <c r="F106" s="214"/>
      <c r="G106" s="214"/>
      <c r="H106" s="214"/>
      <c r="I106" s="214"/>
      <c r="P106" s="260"/>
      <c r="Q106" s="260"/>
      <c r="R106" s="260"/>
      <c r="S106" s="260"/>
      <c r="T106" s="146"/>
      <c r="U106" s="44"/>
      <c r="X106" s="259"/>
      <c r="Y106" s="259"/>
      <c r="Z106" s="259"/>
      <c r="AA106" s="259"/>
      <c r="AB106" s="259"/>
    </row>
    <row r="107" spans="2:34" ht="19.5" customHeight="1" x14ac:dyDescent="0.25">
      <c r="B107" s="216"/>
      <c r="C107" s="216"/>
      <c r="D107" s="216"/>
      <c r="E107" s="216"/>
      <c r="F107" s="216"/>
      <c r="G107" s="216"/>
      <c r="H107" s="216"/>
      <c r="I107" s="216"/>
      <c r="U107" s="44"/>
      <c r="X107" s="259"/>
      <c r="Y107" s="259"/>
      <c r="Z107" s="259"/>
      <c r="AA107" s="259"/>
      <c r="AB107" s="259"/>
      <c r="AG107" s="44"/>
      <c r="AH107" s="44"/>
    </row>
    <row r="108" spans="2:34" ht="19.5" customHeight="1" x14ac:dyDescent="0.25">
      <c r="B108" s="216"/>
      <c r="C108" s="216"/>
      <c r="D108" s="216"/>
      <c r="E108" s="216"/>
      <c r="F108" s="216"/>
      <c r="G108" s="216"/>
      <c r="H108" s="216"/>
      <c r="I108" s="216"/>
      <c r="U108" s="44"/>
      <c r="X108" s="259"/>
      <c r="Y108" s="259"/>
      <c r="Z108" s="259"/>
      <c r="AA108" s="259"/>
      <c r="AB108" s="259"/>
      <c r="AG108" s="44"/>
      <c r="AH108" s="44"/>
    </row>
    <row r="109" spans="2:34" ht="19.5" customHeight="1" x14ac:dyDescent="0.25">
      <c r="B109" s="216"/>
      <c r="C109" s="216"/>
      <c r="D109" s="216"/>
      <c r="E109" s="216"/>
      <c r="F109" s="216"/>
      <c r="G109" s="216"/>
      <c r="H109" s="216"/>
      <c r="I109" s="216"/>
      <c r="U109" s="44"/>
      <c r="X109" s="259"/>
      <c r="Y109" s="259"/>
      <c r="Z109" s="259"/>
      <c r="AA109" s="259"/>
      <c r="AB109" s="259"/>
      <c r="AG109" s="44"/>
      <c r="AH109" s="44"/>
    </row>
    <row r="110" spans="2:34" ht="19.5" customHeight="1" x14ac:dyDescent="0.25">
      <c r="B110" s="216"/>
      <c r="C110" s="216"/>
      <c r="D110" s="216"/>
      <c r="E110" s="216"/>
      <c r="F110" s="216"/>
      <c r="G110" s="216"/>
      <c r="H110" s="216"/>
      <c r="I110" s="216"/>
      <c r="U110" s="44"/>
      <c r="X110" s="259"/>
      <c r="Y110" s="259"/>
      <c r="Z110" s="259"/>
      <c r="AA110" s="259"/>
      <c r="AB110" s="259"/>
      <c r="AG110" s="44"/>
      <c r="AH110" s="44"/>
    </row>
    <row r="111" spans="2:34" ht="19.5" customHeight="1" x14ac:dyDescent="0.25">
      <c r="B111" s="216"/>
      <c r="C111" s="216"/>
      <c r="D111" s="216"/>
      <c r="E111" s="216"/>
      <c r="F111" s="216"/>
      <c r="G111" s="216"/>
      <c r="H111" s="216"/>
      <c r="I111" s="216"/>
      <c r="U111" s="44"/>
      <c r="X111" s="259"/>
      <c r="Y111" s="259"/>
      <c r="Z111" s="259"/>
      <c r="AA111" s="259"/>
      <c r="AB111" s="259"/>
      <c r="AG111" s="44"/>
      <c r="AH111" s="44"/>
    </row>
    <row r="112" spans="2:34" ht="17.25" hidden="1" customHeight="1" x14ac:dyDescent="0.25">
      <c r="B112" s="36"/>
      <c r="C112" s="36"/>
      <c r="D112" s="36"/>
      <c r="E112" s="36"/>
      <c r="F112" s="36"/>
      <c r="H112" s="127"/>
      <c r="I112" s="127"/>
      <c r="J112" s="127"/>
      <c r="P112" s="30"/>
      <c r="S112" s="44"/>
      <c r="T112" s="44"/>
      <c r="U112" s="44"/>
      <c r="X112" s="259"/>
      <c r="Y112" s="259"/>
      <c r="Z112" s="259"/>
      <c r="AA112" s="259"/>
      <c r="AB112" s="259"/>
      <c r="AG112" s="44"/>
      <c r="AH112" s="44"/>
    </row>
    <row r="113" spans="2:34" ht="19.5" hidden="1" customHeight="1" x14ac:dyDescent="0.25">
      <c r="B113" s="26" t="s">
        <v>128</v>
      </c>
      <c r="P113" s="26"/>
      <c r="U113" s="44"/>
      <c r="X113" s="259"/>
      <c r="Y113" s="259"/>
      <c r="Z113" s="259"/>
      <c r="AA113" s="259"/>
      <c r="AB113" s="259"/>
      <c r="AG113" s="44"/>
      <c r="AH113" s="44"/>
    </row>
    <row r="114" spans="2:34" ht="19.5" hidden="1" customHeight="1" x14ac:dyDescent="0.25">
      <c r="B114" s="214" t="s">
        <v>156</v>
      </c>
      <c r="C114" s="214"/>
      <c r="D114" s="214"/>
      <c r="E114" s="214"/>
      <c r="F114" s="214"/>
      <c r="G114" s="214"/>
      <c r="H114" s="214"/>
      <c r="I114" s="214"/>
      <c r="K114" s="38"/>
      <c r="P114" s="215"/>
      <c r="Q114" s="215"/>
      <c r="R114" s="215"/>
      <c r="S114" s="215"/>
      <c r="T114" s="146"/>
      <c r="U114" s="44"/>
      <c r="X114" s="259"/>
      <c r="Y114" s="259"/>
      <c r="Z114" s="259"/>
      <c r="AA114" s="259"/>
      <c r="AB114" s="259"/>
    </row>
    <row r="115" spans="2:34" ht="19.5" hidden="1" customHeight="1" x14ac:dyDescent="0.25">
      <c r="B115" s="303"/>
      <c r="C115" s="303"/>
      <c r="D115" s="303"/>
      <c r="E115" s="303"/>
      <c r="F115" s="303"/>
      <c r="G115" s="303"/>
      <c r="H115" s="303"/>
      <c r="I115" s="303"/>
      <c r="K115" s="38"/>
      <c r="U115" s="44"/>
      <c r="X115" s="259"/>
      <c r="Y115" s="259"/>
      <c r="Z115" s="259"/>
      <c r="AA115" s="259"/>
      <c r="AB115" s="259"/>
      <c r="AG115" s="44"/>
      <c r="AH115" s="44"/>
    </row>
    <row r="116" spans="2:34" ht="19.5" hidden="1" customHeight="1" x14ac:dyDescent="0.25">
      <c r="B116" s="303"/>
      <c r="C116" s="303"/>
      <c r="D116" s="303"/>
      <c r="E116" s="303"/>
      <c r="F116" s="303"/>
      <c r="G116" s="303"/>
      <c r="H116" s="303"/>
      <c r="I116" s="303"/>
      <c r="K116" s="38"/>
      <c r="U116" s="44"/>
      <c r="X116" s="259"/>
      <c r="Y116" s="259"/>
      <c r="Z116" s="259"/>
      <c r="AA116" s="259"/>
      <c r="AB116" s="259"/>
      <c r="AG116" s="44"/>
      <c r="AH116" s="44"/>
    </row>
    <row r="117" spans="2:34" ht="19.5" hidden="1" customHeight="1" x14ac:dyDescent="0.25">
      <c r="B117" s="303"/>
      <c r="C117" s="303"/>
      <c r="D117" s="303"/>
      <c r="E117" s="303"/>
      <c r="F117" s="303"/>
      <c r="G117" s="303"/>
      <c r="H117" s="303"/>
      <c r="I117" s="303"/>
      <c r="K117" s="38"/>
      <c r="U117" s="44"/>
      <c r="X117" s="259"/>
      <c r="Y117" s="259"/>
      <c r="Z117" s="259"/>
      <c r="AA117" s="259"/>
      <c r="AB117" s="259"/>
      <c r="AG117" s="44"/>
      <c r="AH117" s="44"/>
    </row>
    <row r="118" spans="2:34" ht="19.5" customHeight="1" x14ac:dyDescent="0.25">
      <c r="J118" s="7"/>
      <c r="P118" s="7"/>
      <c r="Q118" s="7"/>
      <c r="R118" s="7"/>
      <c r="S118" s="7"/>
      <c r="T118" s="7"/>
      <c r="U118" s="44"/>
      <c r="X118" s="259"/>
      <c r="Y118" s="259"/>
      <c r="Z118" s="259"/>
      <c r="AA118" s="259"/>
      <c r="AB118" s="259"/>
      <c r="AG118" s="44"/>
      <c r="AH118" s="44"/>
    </row>
    <row r="119" spans="2:34" ht="17.25" customHeight="1" x14ac:dyDescent="0.25">
      <c r="B119" s="26" t="s">
        <v>320</v>
      </c>
      <c r="C119" s="36"/>
      <c r="D119" s="36"/>
      <c r="E119" s="36"/>
      <c r="F119" s="36"/>
      <c r="H119" s="127"/>
      <c r="I119" s="127"/>
      <c r="J119" s="127"/>
      <c r="P119" s="30"/>
      <c r="S119" s="44"/>
      <c r="T119" s="44"/>
      <c r="U119" s="44"/>
      <c r="X119" s="259"/>
      <c r="Y119" s="259"/>
      <c r="Z119" s="259"/>
      <c r="AA119" s="259"/>
      <c r="AB119" s="259"/>
      <c r="AG119" s="44"/>
      <c r="AH119" s="44"/>
    </row>
    <row r="120" spans="2:34" s="1" customFormat="1" ht="42" customHeight="1" x14ac:dyDescent="0.25">
      <c r="B120" s="214" t="s">
        <v>634</v>
      </c>
      <c r="C120" s="214"/>
      <c r="D120" s="214"/>
      <c r="E120" s="214"/>
      <c r="F120" s="214"/>
      <c r="G120" s="214"/>
      <c r="H120" s="214"/>
      <c r="I120" s="214"/>
      <c r="X120" s="259"/>
      <c r="Y120" s="259"/>
      <c r="Z120" s="259"/>
      <c r="AA120" s="259"/>
      <c r="AB120" s="259"/>
    </row>
    <row r="121" spans="2:34" s="1" customFormat="1" ht="41.25" customHeight="1" x14ac:dyDescent="0.25">
      <c r="B121" s="304"/>
      <c r="C121" s="305"/>
      <c r="D121" s="305"/>
      <c r="E121" s="306"/>
      <c r="F121" s="306"/>
      <c r="G121" s="306"/>
      <c r="H121" s="306"/>
      <c r="I121" s="307"/>
      <c r="X121" s="259"/>
      <c r="Y121" s="259"/>
      <c r="Z121" s="259"/>
      <c r="AA121" s="259"/>
      <c r="AB121" s="259"/>
    </row>
    <row r="122" spans="2:34" s="1" customFormat="1" ht="41.25" customHeight="1" x14ac:dyDescent="0.25">
      <c r="B122" s="308"/>
      <c r="C122" s="309"/>
      <c r="D122" s="309"/>
      <c r="E122" s="310"/>
      <c r="F122" s="310"/>
      <c r="G122" s="310"/>
      <c r="H122" s="310"/>
      <c r="I122" s="311"/>
      <c r="X122" s="259"/>
      <c r="Y122" s="259"/>
      <c r="Z122" s="259"/>
      <c r="AA122" s="259"/>
      <c r="AB122" s="259"/>
    </row>
    <row r="123" spans="2:34" s="1" customFormat="1" ht="25.5" customHeight="1" x14ac:dyDescent="0.4">
      <c r="B123" s="312"/>
      <c r="C123" s="313"/>
      <c r="D123" s="313"/>
      <c r="E123" s="313"/>
      <c r="F123" s="313"/>
      <c r="G123" s="313"/>
      <c r="H123" s="313"/>
      <c r="I123" s="314"/>
      <c r="J123" s="18"/>
      <c r="K123" s="18"/>
      <c r="L123" s="18"/>
      <c r="M123" s="18"/>
      <c r="X123" s="259"/>
      <c r="Y123" s="259"/>
      <c r="Z123" s="259"/>
      <c r="AA123" s="259"/>
      <c r="AB123" s="259"/>
    </row>
    <row r="124" spans="2:34" ht="17.25" customHeight="1" x14ac:dyDescent="0.25">
      <c r="B124" s="36"/>
      <c r="C124" s="36"/>
      <c r="D124" s="36"/>
      <c r="E124" s="36"/>
      <c r="F124" s="36"/>
      <c r="H124" s="127"/>
      <c r="I124" s="127"/>
      <c r="J124" s="127"/>
      <c r="P124" s="30"/>
      <c r="S124" s="44"/>
      <c r="T124" s="44"/>
      <c r="U124" s="44"/>
      <c r="X124" s="259"/>
      <c r="Y124" s="259"/>
      <c r="Z124" s="259"/>
      <c r="AA124" s="259"/>
      <c r="AB124" s="259"/>
      <c r="AG124" s="44"/>
      <c r="AH124" s="44"/>
    </row>
    <row r="125" spans="2:34" ht="20.25" customHeight="1" x14ac:dyDescent="0.25">
      <c r="B125" s="170" t="s">
        <v>33</v>
      </c>
      <c r="C125" s="170"/>
      <c r="D125" s="170"/>
      <c r="E125" s="170"/>
      <c r="F125" s="170"/>
      <c r="P125" s="30"/>
      <c r="S125" s="44"/>
      <c r="T125" s="44"/>
      <c r="U125" s="44"/>
      <c r="X125" s="259"/>
      <c r="Y125" s="259"/>
      <c r="Z125" s="259"/>
      <c r="AA125" s="259"/>
      <c r="AB125" s="259"/>
      <c r="AG125" s="44"/>
      <c r="AH125" s="44"/>
    </row>
    <row r="126" spans="2:34" ht="33" customHeight="1" x14ac:dyDescent="0.25">
      <c r="B126" s="193" t="s">
        <v>34</v>
      </c>
      <c r="C126" s="296"/>
      <c r="D126" s="296"/>
      <c r="E126" s="296"/>
      <c r="F126" s="296"/>
      <c r="G126" s="296"/>
      <c r="H126" s="296"/>
      <c r="I126" s="296"/>
      <c r="J126" s="58"/>
      <c r="K126" s="57"/>
      <c r="L126" s="57"/>
      <c r="M126" s="57"/>
      <c r="N126" s="57"/>
      <c r="O126" s="44"/>
      <c r="P126" s="44"/>
      <c r="Q126" s="44"/>
      <c r="R126" s="44"/>
      <c r="S126" s="44"/>
      <c r="T126" s="44"/>
      <c r="U126" s="44"/>
      <c r="X126" s="259"/>
      <c r="Y126" s="259"/>
      <c r="Z126" s="259"/>
      <c r="AA126" s="259"/>
      <c r="AB126" s="259"/>
      <c r="AG126" s="44"/>
      <c r="AH126" s="44"/>
    </row>
    <row r="127" spans="2:34" ht="17.25" customHeight="1" x14ac:dyDescent="0.25">
      <c r="B127" s="297"/>
      <c r="C127" s="298"/>
      <c r="D127" s="298"/>
      <c r="E127" s="298"/>
      <c r="F127" s="298"/>
      <c r="G127" s="298"/>
      <c r="H127" s="298"/>
      <c r="I127" s="298"/>
      <c r="J127" s="147"/>
      <c r="K127" s="148"/>
      <c r="L127" s="148"/>
      <c r="M127" s="148"/>
      <c r="N127" s="148"/>
      <c r="O127" s="44"/>
      <c r="P127" s="44"/>
      <c r="Q127" s="44"/>
      <c r="R127" s="44"/>
      <c r="S127" s="44"/>
      <c r="T127" s="44"/>
      <c r="U127" s="44"/>
      <c r="X127" s="259"/>
      <c r="Y127" s="259"/>
      <c r="Z127" s="259"/>
      <c r="AA127" s="259"/>
      <c r="AB127" s="259"/>
      <c r="AG127" s="44"/>
      <c r="AH127" s="44"/>
    </row>
    <row r="128" spans="2:34" ht="12.75" customHeight="1" x14ac:dyDescent="0.25">
      <c r="B128" s="299"/>
      <c r="C128" s="300"/>
      <c r="D128" s="300"/>
      <c r="E128" s="300"/>
      <c r="F128" s="300"/>
      <c r="G128" s="300"/>
      <c r="H128" s="300"/>
      <c r="I128" s="300"/>
      <c r="J128" s="147"/>
      <c r="K128" s="148"/>
      <c r="L128" s="148"/>
      <c r="M128" s="148"/>
      <c r="N128" s="148"/>
      <c r="X128" s="259"/>
      <c r="Y128" s="259"/>
      <c r="Z128" s="259"/>
      <c r="AA128" s="259"/>
      <c r="AB128" s="259"/>
    </row>
    <row r="129" spans="2:34" ht="12.75" customHeight="1" x14ac:dyDescent="0.25">
      <c r="B129" s="299"/>
      <c r="C129" s="300"/>
      <c r="D129" s="300"/>
      <c r="E129" s="300"/>
      <c r="F129" s="300"/>
      <c r="G129" s="300"/>
      <c r="H129" s="300"/>
      <c r="I129" s="300"/>
      <c r="J129" s="147"/>
      <c r="K129" s="148"/>
      <c r="L129" s="148"/>
      <c r="M129" s="148"/>
      <c r="N129" s="148"/>
      <c r="X129" s="259"/>
      <c r="Y129" s="259"/>
      <c r="Z129" s="259"/>
      <c r="AA129" s="259"/>
      <c r="AB129" s="259"/>
    </row>
    <row r="130" spans="2:34" ht="12.75" customHeight="1" x14ac:dyDescent="0.25">
      <c r="B130" s="299"/>
      <c r="C130" s="300"/>
      <c r="D130" s="300"/>
      <c r="E130" s="300"/>
      <c r="F130" s="300"/>
      <c r="G130" s="300"/>
      <c r="H130" s="300"/>
      <c r="I130" s="300"/>
      <c r="J130" s="147"/>
      <c r="K130" s="148"/>
      <c r="L130" s="148"/>
      <c r="M130" s="148"/>
      <c r="N130" s="148"/>
      <c r="X130" s="259"/>
      <c r="Y130" s="259"/>
      <c r="Z130" s="259"/>
      <c r="AA130" s="259"/>
      <c r="AB130" s="259"/>
    </row>
    <row r="131" spans="2:34" ht="12.75" customHeight="1" x14ac:dyDescent="0.25">
      <c r="B131" s="299"/>
      <c r="C131" s="300"/>
      <c r="D131" s="300"/>
      <c r="E131" s="300"/>
      <c r="F131" s="300"/>
      <c r="G131" s="300"/>
      <c r="H131" s="300"/>
      <c r="I131" s="300"/>
      <c r="J131" s="147"/>
      <c r="K131" s="148"/>
      <c r="L131" s="148"/>
      <c r="M131" s="148"/>
      <c r="N131" s="148"/>
      <c r="X131" s="259"/>
      <c r="Y131" s="259"/>
      <c r="Z131" s="259"/>
      <c r="AA131" s="259"/>
      <c r="AB131" s="259"/>
    </row>
    <row r="132" spans="2:34" ht="12.75" customHeight="1" x14ac:dyDescent="0.25">
      <c r="B132" s="299"/>
      <c r="C132" s="300"/>
      <c r="D132" s="300"/>
      <c r="E132" s="300"/>
      <c r="F132" s="300"/>
      <c r="G132" s="300"/>
      <c r="H132" s="300"/>
      <c r="I132" s="300"/>
      <c r="J132" s="147"/>
      <c r="K132" s="148"/>
      <c r="L132" s="148"/>
      <c r="M132" s="148"/>
      <c r="N132" s="148"/>
      <c r="X132" s="259"/>
      <c r="Y132" s="259"/>
      <c r="Z132" s="259"/>
      <c r="AA132" s="259"/>
      <c r="AB132" s="259"/>
    </row>
    <row r="133" spans="2:34" ht="12.75" customHeight="1" x14ac:dyDescent="0.25">
      <c r="B133" s="299"/>
      <c r="C133" s="300"/>
      <c r="D133" s="300"/>
      <c r="E133" s="300"/>
      <c r="F133" s="300"/>
      <c r="G133" s="300"/>
      <c r="H133" s="300"/>
      <c r="I133" s="300"/>
      <c r="J133" s="149"/>
      <c r="K133" s="139"/>
      <c r="L133" s="139"/>
      <c r="M133" s="139"/>
      <c r="N133" s="139"/>
      <c r="X133" s="259"/>
      <c r="Y133" s="259"/>
      <c r="Z133" s="259"/>
      <c r="AA133" s="259"/>
      <c r="AB133" s="259"/>
    </row>
    <row r="134" spans="2:34" ht="12.75" customHeight="1" x14ac:dyDescent="0.25">
      <c r="B134" s="299"/>
      <c r="C134" s="300"/>
      <c r="D134" s="300"/>
      <c r="E134" s="300"/>
      <c r="F134" s="300"/>
      <c r="G134" s="300"/>
      <c r="H134" s="300"/>
      <c r="I134" s="300"/>
      <c r="J134" s="149"/>
      <c r="K134" s="139"/>
      <c r="L134" s="139"/>
      <c r="M134" s="139"/>
      <c r="N134" s="139"/>
      <c r="X134" s="259"/>
      <c r="Y134" s="259"/>
      <c r="Z134" s="259"/>
      <c r="AA134" s="259"/>
      <c r="AB134" s="259"/>
    </row>
    <row r="135" spans="2:34" ht="12.75" customHeight="1" x14ac:dyDescent="0.25">
      <c r="B135" s="299"/>
      <c r="C135" s="300"/>
      <c r="D135" s="300"/>
      <c r="E135" s="300"/>
      <c r="F135" s="300"/>
      <c r="G135" s="300"/>
      <c r="H135" s="300"/>
      <c r="I135" s="300"/>
      <c r="J135" s="149"/>
      <c r="K135" s="139"/>
      <c r="L135" s="139"/>
      <c r="M135" s="139"/>
      <c r="N135" s="139"/>
      <c r="X135" s="259"/>
      <c r="Y135" s="259"/>
      <c r="Z135" s="259"/>
      <c r="AA135" s="259"/>
      <c r="AB135" s="259"/>
    </row>
    <row r="136" spans="2:34" ht="15" customHeight="1" x14ac:dyDescent="0.25">
      <c r="B136" s="301"/>
      <c r="C136" s="302"/>
      <c r="D136" s="302"/>
      <c r="E136" s="302"/>
      <c r="F136" s="302"/>
      <c r="G136" s="302"/>
      <c r="H136" s="302"/>
      <c r="I136" s="302"/>
      <c r="J136" s="149"/>
      <c r="K136" s="139"/>
      <c r="L136" s="139"/>
      <c r="M136" s="139"/>
      <c r="N136" s="139"/>
      <c r="X136" s="259"/>
      <c r="Y136" s="259"/>
      <c r="Z136" s="259"/>
      <c r="AA136" s="259"/>
      <c r="AB136" s="259"/>
    </row>
    <row r="137" spans="2:34" x14ac:dyDescent="0.25">
      <c r="P137" s="38"/>
      <c r="X137" s="259"/>
      <c r="Y137" s="259"/>
      <c r="Z137" s="259"/>
      <c r="AA137" s="259"/>
      <c r="AB137" s="259"/>
    </row>
    <row r="138" spans="2:34" ht="20.25" customHeight="1" x14ac:dyDescent="0.25">
      <c r="B138" s="170" t="s">
        <v>722</v>
      </c>
      <c r="C138" s="170"/>
      <c r="D138" s="170"/>
      <c r="E138" s="170"/>
      <c r="F138" s="170"/>
      <c r="P138" s="30"/>
      <c r="S138" s="44"/>
      <c r="T138" s="44"/>
      <c r="U138" s="44"/>
      <c r="X138" s="259"/>
      <c r="Y138" s="259"/>
      <c r="Z138" s="259"/>
      <c r="AA138" s="259"/>
      <c r="AB138" s="259"/>
      <c r="AG138" s="44"/>
      <c r="AH138" s="44"/>
    </row>
    <row r="139" spans="2:34" ht="16.5" customHeight="1" x14ac:dyDescent="0.25">
      <c r="B139" s="171" t="s">
        <v>723</v>
      </c>
      <c r="C139" s="172"/>
      <c r="D139" s="172"/>
      <c r="E139" s="172"/>
      <c r="F139" s="172"/>
      <c r="G139" s="172"/>
      <c r="H139" s="172"/>
      <c r="I139" s="157" t="b">
        <v>1</v>
      </c>
      <c r="P139" s="38"/>
      <c r="X139" s="259"/>
      <c r="Y139" s="259"/>
      <c r="Z139" s="259"/>
      <c r="AA139" s="259"/>
      <c r="AB139" s="259"/>
    </row>
    <row r="140" spans="2:34" x14ac:dyDescent="0.25">
      <c r="P140" s="38"/>
      <c r="X140" s="259"/>
      <c r="Y140" s="259"/>
      <c r="Z140" s="259"/>
      <c r="AA140" s="259"/>
      <c r="AB140" s="259"/>
    </row>
    <row r="141" spans="2:34" x14ac:dyDescent="0.25">
      <c r="P141" s="38"/>
      <c r="X141" s="259"/>
      <c r="Y141" s="259"/>
      <c r="Z141" s="259"/>
      <c r="AA141" s="259"/>
      <c r="AB141" s="259"/>
    </row>
    <row r="142" spans="2:34" ht="15" customHeight="1" x14ac:dyDescent="0.25">
      <c r="B142" s="26" t="str">
        <f>IF(AnvSid2,"Bilagor från avropande organisation (kontraktshandlingar framgår av flik 2)","Bilagor från avropande organisation")</f>
        <v>Bilagor från avropande organisation (kontraktshandlingar framgår av flik 2)</v>
      </c>
      <c r="M142" s="26"/>
      <c r="P142" s="26" t="s">
        <v>106</v>
      </c>
      <c r="X142" s="259"/>
      <c r="Y142" s="259"/>
      <c r="Z142" s="259"/>
      <c r="AA142" s="259"/>
      <c r="AB142" s="259"/>
    </row>
    <row r="143" spans="2:34" ht="19.5" customHeight="1" x14ac:dyDescent="0.25">
      <c r="B143" s="214" t="s">
        <v>108</v>
      </c>
      <c r="C143" s="214"/>
      <c r="D143" s="214"/>
      <c r="E143" s="214"/>
      <c r="F143" s="214"/>
      <c r="G143" s="214"/>
      <c r="H143" s="214"/>
      <c r="I143" s="214"/>
      <c r="P143" s="193" t="s">
        <v>107</v>
      </c>
      <c r="Q143" s="194"/>
      <c r="R143" s="194"/>
      <c r="S143" s="194"/>
      <c r="T143" s="194"/>
      <c r="U143" s="194"/>
      <c r="V143" s="194"/>
      <c r="W143" s="261"/>
      <c r="X143" s="259"/>
      <c r="Y143" s="259"/>
      <c r="Z143" s="259"/>
      <c r="AA143" s="259"/>
      <c r="AB143" s="259"/>
    </row>
    <row r="144" spans="2:34" ht="19.5" customHeight="1" x14ac:dyDescent="0.25">
      <c r="B144" s="315"/>
      <c r="C144" s="316"/>
      <c r="D144" s="316"/>
      <c r="E144" s="316"/>
      <c r="F144" s="316"/>
      <c r="G144" s="316"/>
      <c r="H144" s="316"/>
      <c r="I144" s="317"/>
      <c r="O144" s="59"/>
      <c r="P144" s="243"/>
      <c r="Q144" s="244"/>
      <c r="R144" s="244"/>
      <c r="S144" s="244"/>
      <c r="T144" s="244"/>
      <c r="U144" s="244"/>
      <c r="V144" s="244"/>
      <c r="W144" s="245"/>
      <c r="X144" s="259"/>
      <c r="Y144" s="259"/>
      <c r="Z144" s="259"/>
      <c r="AA144" s="259"/>
      <c r="AB144" s="259"/>
    </row>
    <row r="145" spans="2:45" ht="19.5" customHeight="1" x14ac:dyDescent="0.25">
      <c r="B145" s="315"/>
      <c r="C145" s="316"/>
      <c r="D145" s="316"/>
      <c r="E145" s="316"/>
      <c r="F145" s="316"/>
      <c r="G145" s="316"/>
      <c r="H145" s="316"/>
      <c r="I145" s="317"/>
      <c r="P145" s="243"/>
      <c r="Q145" s="244"/>
      <c r="R145" s="244"/>
      <c r="S145" s="244"/>
      <c r="T145" s="244"/>
      <c r="U145" s="244"/>
      <c r="V145" s="244"/>
      <c r="W145" s="245"/>
      <c r="X145" s="259"/>
      <c r="Y145" s="259"/>
      <c r="Z145" s="259"/>
      <c r="AA145" s="259"/>
      <c r="AB145" s="259"/>
    </row>
    <row r="146" spans="2:45" ht="19.5" customHeight="1" x14ac:dyDescent="0.25">
      <c r="B146" s="315"/>
      <c r="C146" s="316"/>
      <c r="D146" s="316"/>
      <c r="E146" s="316"/>
      <c r="F146" s="316"/>
      <c r="G146" s="316"/>
      <c r="H146" s="316"/>
      <c r="I146" s="317"/>
      <c r="P146" s="243"/>
      <c r="Q146" s="244"/>
      <c r="R146" s="244"/>
      <c r="S146" s="244"/>
      <c r="T146" s="244"/>
      <c r="U146" s="244"/>
      <c r="V146" s="244"/>
      <c r="W146" s="245"/>
      <c r="X146" s="259"/>
      <c r="Y146" s="259"/>
      <c r="Z146" s="259"/>
      <c r="AA146" s="259"/>
      <c r="AB146" s="259"/>
    </row>
    <row r="147" spans="2:45" ht="19.5" customHeight="1" x14ac:dyDescent="0.25">
      <c r="B147" s="26"/>
      <c r="P147" s="31"/>
      <c r="Q147" s="31"/>
      <c r="R147" s="31"/>
      <c r="S147" s="31"/>
      <c r="T147" s="31"/>
      <c r="U147" s="31"/>
      <c r="X147" s="259"/>
      <c r="Y147" s="259"/>
      <c r="Z147" s="259"/>
      <c r="AA147" s="259"/>
      <c r="AB147" s="259"/>
    </row>
    <row r="148" spans="2:45" x14ac:dyDescent="0.25">
      <c r="P148" s="38"/>
      <c r="X148" s="259"/>
      <c r="Y148" s="259"/>
      <c r="Z148" s="259"/>
      <c r="AA148" s="259"/>
      <c r="AB148" s="259"/>
    </row>
    <row r="149" spans="2:45" ht="19.5" customHeight="1" x14ac:dyDescent="0.25">
      <c r="B149" s="26"/>
      <c r="H149" s="26"/>
      <c r="R149" s="128"/>
      <c r="U149" s="54"/>
      <c r="X149" s="259"/>
      <c r="Y149" s="259"/>
      <c r="Z149" s="259"/>
      <c r="AA149" s="259"/>
      <c r="AB149" s="259"/>
    </row>
    <row r="150" spans="2:45" ht="19.5" customHeight="1" x14ac:dyDescent="0.25">
      <c r="B150" s="26"/>
      <c r="H150" s="26"/>
      <c r="P150" s="253" t="s">
        <v>635</v>
      </c>
      <c r="Q150" s="254"/>
      <c r="R150" s="254"/>
      <c r="S150" s="254"/>
      <c r="T150" s="254"/>
      <c r="U150" s="254"/>
      <c r="V150" s="254"/>
      <c r="W150" s="255"/>
      <c r="X150" s="126"/>
      <c r="Y150" s="126"/>
      <c r="Z150" s="126"/>
      <c r="AA150" s="126"/>
      <c r="AB150" s="126"/>
    </row>
    <row r="151" spans="2:45" ht="21" customHeight="1" x14ac:dyDescent="0.25">
      <c r="M151" s="38"/>
      <c r="P151" s="256"/>
      <c r="Q151" s="257"/>
      <c r="R151" s="257"/>
      <c r="S151" s="257"/>
      <c r="T151" s="257"/>
      <c r="U151" s="257"/>
      <c r="V151" s="257"/>
      <c r="W151" s="258"/>
      <c r="X151" s="26"/>
      <c r="Y151" s="26"/>
      <c r="Z151" s="26"/>
      <c r="AA151" s="26"/>
      <c r="AB151" s="26"/>
      <c r="AC151" s="26"/>
      <c r="AD151" s="26"/>
      <c r="AE151" s="26"/>
      <c r="AF151" s="26"/>
      <c r="AG151" s="26"/>
      <c r="AH151" s="26"/>
      <c r="AI151" s="26"/>
      <c r="AJ151" s="26"/>
      <c r="AK151" s="26"/>
      <c r="AL151" s="26"/>
      <c r="AM151" s="26"/>
      <c r="AN151" s="26"/>
      <c r="AO151" s="26"/>
      <c r="AP151" s="26"/>
      <c r="AQ151" s="26"/>
      <c r="AR151" s="26"/>
      <c r="AS151" s="26"/>
    </row>
    <row r="152" spans="2:45" ht="76.5" customHeight="1" x14ac:dyDescent="0.25">
      <c r="B152" s="293" t="s">
        <v>688</v>
      </c>
      <c r="C152" s="294"/>
      <c r="D152" s="294"/>
      <c r="E152" s="294"/>
      <c r="F152" s="294"/>
      <c r="G152" s="294"/>
      <c r="H152" s="294"/>
      <c r="I152" s="295"/>
      <c r="P152" s="252"/>
      <c r="Q152" s="252"/>
      <c r="R152" s="252"/>
      <c r="S152" s="252"/>
      <c r="T152" s="252"/>
      <c r="U152" s="252"/>
      <c r="V152" s="252"/>
      <c r="W152" s="252"/>
      <c r="X152" s="26"/>
      <c r="Y152" s="26"/>
      <c r="Z152" s="26"/>
      <c r="AA152" s="26"/>
      <c r="AB152" s="26"/>
      <c r="AC152" s="26"/>
      <c r="AD152" s="26"/>
      <c r="AE152" s="26"/>
      <c r="AF152" s="26"/>
      <c r="AG152" s="26"/>
      <c r="AH152" s="26"/>
      <c r="AI152" s="26"/>
      <c r="AJ152" s="26"/>
      <c r="AK152" s="26"/>
      <c r="AL152" s="26"/>
      <c r="AM152" s="26"/>
      <c r="AN152" s="26"/>
      <c r="AO152" s="26"/>
      <c r="AP152" s="26"/>
      <c r="AQ152" s="26"/>
      <c r="AR152" s="26"/>
      <c r="AS152" s="26"/>
    </row>
    <row r="153" spans="2:45" ht="21" customHeight="1" x14ac:dyDescent="0.25">
      <c r="B153" s="55"/>
      <c r="P153" s="246" t="s">
        <v>36</v>
      </c>
      <c r="Q153" s="247"/>
      <c r="R153" s="247"/>
      <c r="S153" s="247"/>
      <c r="T153" s="247"/>
      <c r="U153" s="247"/>
      <c r="V153" s="247"/>
      <c r="W153" s="248"/>
      <c r="X153" s="26"/>
      <c r="Y153" s="26"/>
      <c r="Z153" s="26"/>
      <c r="AA153" s="26"/>
      <c r="AB153" s="26"/>
      <c r="AC153" s="26"/>
      <c r="AD153" s="26"/>
      <c r="AE153" s="26"/>
      <c r="AF153" s="26"/>
      <c r="AG153" s="26"/>
      <c r="AH153" s="26"/>
      <c r="AI153" s="26"/>
      <c r="AJ153" s="26"/>
      <c r="AK153" s="26"/>
      <c r="AL153" s="26"/>
      <c r="AM153" s="26"/>
      <c r="AN153" s="26"/>
      <c r="AO153" s="26"/>
      <c r="AP153" s="26"/>
      <c r="AQ153" s="26"/>
      <c r="AR153" s="26"/>
      <c r="AS153" s="26"/>
    </row>
    <row r="154" spans="2:45" ht="21.75" customHeight="1" x14ac:dyDescent="0.25">
      <c r="B154" s="35"/>
      <c r="C154" s="35"/>
      <c r="D154" s="35"/>
      <c r="E154" s="35"/>
      <c r="F154" s="35"/>
      <c r="G154" s="35"/>
      <c r="H154" s="35"/>
      <c r="I154" s="35"/>
      <c r="J154" s="35"/>
      <c r="K154" s="35"/>
      <c r="L154" s="35"/>
      <c r="M154" s="35"/>
      <c r="P154" s="243"/>
      <c r="Q154" s="244"/>
      <c r="R154" s="244"/>
      <c r="S154" s="244"/>
      <c r="T154" s="244"/>
      <c r="U154" s="244"/>
      <c r="V154" s="244"/>
      <c r="W154" s="245"/>
      <c r="X154" s="32"/>
      <c r="Y154" s="32"/>
      <c r="Z154" s="32"/>
      <c r="AA154" s="32"/>
      <c r="AB154" s="32"/>
      <c r="AC154" s="32"/>
      <c r="AD154" s="32"/>
      <c r="AE154" s="32"/>
      <c r="AF154" s="32"/>
      <c r="AG154" s="32"/>
      <c r="AH154" s="25" t="b">
        <f>IF(P154=0,TRUE,FALSE)</f>
        <v>1</v>
      </c>
      <c r="AI154" s="32"/>
      <c r="AJ154" s="33"/>
    </row>
    <row r="155" spans="2:45" ht="7.5" customHeight="1" x14ac:dyDescent="0.25">
      <c r="B155" s="35"/>
      <c r="C155" s="35"/>
      <c r="D155" s="35"/>
      <c r="E155" s="35"/>
      <c r="F155" s="35"/>
      <c r="G155" s="35"/>
      <c r="H155" s="35"/>
      <c r="I155" s="35"/>
      <c r="J155" s="35"/>
      <c r="K155" s="35"/>
      <c r="L155" s="35"/>
      <c r="M155" s="35"/>
      <c r="P155" s="33"/>
      <c r="Q155" s="33"/>
      <c r="R155" s="33"/>
      <c r="S155" s="33"/>
      <c r="T155" s="33"/>
      <c r="X155" s="34"/>
      <c r="Y155" s="34"/>
      <c r="Z155" s="34"/>
      <c r="AA155" s="34"/>
      <c r="AB155" s="34"/>
      <c r="AC155" s="34"/>
      <c r="AD155" s="34"/>
      <c r="AE155" s="34"/>
      <c r="AF155" s="34"/>
      <c r="AG155" s="34"/>
      <c r="AH155" s="34"/>
      <c r="AI155" s="34"/>
      <c r="AJ155" s="33"/>
    </row>
    <row r="156" spans="2:45" ht="18" customHeight="1" x14ac:dyDescent="0.25">
      <c r="B156" s="35"/>
      <c r="C156" s="35"/>
      <c r="D156" s="35"/>
      <c r="E156" s="35"/>
      <c r="F156" s="35"/>
      <c r="G156" s="35"/>
      <c r="H156" s="35"/>
      <c r="I156" s="35"/>
      <c r="J156" s="35"/>
      <c r="K156" s="35"/>
      <c r="L156" s="35"/>
      <c r="M156" s="35"/>
      <c r="P156" s="249" t="s">
        <v>37</v>
      </c>
      <c r="Q156" s="250"/>
      <c r="R156" s="250"/>
      <c r="S156" s="250"/>
      <c r="T156" s="250"/>
      <c r="U156" s="250"/>
      <c r="V156" s="250"/>
      <c r="W156" s="251"/>
      <c r="X156" s="33"/>
      <c r="Y156" s="33"/>
      <c r="Z156" s="33"/>
      <c r="AA156" s="33"/>
      <c r="AB156" s="33"/>
      <c r="AC156" s="33"/>
      <c r="AD156" s="33"/>
      <c r="AE156" s="33"/>
      <c r="AF156" s="33"/>
      <c r="AG156" s="33"/>
      <c r="AH156" s="33"/>
      <c r="AI156" s="33"/>
      <c r="AJ156" s="33"/>
    </row>
    <row r="157" spans="2:45" ht="14.25" customHeight="1" x14ac:dyDescent="0.25">
      <c r="B157" s="39"/>
      <c r="C157" s="39"/>
      <c r="D157" s="39"/>
      <c r="P157" s="237"/>
      <c r="Q157" s="238"/>
      <c r="R157" s="238"/>
      <c r="S157" s="238"/>
      <c r="T157" s="238"/>
      <c r="U157" s="238"/>
      <c r="V157" s="238"/>
      <c r="W157" s="239"/>
      <c r="X157" s="32"/>
      <c r="Y157" s="32"/>
      <c r="Z157" s="32"/>
      <c r="AA157" s="32"/>
      <c r="AB157" s="32"/>
      <c r="AC157" s="32"/>
      <c r="AD157" s="32"/>
      <c r="AE157" s="32"/>
      <c r="AF157" s="32"/>
      <c r="AG157" s="32"/>
      <c r="AH157" s="32"/>
      <c r="AI157" s="32"/>
      <c r="AJ157" s="33"/>
    </row>
    <row r="158" spans="2:45" ht="26.25" customHeight="1" x14ac:dyDescent="0.25">
      <c r="B158" s="39"/>
      <c r="C158" s="39"/>
      <c r="D158" s="39"/>
      <c r="F158" s="38"/>
      <c r="P158" s="240"/>
      <c r="Q158" s="241"/>
      <c r="R158" s="241"/>
      <c r="S158" s="241"/>
      <c r="T158" s="241"/>
      <c r="U158" s="241"/>
      <c r="V158" s="241"/>
      <c r="W158" s="242"/>
      <c r="X158" s="34"/>
      <c r="Y158" s="34"/>
      <c r="Z158" s="34"/>
      <c r="AA158" s="34"/>
      <c r="AB158" s="34"/>
      <c r="AC158" s="34"/>
      <c r="AD158" s="34"/>
      <c r="AE158" s="34"/>
      <c r="AF158" s="34"/>
      <c r="AG158" s="34"/>
      <c r="AH158" s="25" t="b">
        <f>IF(P157=0,TRUE,FALSE)</f>
        <v>1</v>
      </c>
      <c r="AI158" s="34"/>
      <c r="AJ158" s="33"/>
    </row>
    <row r="159" spans="2:45" ht="42.75" customHeight="1" x14ac:dyDescent="0.25">
      <c r="F159" s="38"/>
      <c r="R159" s="34"/>
      <c r="X159" s="34"/>
      <c r="Y159" s="34"/>
      <c r="Z159" s="34"/>
      <c r="AA159" s="34"/>
      <c r="AB159" s="34"/>
      <c r="AC159" s="34"/>
      <c r="AD159" s="34"/>
      <c r="AE159" s="34"/>
      <c r="AF159" s="34"/>
      <c r="AG159" s="34"/>
      <c r="AH159" s="34"/>
      <c r="AI159" s="34"/>
      <c r="AJ159" s="33"/>
    </row>
    <row r="160" spans="2:45" ht="30.75" customHeight="1" x14ac:dyDescent="0.25">
      <c r="T160" s="236" t="str">
        <f>IF(LarmStatus,"Minst ett av de obligatoriska kraven är inte ifyllda eller besvarde med Nej","")</f>
        <v>Minst ett av de obligatoriska kraven är inte ifyllda eller besvarde med Nej</v>
      </c>
      <c r="U160" s="236"/>
      <c r="V160" s="236"/>
      <c r="W160" s="236"/>
      <c r="X160" s="38"/>
    </row>
    <row r="161" ht="7.5" customHeight="1" x14ac:dyDescent="0.25"/>
    <row r="162" ht="7.5" customHeight="1" x14ac:dyDescent="0.25"/>
    <row r="163" ht="20.25" customHeight="1" x14ac:dyDescent="0.25"/>
    <row r="164" ht="17.25" customHeight="1" x14ac:dyDescent="0.25"/>
    <row r="165" ht="17.25" customHeight="1" x14ac:dyDescent="0.25"/>
    <row r="166" ht="17.25" customHeight="1" x14ac:dyDescent="0.25"/>
    <row r="167" ht="17.25" customHeight="1" x14ac:dyDescent="0.25"/>
    <row r="168" ht="17.25" customHeight="1" x14ac:dyDescent="0.25"/>
    <row r="169" ht="17.25" customHeight="1" x14ac:dyDescent="0.25"/>
    <row r="170" ht="17.25" customHeight="1" x14ac:dyDescent="0.25"/>
  </sheetData>
  <sheetProtection formatColumns="0" formatRows="0" selectLockedCells="1"/>
  <dataConsolidate/>
  <mergeCells count="334">
    <mergeCell ref="S10:W10"/>
    <mergeCell ref="H9:I9"/>
    <mergeCell ref="P8:U8"/>
    <mergeCell ref="Q49:U49"/>
    <mergeCell ref="B32:K32"/>
    <mergeCell ref="P13:R13"/>
    <mergeCell ref="B15:D15"/>
    <mergeCell ref="B26:I27"/>
    <mergeCell ref="P14:R14"/>
    <mergeCell ref="E10:G10"/>
    <mergeCell ref="H10:I10"/>
    <mergeCell ref="E11:G11"/>
    <mergeCell ref="H11:I11"/>
    <mergeCell ref="B10:D10"/>
    <mergeCell ref="E13:I13"/>
    <mergeCell ref="E14:I14"/>
    <mergeCell ref="B12:D12"/>
    <mergeCell ref="B35:F35"/>
    <mergeCell ref="G35:K35"/>
    <mergeCell ref="F48:K48"/>
    <mergeCell ref="C46:E46"/>
    <mergeCell ref="F46:K46"/>
    <mergeCell ref="C42:E42"/>
    <mergeCell ref="B13:D13"/>
    <mergeCell ref="B16:D16"/>
    <mergeCell ref="B19:I24"/>
    <mergeCell ref="P16:R16"/>
    <mergeCell ref="P29:R29"/>
    <mergeCell ref="B11:D11"/>
    <mergeCell ref="B30:C30"/>
    <mergeCell ref="B38:F38"/>
    <mergeCell ref="H12:I12"/>
    <mergeCell ref="B14:D14"/>
    <mergeCell ref="B39:F39"/>
    <mergeCell ref="F42:K42"/>
    <mergeCell ref="C43:E43"/>
    <mergeCell ref="F43:K43"/>
    <mergeCell ref="C45:E45"/>
    <mergeCell ref="F45:K45"/>
    <mergeCell ref="C44:E44"/>
    <mergeCell ref="F44:K44"/>
    <mergeCell ref="C41:E41"/>
    <mergeCell ref="C47:E47"/>
    <mergeCell ref="F47:K47"/>
    <mergeCell ref="Q54:U54"/>
    <mergeCell ref="C53:E53"/>
    <mergeCell ref="V40:W40"/>
    <mergeCell ref="P26:W26"/>
    <mergeCell ref="Q40:U40"/>
    <mergeCell ref="Q41:U41"/>
    <mergeCell ref="Q42:U42"/>
    <mergeCell ref="Q43:U43"/>
    <mergeCell ref="Q44:U44"/>
    <mergeCell ref="P30:R30"/>
    <mergeCell ref="P32:R32"/>
    <mergeCell ref="P33:R33"/>
    <mergeCell ref="P27:W27"/>
    <mergeCell ref="S33:W33"/>
    <mergeCell ref="C50:E50"/>
    <mergeCell ref="F50:K50"/>
    <mergeCell ref="F51:K51"/>
    <mergeCell ref="C48:E48"/>
    <mergeCell ref="Q53:U53"/>
    <mergeCell ref="V44:W44"/>
    <mergeCell ref="S34:W34"/>
    <mergeCell ref="S35:T35"/>
    <mergeCell ref="X53:Y53"/>
    <mergeCell ref="P12:R12"/>
    <mergeCell ref="S12:W12"/>
    <mergeCell ref="E16:I16"/>
    <mergeCell ref="F41:K41"/>
    <mergeCell ref="C40:E40"/>
    <mergeCell ref="F40:K40"/>
    <mergeCell ref="B33:K33"/>
    <mergeCell ref="P19:S19"/>
    <mergeCell ref="P21:S24"/>
    <mergeCell ref="T21:T24"/>
    <mergeCell ref="E12:G12"/>
    <mergeCell ref="E15:I15"/>
    <mergeCell ref="S15:W15"/>
    <mergeCell ref="S13:W13"/>
    <mergeCell ref="S14:W14"/>
    <mergeCell ref="P31:R31"/>
    <mergeCell ref="S31:W31"/>
    <mergeCell ref="B29:C29"/>
    <mergeCell ref="P15:R15"/>
    <mergeCell ref="X40:Y40"/>
    <mergeCell ref="X41:Y41"/>
    <mergeCell ref="S16:W16"/>
    <mergeCell ref="V43:W43"/>
    <mergeCell ref="B152:I152"/>
    <mergeCell ref="B106:I106"/>
    <mergeCell ref="B96:I96"/>
    <mergeCell ref="B97:I97"/>
    <mergeCell ref="B108:I108"/>
    <mergeCell ref="B111:I111"/>
    <mergeCell ref="B103:I103"/>
    <mergeCell ref="B102:I102"/>
    <mergeCell ref="B100:I100"/>
    <mergeCell ref="B126:I126"/>
    <mergeCell ref="B127:I136"/>
    <mergeCell ref="B110:I110"/>
    <mergeCell ref="B115:I115"/>
    <mergeCell ref="B116:I116"/>
    <mergeCell ref="B117:I117"/>
    <mergeCell ref="B125:F125"/>
    <mergeCell ref="B101:I101"/>
    <mergeCell ref="B114:I114"/>
    <mergeCell ref="B143:I143"/>
    <mergeCell ref="B121:I123"/>
    <mergeCell ref="B107:I107"/>
    <mergeCell ref="B144:I144"/>
    <mergeCell ref="B145:I145"/>
    <mergeCell ref="B146:I146"/>
    <mergeCell ref="U35:V35"/>
    <mergeCell ref="S36:T36"/>
    <mergeCell ref="U36:V36"/>
    <mergeCell ref="P36:R36"/>
    <mergeCell ref="P35:R35"/>
    <mergeCell ref="B2:E2"/>
    <mergeCell ref="P2:R2"/>
    <mergeCell ref="T2:W2"/>
    <mergeCell ref="B3:I4"/>
    <mergeCell ref="P3:W4"/>
    <mergeCell ref="B7:G7"/>
    <mergeCell ref="H7:I7"/>
    <mergeCell ref="P7:U7"/>
    <mergeCell ref="V7:W7"/>
    <mergeCell ref="B5:I5"/>
    <mergeCell ref="B6:I6"/>
    <mergeCell ref="J3:O3"/>
    <mergeCell ref="J4:O4"/>
    <mergeCell ref="J5:O6"/>
    <mergeCell ref="J7:O7"/>
    <mergeCell ref="J9:O9"/>
    <mergeCell ref="P9:R9"/>
    <mergeCell ref="S9:W9"/>
    <mergeCell ref="P10:R10"/>
    <mergeCell ref="T160:W160"/>
    <mergeCell ref="P157:W158"/>
    <mergeCell ref="P154:W154"/>
    <mergeCell ref="P153:W153"/>
    <mergeCell ref="P156:W156"/>
    <mergeCell ref="P152:W152"/>
    <mergeCell ref="P100:S100"/>
    <mergeCell ref="P150:W151"/>
    <mergeCell ref="P88:X88"/>
    <mergeCell ref="P89:X89"/>
    <mergeCell ref="X96:AB149"/>
    <mergeCell ref="P106:S106"/>
    <mergeCell ref="P114:S114"/>
    <mergeCell ref="P143:W143"/>
    <mergeCell ref="P144:W144"/>
    <mergeCell ref="P145:W145"/>
    <mergeCell ref="P146:W146"/>
    <mergeCell ref="C52:E52"/>
    <mergeCell ref="X51:Y51"/>
    <mergeCell ref="Q50:U50"/>
    <mergeCell ref="C51:E51"/>
    <mergeCell ref="F52:K52"/>
    <mergeCell ref="Q51:U51"/>
    <mergeCell ref="Q52:U52"/>
    <mergeCell ref="B8:G8"/>
    <mergeCell ref="H8:I8"/>
    <mergeCell ref="V8:W8"/>
    <mergeCell ref="B9:D9"/>
    <mergeCell ref="E9:G9"/>
    <mergeCell ref="J8:O8"/>
    <mergeCell ref="P11:R11"/>
    <mergeCell ref="S11:W11"/>
    <mergeCell ref="V49:W49"/>
    <mergeCell ref="X42:Y42"/>
    <mergeCell ref="X43:Y43"/>
    <mergeCell ref="V42:W42"/>
    <mergeCell ref="P34:R34"/>
    <mergeCell ref="V41:W41"/>
    <mergeCell ref="P39:T39"/>
    <mergeCell ref="P38:Q38"/>
    <mergeCell ref="X44:Y44"/>
    <mergeCell ref="B94:I94"/>
    <mergeCell ref="B91:F91"/>
    <mergeCell ref="P94:S94"/>
    <mergeCell ref="B95:I95"/>
    <mergeCell ref="B92:I92"/>
    <mergeCell ref="B109:I109"/>
    <mergeCell ref="B120:I120"/>
    <mergeCell ref="X49:Y49"/>
    <mergeCell ref="X56:Y56"/>
    <mergeCell ref="X57:Y57"/>
    <mergeCell ref="C54:E54"/>
    <mergeCell ref="F54:K54"/>
    <mergeCell ref="V57:W57"/>
    <mergeCell ref="X52:Y52"/>
    <mergeCell ref="Q59:U59"/>
    <mergeCell ref="V51:W51"/>
    <mergeCell ref="V52:W52"/>
    <mergeCell ref="F56:K56"/>
    <mergeCell ref="V55:W55"/>
    <mergeCell ref="C56:E56"/>
    <mergeCell ref="X59:Y59"/>
    <mergeCell ref="D70:G70"/>
    <mergeCell ref="H70:N70"/>
    <mergeCell ref="C55:E55"/>
    <mergeCell ref="X45:Y45"/>
    <mergeCell ref="V46:W46"/>
    <mergeCell ref="V45:W45"/>
    <mergeCell ref="X46:Y46"/>
    <mergeCell ref="Q45:U45"/>
    <mergeCell ref="V50:W50"/>
    <mergeCell ref="X50:Y50"/>
    <mergeCell ref="X48:Y48"/>
    <mergeCell ref="Q46:U46"/>
    <mergeCell ref="X47:Y47"/>
    <mergeCell ref="V47:W47"/>
    <mergeCell ref="Q47:U47"/>
    <mergeCell ref="Q48:U48"/>
    <mergeCell ref="V48:W48"/>
    <mergeCell ref="D81:G81"/>
    <mergeCell ref="B77:C77"/>
    <mergeCell ref="D77:G77"/>
    <mergeCell ref="H82:N82"/>
    <mergeCell ref="H83:N83"/>
    <mergeCell ref="H76:N76"/>
    <mergeCell ref="D74:G74"/>
    <mergeCell ref="H74:N74"/>
    <mergeCell ref="B75:C75"/>
    <mergeCell ref="D75:G75"/>
    <mergeCell ref="B80:C80"/>
    <mergeCell ref="D80:G80"/>
    <mergeCell ref="H80:N80"/>
    <mergeCell ref="B74:C74"/>
    <mergeCell ref="B76:C76"/>
    <mergeCell ref="P87:X87"/>
    <mergeCell ref="P81:X81"/>
    <mergeCell ref="P83:X83"/>
    <mergeCell ref="P84:X84"/>
    <mergeCell ref="P85:X85"/>
    <mergeCell ref="P86:X86"/>
    <mergeCell ref="Q55:U55"/>
    <mergeCell ref="V60:W60"/>
    <mergeCell ref="X60:Y60"/>
    <mergeCell ref="X58:Y58"/>
    <mergeCell ref="X55:Y55"/>
    <mergeCell ref="X62:Y62"/>
    <mergeCell ref="V59:W59"/>
    <mergeCell ref="P70:X70"/>
    <mergeCell ref="P71:X71"/>
    <mergeCell ref="P72:X72"/>
    <mergeCell ref="P73:X73"/>
    <mergeCell ref="P74:X74"/>
    <mergeCell ref="P82:X82"/>
    <mergeCell ref="P80:X80"/>
    <mergeCell ref="C57:E57"/>
    <mergeCell ref="C58:E58"/>
    <mergeCell ref="L66:N67"/>
    <mergeCell ref="B67:F67"/>
    <mergeCell ref="P76:X76"/>
    <mergeCell ref="P77:X77"/>
    <mergeCell ref="P78:X78"/>
    <mergeCell ref="P79:X79"/>
    <mergeCell ref="X54:Y54"/>
    <mergeCell ref="V54:W54"/>
    <mergeCell ref="B78:C78"/>
    <mergeCell ref="D78:G78"/>
    <mergeCell ref="H78:N78"/>
    <mergeCell ref="B72:C72"/>
    <mergeCell ref="D72:G72"/>
    <mergeCell ref="Q58:U58"/>
    <mergeCell ref="D79:G79"/>
    <mergeCell ref="H79:N79"/>
    <mergeCell ref="C59:E59"/>
    <mergeCell ref="F59:K59"/>
    <mergeCell ref="B71:C71"/>
    <mergeCell ref="B73:C73"/>
    <mergeCell ref="D73:G73"/>
    <mergeCell ref="H73:N73"/>
    <mergeCell ref="F60:K60"/>
    <mergeCell ref="C60:E60"/>
    <mergeCell ref="B70:C70"/>
    <mergeCell ref="H69:N69"/>
    <mergeCell ref="B65:F65"/>
    <mergeCell ref="B69:C69"/>
    <mergeCell ref="K66:K68"/>
    <mergeCell ref="H71:N71"/>
    <mergeCell ref="H72:N72"/>
    <mergeCell ref="B68:E68"/>
    <mergeCell ref="D89:G89"/>
    <mergeCell ref="H86:N86"/>
    <mergeCell ref="D87:G87"/>
    <mergeCell ref="B82:C82"/>
    <mergeCell ref="D82:G82"/>
    <mergeCell ref="D71:G71"/>
    <mergeCell ref="D88:G88"/>
    <mergeCell ref="H88:N88"/>
    <mergeCell ref="B88:C88"/>
    <mergeCell ref="B85:C85"/>
    <mergeCell ref="H84:N84"/>
    <mergeCell ref="B84:C84"/>
    <mergeCell ref="D84:G84"/>
    <mergeCell ref="B87:C87"/>
    <mergeCell ref="H89:N89"/>
    <mergeCell ref="B89:C89"/>
    <mergeCell ref="H87:N87"/>
    <mergeCell ref="H85:N85"/>
    <mergeCell ref="D76:G76"/>
    <mergeCell ref="B79:C79"/>
    <mergeCell ref="B83:C83"/>
    <mergeCell ref="B86:C86"/>
    <mergeCell ref="D86:G86"/>
    <mergeCell ref="B81:C81"/>
    <mergeCell ref="B138:F138"/>
    <mergeCell ref="B139:H139"/>
    <mergeCell ref="F55:K55"/>
    <mergeCell ref="F49:K49"/>
    <mergeCell ref="V56:W56"/>
    <mergeCell ref="V58:W58"/>
    <mergeCell ref="F57:K57"/>
    <mergeCell ref="V53:W53"/>
    <mergeCell ref="D85:G85"/>
    <mergeCell ref="F58:K58"/>
    <mergeCell ref="F53:K53"/>
    <mergeCell ref="D83:G83"/>
    <mergeCell ref="H81:N81"/>
    <mergeCell ref="H77:N77"/>
    <mergeCell ref="Q56:U56"/>
    <mergeCell ref="Q57:U57"/>
    <mergeCell ref="C49:E49"/>
    <mergeCell ref="P75:X75"/>
    <mergeCell ref="P69:X69"/>
    <mergeCell ref="D69:G69"/>
    <mergeCell ref="H75:N75"/>
    <mergeCell ref="P63:S63"/>
    <mergeCell ref="P64:S64"/>
    <mergeCell ref="Q60:U60"/>
  </mergeCells>
  <phoneticPr fontId="0" type="noConversion"/>
  <conditionalFormatting sqref="B70:D89">
    <cfRule type="expression" dxfId="18" priority="5">
      <formula>$B70=""</formula>
    </cfRule>
  </conditionalFormatting>
  <conditionalFormatting sqref="B37:F37">
    <cfRule type="expression" dxfId="17" priority="412" stopIfTrue="1">
      <formula>#REF!="Leveransavtal"</formula>
    </cfRule>
  </conditionalFormatting>
  <conditionalFormatting sqref="P64">
    <cfRule type="expression" dxfId="16" priority="3">
      <formula>$C64&lt;&gt;ValVarTja</formula>
    </cfRule>
  </conditionalFormatting>
  <conditionalFormatting sqref="P41:Q60">
    <cfRule type="expression" dxfId="15" priority="293">
      <formula>$C41&lt;&gt;ValVarTja</formula>
    </cfRule>
  </conditionalFormatting>
  <conditionalFormatting sqref="P154:W154 P157:W158">
    <cfRule type="expression" dxfId="12" priority="413" stopIfTrue="1">
      <formula>#REF!="Ja"</formula>
    </cfRule>
  </conditionalFormatting>
  <conditionalFormatting sqref="S16:W16">
    <cfRule type="expression" dxfId="11" priority="7" stopIfTrue="1">
      <formula>$N$16="Nej"</formula>
    </cfRule>
  </conditionalFormatting>
  <conditionalFormatting sqref="S17:W17">
    <cfRule type="expression" dxfId="10" priority="411" stopIfTrue="1">
      <formula>$P$16="Nej"</formula>
    </cfRule>
  </conditionalFormatting>
  <conditionalFormatting sqref="T2 T160">
    <cfRule type="expression" dxfId="9" priority="4">
      <formula>T2&lt;&gt;""</formula>
    </cfRule>
  </conditionalFormatting>
  <conditionalFormatting sqref="T94 T100 T106">
    <cfRule type="expression" dxfId="8" priority="320" stopIfTrue="1">
      <formula>AG94</formula>
    </cfRule>
  </conditionalFormatting>
  <conditionalFormatting sqref="T94">
    <cfRule type="cellIs" dxfId="7" priority="319" stopIfTrue="1" operator="equal">
      <formula>"Nej"</formula>
    </cfRule>
  </conditionalFormatting>
  <conditionalFormatting sqref="T100">
    <cfRule type="cellIs" dxfId="6" priority="317" stopIfTrue="1" operator="equal">
      <formula>"Nej"</formula>
    </cfRule>
  </conditionalFormatting>
  <conditionalFormatting sqref="T106">
    <cfRule type="cellIs" dxfId="5" priority="314" stopIfTrue="1" operator="equal">
      <formula>"Nej"</formula>
    </cfRule>
  </conditionalFormatting>
  <conditionalFormatting sqref="T114">
    <cfRule type="cellIs" dxfId="4" priority="8" stopIfTrue="1" operator="equal">
      <formula>"Nej"</formula>
    </cfRule>
    <cfRule type="expression" dxfId="3" priority="9" stopIfTrue="1">
      <formula>AG114</formula>
    </cfRule>
  </conditionalFormatting>
  <conditionalFormatting sqref="V41:W60">
    <cfRule type="expression" dxfId="2" priority="6">
      <formula>$C41&lt;&gt;ValVarTja</formula>
    </cfRule>
  </conditionalFormatting>
  <dataValidations xWindow="179" yWindow="422" count="16">
    <dataValidation type="list" allowBlank="1" showInputMessage="1" showErrorMessage="1" sqref="T94 T114 Q149 T100 T106 S14:W14 P41:P60" xr:uid="{00000000-0002-0000-0000-000000000000}">
      <formula1>"Ja,Nej"</formula1>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U36 S36" xr:uid="{00000000-0002-0000-0000-000001000000}">
      <formula1>40817</formula1>
      <formula2>43585</formula2>
    </dataValidation>
    <dataValidation allowBlank="1" showErrorMessage="1" sqref="B34:I34" xr:uid="{00000000-0002-0000-0000-000002000000}"/>
    <dataValidation type="decimal" allowBlank="1" showInputMessage="1" showErrorMessage="1" error="Talet måste vara mellan 0 och 100" sqref="D37:E37" xr:uid="{00000000-0002-0000-0000-000003000000}">
      <formula1>0</formula1>
      <formula2>100</formula2>
    </dataValidation>
    <dataValidation type="list" allowBlank="1" showInputMessage="1" showErrorMessage="1" sqref="F37" xr:uid="{00000000-0002-0000-0000-000004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37:C37" xr:uid="{00000000-0002-0000-0000-000005000000}">
      <formula1>40544</formula1>
      <formula2>72686</formula2>
    </dataValidation>
    <dataValidation errorStyle="information" allowBlank="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1" xr:uid="{00000000-0002-0000-0000-000006000000}"/>
    <dataValidation type="date" errorStyle="information" allowBlank="1" showInputMessage="1" showErrorMessage="1" errorTitle="Fel" error="Ange datum i datumformatet ÅÅÅÅ-MM-DD" promptTitle="Datum" prompt="Datum i datumformatet ÅÅÅÅ-MM-DD" sqref="D31" xr:uid="{00000000-0002-0000-0000-000007000000}">
      <formula1>40817</formula1>
      <formula2>42308</formula2>
    </dataValidation>
    <dataValidation type="list" allowBlank="1" showInputMessage="1" showErrorMessage="1" sqref="N41:N60" xr:uid="{00000000-0002-0000-0000-00000A000000}">
      <formula1>TblEnhet</formula1>
    </dataValidation>
    <dataValidation type="list" showInputMessage="1" showErrorMessage="1" sqref="B70:C89" xr:uid="{00000000-0002-0000-0000-00000B000000}">
      <formula1>Delområde_Vara_Tjanst</formula1>
    </dataValidation>
    <dataValidation type="list" allowBlank="1" showInputMessage="1" showErrorMessage="1" sqref="D70:D89" xr:uid="{00000000-0002-0000-0000-00000D000000}">
      <formula1>TblKrvRes1</formula1>
    </dataValidation>
    <dataValidation type="list" allowBlank="1" showInputMessage="1" showErrorMessage="1" sqref="P8:U8" xr:uid="{00000000-0002-0000-0000-00000E000000}">
      <formula1>ListLevNamn</formula1>
    </dataValidation>
    <dataValidation type="list" allowBlank="1" showInputMessage="1" showErrorMessage="1" sqref="T19 T21:T24" xr:uid="{00000000-0002-0000-0000-00000F000000}">
      <formula1>"Ja/Nej,Ja,Nej"</formula1>
    </dataValidation>
    <dataValidation type="list" allowBlank="1" showInputMessage="1" showErrorMessage="1" sqref="L41:L60" xr:uid="{00000000-0002-0000-0000-000011000000}">
      <formula1>ValBilaga</formula1>
    </dataValidation>
    <dataValidation type="list" allowBlank="1" showInputMessage="1" showErrorMessage="1" sqref="B33:K33" xr:uid="{9960CA1E-C999-4E49-8D43-A50E5DA1DACF}">
      <formula1>ListvalRegion2</formula1>
    </dataValidation>
    <dataValidation type="date" errorStyle="information" operator="greaterThan" allowBlank="1" showInputMessage="1" showErrorMessage="1" errorTitle="Fel" error="Fel datumformat/datum._x000a_Ange datum efter idag i datumformatet ÅÅÅÅ-MM-DD Alternativt texten &quot;Ej tillämpligt&quot;_x000a_" promptTitle="Datum" prompt="Datum i datumformatet ÅÅÅÅ-MM-DD_x000a_" sqref="B30:C30" xr:uid="{6A850BE0-7B86-4B07-AF8B-8EEB4F7BBFC7}">
      <formula1>TODAY()</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ignoredErrors>
    <ignoredError sqref="P3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locked="0" defaultSize="0" autoFill="0" autoLine="0" autoPict="0">
                <anchor moveWithCells="1">
                  <from>
                    <xdr:col>10</xdr:col>
                    <xdr:colOff>469900</xdr:colOff>
                    <xdr:row>34</xdr:row>
                    <xdr:rowOff>19050</xdr:rowOff>
                  </from>
                  <to>
                    <xdr:col>10</xdr:col>
                    <xdr:colOff>685800</xdr:colOff>
                    <xdr:row>34</xdr:row>
                    <xdr:rowOff>317500</xdr:rowOff>
                  </to>
                </anchor>
              </controlPr>
            </control>
          </mc:Choice>
        </mc:AlternateContent>
        <mc:AlternateContent xmlns:mc="http://schemas.openxmlformats.org/markup-compatibility/2006">
          <mc:Choice Requires="x14">
            <control shapeId="1031" r:id="rId5" name="Check Box 7">
              <controlPr defaultSize="0" autoFill="0" autoLine="0" autoPict="0">
                <anchor moveWithCells="1">
                  <from>
                    <xdr:col>5</xdr:col>
                    <xdr:colOff>603250</xdr:colOff>
                    <xdr:row>137</xdr:row>
                    <xdr:rowOff>247650</xdr:rowOff>
                  </from>
                  <to>
                    <xdr:col>6</xdr:col>
                    <xdr:colOff>266700</xdr:colOff>
                    <xdr:row>139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414" id="{00000000-000E-0000-0000-00009E010000}">
            <xm:f>Admin!$D$89</xm:f>
            <x14:dxf>
              <fill>
                <patternFill patternType="none">
                  <bgColor auto="1"/>
                </patternFill>
              </fill>
              <border>
                <left style="thin">
                  <color theme="0" tint="-0.499984740745262"/>
                </left>
                <bottom/>
              </border>
            </x14:dxf>
          </x14:cfRule>
          <xm:sqref>P35:R35</xm:sqref>
        </x14:conditionalFormatting>
        <x14:conditionalFormatting xmlns:xm="http://schemas.microsoft.com/office/excel/2006/main">
          <x14:cfRule type="expression" priority="415" id="{00000000-000E-0000-0000-00009F010000}">
            <xm:f>Admin!$D$89</xm:f>
            <x14:dxf>
              <fill>
                <patternFill>
                  <bgColor rgb="FFCCFFFF"/>
                </patternFill>
              </fill>
              <border>
                <left style="thin">
                  <color theme="0" tint="-0.499984740745262"/>
                </left>
                <bottom style="thin">
                  <color theme="0" tint="-0.499984740745262"/>
                </bottom>
              </border>
            </x14:dxf>
          </x14:cfRule>
          <xm:sqref>P36:R36</xm:sqref>
        </x14:conditionalFormatting>
      </x14:conditionalFormattings>
    </ext>
    <ext xmlns:x14="http://schemas.microsoft.com/office/spreadsheetml/2009/9/main" uri="{CCE6A557-97BC-4b89-ADB6-D9C93CAAB3DF}">
      <x14:dataValidations xmlns:xm="http://schemas.microsoft.com/office/excel/2006/main" xWindow="179" yWindow="422" count="2">
        <x14:dataValidation type="list" allowBlank="1" showInputMessage="1" showErrorMessage="1" promptTitle="Välj vara/tjänst" xr:uid="{D8A51ECF-2892-4C55-AA97-EC5DA931D55B}">
          <x14:formula1>
            <xm:f>Admin!$D$4:$D$34</xm:f>
          </x14:formula1>
          <xm:sqref>C41:E41</xm:sqref>
        </x14:dataValidation>
        <x14:dataValidation type="list" allowBlank="1" showInputMessage="1" showErrorMessage="1" xr:uid="{7F7F9D51-F911-4396-8063-B1003B38F6B0}">
          <x14:formula1>
            <xm:f>Admin!$D$4:$D$34</xm:f>
          </x14:formula1>
          <xm:sqref>C42:E60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3"/>
  <sheetViews>
    <sheetView showGridLines="0" showRuler="0" topLeftCell="B1" zoomScaleNormal="100" zoomScalePageLayoutView="90" workbookViewId="0">
      <selection activeCell="D32" sqref="D32"/>
    </sheetView>
  </sheetViews>
  <sheetFormatPr defaultColWidth="9.1796875" defaultRowHeight="12.5" x14ac:dyDescent="0.25"/>
  <cols>
    <col min="1" max="1" width="2.54296875" style="1" customWidth="1"/>
    <col min="2" max="2" width="50.26953125" style="1" customWidth="1"/>
    <col min="3" max="3" width="3.1796875" style="1" customWidth="1"/>
    <col min="4" max="4" width="50.26953125" style="1" customWidth="1"/>
    <col min="5" max="5" width="9.1796875" style="1"/>
    <col min="6" max="6" width="13.1796875" style="1" customWidth="1"/>
    <col min="7" max="16384" width="9.1796875" style="1"/>
  </cols>
  <sheetData>
    <row r="1" spans="2:13" ht="17.25" customHeight="1" x14ac:dyDescent="0.25">
      <c r="D1" s="22" t="str">
        <f>"Avrop nr: "&amp;'1 Specifikation'!B14</f>
        <v xml:space="preserve">Avrop nr: </v>
      </c>
      <c r="F1" s="23"/>
    </row>
    <row r="2" spans="2:13" ht="17.25" customHeight="1" x14ac:dyDescent="0.25"/>
    <row r="3" spans="2:13" ht="17.25" customHeight="1" x14ac:dyDescent="0.35">
      <c r="B3" s="40"/>
    </row>
    <row r="5" spans="2:13" ht="25.5" customHeight="1" x14ac:dyDescent="0.4">
      <c r="B5" s="24" t="s">
        <v>45</v>
      </c>
      <c r="C5" s="24"/>
      <c r="D5" s="24"/>
      <c r="J5" s="18"/>
      <c r="K5" s="18"/>
      <c r="L5" s="18"/>
      <c r="M5" s="18"/>
    </row>
    <row r="6" spans="2:13" ht="48.75" customHeight="1" x14ac:dyDescent="0.4">
      <c r="B6" s="386" t="str">
        <f>"Detta kontrakt reglerar avrop från ramavtalsområde "&amp;'1 Specifikation'!J4&amp;", "&amp;'1 Specifikation'!J7</f>
        <v>Detta kontrakt reglerar avrop från ramavtalsområde FLYTTJÄNSTER, 23.3-15596-2025</v>
      </c>
      <c r="C6" s="386"/>
      <c r="D6" s="386"/>
      <c r="F6" s="23"/>
      <c r="J6" s="18"/>
      <c r="K6" s="18"/>
      <c r="L6" s="18"/>
      <c r="M6" s="18"/>
    </row>
    <row r="7" spans="2:13" ht="25.5" customHeight="1" x14ac:dyDescent="0.4">
      <c r="B7" s="16" t="s">
        <v>44</v>
      </c>
      <c r="C7" s="16"/>
      <c r="D7" s="16"/>
      <c r="J7" s="18"/>
      <c r="K7" s="18"/>
      <c r="L7" s="18"/>
      <c r="M7" s="18"/>
    </row>
    <row r="8" spans="2:13" ht="45.75" customHeight="1" x14ac:dyDescent="0.4">
      <c r="B8" s="339" t="s">
        <v>43</v>
      </c>
      <c r="C8" s="339"/>
      <c r="D8" s="339"/>
      <c r="G8" s="22"/>
      <c r="J8" s="18"/>
      <c r="K8" s="18"/>
      <c r="L8" s="18"/>
      <c r="M8" s="18"/>
    </row>
    <row r="9" spans="2:13" ht="18" x14ac:dyDescent="0.4">
      <c r="B9" s="32" t="s">
        <v>694</v>
      </c>
      <c r="C9" s="130"/>
      <c r="D9" s="130"/>
      <c r="G9" s="22"/>
      <c r="J9" s="18"/>
      <c r="K9" s="18"/>
      <c r="L9" s="18"/>
      <c r="M9" s="18"/>
    </row>
    <row r="10" spans="2:13" ht="18" x14ac:dyDescent="0.4">
      <c r="B10" s="25" t="s">
        <v>695</v>
      </c>
      <c r="C10" s="35"/>
      <c r="D10" s="35"/>
      <c r="J10" s="18"/>
      <c r="K10" s="18"/>
      <c r="L10" s="18"/>
      <c r="M10" s="18"/>
    </row>
    <row r="11" spans="2:13" ht="18" x14ac:dyDescent="0.4">
      <c r="B11" s="32" t="s">
        <v>696</v>
      </c>
      <c r="C11" s="130"/>
      <c r="D11" s="130"/>
      <c r="J11" s="18"/>
      <c r="K11" s="18"/>
      <c r="L11" s="18"/>
      <c r="M11" s="18"/>
    </row>
    <row r="12" spans="2:13" ht="18" x14ac:dyDescent="0.4">
      <c r="B12" s="25" t="s">
        <v>697</v>
      </c>
      <c r="C12" s="35"/>
      <c r="D12" s="35"/>
      <c r="G12" s="21"/>
      <c r="J12" s="18"/>
      <c r="K12" s="18"/>
      <c r="L12" s="18"/>
      <c r="M12" s="18"/>
    </row>
    <row r="13" spans="2:13" ht="18" x14ac:dyDescent="0.4">
      <c r="B13" s="32" t="s">
        <v>698</v>
      </c>
      <c r="C13" s="130"/>
      <c r="D13" s="130"/>
      <c r="G13" s="21"/>
      <c r="J13" s="18"/>
      <c r="K13" s="18"/>
      <c r="L13" s="18"/>
      <c r="M13" s="18"/>
    </row>
    <row r="14" spans="2:13" ht="18" x14ac:dyDescent="0.4">
      <c r="B14" s="32" t="s">
        <v>699</v>
      </c>
      <c r="C14" s="130"/>
      <c r="D14" s="130"/>
      <c r="G14" s="21"/>
      <c r="J14" s="18"/>
      <c r="K14" s="18"/>
      <c r="L14" s="18"/>
      <c r="M14" s="18"/>
    </row>
    <row r="15" spans="2:13" ht="18" x14ac:dyDescent="0.4">
      <c r="B15" s="32" t="s">
        <v>700</v>
      </c>
      <c r="C15" s="130"/>
      <c r="D15" s="130"/>
      <c r="G15" s="21"/>
      <c r="J15" s="18"/>
      <c r="K15" s="18"/>
      <c r="L15" s="18"/>
      <c r="M15" s="18"/>
    </row>
    <row r="16" spans="2:13" ht="18" x14ac:dyDescent="0.4">
      <c r="B16" s="32" t="s">
        <v>701</v>
      </c>
      <c r="C16" s="130"/>
      <c r="D16" s="130"/>
      <c r="G16" s="21"/>
      <c r="J16" s="18"/>
      <c r="K16" s="18"/>
      <c r="L16" s="18"/>
      <c r="M16" s="18"/>
    </row>
    <row r="17" spans="1:13" ht="18" x14ac:dyDescent="0.4">
      <c r="B17" s="32" t="s">
        <v>702</v>
      </c>
      <c r="C17" s="130"/>
      <c r="D17" s="130"/>
      <c r="G17" s="21"/>
      <c r="J17" s="18"/>
      <c r="K17" s="18"/>
      <c r="L17" s="18"/>
      <c r="M17" s="18"/>
    </row>
    <row r="18" spans="1:13" ht="30.75" customHeight="1" x14ac:dyDescent="0.4">
      <c r="B18" s="339" t="s">
        <v>704</v>
      </c>
      <c r="C18" s="339"/>
      <c r="D18" s="339"/>
      <c r="G18" s="21"/>
      <c r="J18" s="18"/>
      <c r="K18" s="18"/>
      <c r="L18" s="18"/>
      <c r="M18" s="18"/>
    </row>
    <row r="19" spans="1:13" ht="18" x14ac:dyDescent="0.4">
      <c r="B19" s="32" t="s">
        <v>703</v>
      </c>
      <c r="C19" s="130"/>
      <c r="D19" s="130"/>
      <c r="G19" s="21"/>
      <c r="J19" s="18"/>
      <c r="K19" s="18"/>
      <c r="L19" s="18"/>
      <c r="M19" s="18"/>
    </row>
    <row r="20" spans="1:13" ht="18" customHeight="1" x14ac:dyDescent="0.4">
      <c r="B20" s="25"/>
      <c r="C20" s="35"/>
      <c r="D20" s="35"/>
      <c r="J20" s="18"/>
      <c r="K20" s="18"/>
      <c r="L20" s="18"/>
      <c r="M20" s="18"/>
    </row>
    <row r="21" spans="1:13" ht="41.25" customHeight="1" x14ac:dyDescent="0.4">
      <c r="B21" s="339" t="s">
        <v>42</v>
      </c>
      <c r="C21" s="339"/>
      <c r="D21" s="339"/>
      <c r="J21" s="18"/>
      <c r="K21" s="18"/>
      <c r="L21" s="18"/>
      <c r="M21" s="18"/>
    </row>
    <row r="22" spans="1:13" ht="10.5" customHeight="1" x14ac:dyDescent="0.4">
      <c r="B22" s="20"/>
      <c r="C22" s="19"/>
      <c r="D22" s="19"/>
      <c r="J22" s="18"/>
      <c r="K22" s="18"/>
      <c r="L22" s="18"/>
      <c r="M22" s="18"/>
    </row>
    <row r="23" spans="1:13" s="17" customFormat="1" ht="24" customHeight="1" x14ac:dyDescent="0.25">
      <c r="B23" s="16" t="s">
        <v>35</v>
      </c>
      <c r="C23" s="16"/>
      <c r="D23" s="16"/>
    </row>
    <row r="24" spans="1:13" ht="67.5" customHeight="1" x14ac:dyDescent="0.25">
      <c r="B24" s="339" t="s">
        <v>638</v>
      </c>
      <c r="C24" s="339"/>
      <c r="D24" s="339"/>
    </row>
    <row r="25" spans="1:13" ht="26.25" customHeight="1" x14ac:dyDescent="0.25">
      <c r="B25" s="130"/>
      <c r="C25" s="130"/>
      <c r="D25" s="130"/>
    </row>
    <row r="26" spans="1:13" s="9" customFormat="1" ht="18" customHeight="1" x14ac:dyDescent="0.3">
      <c r="A26" s="1"/>
      <c r="B26" s="8" t="s">
        <v>41</v>
      </c>
      <c r="C26"/>
      <c r="D26" s="8" t="s">
        <v>40</v>
      </c>
      <c r="E26" s="16"/>
    </row>
    <row r="27" spans="1:13" s="9" customFormat="1" ht="23.25" customHeight="1" x14ac:dyDescent="0.3">
      <c r="A27" s="1"/>
      <c r="B27" s="150">
        <f>'1 Specifikation'!B8</f>
        <v>0</v>
      </c>
      <c r="C27"/>
      <c r="D27" s="151">
        <f>'1 Specifikation'!P8</f>
        <v>0</v>
      </c>
    </row>
    <row r="28" spans="1:13" s="9" customFormat="1" ht="12.75" customHeight="1" x14ac:dyDescent="0.3">
      <c r="A28" s="1"/>
      <c r="B28" s="15" t="s">
        <v>724</v>
      </c>
      <c r="C28"/>
      <c r="D28" s="15" t="s">
        <v>39</v>
      </c>
    </row>
    <row r="29" spans="1:13" s="9" customFormat="1" ht="18" customHeight="1" x14ac:dyDescent="0.3">
      <c r="A29" s="1"/>
      <c r="B29" s="163">
        <f>'1 Specifikation'!H8</f>
        <v>0</v>
      </c>
      <c r="C29"/>
      <c r="D29" s="163">
        <f>'1 Specifikation'!V8</f>
        <v>0</v>
      </c>
    </row>
    <row r="30" spans="1:13" s="9" customFormat="1" ht="44.25" customHeight="1" x14ac:dyDescent="0.3">
      <c r="A30" s="1"/>
      <c r="B30" s="14"/>
      <c r="C30"/>
      <c r="D30"/>
    </row>
    <row r="31" spans="1:13" s="9" customFormat="1" ht="13" x14ac:dyDescent="0.3">
      <c r="B31" s="12" t="s">
        <v>36</v>
      </c>
      <c r="D31" s="12" t="s">
        <v>36</v>
      </c>
    </row>
    <row r="32" spans="1:13" s="9" customFormat="1" ht="28.5" customHeight="1" x14ac:dyDescent="0.3">
      <c r="B32" s="161"/>
      <c r="D32" s="13"/>
    </row>
    <row r="33" spans="1:4" ht="16.5" customHeight="1" x14ac:dyDescent="0.3">
      <c r="A33" s="9"/>
      <c r="B33" s="9"/>
      <c r="C33" s="9"/>
      <c r="D33" s="9"/>
    </row>
    <row r="34" spans="1:4" ht="25.5" x14ac:dyDescent="0.3">
      <c r="A34" s="9"/>
      <c r="B34" s="37" t="s">
        <v>48</v>
      </c>
      <c r="C34" s="9"/>
      <c r="D34" s="37" t="s">
        <v>49</v>
      </c>
    </row>
    <row r="35" spans="1:4" ht="13" x14ac:dyDescent="0.3">
      <c r="A35" s="9"/>
      <c r="B35" s="162"/>
      <c r="C35" s="9"/>
      <c r="D35" s="11"/>
    </row>
    <row r="36" spans="1:4" ht="13" x14ac:dyDescent="0.3">
      <c r="A36" s="9"/>
      <c r="B36" s="152"/>
      <c r="C36" s="9"/>
      <c r="D36" s="10"/>
    </row>
    <row r="37" spans="1:4" ht="13" x14ac:dyDescent="0.3">
      <c r="A37" s="130"/>
      <c r="B37" s="130"/>
      <c r="C37" s="130"/>
      <c r="D37" s="9"/>
    </row>
    <row r="38" spans="1:4" ht="15.75" customHeight="1" x14ac:dyDescent="0.25">
      <c r="B38" s="8" t="s">
        <v>38</v>
      </c>
      <c r="C38" s="8"/>
      <c r="D38" s="8"/>
    </row>
    <row r="39" spans="1:4" x14ac:dyDescent="0.25">
      <c r="B39" s="383"/>
      <c r="C39" s="384"/>
      <c r="D39" s="385"/>
    </row>
    <row r="40" spans="1:4" x14ac:dyDescent="0.25">
      <c r="B40" s="383"/>
      <c r="C40" s="384"/>
      <c r="D40" s="385"/>
    </row>
    <row r="41" spans="1:4" x14ac:dyDescent="0.25">
      <c r="B41" s="383"/>
      <c r="C41" s="384"/>
      <c r="D41" s="385"/>
    </row>
    <row r="42" spans="1:4" x14ac:dyDescent="0.25">
      <c r="B42" s="383"/>
      <c r="C42" s="384"/>
      <c r="D42" s="385"/>
    </row>
    <row r="43" spans="1:4" x14ac:dyDescent="0.25">
      <c r="B43" s="383"/>
      <c r="C43" s="384"/>
      <c r="D43" s="385"/>
    </row>
  </sheetData>
  <sheetProtection formatColumns="0" formatRows="0" selectLockedCells="1"/>
  <mergeCells count="10">
    <mergeCell ref="B43:D43"/>
    <mergeCell ref="B24:D24"/>
    <mergeCell ref="B39:D39"/>
    <mergeCell ref="B6:D6"/>
    <mergeCell ref="B40:D40"/>
    <mergeCell ref="B41:D41"/>
    <mergeCell ref="B42:D42"/>
    <mergeCell ref="B8:D8"/>
    <mergeCell ref="B21:D21"/>
    <mergeCell ref="B18:D18"/>
  </mergeCells>
  <conditionalFormatting sqref="A1:E1048576">
    <cfRule type="expression" dxfId="1" priority="1">
      <formula>NOT(AnvSid2)</formula>
    </cfRule>
  </conditionalFormatting>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B1:AO143"/>
  <sheetViews>
    <sheetView showGridLines="0" topLeftCell="B3" zoomScale="85" zoomScaleNormal="85" workbookViewId="0">
      <selection activeCell="D40" sqref="D35:D40"/>
    </sheetView>
  </sheetViews>
  <sheetFormatPr defaultColWidth="9.1796875" defaultRowHeight="12.5" x14ac:dyDescent="0.25"/>
  <cols>
    <col min="1" max="2" width="6.7265625" style="1" customWidth="1"/>
    <col min="3" max="3" width="23.7265625" style="1" bestFit="1" customWidth="1"/>
    <col min="4" max="4" width="31" style="1" customWidth="1"/>
    <col min="5" max="8" width="24.453125" style="1" bestFit="1" customWidth="1"/>
    <col min="9" max="23" width="24.54296875" style="1" customWidth="1"/>
    <col min="24" max="24" width="26.1796875" style="1" customWidth="1"/>
    <col min="25" max="32" width="24.54296875" style="1" customWidth="1"/>
    <col min="33" max="33" width="40" style="1" bestFit="1" customWidth="1"/>
    <col min="34" max="34" width="17" style="1" bestFit="1" customWidth="1"/>
    <col min="35" max="35" width="13.81640625" style="1" bestFit="1" customWidth="1"/>
    <col min="36" max="36" width="13.453125" style="1" bestFit="1" customWidth="1"/>
    <col min="37" max="37" width="19.81640625" style="1" bestFit="1" customWidth="1"/>
    <col min="38" max="38" width="12.1796875" style="1" bestFit="1" customWidth="1"/>
    <col min="39" max="39" width="17.453125" style="1" bestFit="1" customWidth="1"/>
    <col min="40" max="40" width="17.54296875" style="1" bestFit="1" customWidth="1"/>
    <col min="41" max="41" width="27.7265625" style="1" bestFit="1" customWidth="1"/>
    <col min="42" max="43" width="9.1796875" style="1"/>
    <col min="44" max="44" width="18.7265625" style="1" bestFit="1" customWidth="1"/>
    <col min="45" max="16384" width="9.1796875" style="1"/>
  </cols>
  <sheetData>
    <row r="1" spans="2:41" ht="13" x14ac:dyDescent="0.3">
      <c r="J1" s="42" t="s">
        <v>124</v>
      </c>
    </row>
    <row r="2" spans="2:41" x14ac:dyDescent="0.25">
      <c r="D2" s="64" t="s">
        <v>158</v>
      </c>
      <c r="E2" s="64" t="s">
        <v>159</v>
      </c>
      <c r="F2" s="64" t="s">
        <v>160</v>
      </c>
      <c r="G2" s="64" t="s">
        <v>161</v>
      </c>
      <c r="H2" s="64" t="s">
        <v>162</v>
      </c>
      <c r="I2" s="64" t="s">
        <v>163</v>
      </c>
      <c r="J2" s="131" t="b">
        <f>'1 Specifikation'!B36</f>
        <v>1</v>
      </c>
      <c r="M2" s="158" t="s">
        <v>158</v>
      </c>
      <c r="N2" s="158" t="s">
        <v>159</v>
      </c>
      <c r="O2" s="158" t="s">
        <v>160</v>
      </c>
      <c r="P2" s="158" t="s">
        <v>161</v>
      </c>
      <c r="Q2" s="158" t="s">
        <v>162</v>
      </c>
      <c r="R2" s="158" t="s">
        <v>163</v>
      </c>
    </row>
    <row r="3" spans="2:41" ht="13.5" thickBot="1" x14ac:dyDescent="0.35">
      <c r="C3" s="87" t="s">
        <v>117</v>
      </c>
      <c r="D3" s="86" t="str" cm="1">
        <f t="array" ref="D3:H3">TRANSPOSE(C4:C8)</f>
        <v>Välj varu/tjänsteområde</v>
      </c>
      <c r="E3" s="86" t="str">
        <v>Flyttjänst Kontor</v>
      </c>
      <c r="F3" s="64" t="str">
        <v>Flyttjänst Arkiv</v>
      </c>
      <c r="G3" s="64" t="str">
        <v>Flyttjänst Övrigt</v>
      </c>
      <c r="H3" s="64" t="str">
        <v>Magasinering</v>
      </c>
      <c r="I3" s="81"/>
      <c r="J3" s="84" t="s">
        <v>687</v>
      </c>
      <c r="M3" s="158" t="s">
        <v>164</v>
      </c>
      <c r="N3" s="158" t="str" cm="1">
        <f t="array" ref="N3:Q3">TRANSPOSE(C5:C8)</f>
        <v>Flyttjänst Kontor</v>
      </c>
      <c r="O3" s="158" t="str">
        <v>Flyttjänst Arkiv</v>
      </c>
      <c r="P3" s="158" t="str">
        <v>Flyttjänst Övrigt</v>
      </c>
      <c r="Q3" s="158" t="str">
        <v>Magasinering</v>
      </c>
      <c r="R3" s="158"/>
    </row>
    <row r="4" spans="2:41" x14ac:dyDescent="0.25">
      <c r="C4" s="100" t="s">
        <v>668</v>
      </c>
      <c r="D4" s="102" t="s">
        <v>707</v>
      </c>
      <c r="E4" s="102" t="s">
        <v>681</v>
      </c>
      <c r="F4" s="41" t="s">
        <v>707</v>
      </c>
      <c r="G4" s="41" t="s">
        <v>651</v>
      </c>
      <c r="H4" s="41" t="s">
        <v>715</v>
      </c>
      <c r="I4" s="41" t="s">
        <v>131</v>
      </c>
      <c r="J4" s="84" t="str">
        <f>IFERROR(IF(INDEX(M4:R4,MATCH(J$2,M$3:R$3,0))=0,"",INDEX(D4:I4,MATCH(J$2,M$3:R$3,0))),"")</f>
        <v/>
      </c>
      <c r="M4" s="159" t="str" cm="1">
        <f t="array" ref="M4:M34">IFERROR(_xlfn._xlws.SORT(_xlfn._xlws.FILTER(D4:D44,D4:D44&lt;&gt;"")),"")</f>
        <v>Arkivbestånd</v>
      </c>
      <c r="N4" s="159" t="str" cm="1">
        <f t="array" ref="N4:N23">IFERROR(_xlfn._xlws.SORT(_xlfn._xlws.FILTER(E4:E44,E4:E44&lt;&gt;"")),"")</f>
        <v>AV-Utrustning</v>
      </c>
      <c r="O4" s="159" t="str" cm="1">
        <f t="array" ref="O4:O14">IFERROR(_xlfn._xlws.SORT(_xlfn._xlws.FILTER(F4:F44,F4:F44&lt;&gt;"")),"")</f>
        <v>Arkivbestånd</v>
      </c>
      <c r="P4" s="159" t="str" cm="1">
        <f t="array" ref="P4:P17">IFERROR(_xlfn._xlws.SORT(_xlfn._xlws.FILTER(G4:G44,G4:G44&lt;&gt;"")),"")</f>
        <v>Avveckling av gods</v>
      </c>
      <c r="Q4" s="159" t="str" cm="1">
        <f t="array" ref="Q4:Q5">IFERROR(_xlfn._xlws.SORT(_xlfn._xlws.FILTER(H4:H44,H4:H44&lt;&gt;"")),"")</f>
        <v>Magasinering &lt; 1 månad</v>
      </c>
      <c r="R4" s="159" t="str" cm="1">
        <f t="array" ref="R4">IFERROR(_xlfn._xlws.SORT(_xlfn._xlws.FILTER(I4:I44,I4:I44&lt;&gt;"")),"")</f>
        <v/>
      </c>
    </row>
    <row r="5" spans="2:41" x14ac:dyDescent="0.25">
      <c r="C5" s="101" t="s">
        <v>691</v>
      </c>
      <c r="D5" s="102" t="s">
        <v>708</v>
      </c>
      <c r="E5" s="102" t="s">
        <v>669</v>
      </c>
      <c r="F5" s="41" t="s">
        <v>708</v>
      </c>
      <c r="G5" s="41" t="s">
        <v>652</v>
      </c>
      <c r="H5" s="41" t="s">
        <v>716</v>
      </c>
      <c r="I5" s="41"/>
      <c r="J5" s="84" t="str">
        <f t="shared" ref="J5:J44" si="0">IFERROR(IF(INDEX(M5:R5,MATCH(J$2,M$3:R$3,0))=0,"",INDEX(D5:I5,MATCH(J$2,M$3:R$3,0))),"")</f>
        <v/>
      </c>
      <c r="M5" s="159" t="str">
        <v>Arkivmaterial</v>
      </c>
      <c r="N5" s="159" t="str">
        <v>Belysningsarmaturer</v>
      </c>
      <c r="O5" s="160" t="str">
        <v>Arkivmaterial</v>
      </c>
      <c r="P5" s="160" t="str">
        <v>Bohagsflytt</v>
      </c>
      <c r="Q5" s="160" t="str">
        <v>Magasinering &gt; 1 månad</v>
      </c>
      <c r="R5" s="160"/>
      <c r="AF5"/>
      <c r="AG5"/>
      <c r="AH5"/>
      <c r="AI5"/>
      <c r="AJ5"/>
      <c r="AK5"/>
      <c r="AL5"/>
      <c r="AM5"/>
      <c r="AN5"/>
      <c r="AO5"/>
    </row>
    <row r="6" spans="2:41" x14ac:dyDescent="0.25">
      <c r="C6" s="101" t="s">
        <v>692</v>
      </c>
      <c r="D6" s="102" t="s">
        <v>729</v>
      </c>
      <c r="E6" s="102" t="s">
        <v>682</v>
      </c>
      <c r="F6" s="41" t="s">
        <v>682</v>
      </c>
      <c r="G6" s="41" t="s">
        <v>682</v>
      </c>
      <c r="H6" s="41" t="s">
        <v>131</v>
      </c>
      <c r="I6" s="41"/>
      <c r="J6" s="84" t="str">
        <f t="shared" si="0"/>
        <v/>
      </c>
      <c r="M6" s="159" t="str">
        <v>AV-utrustning</v>
      </c>
      <c r="N6" s="159" t="str">
        <v>Demontering och montering</v>
      </c>
      <c r="O6" s="160" t="str">
        <v>Demontering och montering</v>
      </c>
      <c r="P6" s="160" t="str">
        <v>Demontering och montering</v>
      </c>
      <c r="Q6" s="160" t="s">
        <v>131</v>
      </c>
      <c r="R6" s="160"/>
    </row>
    <row r="7" spans="2:41" x14ac:dyDescent="0.25">
      <c r="C7" s="101" t="s">
        <v>693</v>
      </c>
      <c r="D7" s="102" t="s">
        <v>669</v>
      </c>
      <c r="E7" s="102" t="s">
        <v>683</v>
      </c>
      <c r="F7" s="41" t="s">
        <v>709</v>
      </c>
      <c r="G7" s="41" t="s">
        <v>714</v>
      </c>
      <c r="H7" s="41" t="s">
        <v>131</v>
      </c>
      <c r="I7" s="41"/>
      <c r="J7" s="84" t="str">
        <f t="shared" si="0"/>
        <v/>
      </c>
      <c r="M7" s="159" t="str">
        <v>Belysningsarmaturer</v>
      </c>
      <c r="N7" s="159" t="str">
        <v>Förflyttning av flyttgodset</v>
      </c>
      <c r="O7" s="160" t="str">
        <v>Dokumentskåp</v>
      </c>
      <c r="P7" s="160" t="str">
        <v>Flytt av  laboratorieutrustning</v>
      </c>
      <c r="Q7" s="160" t="s">
        <v>131</v>
      </c>
      <c r="R7" s="160"/>
    </row>
    <row r="8" spans="2:41" x14ac:dyDescent="0.25">
      <c r="C8" s="101" t="s">
        <v>662</v>
      </c>
      <c r="D8" s="102" t="s">
        <v>652</v>
      </c>
      <c r="E8" s="102" t="s">
        <v>670</v>
      </c>
      <c r="F8" s="41" t="s">
        <v>683</v>
      </c>
      <c r="G8" s="41" t="s">
        <v>664</v>
      </c>
      <c r="H8" s="41" t="s">
        <v>131</v>
      </c>
      <c r="I8" s="41"/>
      <c r="J8" s="84" t="str">
        <f t="shared" si="0"/>
        <v/>
      </c>
      <c r="M8" s="159" t="str">
        <v>Bohagsflytt</v>
      </c>
      <c r="N8" s="159" t="str">
        <v>Förvaringsskåp</v>
      </c>
      <c r="O8" s="160" t="str">
        <v>Förflyttning av flyttgodset</v>
      </c>
      <c r="P8" s="160" t="str">
        <v>Flytt av bibliotek</v>
      </c>
      <c r="Q8" s="160" t="s">
        <v>131</v>
      </c>
      <c r="R8" s="160"/>
    </row>
    <row r="9" spans="2:41" ht="12.75" customHeight="1" x14ac:dyDescent="0.25">
      <c r="C9" s="101"/>
      <c r="D9" s="102" t="s">
        <v>682</v>
      </c>
      <c r="E9" s="102" t="s">
        <v>671</v>
      </c>
      <c r="F9" s="41" t="s">
        <v>710</v>
      </c>
      <c r="G9" s="41" t="s">
        <v>667</v>
      </c>
      <c r="H9" s="41" t="s">
        <v>131</v>
      </c>
      <c r="I9" s="41"/>
      <c r="J9" s="84" t="str">
        <f t="shared" si="0"/>
        <v/>
      </c>
      <c r="M9" s="159" t="str">
        <v>Demontering och montering</v>
      </c>
      <c r="N9" s="159" t="str">
        <v>Inventarier</v>
      </c>
      <c r="O9" s="160" t="str">
        <v>Hyllsystem</v>
      </c>
      <c r="P9" s="160" t="str">
        <v>Flytt av förråd</v>
      </c>
      <c r="Q9" s="160" t="s">
        <v>131</v>
      </c>
      <c r="R9" s="160"/>
    </row>
    <row r="10" spans="2:41" ht="12.75" customHeight="1" x14ac:dyDescent="0.25">
      <c r="C10" s="101"/>
      <c r="D10" s="102" t="s">
        <v>709</v>
      </c>
      <c r="E10" s="102" t="s">
        <v>663</v>
      </c>
      <c r="F10" s="41" t="s">
        <v>672</v>
      </c>
      <c r="G10" s="41" t="s">
        <v>666</v>
      </c>
      <c r="H10" s="41" t="s">
        <v>131</v>
      </c>
      <c r="I10" s="41"/>
      <c r="J10" s="84" t="str">
        <f t="shared" si="0"/>
        <v/>
      </c>
      <c r="M10" s="159" t="str">
        <v>Dokumentskåp</v>
      </c>
      <c r="N10" s="159" t="str">
        <v>IT-utrustning</v>
      </c>
      <c r="O10" s="160" t="str">
        <v>Kassaskåp</v>
      </c>
      <c r="P10" s="160" t="str">
        <v>Flytt av konferensrum</v>
      </c>
      <c r="Q10" s="160" t="s">
        <v>131</v>
      </c>
      <c r="R10" s="160"/>
    </row>
    <row r="11" spans="2:41" ht="12.75" customHeight="1" x14ac:dyDescent="0.25">
      <c r="D11" s="102" t="s">
        <v>664</v>
      </c>
      <c r="E11" s="102" t="s">
        <v>672</v>
      </c>
      <c r="F11" s="41" t="s">
        <v>711</v>
      </c>
      <c r="G11" s="41" t="s">
        <v>647</v>
      </c>
      <c r="H11" s="41" t="s">
        <v>131</v>
      </c>
      <c r="I11" s="41"/>
      <c r="J11" s="84" t="str">
        <f t="shared" si="0"/>
        <v/>
      </c>
      <c r="M11" s="159" t="str">
        <v>Flytt av bibliotek</v>
      </c>
      <c r="N11" s="159" t="str">
        <v>Kassaskåp</v>
      </c>
      <c r="O11" s="160" t="str">
        <v>Ned- och uppackning</v>
      </c>
      <c r="P11" s="160" t="str">
        <v>Flytt av konst- och museiföremål</v>
      </c>
      <c r="Q11" s="160" t="s">
        <v>131</v>
      </c>
      <c r="R11" s="160"/>
    </row>
    <row r="12" spans="2:41" x14ac:dyDescent="0.25">
      <c r="D12" s="102" t="s">
        <v>667</v>
      </c>
      <c r="E12" s="102" t="s">
        <v>673</v>
      </c>
      <c r="F12" s="41" t="s">
        <v>685</v>
      </c>
      <c r="G12" s="41" t="s">
        <v>665</v>
      </c>
      <c r="H12" s="41" t="s">
        <v>131</v>
      </c>
      <c r="I12" s="41" t="s">
        <v>131</v>
      </c>
      <c r="J12" s="84" t="str">
        <f t="shared" si="0"/>
        <v/>
      </c>
      <c r="M12" s="159" t="str">
        <v>Flytt av förråd</v>
      </c>
      <c r="N12" s="159" t="str">
        <v>Kontorsmaterial</v>
      </c>
      <c r="O12" s="160" t="str">
        <v>Nödvändig emballering</v>
      </c>
      <c r="P12" s="160" t="str">
        <v>Flytt av undervisningslokaler</v>
      </c>
      <c r="Q12" s="160" t="s">
        <v>131</v>
      </c>
      <c r="R12" s="160" t="s">
        <v>131</v>
      </c>
    </row>
    <row r="13" spans="2:41" x14ac:dyDescent="0.25">
      <c r="B13" s="2"/>
      <c r="D13" s="102" t="s">
        <v>666</v>
      </c>
      <c r="E13" s="102" t="s">
        <v>674</v>
      </c>
      <c r="F13" s="41" t="s">
        <v>679</v>
      </c>
      <c r="G13" s="41" t="s">
        <v>713</v>
      </c>
      <c r="H13" s="41" t="s">
        <v>131</v>
      </c>
      <c r="I13" s="41" t="s">
        <v>131</v>
      </c>
      <c r="J13" s="84" t="str">
        <f t="shared" si="0"/>
        <v/>
      </c>
      <c r="M13" s="159" t="str">
        <v>Flytt av konferensrum</v>
      </c>
      <c r="N13" s="159" t="str">
        <v>Köksutrustning</v>
      </c>
      <c r="O13" s="160" t="str">
        <v>Värdeskåp</v>
      </c>
      <c r="P13" s="160" t="str">
        <v>Flytt av verkstad</v>
      </c>
      <c r="Q13" s="160" t="s">
        <v>131</v>
      </c>
      <c r="R13" s="160" t="s">
        <v>131</v>
      </c>
    </row>
    <row r="14" spans="2:41" x14ac:dyDescent="0.25">
      <c r="D14" s="102" t="s">
        <v>647</v>
      </c>
      <c r="E14" s="102" t="s">
        <v>675</v>
      </c>
      <c r="F14" s="41" t="s">
        <v>712</v>
      </c>
      <c r="G14" s="41" t="s">
        <v>683</v>
      </c>
      <c r="H14" s="41" t="s">
        <v>131</v>
      </c>
      <c r="I14" s="41" t="s">
        <v>131</v>
      </c>
      <c r="J14" s="84" t="str">
        <f t="shared" si="0"/>
        <v/>
      </c>
      <c r="M14" s="159" t="str">
        <v>Flytt av konst- och museiföremål</v>
      </c>
      <c r="N14" s="159" t="str">
        <v>Maskiner</v>
      </c>
      <c r="O14" s="160" t="str">
        <v>Övrig arkivinredning</v>
      </c>
      <c r="P14" s="160" t="str">
        <v>Förflyttning av flyttgodset</v>
      </c>
      <c r="Q14" s="160" t="s">
        <v>131</v>
      </c>
      <c r="R14" s="160" t="s">
        <v>131</v>
      </c>
    </row>
    <row r="15" spans="2:41" x14ac:dyDescent="0.25">
      <c r="D15" s="102" t="s">
        <v>731</v>
      </c>
      <c r="E15" s="102" t="s">
        <v>676</v>
      </c>
      <c r="F15" s="41"/>
      <c r="G15" s="41" t="s">
        <v>711</v>
      </c>
      <c r="H15" s="41" t="s">
        <v>131</v>
      </c>
      <c r="I15" s="41" t="s">
        <v>131</v>
      </c>
      <c r="J15" s="84" t="str">
        <f t="shared" si="0"/>
        <v/>
      </c>
      <c r="M15" s="159" t="str">
        <v>Flytt av laboratorisutrustning</v>
      </c>
      <c r="N15" s="159" t="str">
        <v>Möbler</v>
      </c>
      <c r="O15" s="160"/>
      <c r="P15" s="160" t="str">
        <v>Ned- och uppackning</v>
      </c>
      <c r="Q15" s="160" t="s">
        <v>131</v>
      </c>
      <c r="R15" s="160" t="s">
        <v>131</v>
      </c>
    </row>
    <row r="16" spans="2:41" x14ac:dyDescent="0.25">
      <c r="D16" s="102" t="s">
        <v>665</v>
      </c>
      <c r="E16" s="102" t="s">
        <v>684</v>
      </c>
      <c r="F16" s="41"/>
      <c r="G16" s="41" t="s">
        <v>685</v>
      </c>
      <c r="H16" s="41" t="s">
        <v>131</v>
      </c>
      <c r="I16" s="41" t="s">
        <v>131</v>
      </c>
      <c r="J16" s="84" t="str">
        <f t="shared" si="0"/>
        <v/>
      </c>
      <c r="M16" s="159" t="str">
        <v>Flytt av undervisningslokaler</v>
      </c>
      <c r="N16" s="159" t="str">
        <v>Ned och uppackning</v>
      </c>
      <c r="O16" s="160"/>
      <c r="P16" s="160" t="str">
        <v>Nödvändig emballering</v>
      </c>
      <c r="Q16" s="160" t="s">
        <v>131</v>
      </c>
      <c r="R16" s="160" t="s">
        <v>131</v>
      </c>
    </row>
    <row r="17" spans="4:18" x14ac:dyDescent="0.25">
      <c r="D17" s="102" t="s">
        <v>713</v>
      </c>
      <c r="E17" s="102" t="s">
        <v>677</v>
      </c>
      <c r="F17" s="41"/>
      <c r="G17" s="41" t="s">
        <v>706</v>
      </c>
      <c r="H17" s="41" t="s">
        <v>131</v>
      </c>
      <c r="I17" s="41" t="s">
        <v>131</v>
      </c>
      <c r="J17" s="84" t="str">
        <f t="shared" si="0"/>
        <v/>
      </c>
      <c r="M17" s="159" t="str">
        <v>Flytt av verkstad</v>
      </c>
      <c r="N17" s="159" t="str">
        <v>Närarkiv</v>
      </c>
      <c r="O17" s="160"/>
      <c r="P17" s="160" t="str">
        <v>Övrigt föremål</v>
      </c>
      <c r="Q17" s="160" t="s">
        <v>131</v>
      </c>
      <c r="R17" s="160" t="s">
        <v>131</v>
      </c>
    </row>
    <row r="18" spans="4:18" x14ac:dyDescent="0.25">
      <c r="D18" s="102" t="s">
        <v>683</v>
      </c>
      <c r="E18" s="102" t="s">
        <v>685</v>
      </c>
      <c r="F18" s="41"/>
      <c r="G18" s="41"/>
      <c r="H18" s="41" t="s">
        <v>131</v>
      </c>
      <c r="I18" s="41" t="s">
        <v>131</v>
      </c>
      <c r="J18" s="84" t="str">
        <f t="shared" si="0"/>
        <v/>
      </c>
      <c r="M18" s="159" t="str">
        <v>Förflyttning av flyttgodset</v>
      </c>
      <c r="N18" s="159" t="str">
        <v>Nödvändig emballering</v>
      </c>
      <c r="O18" s="160"/>
      <c r="P18" s="160"/>
      <c r="Q18" s="160" t="s">
        <v>131</v>
      </c>
      <c r="R18" s="160" t="s">
        <v>131</v>
      </c>
    </row>
    <row r="19" spans="4:18" x14ac:dyDescent="0.25">
      <c r="D19" s="102" t="s">
        <v>670</v>
      </c>
      <c r="E19" s="102" t="s">
        <v>686</v>
      </c>
      <c r="F19" s="41"/>
      <c r="G19" s="41"/>
      <c r="H19" s="41" t="s">
        <v>131</v>
      </c>
      <c r="I19" s="41" t="s">
        <v>131</v>
      </c>
      <c r="J19" s="84" t="str">
        <f t="shared" si="0"/>
        <v/>
      </c>
      <c r="M19" s="159" t="str">
        <v>Förvaringsskåp</v>
      </c>
      <c r="N19" s="159" t="str">
        <v>Ur och inkoppling av IT-utrustning</v>
      </c>
      <c r="O19" s="160"/>
      <c r="P19" s="160"/>
      <c r="Q19" s="160" t="s">
        <v>131</v>
      </c>
      <c r="R19" s="160" t="s">
        <v>131</v>
      </c>
    </row>
    <row r="20" spans="4:18" x14ac:dyDescent="0.25">
      <c r="D20" s="102" t="s">
        <v>710</v>
      </c>
      <c r="E20" s="102" t="s">
        <v>678</v>
      </c>
      <c r="F20" s="41"/>
      <c r="G20" s="41"/>
      <c r="H20" s="41" t="s">
        <v>131</v>
      </c>
      <c r="I20" s="41" t="s">
        <v>131</v>
      </c>
      <c r="J20" s="84" t="str">
        <f t="shared" si="0"/>
        <v/>
      </c>
      <c r="M20" s="159" t="str">
        <v>Hyllsystem</v>
      </c>
      <c r="N20" s="159" t="str">
        <v>Utsmyckning</v>
      </c>
      <c r="O20" s="160"/>
      <c r="P20" s="160"/>
      <c r="Q20" s="160" t="s">
        <v>131</v>
      </c>
      <c r="R20" s="160" t="s">
        <v>131</v>
      </c>
    </row>
    <row r="21" spans="4:18" x14ac:dyDescent="0.25">
      <c r="D21" s="102" t="s">
        <v>671</v>
      </c>
      <c r="E21" s="102" t="s">
        <v>679</v>
      </c>
      <c r="F21" s="41"/>
      <c r="G21" s="41"/>
      <c r="H21" s="41" t="s">
        <v>131</v>
      </c>
      <c r="I21" s="41" t="s">
        <v>131</v>
      </c>
      <c r="J21" s="84" t="str">
        <f t="shared" si="0"/>
        <v/>
      </c>
      <c r="M21" s="159" t="str">
        <v>Inventarier</v>
      </c>
      <c r="N21" s="159" t="str">
        <v>Värdeskåp</v>
      </c>
      <c r="O21" s="160"/>
      <c r="P21" s="160"/>
      <c r="Q21" s="160" t="s">
        <v>131</v>
      </c>
      <c r="R21" s="160" t="s">
        <v>131</v>
      </c>
    </row>
    <row r="22" spans="4:18" x14ac:dyDescent="0.25">
      <c r="D22" s="102" t="s">
        <v>663</v>
      </c>
      <c r="E22" s="102" t="s">
        <v>680</v>
      </c>
      <c r="F22" s="41"/>
      <c r="G22" s="41"/>
      <c r="H22" s="41" t="s">
        <v>131</v>
      </c>
      <c r="I22" s="41" t="s">
        <v>131</v>
      </c>
      <c r="J22" s="84" t="str">
        <f t="shared" si="0"/>
        <v/>
      </c>
      <c r="M22" s="159" t="str">
        <v>IT-utrustning</v>
      </c>
      <c r="N22" s="159" t="str">
        <v>Växter</v>
      </c>
      <c r="O22" s="160"/>
      <c r="P22" s="160"/>
      <c r="Q22" s="160" t="s">
        <v>131</v>
      </c>
      <c r="R22" s="160" t="s">
        <v>131</v>
      </c>
    </row>
    <row r="23" spans="4:18" x14ac:dyDescent="0.25">
      <c r="D23" s="102" t="s">
        <v>672</v>
      </c>
      <c r="E23" s="102" t="s">
        <v>706</v>
      </c>
      <c r="F23" s="41"/>
      <c r="G23" s="41"/>
      <c r="H23" s="41" t="s">
        <v>131</v>
      </c>
      <c r="I23" s="41" t="s">
        <v>131</v>
      </c>
      <c r="J23" s="84" t="str">
        <f t="shared" si="0"/>
        <v/>
      </c>
      <c r="M23" s="159" t="str">
        <v>Kassaskåp</v>
      </c>
      <c r="N23" s="159" t="str">
        <v>Övrigt föremål</v>
      </c>
      <c r="O23" s="160"/>
      <c r="P23" s="160"/>
      <c r="Q23" s="160" t="s">
        <v>131</v>
      </c>
      <c r="R23" s="160" t="s">
        <v>131</v>
      </c>
    </row>
    <row r="24" spans="4:18" s="168" customFormat="1" x14ac:dyDescent="0.25">
      <c r="D24" s="102" t="s">
        <v>673</v>
      </c>
      <c r="E24" s="102"/>
      <c r="F24" s="41"/>
      <c r="G24" s="41"/>
      <c r="H24" s="41"/>
      <c r="I24" s="80"/>
      <c r="J24" s="84"/>
      <c r="M24" s="159" t="str">
        <v>Kontorsmaterial</v>
      </c>
      <c r="N24" s="159"/>
      <c r="O24" s="160"/>
      <c r="P24" s="160"/>
      <c r="Q24" s="160"/>
      <c r="R24" s="160"/>
    </row>
    <row r="25" spans="4:18" s="168" customFormat="1" x14ac:dyDescent="0.25">
      <c r="D25" s="102" t="s">
        <v>674</v>
      </c>
      <c r="E25" s="102"/>
      <c r="F25" s="41"/>
      <c r="G25" s="41"/>
      <c r="H25" s="41"/>
      <c r="I25" s="80"/>
      <c r="J25" s="84"/>
      <c r="M25" s="159" t="str">
        <v>Köksutrustning</v>
      </c>
      <c r="N25" s="159"/>
      <c r="O25" s="160"/>
      <c r="P25" s="160"/>
      <c r="Q25" s="160"/>
      <c r="R25" s="160"/>
    </row>
    <row r="26" spans="4:18" s="168" customFormat="1" x14ac:dyDescent="0.25">
      <c r="D26" s="102" t="s">
        <v>675</v>
      </c>
      <c r="E26" s="102"/>
      <c r="F26" s="41"/>
      <c r="G26" s="41"/>
      <c r="H26" s="41"/>
      <c r="I26" s="80"/>
      <c r="J26" s="84"/>
      <c r="M26" s="159" t="str">
        <v>Maskiner</v>
      </c>
      <c r="N26" s="159"/>
      <c r="O26" s="160"/>
      <c r="P26" s="160"/>
      <c r="Q26" s="160"/>
      <c r="R26" s="160"/>
    </row>
    <row r="27" spans="4:18" s="168" customFormat="1" x14ac:dyDescent="0.25">
      <c r="D27" s="102" t="s">
        <v>676</v>
      </c>
      <c r="E27" s="102"/>
      <c r="F27" s="41"/>
      <c r="G27" s="41"/>
      <c r="H27" s="41"/>
      <c r="I27" s="80"/>
      <c r="J27" s="84"/>
      <c r="M27" s="159" t="str">
        <v>Möbler</v>
      </c>
      <c r="N27" s="159"/>
      <c r="O27" s="160"/>
      <c r="P27" s="160"/>
      <c r="Q27" s="160"/>
      <c r="R27" s="160"/>
    </row>
    <row r="28" spans="4:18" s="168" customFormat="1" x14ac:dyDescent="0.25">
      <c r="D28" s="102" t="s">
        <v>711</v>
      </c>
      <c r="E28" s="102"/>
      <c r="F28" s="41"/>
      <c r="G28" s="41"/>
      <c r="H28" s="41"/>
      <c r="I28" s="80"/>
      <c r="J28" s="84"/>
      <c r="M28" s="159" t="str">
        <v>Ned- och uppackning</v>
      </c>
      <c r="N28" s="159"/>
      <c r="O28" s="160"/>
      <c r="P28" s="160"/>
      <c r="Q28" s="160"/>
      <c r="R28" s="160"/>
    </row>
    <row r="29" spans="4:18" s="168" customFormat="1" x14ac:dyDescent="0.25">
      <c r="D29" s="102" t="s">
        <v>685</v>
      </c>
      <c r="E29" s="102"/>
      <c r="F29" s="41"/>
      <c r="G29" s="41"/>
      <c r="H29" s="41"/>
      <c r="I29" s="80"/>
      <c r="J29" s="84"/>
      <c r="M29" s="159" t="str">
        <v>Nödvändig emballering</v>
      </c>
      <c r="N29" s="159"/>
      <c r="O29" s="160"/>
      <c r="P29" s="160"/>
      <c r="Q29" s="160"/>
      <c r="R29" s="160"/>
    </row>
    <row r="30" spans="4:18" s="168" customFormat="1" x14ac:dyDescent="0.25">
      <c r="D30" s="102" t="s">
        <v>730</v>
      </c>
      <c r="E30" s="102"/>
      <c r="F30" s="41"/>
      <c r="G30" s="41"/>
      <c r="H30" s="41"/>
      <c r="I30" s="80"/>
      <c r="J30" s="84"/>
      <c r="M30" s="159" t="str">
        <v>Ur- och inkoppling av IT-utrustning</v>
      </c>
      <c r="N30" s="159"/>
      <c r="O30" s="160"/>
      <c r="P30" s="160"/>
      <c r="Q30" s="160"/>
      <c r="R30" s="160"/>
    </row>
    <row r="31" spans="4:18" s="168" customFormat="1" x14ac:dyDescent="0.25">
      <c r="D31" s="102" t="s">
        <v>678</v>
      </c>
      <c r="E31" s="102"/>
      <c r="F31" s="41"/>
      <c r="G31" s="41"/>
      <c r="H31" s="41"/>
      <c r="I31" s="80"/>
      <c r="J31" s="84"/>
      <c r="M31" s="159" t="str">
        <v>Utsmyckning</v>
      </c>
      <c r="N31" s="159"/>
      <c r="O31" s="160"/>
      <c r="P31" s="160"/>
      <c r="Q31" s="160"/>
      <c r="R31" s="160"/>
    </row>
    <row r="32" spans="4:18" s="168" customFormat="1" x14ac:dyDescent="0.25">
      <c r="D32" s="102" t="s">
        <v>679</v>
      </c>
      <c r="E32" s="102"/>
      <c r="F32" s="41"/>
      <c r="G32" s="41"/>
      <c r="H32" s="41"/>
      <c r="I32" s="80"/>
      <c r="J32" s="84"/>
      <c r="M32" s="159" t="str">
        <v>Värdeskåp</v>
      </c>
      <c r="N32" s="159"/>
      <c r="O32" s="160"/>
      <c r="P32" s="160"/>
      <c r="Q32" s="160"/>
      <c r="R32" s="160"/>
    </row>
    <row r="33" spans="4:18" s="168" customFormat="1" x14ac:dyDescent="0.25">
      <c r="D33" s="102" t="s">
        <v>680</v>
      </c>
      <c r="E33" s="102"/>
      <c r="F33" s="41"/>
      <c r="G33" s="41"/>
      <c r="H33" s="41"/>
      <c r="I33" s="80"/>
      <c r="J33" s="84"/>
      <c r="M33" s="159" t="str">
        <v>Växter</v>
      </c>
      <c r="N33" s="159"/>
      <c r="O33" s="160"/>
      <c r="P33" s="160"/>
      <c r="Q33" s="160"/>
      <c r="R33" s="160"/>
    </row>
    <row r="34" spans="4:18" s="168" customFormat="1" x14ac:dyDescent="0.25">
      <c r="D34" s="102" t="s">
        <v>706</v>
      </c>
      <c r="E34" s="102"/>
      <c r="F34" s="41"/>
      <c r="G34" s="41"/>
      <c r="H34" s="41"/>
      <c r="I34" s="80"/>
      <c r="J34" s="84"/>
      <c r="M34" s="159" t="str">
        <v>Övrigt föremål</v>
      </c>
      <c r="N34" s="159"/>
      <c r="O34" s="160"/>
      <c r="P34" s="160"/>
      <c r="Q34" s="160"/>
      <c r="R34" s="160"/>
    </row>
    <row r="35" spans="4:18" s="168" customFormat="1" x14ac:dyDescent="0.25">
      <c r="D35" s="102"/>
      <c r="E35" s="102"/>
      <c r="F35" s="41"/>
      <c r="G35" s="41"/>
      <c r="H35" s="41"/>
      <c r="I35" s="80"/>
      <c r="J35" s="84"/>
      <c r="M35" s="159"/>
      <c r="N35" s="159"/>
      <c r="O35" s="160"/>
      <c r="P35" s="160"/>
      <c r="Q35" s="160"/>
      <c r="R35" s="160"/>
    </row>
    <row r="36" spans="4:18" s="168" customFormat="1" x14ac:dyDescent="0.25">
      <c r="D36" s="102"/>
      <c r="E36" s="102"/>
      <c r="F36" s="41"/>
      <c r="G36" s="41"/>
      <c r="H36" s="41"/>
      <c r="I36" s="80"/>
      <c r="J36" s="84"/>
      <c r="M36" s="159"/>
      <c r="N36" s="159"/>
      <c r="O36" s="160"/>
      <c r="P36" s="160"/>
      <c r="Q36" s="160"/>
      <c r="R36" s="160"/>
    </row>
    <row r="37" spans="4:18" s="168" customFormat="1" x14ac:dyDescent="0.25">
      <c r="D37" s="102"/>
      <c r="E37" s="102"/>
      <c r="F37" s="41"/>
      <c r="G37" s="41"/>
      <c r="H37" s="41"/>
      <c r="I37" s="80"/>
      <c r="J37" s="84"/>
      <c r="M37" s="159"/>
      <c r="N37" s="159"/>
      <c r="O37" s="160"/>
      <c r="P37" s="160"/>
      <c r="Q37" s="160"/>
      <c r="R37" s="160"/>
    </row>
    <row r="38" spans="4:18" s="168" customFormat="1" x14ac:dyDescent="0.25">
      <c r="D38" s="102"/>
      <c r="E38" s="102"/>
      <c r="F38" s="41"/>
      <c r="G38" s="41"/>
      <c r="H38" s="41"/>
      <c r="I38" s="80"/>
      <c r="J38" s="84"/>
      <c r="M38" s="159"/>
      <c r="N38" s="159"/>
      <c r="O38" s="160"/>
      <c r="P38" s="160"/>
      <c r="Q38" s="160"/>
      <c r="R38" s="160"/>
    </row>
    <row r="39" spans="4:18" s="168" customFormat="1" x14ac:dyDescent="0.25">
      <c r="D39" s="102"/>
      <c r="E39" s="102"/>
      <c r="F39" s="41"/>
      <c r="G39" s="41"/>
      <c r="H39" s="41"/>
      <c r="I39" s="80"/>
      <c r="J39" s="84"/>
      <c r="M39" s="159"/>
      <c r="N39" s="159"/>
      <c r="O39" s="160"/>
      <c r="P39" s="160"/>
      <c r="Q39" s="160"/>
      <c r="R39" s="160"/>
    </row>
    <row r="40" spans="4:18" s="168" customFormat="1" x14ac:dyDescent="0.25">
      <c r="D40" s="102"/>
      <c r="E40" s="102"/>
      <c r="F40" s="41"/>
      <c r="G40" s="41"/>
      <c r="H40" s="41"/>
      <c r="I40" s="80"/>
      <c r="J40" s="84"/>
      <c r="M40" s="159"/>
      <c r="N40" s="159"/>
      <c r="O40" s="160"/>
      <c r="P40" s="160"/>
      <c r="Q40" s="160"/>
      <c r="R40" s="160"/>
    </row>
    <row r="41" spans="4:18" s="168" customFormat="1" x14ac:dyDescent="0.25">
      <c r="D41" s="102"/>
      <c r="E41" s="102"/>
      <c r="F41" s="41"/>
      <c r="G41" s="41"/>
      <c r="H41" s="41"/>
      <c r="I41" s="80"/>
      <c r="J41" s="84"/>
      <c r="M41" s="159"/>
      <c r="N41" s="159"/>
      <c r="O41" s="160"/>
      <c r="P41" s="160"/>
      <c r="Q41" s="160"/>
      <c r="R41" s="160"/>
    </row>
    <row r="42" spans="4:18" s="168" customFormat="1" x14ac:dyDescent="0.25">
      <c r="D42" s="102"/>
      <c r="E42" s="102"/>
      <c r="F42" s="41"/>
      <c r="G42" s="41"/>
      <c r="H42" s="41"/>
      <c r="I42" s="80"/>
      <c r="J42" s="84"/>
      <c r="M42" s="159"/>
      <c r="N42" s="159"/>
      <c r="O42" s="160"/>
      <c r="P42" s="160"/>
      <c r="Q42" s="160"/>
      <c r="R42" s="160"/>
    </row>
    <row r="43" spans="4:18" s="168" customFormat="1" x14ac:dyDescent="0.25">
      <c r="D43" s="102"/>
      <c r="E43" s="102"/>
      <c r="F43" s="41"/>
      <c r="G43" s="41"/>
      <c r="H43" s="41"/>
      <c r="I43" s="80"/>
      <c r="J43" s="84"/>
      <c r="M43" s="159"/>
      <c r="N43" s="159"/>
      <c r="O43" s="160"/>
      <c r="P43" s="160"/>
      <c r="Q43" s="160"/>
      <c r="R43" s="160"/>
    </row>
    <row r="44" spans="4:18" x14ac:dyDescent="0.25">
      <c r="D44" s="102"/>
      <c r="E44" s="41"/>
      <c r="F44" s="41"/>
      <c r="G44" s="41"/>
      <c r="H44" s="41"/>
      <c r="I44" s="80"/>
      <c r="J44" s="84" t="str">
        <f t="shared" si="0"/>
        <v/>
      </c>
      <c r="M44" s="159"/>
      <c r="N44" s="160"/>
      <c r="O44" s="160"/>
      <c r="P44" s="160"/>
      <c r="Q44" s="160"/>
      <c r="R44" s="160"/>
    </row>
    <row r="45" spans="4:18" x14ac:dyDescent="0.25">
      <c r="J45" s="82"/>
    </row>
    <row r="46" spans="4:18" x14ac:dyDescent="0.25">
      <c r="J46" s="82"/>
    </row>
    <row r="47" spans="4:18" ht="13.5" thickBot="1" x14ac:dyDescent="0.35">
      <c r="D47" s="60" t="s">
        <v>361</v>
      </c>
      <c r="J47" s="42" t="s">
        <v>123</v>
      </c>
    </row>
    <row r="48" spans="4:18" x14ac:dyDescent="0.25">
      <c r="D48" s="65" t="s">
        <v>362</v>
      </c>
      <c r="E48" s="85" t="str">
        <f>D48</f>
        <v>Välj Vara/Tjanst</v>
      </c>
      <c r="F48" s="85" t="str">
        <f>E48</f>
        <v>Välj Vara/Tjanst</v>
      </c>
      <c r="G48" s="85" t="str">
        <f>F48</f>
        <v>Välj Vara/Tjanst</v>
      </c>
      <c r="H48" s="85" t="str">
        <f>G48</f>
        <v>Välj Vara/Tjanst</v>
      </c>
      <c r="I48" s="85" t="str">
        <f>H48</f>
        <v>Välj Vara/Tjanst</v>
      </c>
      <c r="J48" s="83" t="e">
        <f>INDEX(D48:I48,MATCH(J$2,D$2:I$2,0))</f>
        <v>#N/A</v>
      </c>
    </row>
    <row r="49" spans="4:10" x14ac:dyDescent="0.25">
      <c r="D49" s="102" t="s">
        <v>165</v>
      </c>
      <c r="E49" s="102" t="s">
        <v>166</v>
      </c>
      <c r="F49" s="41" t="s">
        <v>167</v>
      </c>
      <c r="G49" s="41" t="s">
        <v>168</v>
      </c>
      <c r="H49" s="41" t="s">
        <v>169</v>
      </c>
      <c r="I49" s="80" t="s">
        <v>170</v>
      </c>
      <c r="J49" s="84" t="str">
        <f>IFERROR(IF(INDEX(D49:I49,MATCH(J$2,D$2:I$2,0))=0,"",INDEX(D49:I49,MATCH(J$2,D$2:I$2,0))),"")</f>
        <v/>
      </c>
    </row>
    <row r="50" spans="4:10" x14ac:dyDescent="0.25">
      <c r="D50" s="102" t="s">
        <v>171</v>
      </c>
      <c r="E50" s="102" t="s">
        <v>172</v>
      </c>
      <c r="F50" s="41" t="s">
        <v>173</v>
      </c>
      <c r="G50" s="41" t="s">
        <v>174</v>
      </c>
      <c r="H50" s="41" t="s">
        <v>175</v>
      </c>
      <c r="I50" s="80" t="s">
        <v>176</v>
      </c>
      <c r="J50" s="84" t="str">
        <f t="shared" ref="J50:J73" si="1">IFERROR(IF(INDEX(D50:I50,MATCH(J$2,D$2:I$2,0))=0,"",INDEX(D50:I50,MATCH(J$2,D$2:I$2,0))),"")</f>
        <v/>
      </c>
    </row>
    <row r="51" spans="4:10" x14ac:dyDescent="0.25">
      <c r="D51" s="102" t="s">
        <v>177</v>
      </c>
      <c r="E51" s="102" t="s">
        <v>178</v>
      </c>
      <c r="F51" s="41" t="s">
        <v>179</v>
      </c>
      <c r="G51" s="41" t="s">
        <v>180</v>
      </c>
      <c r="H51" s="41" t="s">
        <v>181</v>
      </c>
      <c r="I51" s="80" t="s">
        <v>182</v>
      </c>
      <c r="J51" s="84" t="str">
        <f t="shared" si="1"/>
        <v/>
      </c>
    </row>
    <row r="52" spans="4:10" x14ac:dyDescent="0.25">
      <c r="D52" s="102" t="s">
        <v>183</v>
      </c>
      <c r="E52" s="102" t="s">
        <v>184</v>
      </c>
      <c r="F52" s="41" t="s">
        <v>185</v>
      </c>
      <c r="G52" s="41" t="s">
        <v>186</v>
      </c>
      <c r="H52" s="41" t="s">
        <v>187</v>
      </c>
      <c r="I52" s="80" t="s">
        <v>188</v>
      </c>
      <c r="J52" s="84" t="str">
        <f t="shared" si="1"/>
        <v/>
      </c>
    </row>
    <row r="53" spans="4:10" x14ac:dyDescent="0.25">
      <c r="D53" s="102" t="s">
        <v>189</v>
      </c>
      <c r="E53" s="102" t="s">
        <v>190</v>
      </c>
      <c r="F53" s="41" t="s">
        <v>191</v>
      </c>
      <c r="G53" s="41" t="s">
        <v>192</v>
      </c>
      <c r="H53" s="41" t="s">
        <v>193</v>
      </c>
      <c r="I53" s="80" t="s">
        <v>194</v>
      </c>
      <c r="J53" s="84" t="str">
        <f t="shared" si="1"/>
        <v/>
      </c>
    </row>
    <row r="54" spans="4:10" x14ac:dyDescent="0.25">
      <c r="D54" s="102" t="s">
        <v>195</v>
      </c>
      <c r="E54" s="102" t="s">
        <v>196</v>
      </c>
      <c r="F54" s="41" t="s">
        <v>197</v>
      </c>
      <c r="G54" s="41" t="s">
        <v>198</v>
      </c>
      <c r="H54" s="41" t="s">
        <v>199</v>
      </c>
      <c r="I54" s="80" t="s">
        <v>200</v>
      </c>
      <c r="J54" s="84" t="str">
        <f t="shared" si="1"/>
        <v/>
      </c>
    </row>
    <row r="55" spans="4:10" x14ac:dyDescent="0.25">
      <c r="D55" s="102" t="s">
        <v>201</v>
      </c>
      <c r="E55" s="102" t="s">
        <v>202</v>
      </c>
      <c r="F55" s="41" t="s">
        <v>203</v>
      </c>
      <c r="G55" s="41" t="s">
        <v>204</v>
      </c>
      <c r="H55" s="41" t="s">
        <v>205</v>
      </c>
      <c r="I55" s="80" t="s">
        <v>206</v>
      </c>
      <c r="J55" s="84" t="str">
        <f t="shared" si="1"/>
        <v/>
      </c>
    </row>
    <row r="56" spans="4:10" x14ac:dyDescent="0.25">
      <c r="D56" s="102" t="s">
        <v>207</v>
      </c>
      <c r="E56" s="102" t="s">
        <v>208</v>
      </c>
      <c r="F56" s="41" t="s">
        <v>209</v>
      </c>
      <c r="G56" s="41" t="s">
        <v>210</v>
      </c>
      <c r="H56" s="41" t="s">
        <v>211</v>
      </c>
      <c r="I56" s="80" t="s">
        <v>212</v>
      </c>
      <c r="J56" s="84" t="str">
        <f t="shared" si="1"/>
        <v/>
      </c>
    </row>
    <row r="57" spans="4:10" x14ac:dyDescent="0.25">
      <c r="D57" s="102" t="s">
        <v>213</v>
      </c>
      <c r="E57" s="102" t="s">
        <v>214</v>
      </c>
      <c r="F57" s="41" t="s">
        <v>215</v>
      </c>
      <c r="G57" s="41" t="s">
        <v>216</v>
      </c>
      <c r="H57" s="41" t="s">
        <v>217</v>
      </c>
      <c r="I57" s="80" t="s">
        <v>218</v>
      </c>
      <c r="J57" s="84" t="str">
        <f t="shared" si="1"/>
        <v/>
      </c>
    </row>
    <row r="58" spans="4:10" x14ac:dyDescent="0.25">
      <c r="D58" s="102" t="s">
        <v>219</v>
      </c>
      <c r="E58" s="102" t="s">
        <v>220</v>
      </c>
      <c r="F58" s="41" t="s">
        <v>221</v>
      </c>
      <c r="G58" s="41" t="s">
        <v>222</v>
      </c>
      <c r="H58" s="41" t="s">
        <v>223</v>
      </c>
      <c r="I58" s="80" t="s">
        <v>224</v>
      </c>
      <c r="J58" s="84" t="str">
        <f t="shared" si="1"/>
        <v/>
      </c>
    </row>
    <row r="59" spans="4:10" x14ac:dyDescent="0.25">
      <c r="D59" s="102" t="s">
        <v>225</v>
      </c>
      <c r="E59" s="102" t="s">
        <v>226</v>
      </c>
      <c r="F59" s="41" t="s">
        <v>227</v>
      </c>
      <c r="G59" s="41" t="s">
        <v>228</v>
      </c>
      <c r="H59" s="41" t="s">
        <v>229</v>
      </c>
      <c r="I59" s="80" t="s">
        <v>230</v>
      </c>
      <c r="J59" s="84" t="str">
        <f t="shared" si="1"/>
        <v/>
      </c>
    </row>
    <row r="60" spans="4:10" x14ac:dyDescent="0.25">
      <c r="D60" s="102" t="s">
        <v>231</v>
      </c>
      <c r="E60" s="102" t="s">
        <v>232</v>
      </c>
      <c r="F60" s="41" t="s">
        <v>233</v>
      </c>
      <c r="G60" s="41" t="s">
        <v>234</v>
      </c>
      <c r="H60" s="41" t="s">
        <v>235</v>
      </c>
      <c r="I60" s="80" t="s">
        <v>236</v>
      </c>
      <c r="J60" s="84" t="str">
        <f t="shared" si="1"/>
        <v/>
      </c>
    </row>
    <row r="61" spans="4:10" x14ac:dyDescent="0.25">
      <c r="D61" s="102" t="s">
        <v>237</v>
      </c>
      <c r="E61" s="102" t="s">
        <v>238</v>
      </c>
      <c r="F61" s="41" t="s">
        <v>239</v>
      </c>
      <c r="G61" s="41" t="s">
        <v>240</v>
      </c>
      <c r="H61" s="41" t="s">
        <v>241</v>
      </c>
      <c r="I61" s="80" t="s">
        <v>242</v>
      </c>
      <c r="J61" s="84" t="str">
        <f t="shared" si="1"/>
        <v/>
      </c>
    </row>
    <row r="62" spans="4:10" x14ac:dyDescent="0.25">
      <c r="D62" s="102" t="s">
        <v>243</v>
      </c>
      <c r="E62" s="102" t="s">
        <v>244</v>
      </c>
      <c r="F62" s="41" t="s">
        <v>245</v>
      </c>
      <c r="G62" s="41" t="s">
        <v>246</v>
      </c>
      <c r="H62" s="41" t="s">
        <v>247</v>
      </c>
      <c r="I62" s="80" t="s">
        <v>248</v>
      </c>
      <c r="J62" s="84" t="str">
        <f t="shared" si="1"/>
        <v/>
      </c>
    </row>
    <row r="63" spans="4:10" x14ac:dyDescent="0.25">
      <c r="D63" s="102" t="s">
        <v>249</v>
      </c>
      <c r="E63" s="102" t="s">
        <v>250</v>
      </c>
      <c r="F63" s="41" t="s">
        <v>251</v>
      </c>
      <c r="G63" s="41" t="s">
        <v>252</v>
      </c>
      <c r="H63" s="41" t="s">
        <v>253</v>
      </c>
      <c r="I63" s="80" t="s">
        <v>254</v>
      </c>
      <c r="J63" s="84" t="str">
        <f t="shared" si="1"/>
        <v/>
      </c>
    </row>
    <row r="64" spans="4:10" x14ac:dyDescent="0.25">
      <c r="D64" s="102" t="s">
        <v>255</v>
      </c>
      <c r="E64" s="102" t="s">
        <v>256</v>
      </c>
      <c r="F64" s="41" t="s">
        <v>257</v>
      </c>
      <c r="G64" s="41" t="s">
        <v>258</v>
      </c>
      <c r="H64" s="41" t="s">
        <v>259</v>
      </c>
      <c r="I64" s="80" t="s">
        <v>260</v>
      </c>
      <c r="J64" s="84" t="str">
        <f t="shared" si="1"/>
        <v/>
      </c>
    </row>
    <row r="65" spans="3:25" x14ac:dyDescent="0.25">
      <c r="D65" s="102" t="s">
        <v>261</v>
      </c>
      <c r="E65" s="102" t="s">
        <v>262</v>
      </c>
      <c r="F65" s="41" t="s">
        <v>263</v>
      </c>
      <c r="G65" s="41" t="s">
        <v>264</v>
      </c>
      <c r="H65" s="41" t="s">
        <v>265</v>
      </c>
      <c r="I65" s="80" t="s">
        <v>266</v>
      </c>
      <c r="J65" s="84" t="str">
        <f t="shared" si="1"/>
        <v/>
      </c>
    </row>
    <row r="66" spans="3:25" x14ac:dyDescent="0.25">
      <c r="D66" s="102" t="s">
        <v>267</v>
      </c>
      <c r="E66" s="102" t="s">
        <v>268</v>
      </c>
      <c r="F66" s="41" t="s">
        <v>269</v>
      </c>
      <c r="G66" s="41" t="s">
        <v>270</v>
      </c>
      <c r="H66" s="41" t="s">
        <v>271</v>
      </c>
      <c r="I66" s="80" t="s">
        <v>272</v>
      </c>
      <c r="J66" s="84" t="str">
        <f t="shared" si="1"/>
        <v/>
      </c>
    </row>
    <row r="67" spans="3:25" x14ac:dyDescent="0.25">
      <c r="D67" s="102" t="s">
        <v>273</v>
      </c>
      <c r="E67" s="102" t="s">
        <v>274</v>
      </c>
      <c r="F67" s="41" t="s">
        <v>275</v>
      </c>
      <c r="G67" s="41" t="s">
        <v>276</v>
      </c>
      <c r="H67" s="41" t="s">
        <v>277</v>
      </c>
      <c r="I67" s="80" t="s">
        <v>278</v>
      </c>
      <c r="J67" s="84" t="str">
        <f t="shared" si="1"/>
        <v/>
      </c>
    </row>
    <row r="68" spans="3:25" x14ac:dyDescent="0.25">
      <c r="D68" s="102" t="s">
        <v>279</v>
      </c>
      <c r="E68" s="102" t="s">
        <v>280</v>
      </c>
      <c r="F68" s="41" t="s">
        <v>281</v>
      </c>
      <c r="G68" s="41" t="s">
        <v>282</v>
      </c>
      <c r="H68" s="41" t="s">
        <v>283</v>
      </c>
      <c r="I68" s="80" t="s">
        <v>284</v>
      </c>
      <c r="J68" s="84" t="str">
        <f t="shared" si="1"/>
        <v/>
      </c>
    </row>
    <row r="69" spans="3:25" x14ac:dyDescent="0.25">
      <c r="D69" s="102" t="s">
        <v>285</v>
      </c>
      <c r="E69" s="102" t="s">
        <v>286</v>
      </c>
      <c r="F69" s="41" t="s">
        <v>287</v>
      </c>
      <c r="G69" s="41" t="s">
        <v>288</v>
      </c>
      <c r="H69" s="41" t="s">
        <v>289</v>
      </c>
      <c r="I69" s="80" t="s">
        <v>290</v>
      </c>
      <c r="J69" s="84" t="str">
        <f t="shared" si="1"/>
        <v/>
      </c>
    </row>
    <row r="70" spans="3:25" x14ac:dyDescent="0.25">
      <c r="D70" s="102" t="s">
        <v>337</v>
      </c>
      <c r="E70" s="102" t="s">
        <v>338</v>
      </c>
      <c r="F70" s="41" t="s">
        <v>339</v>
      </c>
      <c r="G70" s="41" t="s">
        <v>340</v>
      </c>
      <c r="H70" s="41" t="s">
        <v>341</v>
      </c>
      <c r="I70" s="80" t="s">
        <v>342</v>
      </c>
      <c r="J70" s="84" t="str">
        <f t="shared" si="1"/>
        <v/>
      </c>
    </row>
    <row r="71" spans="3:25" x14ac:dyDescent="0.25">
      <c r="D71" s="102" t="s">
        <v>343</v>
      </c>
      <c r="E71" s="102" t="s">
        <v>344</v>
      </c>
      <c r="F71" s="41" t="s">
        <v>345</v>
      </c>
      <c r="G71" s="41" t="s">
        <v>346</v>
      </c>
      <c r="H71" s="41" t="s">
        <v>347</v>
      </c>
      <c r="I71" s="80" t="s">
        <v>348</v>
      </c>
      <c r="J71" s="84" t="str">
        <f t="shared" si="1"/>
        <v/>
      </c>
    </row>
    <row r="72" spans="3:25" x14ac:dyDescent="0.25">
      <c r="D72" s="102" t="s">
        <v>349</v>
      </c>
      <c r="E72" s="102" t="s">
        <v>350</v>
      </c>
      <c r="F72" s="41" t="s">
        <v>351</v>
      </c>
      <c r="G72" s="41" t="s">
        <v>352</v>
      </c>
      <c r="H72" s="41" t="s">
        <v>353</v>
      </c>
      <c r="I72" s="80" t="s">
        <v>354</v>
      </c>
      <c r="J72" s="84" t="str">
        <f t="shared" si="1"/>
        <v/>
      </c>
      <c r="R72" s="5"/>
    </row>
    <row r="73" spans="3:25" x14ac:dyDescent="0.25">
      <c r="D73" s="102" t="s">
        <v>355</v>
      </c>
      <c r="E73" s="102" t="s">
        <v>356</v>
      </c>
      <c r="F73" s="41" t="s">
        <v>357</v>
      </c>
      <c r="G73" s="41" t="s">
        <v>358</v>
      </c>
      <c r="H73" s="41" t="s">
        <v>359</v>
      </c>
      <c r="I73" s="80" t="s">
        <v>360</v>
      </c>
      <c r="J73" s="84" t="str">
        <f t="shared" si="1"/>
        <v/>
      </c>
      <c r="R73" s="5"/>
    </row>
    <row r="74" spans="3:25" x14ac:dyDescent="0.25">
      <c r="R74" s="5"/>
    </row>
    <row r="75" spans="3:25" ht="13.5" thickBot="1" x14ac:dyDescent="0.35">
      <c r="H75" s="42"/>
      <c r="I75" s="42"/>
      <c r="J75" s="42" t="s">
        <v>89</v>
      </c>
      <c r="L75" s="42" t="s">
        <v>690</v>
      </c>
      <c r="M75" s="42" t="s">
        <v>324</v>
      </c>
      <c r="W75" s="42"/>
      <c r="Y75" s="42"/>
    </row>
    <row r="76" spans="3:25" ht="13.5" thickBot="1" x14ac:dyDescent="0.35">
      <c r="C76" s="42"/>
      <c r="D76" s="67" t="s">
        <v>120</v>
      </c>
      <c r="F76" s="76" t="s">
        <v>109</v>
      </c>
      <c r="H76" s="76" t="s">
        <v>119</v>
      </c>
      <c r="J76" s="77" t="s">
        <v>68</v>
      </c>
      <c r="L76" s="77" t="s">
        <v>690</v>
      </c>
      <c r="M76" s="77" t="s">
        <v>661</v>
      </c>
    </row>
    <row r="77" spans="3:25" x14ac:dyDescent="0.25">
      <c r="C77" s="60"/>
      <c r="D77" s="68"/>
      <c r="E77" s="60"/>
      <c r="F77" s="75" t="s">
        <v>102</v>
      </c>
      <c r="H77" s="113" t="s">
        <v>291</v>
      </c>
      <c r="J77" s="78" t="s">
        <v>69</v>
      </c>
      <c r="L77" s="78" t="s">
        <v>77</v>
      </c>
      <c r="M77" s="78" t="s">
        <v>647</v>
      </c>
    </row>
    <row r="78" spans="3:25" x14ac:dyDescent="0.25">
      <c r="C78" s="60"/>
      <c r="D78" s="69"/>
      <c r="E78" s="60"/>
      <c r="F78" s="71" t="s">
        <v>110</v>
      </c>
      <c r="H78" s="73" t="s">
        <v>103</v>
      </c>
      <c r="J78" s="78" t="s">
        <v>70</v>
      </c>
      <c r="L78" s="78" t="s">
        <v>74</v>
      </c>
      <c r="M78" s="78" t="s">
        <v>648</v>
      </c>
    </row>
    <row r="79" spans="3:25" ht="38" thickBot="1" x14ac:dyDescent="0.3">
      <c r="C79" s="60"/>
      <c r="D79" s="70" t="s">
        <v>315</v>
      </c>
      <c r="E79" s="60"/>
      <c r="F79" s="71" t="s">
        <v>111</v>
      </c>
      <c r="H79" s="73" t="s">
        <v>334</v>
      </c>
      <c r="J79" s="78" t="s">
        <v>71</v>
      </c>
      <c r="L79" s="78" t="s">
        <v>75</v>
      </c>
      <c r="M79" s="78" t="s">
        <v>649</v>
      </c>
    </row>
    <row r="80" spans="3:25" x14ac:dyDescent="0.25">
      <c r="C80" s="60"/>
      <c r="E80" s="60"/>
      <c r="F80" s="71" t="s">
        <v>112</v>
      </c>
      <c r="H80" s="73" t="s">
        <v>292</v>
      </c>
      <c r="J80" s="78" t="s">
        <v>72</v>
      </c>
      <c r="L80" s="78" t="s">
        <v>82</v>
      </c>
      <c r="M80" s="78" t="s">
        <v>651</v>
      </c>
    </row>
    <row r="81" spans="3:15" ht="13.5" thickBot="1" x14ac:dyDescent="0.35">
      <c r="C81" s="60"/>
      <c r="D81" s="42" t="s">
        <v>121</v>
      </c>
      <c r="E81" s="60"/>
      <c r="F81" s="71" t="s">
        <v>113</v>
      </c>
      <c r="H81" s="74" t="s">
        <v>104</v>
      </c>
      <c r="J81" s="78" t="s">
        <v>73</v>
      </c>
      <c r="L81" s="78" t="s">
        <v>86</v>
      </c>
      <c r="M81" s="78" t="s">
        <v>650</v>
      </c>
    </row>
    <row r="82" spans="3:15" x14ac:dyDescent="0.25">
      <c r="C82" s="60"/>
      <c r="D82" s="118" t="s">
        <v>118</v>
      </c>
      <c r="E82" s="60"/>
      <c r="F82" s="71" t="s">
        <v>114</v>
      </c>
      <c r="J82" s="78" t="s">
        <v>74</v>
      </c>
      <c r="L82" s="78"/>
      <c r="M82" s="78" t="s">
        <v>652</v>
      </c>
    </row>
    <row r="83" spans="3:15" x14ac:dyDescent="0.25">
      <c r="D83" s="119" t="s">
        <v>306</v>
      </c>
      <c r="F83" s="71" t="s">
        <v>115</v>
      </c>
      <c r="J83" s="78" t="s">
        <v>75</v>
      </c>
      <c r="L83" s="78"/>
      <c r="M83" s="78" t="s">
        <v>653</v>
      </c>
    </row>
    <row r="84" spans="3:15" ht="38" thickBot="1" x14ac:dyDescent="0.3">
      <c r="D84" s="120" t="s">
        <v>307</v>
      </c>
      <c r="F84" s="72" t="s">
        <v>116</v>
      </c>
      <c r="J84" s="78" t="s">
        <v>76</v>
      </c>
      <c r="L84" s="78"/>
    </row>
    <row r="85" spans="3:15" ht="25" x14ac:dyDescent="0.3">
      <c r="D85" s="120" t="s">
        <v>308</v>
      </c>
      <c r="J85" s="78" t="s">
        <v>77</v>
      </c>
      <c r="L85" s="78"/>
      <c r="O85" s="42"/>
    </row>
    <row r="86" spans="3:15" ht="13" thickBot="1" x14ac:dyDescent="0.3">
      <c r="D86" s="121" t="s">
        <v>309</v>
      </c>
      <c r="J86" s="78" t="s">
        <v>88</v>
      </c>
      <c r="L86" s="78"/>
      <c r="O86" s="25"/>
    </row>
    <row r="87" spans="3:15" ht="13" thickBot="1" x14ac:dyDescent="0.3">
      <c r="F87" s="17" t="s">
        <v>639</v>
      </c>
      <c r="J87" s="78" t="s">
        <v>78</v>
      </c>
      <c r="L87" s="78"/>
      <c r="O87" s="25"/>
    </row>
    <row r="88" spans="3:15" ht="13" x14ac:dyDescent="0.3">
      <c r="D88" s="42" t="s">
        <v>721</v>
      </c>
      <c r="F88" s="68"/>
      <c r="J88" s="78" t="s">
        <v>79</v>
      </c>
      <c r="L88" s="78"/>
      <c r="O88" s="25"/>
    </row>
    <row r="89" spans="3:15" ht="13" thickBot="1" x14ac:dyDescent="0.3">
      <c r="D89" s="1" t="b">
        <v>0</v>
      </c>
      <c r="F89" s="79" t="s">
        <v>640</v>
      </c>
      <c r="J89" s="78" t="s">
        <v>80</v>
      </c>
      <c r="L89" s="78"/>
      <c r="O89" s="25"/>
    </row>
    <row r="90" spans="3:15" x14ac:dyDescent="0.25">
      <c r="J90" s="78" t="s">
        <v>81</v>
      </c>
      <c r="L90" s="78"/>
    </row>
    <row r="91" spans="3:15" x14ac:dyDescent="0.25">
      <c r="J91" s="78" t="s">
        <v>82</v>
      </c>
      <c r="L91" s="78"/>
    </row>
    <row r="92" spans="3:15" x14ac:dyDescent="0.25">
      <c r="J92" s="78" t="s">
        <v>83</v>
      </c>
      <c r="L92" s="78"/>
    </row>
    <row r="93" spans="3:15" x14ac:dyDescent="0.25">
      <c r="J93" s="78" t="s">
        <v>84</v>
      </c>
      <c r="L93" s="78"/>
    </row>
    <row r="94" spans="3:15" x14ac:dyDescent="0.25">
      <c r="J94" s="78" t="s">
        <v>85</v>
      </c>
      <c r="L94" s="78"/>
    </row>
    <row r="95" spans="3:15" ht="12.75" customHeight="1" thickBot="1" x14ac:dyDescent="0.3">
      <c r="D95" s="66"/>
      <c r="E95" s="66"/>
      <c r="G95" s="66"/>
      <c r="H95" s="66"/>
      <c r="I95" s="66"/>
      <c r="J95" s="78" t="s">
        <v>86</v>
      </c>
      <c r="L95" s="79"/>
    </row>
    <row r="96" spans="3:15" ht="12.75" customHeight="1" x14ac:dyDescent="0.25">
      <c r="D96" s="66"/>
      <c r="E96" s="66"/>
      <c r="G96" s="66"/>
      <c r="H96" s="66"/>
      <c r="I96" s="66"/>
      <c r="J96" s="78" t="s">
        <v>87</v>
      </c>
      <c r="L96" s="78"/>
    </row>
    <row r="97" spans="3:17" ht="13" thickBot="1" x14ac:dyDescent="0.3">
      <c r="J97" s="79" t="s">
        <v>725</v>
      </c>
      <c r="L97" s="79"/>
    </row>
    <row r="99" spans="3:17" ht="13" x14ac:dyDescent="0.3">
      <c r="C99" s="42" t="s">
        <v>122</v>
      </c>
    </row>
    <row r="100" spans="3:17" x14ac:dyDescent="0.25">
      <c r="C100" s="64" t="s">
        <v>19</v>
      </c>
      <c r="D100" s="64" t="s">
        <v>20</v>
      </c>
      <c r="E100" s="64" t="s">
        <v>28</v>
      </c>
      <c r="F100" s="64" t="s">
        <v>4</v>
      </c>
      <c r="G100" s="64" t="s">
        <v>5</v>
      </c>
      <c r="H100" s="64" t="s">
        <v>7</v>
      </c>
      <c r="I100" s="64" t="s">
        <v>24</v>
      </c>
      <c r="J100" s="64" t="s">
        <v>25</v>
      </c>
      <c r="K100" s="64" t="s">
        <v>22</v>
      </c>
      <c r="L100" s="64" t="s">
        <v>1</v>
      </c>
      <c r="M100" s="64" t="s">
        <v>2</v>
      </c>
      <c r="N100" s="64" t="s">
        <v>3</v>
      </c>
      <c r="O100" s="64" t="s">
        <v>21</v>
      </c>
      <c r="P100" s="64" t="s">
        <v>8</v>
      </c>
      <c r="Q100" s="64" t="s">
        <v>23</v>
      </c>
    </row>
    <row r="101" spans="3:17" x14ac:dyDescent="0.25">
      <c r="C101" s="4"/>
      <c r="D101" s="4"/>
      <c r="E101" s="4"/>
      <c r="F101" s="4"/>
      <c r="G101" s="4"/>
      <c r="H101" s="4"/>
      <c r="I101" s="4"/>
      <c r="J101" s="4"/>
      <c r="K101" s="4"/>
      <c r="L101" s="4"/>
      <c r="M101" s="4"/>
      <c r="N101" s="4"/>
      <c r="O101" s="4"/>
      <c r="P101" s="4"/>
      <c r="Q101" s="4"/>
    </row>
    <row r="102" spans="3:17" x14ac:dyDescent="0.25">
      <c r="C102" s="4" t="str">
        <f>"Välj "&amp;C100</f>
        <v>Välj Juridiskt Namn</v>
      </c>
      <c r="D102" s="4">
        <v>12345678</v>
      </c>
      <c r="E102" s="4" t="str">
        <f t="shared" ref="E102:Q102" si="2">E100</f>
        <v>Organisationsnummer</v>
      </c>
      <c r="F102" s="4" t="str">
        <f t="shared" si="2"/>
        <v>Adress</v>
      </c>
      <c r="G102" s="4" t="str">
        <f t="shared" si="2"/>
        <v>Postnummer</v>
      </c>
      <c r="H102" s="4" t="str">
        <f t="shared" si="2"/>
        <v>Postadress</v>
      </c>
      <c r="I102" s="4" t="str">
        <f t="shared" si="2"/>
        <v>Telefon Växel</v>
      </c>
      <c r="J102" s="4" t="str">
        <f t="shared" si="2"/>
        <v>Telefon kundtjänst</v>
      </c>
      <c r="K102" s="4" t="str">
        <f t="shared" si="2"/>
        <v>Hemsida</v>
      </c>
      <c r="L102" s="4" t="str">
        <f t="shared" si="2"/>
        <v>Kontaktperson</v>
      </c>
      <c r="M102" s="4" t="str">
        <f t="shared" si="2"/>
        <v>Telefon</v>
      </c>
      <c r="N102" s="4" t="str">
        <f t="shared" si="2"/>
        <v>E-post</v>
      </c>
      <c r="O102" s="4" t="str">
        <f t="shared" si="2"/>
        <v>Befattning Kontaktperson</v>
      </c>
      <c r="P102" s="4" t="str">
        <f t="shared" si="2"/>
        <v>Fax</v>
      </c>
      <c r="Q102" s="4" t="str">
        <f t="shared" si="2"/>
        <v>E-post Gruppbrevlåda</v>
      </c>
    </row>
    <row r="103" spans="3:17" x14ac:dyDescent="0.25">
      <c r="C103" s="4" t="s">
        <v>52</v>
      </c>
      <c r="D103" s="4">
        <v>23456789</v>
      </c>
      <c r="E103" s="4" t="s">
        <v>625</v>
      </c>
      <c r="F103" s="4" t="s">
        <v>53</v>
      </c>
      <c r="G103" s="4" t="s">
        <v>54</v>
      </c>
      <c r="H103" s="4" t="s">
        <v>55</v>
      </c>
      <c r="I103" s="4" t="s">
        <v>56</v>
      </c>
      <c r="J103" s="4" t="s">
        <v>57</v>
      </c>
      <c r="K103" s="4" t="s">
        <v>58</v>
      </c>
      <c r="L103" s="4" t="s">
        <v>629</v>
      </c>
      <c r="M103" s="4" t="s">
        <v>59</v>
      </c>
      <c r="N103" s="4" t="s">
        <v>60</v>
      </c>
      <c r="O103" s="4" t="s">
        <v>61</v>
      </c>
      <c r="P103" s="4" t="s">
        <v>62</v>
      </c>
      <c r="Q103" s="4" t="s">
        <v>63</v>
      </c>
    </row>
    <row r="104" spans="3:17" x14ac:dyDescent="0.25">
      <c r="C104" s="4" t="s">
        <v>589</v>
      </c>
      <c r="D104" s="4">
        <v>34567891</v>
      </c>
      <c r="E104" s="4" t="s">
        <v>626</v>
      </c>
      <c r="F104" s="4" t="s">
        <v>590</v>
      </c>
      <c r="G104" s="4" t="s">
        <v>591</v>
      </c>
      <c r="H104" s="4" t="s">
        <v>592</v>
      </c>
      <c r="I104" s="4" t="s">
        <v>593</v>
      </c>
      <c r="J104" s="4" t="s">
        <v>594</v>
      </c>
      <c r="K104" s="4" t="s">
        <v>595</v>
      </c>
      <c r="L104" s="4" t="s">
        <v>630</v>
      </c>
      <c r="M104" s="4" t="s">
        <v>596</v>
      </c>
      <c r="N104" s="4" t="s">
        <v>597</v>
      </c>
      <c r="O104" s="4" t="s">
        <v>598</v>
      </c>
      <c r="P104" s="4" t="s">
        <v>599</v>
      </c>
      <c r="Q104" s="4" t="s">
        <v>600</v>
      </c>
    </row>
    <row r="105" spans="3:17" x14ac:dyDescent="0.25">
      <c r="C105" s="4" t="s">
        <v>601</v>
      </c>
      <c r="D105" s="4">
        <v>45678912</v>
      </c>
      <c r="E105" s="4" t="s">
        <v>627</v>
      </c>
      <c r="F105" s="4" t="s">
        <v>602</v>
      </c>
      <c r="G105" s="4" t="s">
        <v>603</v>
      </c>
      <c r="H105" s="4" t="s">
        <v>604</v>
      </c>
      <c r="I105" s="4" t="s">
        <v>605</v>
      </c>
      <c r="J105" s="4" t="s">
        <v>606</v>
      </c>
      <c r="K105" s="4" t="s">
        <v>607</v>
      </c>
      <c r="L105" s="4" t="s">
        <v>631</v>
      </c>
      <c r="M105" s="4" t="s">
        <v>608</v>
      </c>
      <c r="N105" s="4" t="s">
        <v>609</v>
      </c>
      <c r="O105" s="4" t="s">
        <v>610</v>
      </c>
      <c r="P105" s="4" t="s">
        <v>611</v>
      </c>
      <c r="Q105" s="4" t="s">
        <v>612</v>
      </c>
    </row>
    <row r="106" spans="3:17" x14ac:dyDescent="0.25">
      <c r="C106" s="4" t="s">
        <v>613</v>
      </c>
      <c r="D106" s="4">
        <v>56789123</v>
      </c>
      <c r="E106" s="4" t="s">
        <v>628</v>
      </c>
      <c r="F106" s="4" t="s">
        <v>614</v>
      </c>
      <c r="G106" s="4" t="s">
        <v>615</v>
      </c>
      <c r="H106" s="4" t="s">
        <v>616</v>
      </c>
      <c r="I106" s="4" t="s">
        <v>617</v>
      </c>
      <c r="J106" s="4" t="s">
        <v>618</v>
      </c>
      <c r="K106" s="4" t="s">
        <v>619</v>
      </c>
      <c r="L106" s="4" t="s">
        <v>632</v>
      </c>
      <c r="M106" s="4" t="s">
        <v>620</v>
      </c>
      <c r="N106" s="4" t="s">
        <v>621</v>
      </c>
      <c r="O106" s="4" t="s">
        <v>622</v>
      </c>
      <c r="P106" s="4" t="s">
        <v>623</v>
      </c>
      <c r="Q106" s="4" t="s">
        <v>624</v>
      </c>
    </row>
    <row r="107" spans="3:17" x14ac:dyDescent="0.25">
      <c r="C107" s="4"/>
      <c r="D107" s="4"/>
      <c r="E107" s="4"/>
      <c r="F107" s="4"/>
      <c r="G107" s="4"/>
      <c r="H107" s="4"/>
      <c r="I107" s="4"/>
      <c r="J107" s="4"/>
      <c r="K107" s="4"/>
      <c r="L107" s="4"/>
      <c r="M107" s="4"/>
      <c r="N107" s="4"/>
      <c r="O107" s="4"/>
      <c r="P107" s="4"/>
      <c r="Q107" s="4"/>
    </row>
    <row r="108" spans="3:17" x14ac:dyDescent="0.25">
      <c r="C108" s="4"/>
      <c r="D108" s="4"/>
      <c r="E108" s="4"/>
      <c r="F108" s="4"/>
      <c r="G108" s="4"/>
      <c r="H108" s="4"/>
      <c r="I108" s="4"/>
      <c r="J108" s="4"/>
      <c r="K108" s="4"/>
      <c r="L108" s="4"/>
      <c r="M108" s="4"/>
      <c r="N108" s="4"/>
      <c r="O108" s="4"/>
      <c r="P108" s="4"/>
      <c r="Q108" s="4"/>
    </row>
    <row r="109" spans="3:17" x14ac:dyDescent="0.25">
      <c r="C109" s="4"/>
      <c r="D109" s="4"/>
      <c r="E109" s="4"/>
      <c r="F109" s="4"/>
      <c r="G109" s="4"/>
      <c r="H109" s="4"/>
      <c r="I109" s="4"/>
      <c r="J109" s="4"/>
      <c r="K109" s="4"/>
      <c r="L109" s="4"/>
      <c r="M109" s="4"/>
      <c r="N109" s="4"/>
      <c r="O109" s="4"/>
      <c r="P109" s="4"/>
      <c r="Q109" s="4"/>
    </row>
    <row r="110" spans="3:17" x14ac:dyDescent="0.25">
      <c r="C110" s="4"/>
      <c r="D110" s="4"/>
      <c r="E110" s="4"/>
      <c r="F110" s="4"/>
      <c r="G110" s="4"/>
      <c r="H110" s="4"/>
      <c r="I110" s="4"/>
      <c r="J110" s="4"/>
      <c r="K110" s="4"/>
      <c r="L110" s="4"/>
      <c r="M110" s="4"/>
      <c r="N110" s="4"/>
      <c r="O110" s="4"/>
      <c r="P110" s="4"/>
      <c r="Q110" s="4"/>
    </row>
    <row r="111" spans="3:17" x14ac:dyDescent="0.25">
      <c r="C111" s="4"/>
      <c r="D111" s="4"/>
      <c r="E111" s="4"/>
      <c r="F111" s="4"/>
      <c r="G111" s="4"/>
      <c r="H111" s="4"/>
      <c r="I111" s="4"/>
      <c r="J111" s="4"/>
      <c r="K111" s="4"/>
      <c r="L111" s="4"/>
      <c r="M111" s="4"/>
      <c r="N111" s="4"/>
      <c r="O111" s="4"/>
      <c r="P111" s="4"/>
      <c r="Q111" s="4"/>
    </row>
    <row r="112" spans="3:17" x14ac:dyDescent="0.25">
      <c r="C112" s="4"/>
      <c r="D112" s="4"/>
      <c r="E112" s="4"/>
      <c r="F112" s="4"/>
      <c r="G112" s="4"/>
      <c r="H112" s="4"/>
      <c r="I112" s="4"/>
      <c r="J112" s="4"/>
      <c r="K112" s="4"/>
      <c r="L112" s="4"/>
      <c r="M112" s="4"/>
      <c r="N112" s="4"/>
      <c r="O112" s="4"/>
      <c r="P112" s="4"/>
      <c r="Q112" s="4"/>
    </row>
    <row r="113" spans="3:30" x14ac:dyDescent="0.25">
      <c r="C113" s="4"/>
      <c r="D113" s="4"/>
      <c r="E113" s="4"/>
      <c r="F113" s="4"/>
      <c r="G113" s="4"/>
      <c r="H113" s="4"/>
      <c r="I113" s="4"/>
      <c r="J113" s="4"/>
      <c r="K113" s="4"/>
      <c r="L113" s="4"/>
      <c r="M113" s="4"/>
      <c r="N113" s="4"/>
      <c r="O113" s="4"/>
      <c r="P113" s="4"/>
      <c r="Q113" s="4"/>
    </row>
    <row r="114" spans="3:30" x14ac:dyDescent="0.25">
      <c r="C114" s="4"/>
      <c r="D114" s="4"/>
      <c r="E114" s="4"/>
      <c r="F114" s="4"/>
      <c r="G114" s="4"/>
      <c r="H114" s="4"/>
      <c r="I114" s="4"/>
      <c r="J114" s="4"/>
      <c r="K114" s="4"/>
      <c r="L114" s="4"/>
      <c r="M114" s="4"/>
      <c r="N114" s="4"/>
      <c r="O114" s="4"/>
      <c r="P114" s="4"/>
      <c r="Q114" s="4"/>
    </row>
    <row r="115" spans="3:30" x14ac:dyDescent="0.25">
      <c r="C115" s="4"/>
      <c r="D115" s="4"/>
      <c r="E115" s="4"/>
      <c r="F115" s="4"/>
      <c r="G115" s="4"/>
      <c r="H115" s="4"/>
      <c r="I115" s="4"/>
      <c r="J115" s="4"/>
      <c r="K115" s="4"/>
      <c r="L115" s="4"/>
      <c r="M115" s="4"/>
      <c r="N115" s="4"/>
      <c r="O115" s="4"/>
      <c r="P115" s="4"/>
      <c r="Q115" s="4"/>
    </row>
    <row r="116" spans="3:30" x14ac:dyDescent="0.25">
      <c r="C116" s="4"/>
      <c r="D116" s="4"/>
      <c r="E116" s="4"/>
      <c r="F116" s="4"/>
      <c r="G116" s="4"/>
      <c r="H116" s="4"/>
      <c r="I116" s="4"/>
      <c r="J116" s="4"/>
      <c r="K116" s="4"/>
      <c r="L116" s="4"/>
      <c r="M116" s="4"/>
      <c r="N116" s="4"/>
      <c r="O116" s="4"/>
      <c r="P116" s="4"/>
      <c r="Q116" s="4"/>
    </row>
    <row r="117" spans="3:30" x14ac:dyDescent="0.25">
      <c r="C117" s="4"/>
      <c r="D117" s="4"/>
      <c r="E117" s="4"/>
      <c r="F117" s="4"/>
      <c r="G117" s="4"/>
      <c r="H117" s="4"/>
      <c r="I117" s="4"/>
      <c r="J117" s="4"/>
      <c r="K117" s="4"/>
      <c r="L117" s="4"/>
      <c r="M117" s="4"/>
      <c r="N117" s="4"/>
      <c r="O117" s="4"/>
      <c r="P117" s="4"/>
      <c r="Q117" s="4"/>
    </row>
    <row r="119" spans="3:30" ht="13" x14ac:dyDescent="0.3">
      <c r="E119" s="42" t="s">
        <v>143</v>
      </c>
      <c r="F119" s="1">
        <v>30</v>
      </c>
      <c r="G119" s="1">
        <f>F119+1</f>
        <v>31</v>
      </c>
      <c r="H119" s="1">
        <f t="shared" ref="H119:AC119" si="3">G119+1</f>
        <v>32</v>
      </c>
      <c r="I119" s="1">
        <f t="shared" si="3"/>
        <v>33</v>
      </c>
      <c r="J119" s="1">
        <f t="shared" si="3"/>
        <v>34</v>
      </c>
      <c r="K119" s="1">
        <f t="shared" si="3"/>
        <v>35</v>
      </c>
      <c r="L119" s="1">
        <f t="shared" si="3"/>
        <v>36</v>
      </c>
      <c r="M119" s="1">
        <f t="shared" si="3"/>
        <v>37</v>
      </c>
      <c r="N119" s="1">
        <f t="shared" si="3"/>
        <v>38</v>
      </c>
      <c r="O119" s="1">
        <f t="shared" si="3"/>
        <v>39</v>
      </c>
      <c r="P119" s="1">
        <f t="shared" si="3"/>
        <v>40</v>
      </c>
      <c r="Q119" s="1">
        <f t="shared" si="3"/>
        <v>41</v>
      </c>
      <c r="R119" s="1">
        <f t="shared" si="3"/>
        <v>42</v>
      </c>
      <c r="S119" s="1">
        <f t="shared" si="3"/>
        <v>43</v>
      </c>
      <c r="T119" s="1">
        <f t="shared" si="3"/>
        <v>44</v>
      </c>
      <c r="U119" s="1">
        <f t="shared" si="3"/>
        <v>45</v>
      </c>
      <c r="V119" s="1">
        <f t="shared" si="3"/>
        <v>46</v>
      </c>
      <c r="W119" s="1">
        <f t="shared" si="3"/>
        <v>47</v>
      </c>
      <c r="X119" s="1">
        <f t="shared" si="3"/>
        <v>48</v>
      </c>
      <c r="Y119" s="1">
        <f t="shared" si="3"/>
        <v>49</v>
      </c>
      <c r="Z119" s="1">
        <f t="shared" si="3"/>
        <v>50</v>
      </c>
      <c r="AA119" s="1">
        <f t="shared" si="3"/>
        <v>51</v>
      </c>
      <c r="AB119" s="1">
        <f t="shared" si="3"/>
        <v>52</v>
      </c>
      <c r="AC119" s="1">
        <f t="shared" si="3"/>
        <v>53</v>
      </c>
    </row>
    <row r="120" spans="3:30" ht="13" x14ac:dyDescent="0.3">
      <c r="C120" s="42" t="s">
        <v>142</v>
      </c>
      <c r="E120" s="4" t="str">
        <f>J49</f>
        <v/>
      </c>
      <c r="F120" s="4">
        <f t="shared" ref="F120:AC120" ca="1" si="4">INDIRECT("J"&amp;F119)</f>
        <v>0</v>
      </c>
      <c r="G120" s="4">
        <f t="shared" ca="1" si="4"/>
        <v>0</v>
      </c>
      <c r="H120" s="4">
        <f t="shared" ca="1" si="4"/>
        <v>0</v>
      </c>
      <c r="I120" s="4">
        <f t="shared" ca="1" si="4"/>
        <v>0</v>
      </c>
      <c r="J120" s="4">
        <f t="shared" ca="1" si="4"/>
        <v>0</v>
      </c>
      <c r="K120" s="4">
        <f t="shared" ca="1" si="4"/>
        <v>0</v>
      </c>
      <c r="L120" s="4">
        <f t="shared" ca="1" si="4"/>
        <v>0</v>
      </c>
      <c r="M120" s="4">
        <f t="shared" ca="1" si="4"/>
        <v>0</v>
      </c>
      <c r="N120" s="4">
        <f t="shared" ca="1" si="4"/>
        <v>0</v>
      </c>
      <c r="O120" s="4">
        <f t="shared" ca="1" si="4"/>
        <v>0</v>
      </c>
      <c r="P120" s="4">
        <f t="shared" ca="1" si="4"/>
        <v>0</v>
      </c>
      <c r="Q120" s="4">
        <f t="shared" ca="1" si="4"/>
        <v>0</v>
      </c>
      <c r="R120" s="4">
        <f t="shared" ca="1" si="4"/>
        <v>0</v>
      </c>
      <c r="S120" s="4">
        <f t="shared" ca="1" si="4"/>
        <v>0</v>
      </c>
      <c r="T120" s="4" t="str">
        <f t="shared" ca="1" si="4"/>
        <v/>
      </c>
      <c r="U120" s="4">
        <f t="shared" ca="1" si="4"/>
        <v>0</v>
      </c>
      <c r="V120" s="4">
        <f t="shared" ca="1" si="4"/>
        <v>0</v>
      </c>
      <c r="W120" s="4" t="str">
        <f t="shared" ca="1" si="4"/>
        <v>ResOpt</v>
      </c>
      <c r="X120" s="4" t="e">
        <f t="shared" ca="1" si="4"/>
        <v>#N/A</v>
      </c>
      <c r="Y120" s="4" t="str">
        <f t="shared" ca="1" si="4"/>
        <v/>
      </c>
      <c r="Z120" s="4" t="str">
        <f t="shared" ca="1" si="4"/>
        <v/>
      </c>
      <c r="AA120" s="4" t="str">
        <f t="shared" ca="1" si="4"/>
        <v/>
      </c>
      <c r="AB120" s="4" t="str">
        <f t="shared" ca="1" si="4"/>
        <v/>
      </c>
      <c r="AC120" s="4" t="str">
        <f t="shared" ca="1" si="4"/>
        <v/>
      </c>
      <c r="AD120" s="114"/>
    </row>
    <row r="121" spans="3:30" x14ac:dyDescent="0.25">
      <c r="C121" s="4" t="s">
        <v>362</v>
      </c>
      <c r="E121" s="4" t="s">
        <v>363</v>
      </c>
      <c r="F121" s="4" t="s">
        <v>364</v>
      </c>
      <c r="G121" s="4" t="s">
        <v>365</v>
      </c>
      <c r="H121" s="4" t="s">
        <v>366</v>
      </c>
      <c r="I121" s="4" t="s">
        <v>367</v>
      </c>
      <c r="J121" s="4" t="s">
        <v>368</v>
      </c>
      <c r="K121" s="4" t="s">
        <v>369</v>
      </c>
      <c r="L121" s="4" t="s">
        <v>370</v>
      </c>
      <c r="M121" s="4" t="s">
        <v>371</v>
      </c>
      <c r="N121" s="4" t="s">
        <v>372</v>
      </c>
      <c r="O121" s="4" t="s">
        <v>373</v>
      </c>
      <c r="P121" s="4" t="s">
        <v>374</v>
      </c>
      <c r="Q121" s="4" t="s">
        <v>375</v>
      </c>
      <c r="R121" s="4" t="s">
        <v>376</v>
      </c>
      <c r="S121" s="4" t="s">
        <v>377</v>
      </c>
      <c r="T121" s="4" t="s">
        <v>378</v>
      </c>
      <c r="U121" s="4" t="s">
        <v>379</v>
      </c>
      <c r="V121" s="4" t="s">
        <v>380</v>
      </c>
      <c r="W121" s="4" t="s">
        <v>381</v>
      </c>
      <c r="X121" s="4" t="s">
        <v>382</v>
      </c>
      <c r="Y121" s="4" t="s">
        <v>383</v>
      </c>
      <c r="Z121" s="4" t="s">
        <v>384</v>
      </c>
      <c r="AA121" s="4" t="s">
        <v>385</v>
      </c>
      <c r="AB121" s="4" t="s">
        <v>386</v>
      </c>
      <c r="AC121" s="4" t="s">
        <v>387</v>
      </c>
    </row>
    <row r="122" spans="3:30" x14ac:dyDescent="0.25">
      <c r="C122" s="4" t="str">
        <f>IF('1 Specifikation'!C41:E41="","",'1 Specifikation'!C41:E41)</f>
        <v>Välj vara/tjanst</v>
      </c>
      <c r="E122" s="4" t="s">
        <v>388</v>
      </c>
      <c r="F122" s="4" t="s">
        <v>389</v>
      </c>
      <c r="G122" s="4" t="s">
        <v>390</v>
      </c>
      <c r="H122" s="4" t="s">
        <v>391</v>
      </c>
      <c r="I122" s="4" t="s">
        <v>392</v>
      </c>
      <c r="J122" s="4" t="s">
        <v>393</v>
      </c>
      <c r="K122" s="4" t="s">
        <v>394</v>
      </c>
      <c r="L122" s="4" t="s">
        <v>395</v>
      </c>
      <c r="M122" s="4" t="s">
        <v>396</v>
      </c>
      <c r="N122" s="4" t="s">
        <v>397</v>
      </c>
      <c r="O122" s="4" t="s">
        <v>398</v>
      </c>
      <c r="P122" s="4" t="s">
        <v>399</v>
      </c>
      <c r="Q122" s="4" t="s">
        <v>400</v>
      </c>
      <c r="R122" s="4" t="s">
        <v>401</v>
      </c>
      <c r="S122" s="4" t="s">
        <v>402</v>
      </c>
      <c r="T122" s="4" t="s">
        <v>403</v>
      </c>
      <c r="U122" s="4" t="s">
        <v>404</v>
      </c>
      <c r="V122" s="4" t="s">
        <v>405</v>
      </c>
      <c r="W122" s="4" t="s">
        <v>406</v>
      </c>
      <c r="X122" s="4" t="s">
        <v>407</v>
      </c>
      <c r="Y122" s="4" t="s">
        <v>408</v>
      </c>
      <c r="Z122" s="4" t="s">
        <v>409</v>
      </c>
      <c r="AA122" s="4" t="s">
        <v>410</v>
      </c>
      <c r="AB122" s="4" t="s">
        <v>411</v>
      </c>
      <c r="AC122" s="4" t="s">
        <v>412</v>
      </c>
    </row>
    <row r="123" spans="3:30" x14ac:dyDescent="0.25">
      <c r="C123" s="4" t="str">
        <f>IF('1 Specifikation'!C42:E42="","",'1 Specifikation'!C42:E42)</f>
        <v>Välj vara/tjanst</v>
      </c>
      <c r="E123" s="4" t="s">
        <v>413</v>
      </c>
      <c r="F123" s="4" t="s">
        <v>414</v>
      </c>
      <c r="G123" s="4" t="s">
        <v>415</v>
      </c>
      <c r="H123" s="4" t="s">
        <v>416</v>
      </c>
      <c r="I123" s="4" t="s">
        <v>417</v>
      </c>
      <c r="J123" s="4" t="s">
        <v>418</v>
      </c>
      <c r="K123" s="4" t="s">
        <v>419</v>
      </c>
      <c r="L123" s="4" t="s">
        <v>420</v>
      </c>
      <c r="M123" s="4" t="s">
        <v>421</v>
      </c>
      <c r="N123" s="4" t="s">
        <v>422</v>
      </c>
      <c r="O123" s="4" t="s">
        <v>423</v>
      </c>
      <c r="P123" s="4" t="s">
        <v>424</v>
      </c>
      <c r="Q123" s="4" t="s">
        <v>425</v>
      </c>
      <c r="R123" s="4" t="s">
        <v>426</v>
      </c>
      <c r="S123" s="4" t="s">
        <v>427</v>
      </c>
      <c r="T123" s="4" t="s">
        <v>428</v>
      </c>
      <c r="U123" s="4" t="s">
        <v>429</v>
      </c>
      <c r="V123" s="4" t="s">
        <v>430</v>
      </c>
      <c r="W123" s="4" t="s">
        <v>431</v>
      </c>
      <c r="X123" s="4" t="s">
        <v>432</v>
      </c>
      <c r="Y123" s="4" t="s">
        <v>433</v>
      </c>
      <c r="Z123" s="4" t="s">
        <v>434</v>
      </c>
      <c r="AA123" s="4" t="s">
        <v>435</v>
      </c>
      <c r="AB123" s="4" t="s">
        <v>436</v>
      </c>
      <c r="AC123" s="4" t="s">
        <v>437</v>
      </c>
    </row>
    <row r="124" spans="3:30" x14ac:dyDescent="0.25">
      <c r="C124" s="4" t="str">
        <f>IF('1 Specifikation'!C43:E43="","",'1 Specifikation'!C43:E43)</f>
        <v>Välj vara/tjanst</v>
      </c>
      <c r="E124" s="4" t="s">
        <v>438</v>
      </c>
      <c r="F124" s="4" t="s">
        <v>439</v>
      </c>
      <c r="G124" s="4" t="s">
        <v>440</v>
      </c>
      <c r="H124" s="4" t="s">
        <v>441</v>
      </c>
      <c r="I124" s="4" t="s">
        <v>442</v>
      </c>
      <c r="J124" s="4" t="s">
        <v>443</v>
      </c>
      <c r="K124" s="4" t="s">
        <v>444</v>
      </c>
      <c r="L124" s="4" t="s">
        <v>445</v>
      </c>
      <c r="M124" s="4" t="s">
        <v>446</v>
      </c>
      <c r="N124" s="4" t="s">
        <v>447</v>
      </c>
      <c r="O124" s="4" t="s">
        <v>448</v>
      </c>
      <c r="P124" s="4" t="s">
        <v>449</v>
      </c>
      <c r="Q124" s="4" t="s">
        <v>450</v>
      </c>
      <c r="R124" s="4" t="s">
        <v>451</v>
      </c>
      <c r="S124" s="4" t="s">
        <v>452</v>
      </c>
      <c r="T124" s="4" t="s">
        <v>453</v>
      </c>
      <c r="U124" s="4" t="s">
        <v>454</v>
      </c>
      <c r="V124" s="4" t="s">
        <v>455</v>
      </c>
      <c r="W124" s="4" t="s">
        <v>456</v>
      </c>
      <c r="X124" s="4" t="s">
        <v>457</v>
      </c>
      <c r="Y124" s="4" t="s">
        <v>458</v>
      </c>
      <c r="Z124" s="4" t="s">
        <v>459</v>
      </c>
      <c r="AA124" s="4" t="s">
        <v>460</v>
      </c>
      <c r="AB124" s="4" t="s">
        <v>461</v>
      </c>
      <c r="AC124" s="4" t="s">
        <v>462</v>
      </c>
    </row>
    <row r="125" spans="3:30" x14ac:dyDescent="0.25">
      <c r="C125" s="4" t="str">
        <f>IF('1 Specifikation'!C44:E44="","",'1 Specifikation'!C44:E44)</f>
        <v>Välj vara/tjanst</v>
      </c>
      <c r="E125" s="4" t="s">
        <v>463</v>
      </c>
      <c r="F125" s="4" t="s">
        <v>464</v>
      </c>
      <c r="G125" s="4" t="s">
        <v>465</v>
      </c>
      <c r="H125" s="4" t="s">
        <v>466</v>
      </c>
      <c r="I125" s="4" t="s">
        <v>467</v>
      </c>
      <c r="J125" s="4" t="s">
        <v>468</v>
      </c>
      <c r="K125" s="4" t="s">
        <v>469</v>
      </c>
      <c r="L125" s="4" t="s">
        <v>470</v>
      </c>
      <c r="M125" s="4" t="s">
        <v>471</v>
      </c>
      <c r="N125" s="4" t="s">
        <v>472</v>
      </c>
      <c r="O125" s="4" t="s">
        <v>473</v>
      </c>
      <c r="P125" s="4" t="s">
        <v>474</v>
      </c>
      <c r="Q125" s="4" t="s">
        <v>475</v>
      </c>
      <c r="R125" s="4" t="s">
        <v>476</v>
      </c>
      <c r="S125" s="4" t="s">
        <v>477</v>
      </c>
      <c r="T125" s="4" t="s">
        <v>478</v>
      </c>
      <c r="U125" s="4" t="s">
        <v>479</v>
      </c>
      <c r="V125" s="4" t="s">
        <v>480</v>
      </c>
      <c r="W125" s="4" t="s">
        <v>481</v>
      </c>
      <c r="X125" s="4" t="s">
        <v>482</v>
      </c>
      <c r="Y125" s="4" t="s">
        <v>483</v>
      </c>
      <c r="Z125" s="4" t="s">
        <v>484</v>
      </c>
      <c r="AA125" s="4" t="s">
        <v>485</v>
      </c>
      <c r="AB125" s="4" t="s">
        <v>486</v>
      </c>
      <c r="AC125" s="4" t="s">
        <v>487</v>
      </c>
    </row>
    <row r="126" spans="3:30" x14ac:dyDescent="0.25">
      <c r="C126" s="4" t="str">
        <f>IF('1 Specifikation'!C45:E45="","",'1 Specifikation'!C45:E45)</f>
        <v>Välj vara/tjanst</v>
      </c>
      <c r="E126" s="4" t="s">
        <v>488</v>
      </c>
      <c r="F126" s="4" t="s">
        <v>489</v>
      </c>
      <c r="G126" s="4" t="s">
        <v>490</v>
      </c>
      <c r="H126" s="4" t="s">
        <v>491</v>
      </c>
      <c r="I126" s="4" t="s">
        <v>492</v>
      </c>
      <c r="J126" s="4" t="s">
        <v>493</v>
      </c>
      <c r="K126" s="4" t="s">
        <v>494</v>
      </c>
      <c r="L126" s="4" t="s">
        <v>495</v>
      </c>
      <c r="M126" s="4" t="s">
        <v>496</v>
      </c>
      <c r="N126" s="4" t="s">
        <v>497</v>
      </c>
      <c r="O126" s="4" t="s">
        <v>498</v>
      </c>
      <c r="P126" s="4" t="s">
        <v>499</v>
      </c>
      <c r="Q126" s="4" t="s">
        <v>500</v>
      </c>
      <c r="R126" s="4" t="s">
        <v>501</v>
      </c>
      <c r="S126" s="4" t="s">
        <v>502</v>
      </c>
      <c r="T126" s="4" t="s">
        <v>503</v>
      </c>
      <c r="U126" s="4" t="s">
        <v>504</v>
      </c>
      <c r="V126" s="4" t="s">
        <v>505</v>
      </c>
      <c r="W126" s="4" t="s">
        <v>506</v>
      </c>
      <c r="X126" s="4" t="s">
        <v>507</v>
      </c>
      <c r="Y126" s="4" t="s">
        <v>508</v>
      </c>
      <c r="Z126" s="4" t="s">
        <v>509</v>
      </c>
      <c r="AA126" s="4" t="s">
        <v>510</v>
      </c>
      <c r="AB126" s="4" t="s">
        <v>511</v>
      </c>
      <c r="AC126" s="4" t="s">
        <v>512</v>
      </c>
    </row>
    <row r="127" spans="3:30" x14ac:dyDescent="0.25">
      <c r="C127" s="4" t="str">
        <f>IF('1 Specifikation'!C46:E46="","",'1 Specifikation'!C46:E46)</f>
        <v>Välj vara/tjanst</v>
      </c>
      <c r="E127" s="4" t="s">
        <v>513</v>
      </c>
      <c r="F127" s="4" t="s">
        <v>514</v>
      </c>
      <c r="G127" s="4" t="s">
        <v>515</v>
      </c>
      <c r="H127" s="4" t="s">
        <v>516</v>
      </c>
      <c r="I127" s="4" t="s">
        <v>517</v>
      </c>
      <c r="J127" s="4" t="s">
        <v>518</v>
      </c>
      <c r="K127" s="4" t="s">
        <v>519</v>
      </c>
      <c r="L127" s="4" t="s">
        <v>520</v>
      </c>
      <c r="M127" s="4" t="s">
        <v>521</v>
      </c>
      <c r="N127" s="4" t="s">
        <v>522</v>
      </c>
      <c r="O127" s="4" t="s">
        <v>523</v>
      </c>
      <c r="P127" s="4" t="s">
        <v>524</v>
      </c>
      <c r="Q127" s="4" t="s">
        <v>525</v>
      </c>
      <c r="R127" s="4" t="s">
        <v>526</v>
      </c>
      <c r="S127" s="4" t="s">
        <v>527</v>
      </c>
      <c r="T127" s="4" t="s">
        <v>528</v>
      </c>
      <c r="U127" s="4" t="s">
        <v>529</v>
      </c>
      <c r="V127" s="4" t="s">
        <v>530</v>
      </c>
      <c r="W127" s="4" t="s">
        <v>531</v>
      </c>
      <c r="X127" s="4" t="s">
        <v>532</v>
      </c>
      <c r="Y127" s="4" t="s">
        <v>533</v>
      </c>
      <c r="Z127" s="4" t="s">
        <v>534</v>
      </c>
      <c r="AA127" s="4" t="s">
        <v>535</v>
      </c>
      <c r="AB127" s="4" t="s">
        <v>536</v>
      </c>
      <c r="AC127" s="4" t="s">
        <v>537</v>
      </c>
    </row>
    <row r="128" spans="3:30" x14ac:dyDescent="0.25">
      <c r="C128" s="4" t="str">
        <f>IF('1 Specifikation'!C47:E47="","",'1 Specifikation'!C47:E47)</f>
        <v>Välj vara/tjanst</v>
      </c>
      <c r="E128" s="4" t="s">
        <v>538</v>
      </c>
      <c r="F128" s="4" t="s">
        <v>539</v>
      </c>
      <c r="G128" s="4" t="s">
        <v>540</v>
      </c>
      <c r="H128" s="4" t="s">
        <v>541</v>
      </c>
      <c r="I128" s="4" t="s">
        <v>542</v>
      </c>
      <c r="J128" s="4" t="s">
        <v>543</v>
      </c>
      <c r="K128" s="4" t="s">
        <v>544</v>
      </c>
      <c r="L128" s="4" t="s">
        <v>545</v>
      </c>
      <c r="M128" s="4" t="s">
        <v>546</v>
      </c>
      <c r="N128" s="4" t="s">
        <v>547</v>
      </c>
      <c r="O128" s="4" t="s">
        <v>548</v>
      </c>
      <c r="P128" s="4" t="s">
        <v>549</v>
      </c>
      <c r="Q128" s="4" t="s">
        <v>550</v>
      </c>
      <c r="R128" s="4" t="s">
        <v>551</v>
      </c>
      <c r="S128" s="4" t="s">
        <v>552</v>
      </c>
      <c r="T128" s="4" t="s">
        <v>553</v>
      </c>
      <c r="U128" s="4" t="s">
        <v>554</v>
      </c>
      <c r="V128" s="4" t="s">
        <v>555</v>
      </c>
      <c r="W128" s="4" t="s">
        <v>556</v>
      </c>
      <c r="X128" s="4" t="s">
        <v>557</v>
      </c>
      <c r="Y128" s="4" t="s">
        <v>558</v>
      </c>
      <c r="Z128" s="4" t="s">
        <v>559</v>
      </c>
      <c r="AA128" s="4" t="s">
        <v>560</v>
      </c>
      <c r="AB128" s="4" t="s">
        <v>561</v>
      </c>
      <c r="AC128" s="4" t="s">
        <v>562</v>
      </c>
    </row>
    <row r="129" spans="3:29" x14ac:dyDescent="0.25">
      <c r="C129" s="4" t="str">
        <f>IF('1 Specifikation'!C48:E48="","",'1 Specifikation'!C48:E48)</f>
        <v>Välj vara/tjanst</v>
      </c>
      <c r="E129" s="4" t="s">
        <v>563</v>
      </c>
      <c r="F129" s="4" t="s">
        <v>564</v>
      </c>
      <c r="G129" s="4" t="s">
        <v>565</v>
      </c>
      <c r="H129" s="4" t="s">
        <v>566</v>
      </c>
      <c r="I129" s="4" t="s">
        <v>567</v>
      </c>
      <c r="J129" s="4" t="s">
        <v>568</v>
      </c>
      <c r="K129" s="4" t="s">
        <v>569</v>
      </c>
      <c r="L129" s="4" t="s">
        <v>570</v>
      </c>
      <c r="M129" s="4" t="s">
        <v>571</v>
      </c>
      <c r="N129" s="4" t="s">
        <v>572</v>
      </c>
      <c r="O129" s="4" t="s">
        <v>573</v>
      </c>
      <c r="P129" s="4" t="s">
        <v>574</v>
      </c>
      <c r="Q129" s="4" t="s">
        <v>575</v>
      </c>
      <c r="R129" s="4" t="s">
        <v>576</v>
      </c>
      <c r="S129" s="4" t="s">
        <v>577</v>
      </c>
      <c r="T129" s="4" t="s">
        <v>578</v>
      </c>
      <c r="U129" s="4" t="s">
        <v>579</v>
      </c>
      <c r="V129" s="4" t="s">
        <v>580</v>
      </c>
      <c r="W129" s="4" t="s">
        <v>581</v>
      </c>
      <c r="X129" s="4" t="s">
        <v>582</v>
      </c>
      <c r="Y129" s="4" t="s">
        <v>583</v>
      </c>
      <c r="Z129" s="4" t="s">
        <v>584</v>
      </c>
      <c r="AA129" s="4" t="s">
        <v>585</v>
      </c>
      <c r="AB129" s="4" t="s">
        <v>586</v>
      </c>
      <c r="AC129" s="4" t="s">
        <v>587</v>
      </c>
    </row>
    <row r="130" spans="3:29" ht="13" thickBot="1" x14ac:dyDescent="0.3">
      <c r="C130" s="4" t="str">
        <f>IF('1 Specifikation'!C49:E49="","",'1 Specifikation'!C49:E49)</f>
        <v>Välj vara/tjanst</v>
      </c>
      <c r="Z130" s="115"/>
      <c r="AA130" s="115"/>
    </row>
    <row r="131" spans="3:29" x14ac:dyDescent="0.25">
      <c r="C131" s="4" t="str">
        <f>IF('1 Specifikation'!C50:E50="","",'1 Specifikation'!C50:E50)</f>
        <v>Välj vara/tjanst</v>
      </c>
      <c r="E131" s="83" t="str">
        <f t="shared" ref="E131:X131" ca="1" si="5">IFERROR(RIGHT(INDIRECT("C"&amp;E132),LEN(INDIRECT("C"&amp;E132))-6),"")</f>
        <v>uridiskt Namn</v>
      </c>
      <c r="F131" s="83" t="str">
        <f t="shared" ca="1" si="5"/>
        <v>uridiskt Namn 2</v>
      </c>
      <c r="G131" s="83" t="str">
        <f t="shared" ca="1" si="5"/>
        <v>uridiskt Namn 3</v>
      </c>
      <c r="H131" s="83" t="str">
        <f t="shared" ca="1" si="5"/>
        <v>uridiskt Namn 4</v>
      </c>
      <c r="I131" s="83" t="str">
        <f t="shared" ca="1" si="5"/>
        <v>uridiskt Namn 5</v>
      </c>
      <c r="J131" s="83" t="str">
        <f t="shared" ca="1" si="5"/>
        <v/>
      </c>
      <c r="K131" s="83" t="str">
        <f t="shared" ca="1" si="5"/>
        <v/>
      </c>
      <c r="L131" s="83" t="str">
        <f t="shared" ca="1" si="5"/>
        <v/>
      </c>
      <c r="M131" s="83" t="str">
        <f t="shared" ca="1" si="5"/>
        <v/>
      </c>
      <c r="N131" s="83" t="str">
        <f t="shared" ca="1" si="5"/>
        <v/>
      </c>
      <c r="O131" s="83" t="str">
        <f t="shared" ca="1" si="5"/>
        <v/>
      </c>
      <c r="P131" s="83" t="str">
        <f t="shared" ca="1" si="5"/>
        <v/>
      </c>
      <c r="Q131" s="83" t="str">
        <f t="shared" ca="1" si="5"/>
        <v/>
      </c>
      <c r="R131" s="83" t="str">
        <f t="shared" ca="1" si="5"/>
        <v/>
      </c>
      <c r="S131" s="83" t="str">
        <f t="shared" ca="1" si="5"/>
        <v/>
      </c>
      <c r="T131" s="83" t="str">
        <f t="shared" ca="1" si="5"/>
        <v/>
      </c>
      <c r="U131" s="83" t="str">
        <f t="shared" ca="1" si="5"/>
        <v/>
      </c>
      <c r="V131" s="83" t="str">
        <f t="shared" ca="1" si="5"/>
        <v/>
      </c>
      <c r="W131" s="83" t="str">
        <f t="shared" ca="1" si="5"/>
        <v>cTjnstr</v>
      </c>
      <c r="X131" s="83" t="str">
        <f t="shared" ca="1" si="5"/>
        <v>ara/Tjanst</v>
      </c>
      <c r="Y131" s="116"/>
    </row>
    <row r="132" spans="3:29" x14ac:dyDescent="0.25">
      <c r="C132" s="4" t="str">
        <f>IF('1 Specifikation'!C51:E51="","",'1 Specifikation'!C51:E51)</f>
        <v>Välj vara/tjanst</v>
      </c>
      <c r="E132" s="4">
        <v>102</v>
      </c>
      <c r="F132" s="4">
        <f>E132+1</f>
        <v>103</v>
      </c>
      <c r="G132" s="4">
        <f t="shared" ref="G132:Y132" si="6">F132+1</f>
        <v>104</v>
      </c>
      <c r="H132" s="4">
        <f t="shared" si="6"/>
        <v>105</v>
      </c>
      <c r="I132" s="4">
        <f t="shared" si="6"/>
        <v>106</v>
      </c>
      <c r="J132" s="4">
        <f t="shared" si="6"/>
        <v>107</v>
      </c>
      <c r="K132" s="4">
        <f t="shared" si="6"/>
        <v>108</v>
      </c>
      <c r="L132" s="4">
        <f t="shared" si="6"/>
        <v>109</v>
      </c>
      <c r="M132" s="4">
        <f t="shared" si="6"/>
        <v>110</v>
      </c>
      <c r="N132" s="4">
        <f t="shared" si="6"/>
        <v>111</v>
      </c>
      <c r="O132" s="4">
        <f t="shared" si="6"/>
        <v>112</v>
      </c>
      <c r="P132" s="4">
        <f t="shared" si="6"/>
        <v>113</v>
      </c>
      <c r="Q132" s="4">
        <f t="shared" si="6"/>
        <v>114</v>
      </c>
      <c r="R132" s="4">
        <f t="shared" si="6"/>
        <v>115</v>
      </c>
      <c r="S132" s="4">
        <f t="shared" si="6"/>
        <v>116</v>
      </c>
      <c r="T132" s="4">
        <f t="shared" si="6"/>
        <v>117</v>
      </c>
      <c r="U132" s="4">
        <f t="shared" si="6"/>
        <v>118</v>
      </c>
      <c r="V132" s="4">
        <f t="shared" si="6"/>
        <v>119</v>
      </c>
      <c r="W132" s="4">
        <f t="shared" si="6"/>
        <v>120</v>
      </c>
      <c r="X132" s="4">
        <f t="shared" si="6"/>
        <v>121</v>
      </c>
      <c r="Y132" s="4">
        <f t="shared" si="6"/>
        <v>122</v>
      </c>
    </row>
    <row r="133" spans="3:29" ht="13" thickBot="1" x14ac:dyDescent="0.3">
      <c r="C133" s="4" t="str">
        <f>IF('1 Specifikation'!C52:E52="","",'1 Specifikation'!C52:E52)</f>
        <v>Välj vara/tjanst</v>
      </c>
      <c r="E133" s="1" t="s">
        <v>144</v>
      </c>
      <c r="F133" s="1" t="s">
        <v>145</v>
      </c>
      <c r="G133" s="1" t="s">
        <v>146</v>
      </c>
      <c r="H133" s="1" t="s">
        <v>147</v>
      </c>
      <c r="I133" s="1" t="s">
        <v>148</v>
      </c>
      <c r="J133" s="1" t="s">
        <v>149</v>
      </c>
      <c r="K133" s="1" t="s">
        <v>150</v>
      </c>
      <c r="L133" s="1" t="s">
        <v>151</v>
      </c>
      <c r="M133" s="1" t="s">
        <v>152</v>
      </c>
      <c r="N133" s="1" t="s">
        <v>293</v>
      </c>
      <c r="O133" s="1" t="s">
        <v>294</v>
      </c>
      <c r="P133" s="1" t="s">
        <v>295</v>
      </c>
      <c r="Q133" s="1" t="s">
        <v>296</v>
      </c>
      <c r="R133" s="1" t="s">
        <v>297</v>
      </c>
      <c r="S133" s="1" t="s">
        <v>298</v>
      </c>
      <c r="T133" s="1" t="s">
        <v>299</v>
      </c>
      <c r="U133" s="1" t="s">
        <v>300</v>
      </c>
      <c r="V133" s="1" t="s">
        <v>301</v>
      </c>
      <c r="W133" s="1" t="s">
        <v>302</v>
      </c>
      <c r="X133" s="1" t="s">
        <v>303</v>
      </c>
    </row>
    <row r="134" spans="3:29" x14ac:dyDescent="0.25">
      <c r="C134" s="4" t="str">
        <f>IF('1 Specifikation'!C53:E53="","",'1 Specifikation'!C53:E53)</f>
        <v>Välj vara/tjanst</v>
      </c>
      <c r="E134" s="105" t="str">
        <f t="shared" ref="E134:X134" ca="1" si="7">IFERROR(INDEX($E121:$AC121,MATCH(E$131,$E$120:$AC$120,0)),"")</f>
        <v/>
      </c>
      <c r="F134" s="105" t="str">
        <f t="shared" ca="1" si="7"/>
        <v/>
      </c>
      <c r="G134" s="105" t="str">
        <f t="shared" ca="1" si="7"/>
        <v/>
      </c>
      <c r="H134" s="105" t="str">
        <f t="shared" ca="1" si="7"/>
        <v/>
      </c>
      <c r="I134" s="105" t="str">
        <f t="shared" ca="1" si="7"/>
        <v/>
      </c>
      <c r="J134" s="105" t="str">
        <f t="shared" ca="1" si="7"/>
        <v>Delområde 1/Vara/Tjanst 1/Krav1</v>
      </c>
      <c r="K134" s="105" t="str">
        <f t="shared" ca="1" si="7"/>
        <v>Delområde 1/Vara/Tjanst 1/Krav1</v>
      </c>
      <c r="L134" s="105" t="str">
        <f t="shared" ca="1" si="7"/>
        <v>Delområde 1/Vara/Tjanst 1/Krav1</v>
      </c>
      <c r="M134" s="105" t="str">
        <f t="shared" ca="1" si="7"/>
        <v>Delområde 1/Vara/Tjanst 1/Krav1</v>
      </c>
      <c r="N134" s="105" t="str">
        <f t="shared" ca="1" si="7"/>
        <v>Delområde 1/Vara/Tjanst 1/Krav1</v>
      </c>
      <c r="O134" s="105" t="str">
        <f t="shared" ca="1" si="7"/>
        <v>Delområde 1/Vara/Tjanst 1/Krav1</v>
      </c>
      <c r="P134" s="105" t="str">
        <f t="shared" ca="1" si="7"/>
        <v>Delområde 1/Vara/Tjanst 1/Krav1</v>
      </c>
      <c r="Q134" s="105" t="str">
        <f t="shared" ca="1" si="7"/>
        <v>Delområde 1/Vara/Tjanst 1/Krav1</v>
      </c>
      <c r="R134" s="105" t="str">
        <f t="shared" ca="1" si="7"/>
        <v>Delområde 1/Vara/Tjanst 1/Krav1</v>
      </c>
      <c r="S134" s="105" t="str">
        <f t="shared" ca="1" si="7"/>
        <v>Delområde 1/Vara/Tjanst 1/Krav1</v>
      </c>
      <c r="T134" s="105" t="str">
        <f t="shared" ca="1" si="7"/>
        <v>Delområde 1/Vara/Tjanst 1/Krav1</v>
      </c>
      <c r="U134" s="105" t="str">
        <f t="shared" ca="1" si="7"/>
        <v>Delområde 1/Vara/Tjanst 1/Krav1</v>
      </c>
      <c r="V134" s="105" t="str">
        <f t="shared" ca="1" si="7"/>
        <v>Delområde 1/Vara/Tjanst 1/Krav1</v>
      </c>
      <c r="W134" s="105" t="str">
        <f t="shared" ca="1" si="7"/>
        <v/>
      </c>
      <c r="X134" s="105" t="str">
        <f t="shared" ca="1" si="7"/>
        <v/>
      </c>
      <c r="Y134" s="83" t="str">
        <f ca="1">IFERROR(RIGHT(INDIRECT("C"&amp;Y132),LEN(INDIRECT("C"&amp;Y132))-6),"")</f>
        <v>ara/tjanst</v>
      </c>
    </row>
    <row r="135" spans="3:29" x14ac:dyDescent="0.25">
      <c r="C135" s="4" t="str">
        <f>IF('1 Specifikation'!C54:E54="","",'1 Specifikation'!C54:E54)</f>
        <v>Välj vara/tjanst</v>
      </c>
      <c r="E135" s="105" t="str">
        <f t="shared" ref="E135:X135" ca="1" si="8">IFERROR(INDEX($E122:$AC122,MATCH(E$131,$E$120:$AC$120,0)),"")</f>
        <v/>
      </c>
      <c r="F135" s="105" t="str">
        <f t="shared" ca="1" si="8"/>
        <v/>
      </c>
      <c r="G135" s="105" t="str">
        <f t="shared" ca="1" si="8"/>
        <v/>
      </c>
      <c r="H135" s="105" t="str">
        <f t="shared" ca="1" si="8"/>
        <v/>
      </c>
      <c r="I135" s="105" t="str">
        <f t="shared" ca="1" si="8"/>
        <v/>
      </c>
      <c r="J135" s="105" t="str">
        <f t="shared" ca="1" si="8"/>
        <v>Delområde 1/Vara/Tjanst 1/Krav2</v>
      </c>
      <c r="K135" s="105" t="str">
        <f t="shared" ca="1" si="8"/>
        <v>Delområde 1/Vara/Tjanst 1/Krav2</v>
      </c>
      <c r="L135" s="105" t="str">
        <f t="shared" ca="1" si="8"/>
        <v>Delområde 1/Vara/Tjanst 1/Krav2</v>
      </c>
      <c r="M135" s="105" t="str">
        <f t="shared" ca="1" si="8"/>
        <v>Delområde 1/Vara/Tjanst 1/Krav2</v>
      </c>
      <c r="N135" s="105" t="str">
        <f t="shared" ca="1" si="8"/>
        <v>Delområde 1/Vara/Tjanst 1/Krav2</v>
      </c>
      <c r="O135" s="105" t="str">
        <f t="shared" ca="1" si="8"/>
        <v>Delområde 1/Vara/Tjanst 1/Krav2</v>
      </c>
      <c r="P135" s="105" t="str">
        <f t="shared" ca="1" si="8"/>
        <v>Delområde 1/Vara/Tjanst 1/Krav2</v>
      </c>
      <c r="Q135" s="105" t="str">
        <f t="shared" ca="1" si="8"/>
        <v>Delområde 1/Vara/Tjanst 1/Krav2</v>
      </c>
      <c r="R135" s="105" t="str">
        <f t="shared" ca="1" si="8"/>
        <v>Delområde 1/Vara/Tjanst 1/Krav2</v>
      </c>
      <c r="S135" s="105" t="str">
        <f t="shared" ca="1" si="8"/>
        <v>Delområde 1/Vara/Tjanst 1/Krav2</v>
      </c>
      <c r="T135" s="105" t="str">
        <f t="shared" ca="1" si="8"/>
        <v>Delområde 1/Vara/Tjanst 1/Krav2</v>
      </c>
      <c r="U135" s="105" t="str">
        <f t="shared" ca="1" si="8"/>
        <v>Delområde 1/Vara/Tjanst 1/Krav2</v>
      </c>
      <c r="V135" s="105" t="str">
        <f t="shared" ca="1" si="8"/>
        <v>Delområde 1/Vara/Tjanst 1/Krav2</v>
      </c>
      <c r="W135" s="105" t="str">
        <f t="shared" ca="1" si="8"/>
        <v/>
      </c>
      <c r="X135" s="105" t="str">
        <f t="shared" ca="1" si="8"/>
        <v/>
      </c>
    </row>
    <row r="136" spans="3:29" x14ac:dyDescent="0.25">
      <c r="C136" s="4" t="str">
        <f>IF('1 Specifikation'!C55:E55="","",'1 Specifikation'!C55:E55)</f>
        <v>Välj vara/tjanst</v>
      </c>
      <c r="E136" s="105" t="str">
        <f t="shared" ref="E136:X136" ca="1" si="9">IFERROR(INDEX($E123:$AC123,MATCH(E$131,$E$120:$AC$120,0)),"")</f>
        <v/>
      </c>
      <c r="F136" s="105" t="str">
        <f t="shared" ca="1" si="9"/>
        <v/>
      </c>
      <c r="G136" s="105" t="str">
        <f t="shared" ca="1" si="9"/>
        <v/>
      </c>
      <c r="H136" s="105" t="str">
        <f t="shared" ca="1" si="9"/>
        <v/>
      </c>
      <c r="I136" s="105" t="str">
        <f t="shared" ca="1" si="9"/>
        <v/>
      </c>
      <c r="J136" s="105" t="str">
        <f t="shared" ca="1" si="9"/>
        <v>Delområde 1/Vara/Tjanst 1/Krav3</v>
      </c>
      <c r="K136" s="105" t="str">
        <f t="shared" ca="1" si="9"/>
        <v>Delområde 1/Vara/Tjanst 1/Krav3</v>
      </c>
      <c r="L136" s="105" t="str">
        <f t="shared" ca="1" si="9"/>
        <v>Delområde 1/Vara/Tjanst 1/Krav3</v>
      </c>
      <c r="M136" s="105" t="str">
        <f t="shared" ca="1" si="9"/>
        <v>Delområde 1/Vara/Tjanst 1/Krav3</v>
      </c>
      <c r="N136" s="105" t="str">
        <f t="shared" ca="1" si="9"/>
        <v>Delområde 1/Vara/Tjanst 1/Krav3</v>
      </c>
      <c r="O136" s="105" t="str">
        <f t="shared" ca="1" si="9"/>
        <v>Delområde 1/Vara/Tjanst 1/Krav3</v>
      </c>
      <c r="P136" s="105" t="str">
        <f t="shared" ca="1" si="9"/>
        <v>Delområde 1/Vara/Tjanst 1/Krav3</v>
      </c>
      <c r="Q136" s="105" t="str">
        <f t="shared" ca="1" si="9"/>
        <v>Delområde 1/Vara/Tjanst 1/Krav3</v>
      </c>
      <c r="R136" s="105" t="str">
        <f t="shared" ca="1" si="9"/>
        <v>Delområde 1/Vara/Tjanst 1/Krav3</v>
      </c>
      <c r="S136" s="105" t="str">
        <f t="shared" ca="1" si="9"/>
        <v>Delområde 1/Vara/Tjanst 1/Krav3</v>
      </c>
      <c r="T136" s="105" t="str">
        <f t="shared" ca="1" si="9"/>
        <v>Delområde 1/Vara/Tjanst 1/Krav3</v>
      </c>
      <c r="U136" s="105" t="str">
        <f t="shared" ca="1" si="9"/>
        <v>Delområde 1/Vara/Tjanst 1/Krav3</v>
      </c>
      <c r="V136" s="105" t="str">
        <f t="shared" ca="1" si="9"/>
        <v>Delområde 1/Vara/Tjanst 1/Krav3</v>
      </c>
      <c r="W136" s="105" t="str">
        <f t="shared" ca="1" si="9"/>
        <v/>
      </c>
      <c r="X136" s="105" t="str">
        <f t="shared" ca="1" si="9"/>
        <v/>
      </c>
    </row>
    <row r="137" spans="3:29" x14ac:dyDescent="0.25">
      <c r="C137" s="4" t="str">
        <f>IF('1 Specifikation'!C56:E56="","",'1 Specifikation'!C56:E56)</f>
        <v>Välj vara/tjanst</v>
      </c>
      <c r="E137" s="105" t="str">
        <f t="shared" ref="E137:X137" ca="1" si="10">IFERROR(INDEX($E124:$AC124,MATCH(E$131,$E$120:$AC$120,0)),"")</f>
        <v/>
      </c>
      <c r="F137" s="105" t="str">
        <f t="shared" ca="1" si="10"/>
        <v/>
      </c>
      <c r="G137" s="105" t="str">
        <f t="shared" ca="1" si="10"/>
        <v/>
      </c>
      <c r="H137" s="105" t="str">
        <f t="shared" ca="1" si="10"/>
        <v/>
      </c>
      <c r="I137" s="105" t="str">
        <f t="shared" ca="1" si="10"/>
        <v/>
      </c>
      <c r="J137" s="105" t="str">
        <f t="shared" ca="1" si="10"/>
        <v>Delområde 1/Vara/Tjanst 1/Krav4</v>
      </c>
      <c r="K137" s="105" t="str">
        <f t="shared" ca="1" si="10"/>
        <v>Delområde 1/Vara/Tjanst 1/Krav4</v>
      </c>
      <c r="L137" s="105" t="str">
        <f t="shared" ca="1" si="10"/>
        <v>Delområde 1/Vara/Tjanst 1/Krav4</v>
      </c>
      <c r="M137" s="105" t="str">
        <f t="shared" ca="1" si="10"/>
        <v>Delområde 1/Vara/Tjanst 1/Krav4</v>
      </c>
      <c r="N137" s="105" t="str">
        <f t="shared" ca="1" si="10"/>
        <v>Delområde 1/Vara/Tjanst 1/Krav4</v>
      </c>
      <c r="O137" s="105" t="str">
        <f t="shared" ca="1" si="10"/>
        <v>Delområde 1/Vara/Tjanst 1/Krav4</v>
      </c>
      <c r="P137" s="105" t="str">
        <f t="shared" ca="1" si="10"/>
        <v>Delområde 1/Vara/Tjanst 1/Krav4</v>
      </c>
      <c r="Q137" s="105" t="str">
        <f t="shared" ca="1" si="10"/>
        <v>Delområde 1/Vara/Tjanst 1/Krav4</v>
      </c>
      <c r="R137" s="105" t="str">
        <f t="shared" ca="1" si="10"/>
        <v>Delområde 1/Vara/Tjanst 1/Krav4</v>
      </c>
      <c r="S137" s="105" t="str">
        <f t="shared" ca="1" si="10"/>
        <v>Delområde 1/Vara/Tjanst 1/Krav4</v>
      </c>
      <c r="T137" s="105" t="str">
        <f t="shared" ca="1" si="10"/>
        <v>Delområde 1/Vara/Tjanst 1/Krav4</v>
      </c>
      <c r="U137" s="105" t="str">
        <f t="shared" ca="1" si="10"/>
        <v>Delområde 1/Vara/Tjanst 1/Krav4</v>
      </c>
      <c r="V137" s="105" t="str">
        <f t="shared" ca="1" si="10"/>
        <v>Delområde 1/Vara/Tjanst 1/Krav4</v>
      </c>
      <c r="W137" s="105" t="str">
        <f t="shared" ca="1" si="10"/>
        <v/>
      </c>
      <c r="X137" s="105" t="str">
        <f t="shared" ca="1" si="10"/>
        <v/>
      </c>
    </row>
    <row r="138" spans="3:29" x14ac:dyDescent="0.25">
      <c r="C138" s="4" t="str">
        <f>IF('1 Specifikation'!C57:E57="","",'1 Specifikation'!C57:E57)</f>
        <v>Välj vara/tjanst</v>
      </c>
      <c r="E138" s="105" t="str">
        <f t="shared" ref="E138:X138" ca="1" si="11">IFERROR(INDEX($E125:$AC125,MATCH(E$131,$E$120:$AC$120,0)),"")</f>
        <v/>
      </c>
      <c r="F138" s="105" t="str">
        <f t="shared" ca="1" si="11"/>
        <v/>
      </c>
      <c r="G138" s="105" t="str">
        <f t="shared" ca="1" si="11"/>
        <v/>
      </c>
      <c r="H138" s="105" t="str">
        <f t="shared" ca="1" si="11"/>
        <v/>
      </c>
      <c r="I138" s="105" t="str">
        <f t="shared" ca="1" si="11"/>
        <v/>
      </c>
      <c r="J138" s="105" t="str">
        <f t="shared" ca="1" si="11"/>
        <v>Delområde 1/Vara/Tjanst 1/Krav5</v>
      </c>
      <c r="K138" s="105" t="str">
        <f t="shared" ca="1" si="11"/>
        <v>Delområde 1/Vara/Tjanst 1/Krav5</v>
      </c>
      <c r="L138" s="105" t="str">
        <f t="shared" ca="1" si="11"/>
        <v>Delområde 1/Vara/Tjanst 1/Krav5</v>
      </c>
      <c r="M138" s="105" t="str">
        <f t="shared" ca="1" si="11"/>
        <v>Delområde 1/Vara/Tjanst 1/Krav5</v>
      </c>
      <c r="N138" s="105" t="str">
        <f t="shared" ca="1" si="11"/>
        <v>Delområde 1/Vara/Tjanst 1/Krav5</v>
      </c>
      <c r="O138" s="105" t="str">
        <f t="shared" ca="1" si="11"/>
        <v>Delområde 1/Vara/Tjanst 1/Krav5</v>
      </c>
      <c r="P138" s="105" t="str">
        <f t="shared" ca="1" si="11"/>
        <v>Delområde 1/Vara/Tjanst 1/Krav5</v>
      </c>
      <c r="Q138" s="105" t="str">
        <f t="shared" ca="1" si="11"/>
        <v>Delområde 1/Vara/Tjanst 1/Krav5</v>
      </c>
      <c r="R138" s="105" t="str">
        <f t="shared" ca="1" si="11"/>
        <v>Delområde 1/Vara/Tjanst 1/Krav5</v>
      </c>
      <c r="S138" s="105" t="str">
        <f t="shared" ca="1" si="11"/>
        <v>Delområde 1/Vara/Tjanst 1/Krav5</v>
      </c>
      <c r="T138" s="105" t="str">
        <f t="shared" ca="1" si="11"/>
        <v>Delområde 1/Vara/Tjanst 1/Krav5</v>
      </c>
      <c r="U138" s="105" t="str">
        <f t="shared" ca="1" si="11"/>
        <v>Delområde 1/Vara/Tjanst 1/Krav5</v>
      </c>
      <c r="V138" s="105" t="str">
        <f t="shared" ca="1" si="11"/>
        <v>Delområde 1/Vara/Tjanst 1/Krav5</v>
      </c>
      <c r="W138" s="105" t="str">
        <f t="shared" ca="1" si="11"/>
        <v/>
      </c>
      <c r="X138" s="105" t="str">
        <f t="shared" ca="1" si="11"/>
        <v/>
      </c>
    </row>
    <row r="139" spans="3:29" x14ac:dyDescent="0.25">
      <c r="C139" s="4" t="str">
        <f>IF('1 Specifikation'!C58:E58="","",'1 Specifikation'!C58:E58)</f>
        <v>Välj vara/tjanst</v>
      </c>
      <c r="E139" s="105" t="str">
        <f t="shared" ref="E139:X139" ca="1" si="12">IFERROR(INDEX($E126:$AC126,MATCH(E$131,$E$120:$AC$120,0)),"")</f>
        <v/>
      </c>
      <c r="F139" s="105" t="str">
        <f t="shared" ca="1" si="12"/>
        <v/>
      </c>
      <c r="G139" s="105" t="str">
        <f t="shared" ca="1" si="12"/>
        <v/>
      </c>
      <c r="H139" s="105" t="str">
        <f t="shared" ca="1" si="12"/>
        <v/>
      </c>
      <c r="I139" s="105" t="str">
        <f t="shared" ca="1" si="12"/>
        <v/>
      </c>
      <c r="J139" s="105" t="str">
        <f t="shared" ca="1" si="12"/>
        <v>Delområde 1/Vara/Tjanst 1/Krav6</v>
      </c>
      <c r="K139" s="105" t="str">
        <f t="shared" ca="1" si="12"/>
        <v>Delområde 1/Vara/Tjanst 1/Krav6</v>
      </c>
      <c r="L139" s="105" t="str">
        <f t="shared" ca="1" si="12"/>
        <v>Delområde 1/Vara/Tjanst 1/Krav6</v>
      </c>
      <c r="M139" s="105" t="str">
        <f t="shared" ca="1" si="12"/>
        <v>Delområde 1/Vara/Tjanst 1/Krav6</v>
      </c>
      <c r="N139" s="105" t="str">
        <f t="shared" ca="1" si="12"/>
        <v>Delområde 1/Vara/Tjanst 1/Krav6</v>
      </c>
      <c r="O139" s="105" t="str">
        <f t="shared" ca="1" si="12"/>
        <v>Delområde 1/Vara/Tjanst 1/Krav6</v>
      </c>
      <c r="P139" s="105" t="str">
        <f t="shared" ca="1" si="12"/>
        <v>Delområde 1/Vara/Tjanst 1/Krav6</v>
      </c>
      <c r="Q139" s="105" t="str">
        <f t="shared" ca="1" si="12"/>
        <v>Delområde 1/Vara/Tjanst 1/Krav6</v>
      </c>
      <c r="R139" s="105" t="str">
        <f t="shared" ca="1" si="12"/>
        <v>Delområde 1/Vara/Tjanst 1/Krav6</v>
      </c>
      <c r="S139" s="105" t="str">
        <f t="shared" ca="1" si="12"/>
        <v>Delområde 1/Vara/Tjanst 1/Krav6</v>
      </c>
      <c r="T139" s="105" t="str">
        <f t="shared" ca="1" si="12"/>
        <v>Delområde 1/Vara/Tjanst 1/Krav6</v>
      </c>
      <c r="U139" s="105" t="str">
        <f t="shared" ca="1" si="12"/>
        <v>Delområde 1/Vara/Tjanst 1/Krav6</v>
      </c>
      <c r="V139" s="105" t="str">
        <f t="shared" ca="1" si="12"/>
        <v>Delområde 1/Vara/Tjanst 1/Krav6</v>
      </c>
      <c r="W139" s="105" t="str">
        <f t="shared" ca="1" si="12"/>
        <v/>
      </c>
      <c r="X139" s="105" t="str">
        <f t="shared" ca="1" si="12"/>
        <v/>
      </c>
    </row>
    <row r="140" spans="3:29" x14ac:dyDescent="0.25">
      <c r="C140" s="4" t="str">
        <f>IF('1 Specifikation'!C59:E59="","",'1 Specifikation'!C59:E59)</f>
        <v>Välj vara/tjanst</v>
      </c>
      <c r="E140" s="105" t="str">
        <f t="shared" ref="E140:X140" ca="1" si="13">IFERROR(INDEX($E127:$AC127,MATCH(E$131,$E$120:$AC$120,0)),"")</f>
        <v/>
      </c>
      <c r="F140" s="105" t="str">
        <f t="shared" ca="1" si="13"/>
        <v/>
      </c>
      <c r="G140" s="105" t="str">
        <f t="shared" ca="1" si="13"/>
        <v/>
      </c>
      <c r="H140" s="105" t="str">
        <f t="shared" ca="1" si="13"/>
        <v/>
      </c>
      <c r="I140" s="105" t="str">
        <f t="shared" ca="1" si="13"/>
        <v/>
      </c>
      <c r="J140" s="105" t="str">
        <f t="shared" ca="1" si="13"/>
        <v>Delområde 1/Vara/Tjanst 1/Krav7</v>
      </c>
      <c r="K140" s="105" t="str">
        <f t="shared" ca="1" si="13"/>
        <v>Delområde 1/Vara/Tjanst 1/Krav7</v>
      </c>
      <c r="L140" s="105" t="str">
        <f t="shared" ca="1" si="13"/>
        <v>Delområde 1/Vara/Tjanst 1/Krav7</v>
      </c>
      <c r="M140" s="105" t="str">
        <f t="shared" ca="1" si="13"/>
        <v>Delområde 1/Vara/Tjanst 1/Krav7</v>
      </c>
      <c r="N140" s="105" t="str">
        <f t="shared" ca="1" si="13"/>
        <v>Delområde 1/Vara/Tjanst 1/Krav7</v>
      </c>
      <c r="O140" s="105" t="str">
        <f t="shared" ca="1" si="13"/>
        <v>Delområde 1/Vara/Tjanst 1/Krav7</v>
      </c>
      <c r="P140" s="105" t="str">
        <f t="shared" ca="1" si="13"/>
        <v>Delområde 1/Vara/Tjanst 1/Krav7</v>
      </c>
      <c r="Q140" s="105" t="str">
        <f t="shared" ca="1" si="13"/>
        <v>Delområde 1/Vara/Tjanst 1/Krav7</v>
      </c>
      <c r="R140" s="105" t="str">
        <f t="shared" ca="1" si="13"/>
        <v>Delområde 1/Vara/Tjanst 1/Krav7</v>
      </c>
      <c r="S140" s="105" t="str">
        <f t="shared" ca="1" si="13"/>
        <v>Delområde 1/Vara/Tjanst 1/Krav7</v>
      </c>
      <c r="T140" s="105" t="str">
        <f t="shared" ca="1" si="13"/>
        <v>Delområde 1/Vara/Tjanst 1/Krav7</v>
      </c>
      <c r="U140" s="105" t="str">
        <f t="shared" ca="1" si="13"/>
        <v>Delområde 1/Vara/Tjanst 1/Krav7</v>
      </c>
      <c r="V140" s="105" t="str">
        <f t="shared" ca="1" si="13"/>
        <v>Delområde 1/Vara/Tjanst 1/Krav7</v>
      </c>
      <c r="W140" s="105" t="str">
        <f t="shared" ca="1" si="13"/>
        <v/>
      </c>
      <c r="X140" s="105" t="str">
        <f t="shared" ca="1" si="13"/>
        <v/>
      </c>
    </row>
    <row r="141" spans="3:29" x14ac:dyDescent="0.25">
      <c r="C141" s="4" t="str">
        <f>IF('1 Specifikation'!C60:E60="","",'1 Specifikation'!C60:E60)</f>
        <v>Utsmyckning</v>
      </c>
      <c r="E141" s="105" t="str">
        <f t="shared" ref="E141:X141" ca="1" si="14">IFERROR(INDEX($E128:$AC128,MATCH(E$131,$E$120:$AC$120,0)),"")</f>
        <v/>
      </c>
      <c r="F141" s="105" t="str">
        <f t="shared" ca="1" si="14"/>
        <v/>
      </c>
      <c r="G141" s="105" t="str">
        <f t="shared" ca="1" si="14"/>
        <v/>
      </c>
      <c r="H141" s="105" t="str">
        <f t="shared" ca="1" si="14"/>
        <v/>
      </c>
      <c r="I141" s="105" t="str">
        <f t="shared" ca="1" si="14"/>
        <v/>
      </c>
      <c r="J141" s="105" t="str">
        <f t="shared" ca="1" si="14"/>
        <v>Delområde 1/Vara/Tjanst 1/Krav8</v>
      </c>
      <c r="K141" s="105" t="str">
        <f t="shared" ca="1" si="14"/>
        <v>Delområde 1/Vara/Tjanst 1/Krav8</v>
      </c>
      <c r="L141" s="105" t="str">
        <f t="shared" ca="1" si="14"/>
        <v>Delområde 1/Vara/Tjanst 1/Krav8</v>
      </c>
      <c r="M141" s="105" t="str">
        <f t="shared" ca="1" si="14"/>
        <v>Delområde 1/Vara/Tjanst 1/Krav8</v>
      </c>
      <c r="N141" s="105" t="str">
        <f t="shared" ca="1" si="14"/>
        <v>Delområde 1/Vara/Tjanst 1/Krav8</v>
      </c>
      <c r="O141" s="105" t="str">
        <f t="shared" ca="1" si="14"/>
        <v>Delområde 1/Vara/Tjanst 1/Krav8</v>
      </c>
      <c r="P141" s="105" t="str">
        <f t="shared" ca="1" si="14"/>
        <v>Delområde 1/Vara/Tjanst 1/Krav8</v>
      </c>
      <c r="Q141" s="105" t="str">
        <f t="shared" ca="1" si="14"/>
        <v>Delområde 1/Vara/Tjanst 1/Krav8</v>
      </c>
      <c r="R141" s="105" t="str">
        <f t="shared" ca="1" si="14"/>
        <v>Delområde 1/Vara/Tjanst 1/Krav8</v>
      </c>
      <c r="S141" s="105" t="str">
        <f t="shared" ca="1" si="14"/>
        <v>Delområde 1/Vara/Tjanst 1/Krav8</v>
      </c>
      <c r="T141" s="105" t="str">
        <f t="shared" ca="1" si="14"/>
        <v>Delområde 1/Vara/Tjanst 1/Krav8</v>
      </c>
      <c r="U141" s="105" t="str">
        <f t="shared" ca="1" si="14"/>
        <v>Delområde 1/Vara/Tjanst 1/Krav8</v>
      </c>
      <c r="V141" s="105" t="str">
        <f t="shared" ca="1" si="14"/>
        <v>Delområde 1/Vara/Tjanst 1/Krav8</v>
      </c>
      <c r="W141" s="105" t="str">
        <f t="shared" ca="1" si="14"/>
        <v/>
      </c>
      <c r="X141" s="105" t="str">
        <f t="shared" ca="1" si="14"/>
        <v/>
      </c>
    </row>
    <row r="142" spans="3:29" x14ac:dyDescent="0.25">
      <c r="C142" s="4"/>
      <c r="E142" s="105" t="str">
        <f t="shared" ref="E142:X142" ca="1" si="15">IFERROR(INDEX($E129:$AC129,MATCH(E$131,$E$120:$AC$120,0)),"")</f>
        <v/>
      </c>
      <c r="F142" s="105" t="str">
        <f t="shared" ca="1" si="15"/>
        <v/>
      </c>
      <c r="G142" s="105" t="str">
        <f t="shared" ca="1" si="15"/>
        <v/>
      </c>
      <c r="H142" s="105" t="str">
        <f t="shared" ca="1" si="15"/>
        <v/>
      </c>
      <c r="I142" s="105" t="str">
        <f t="shared" ca="1" si="15"/>
        <v/>
      </c>
      <c r="J142" s="105" t="str">
        <f t="shared" ca="1" si="15"/>
        <v>Delområde 1/Vara/Tjanst 1/Krav9</v>
      </c>
      <c r="K142" s="105" t="str">
        <f t="shared" ca="1" si="15"/>
        <v>Delområde 1/Vara/Tjanst 1/Krav9</v>
      </c>
      <c r="L142" s="105" t="str">
        <f t="shared" ca="1" si="15"/>
        <v>Delområde 1/Vara/Tjanst 1/Krav9</v>
      </c>
      <c r="M142" s="105" t="str">
        <f t="shared" ca="1" si="15"/>
        <v>Delområde 1/Vara/Tjanst 1/Krav9</v>
      </c>
      <c r="N142" s="105" t="str">
        <f t="shared" ca="1" si="15"/>
        <v>Delområde 1/Vara/Tjanst 1/Krav9</v>
      </c>
      <c r="O142" s="105" t="str">
        <f t="shared" ca="1" si="15"/>
        <v>Delområde 1/Vara/Tjanst 1/Krav9</v>
      </c>
      <c r="P142" s="105" t="str">
        <f t="shared" ca="1" si="15"/>
        <v>Delområde 1/Vara/Tjanst 1/Krav9</v>
      </c>
      <c r="Q142" s="105" t="str">
        <f t="shared" ca="1" si="15"/>
        <v>Delområde 1/Vara/Tjanst 1/Krav9</v>
      </c>
      <c r="R142" s="105" t="str">
        <f t="shared" ca="1" si="15"/>
        <v>Delområde 1/Vara/Tjanst 1/Krav9</v>
      </c>
      <c r="S142" s="105" t="str">
        <f t="shared" ca="1" si="15"/>
        <v>Delområde 1/Vara/Tjanst 1/Krav9</v>
      </c>
      <c r="T142" s="105" t="str">
        <f t="shared" ca="1" si="15"/>
        <v>Delområde 1/Vara/Tjanst 1/Krav9</v>
      </c>
      <c r="U142" s="105" t="str">
        <f t="shared" ca="1" si="15"/>
        <v>Delområde 1/Vara/Tjanst 1/Krav9</v>
      </c>
      <c r="V142" s="105" t="str">
        <f t="shared" ca="1" si="15"/>
        <v>Delområde 1/Vara/Tjanst 1/Krav9</v>
      </c>
      <c r="W142" s="105" t="str">
        <f t="shared" ca="1" si="15"/>
        <v/>
      </c>
      <c r="X142" s="105" t="str">
        <f t="shared" ca="1" si="15"/>
        <v/>
      </c>
    </row>
    <row r="143" spans="3:29" x14ac:dyDescent="0.25">
      <c r="E143" s="117"/>
    </row>
  </sheetData>
  <sheetProtection formatColumns="0" formatRows="0"/>
  <autoFilter ref="D4:D39" xr:uid="{00000000-0001-0000-0200-000000000000}"/>
  <sortState xmlns:xlrd2="http://schemas.microsoft.com/office/spreadsheetml/2017/richdata2" ref="D4:D39">
    <sortCondition ref="D4:D39"/>
  </sortState>
  <phoneticPr fontId="14" type="noConversion"/>
  <conditionalFormatting sqref="D84:D86">
    <cfRule type="expression" dxfId="0" priority="1">
      <formula>ISNUMBER(SEARCH("bör",$B$114))=TRUE</formula>
    </cfRule>
  </conditionalFormatting>
  <pageMargins left="0.7" right="0.7" top="0.75" bottom="0.75" header="0.3" footer="0.3"/>
  <pageSetup paperSize="9" scale="29" orientation="landscape" r:id="rId1"/>
  <headerFooter>
    <oddFooter>&amp;R&amp;P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F10"/>
  <sheetViews>
    <sheetView workbookViewId="0">
      <selection activeCell="B6" sqref="B6:D6"/>
    </sheetView>
  </sheetViews>
  <sheetFormatPr defaultColWidth="9.1796875" defaultRowHeight="12.5" x14ac:dyDescent="0.25"/>
  <cols>
    <col min="1" max="1" width="9.1796875" style="88"/>
    <col min="2" max="2" width="15" style="88" bestFit="1" customWidth="1"/>
    <col min="3" max="3" width="12.26953125" style="88" bestFit="1" customWidth="1"/>
    <col min="4" max="4" width="9.1796875" style="88"/>
    <col min="5" max="5" width="16.81640625" style="88" customWidth="1"/>
    <col min="6" max="16384" width="9.1796875" style="88"/>
  </cols>
  <sheetData>
    <row r="1" spans="1:6" x14ac:dyDescent="0.25">
      <c r="A1" s="88" t="s">
        <v>125</v>
      </c>
      <c r="B1" s="88" t="b">
        <v>0</v>
      </c>
    </row>
    <row r="2" spans="1:6" ht="13" x14ac:dyDescent="0.3">
      <c r="A2" s="109" t="s">
        <v>9</v>
      </c>
      <c r="B2" s="2" t="s">
        <v>641</v>
      </c>
      <c r="C2" s="2"/>
      <c r="D2" s="88">
        <v>2</v>
      </c>
      <c r="E2" s="110" t="str">
        <f>INDEX(E3:E5,D2)</f>
        <v>Avroppsblanketten är nu upplåst, klicka här för att låsa avropsblanketten.</v>
      </c>
    </row>
    <row r="3" spans="1:6" x14ac:dyDescent="0.25">
      <c r="A3" s="109" t="s">
        <v>10</v>
      </c>
      <c r="B3" s="107" t="s">
        <v>157</v>
      </c>
      <c r="C3" s="2"/>
      <c r="E3" s="2" t="s">
        <v>155</v>
      </c>
    </row>
    <row r="4" spans="1:6" ht="13" x14ac:dyDescent="0.3">
      <c r="A4" s="109" t="s">
        <v>11</v>
      </c>
      <c r="B4" s="108" t="s">
        <v>157</v>
      </c>
      <c r="C4" s="2" t="s">
        <v>16</v>
      </c>
      <c r="E4" s="110" t="s">
        <v>153</v>
      </c>
    </row>
    <row r="5" spans="1:6" ht="13" x14ac:dyDescent="0.3">
      <c r="A5" s="109" t="s">
        <v>12</v>
      </c>
      <c r="B5" s="92" t="s">
        <v>13</v>
      </c>
      <c r="C5" s="2" t="s">
        <v>126</v>
      </c>
      <c r="E5" s="110" t="s">
        <v>154</v>
      </c>
    </row>
    <row r="6" spans="1:6" x14ac:dyDescent="0.25">
      <c r="A6" s="109"/>
      <c r="B6" s="89"/>
      <c r="C6" s="2" t="s">
        <v>14</v>
      </c>
      <c r="F6" s="111"/>
    </row>
    <row r="7" spans="1:6" x14ac:dyDescent="0.25">
      <c r="A7" s="109"/>
      <c r="B7" s="90"/>
      <c r="C7" s="2" t="s">
        <v>15</v>
      </c>
      <c r="E7" s="88" t="s">
        <v>304</v>
      </c>
    </row>
    <row r="8" spans="1:6" x14ac:dyDescent="0.25">
      <c r="A8" s="109"/>
      <c r="B8" s="91"/>
      <c r="C8" s="2" t="s">
        <v>17</v>
      </c>
      <c r="E8" s="88">
        <f>VALUE(IF(ISNUMBER(SEARCH("2",DpDwnTDV))=TRUE,"2","1"))</f>
        <v>1</v>
      </c>
    </row>
    <row r="9" spans="1:6" x14ac:dyDescent="0.25">
      <c r="A9" s="109"/>
      <c r="B9" s="3"/>
      <c r="C9" s="2" t="s">
        <v>18</v>
      </c>
      <c r="E9" s="88" t="str">
        <f>"Ut"&amp;IF(ISNUMBER(SEARCH("1",DpDwnUtvddrop))=TRUE,"1",IF(ISNUMBER(SEARCH("2",DpDwnUtvddrop))=TRUE,"2",IF(ISNUMBER(SEARCH("3",DpDwnUtvddrop))=TRUE,"3")))</f>
        <v>UtFALSE</v>
      </c>
    </row>
    <row r="10" spans="1:6" x14ac:dyDescent="0.25">
      <c r="A10" s="2"/>
      <c r="B10" s="2"/>
      <c r="C10" s="2"/>
    </row>
  </sheetData>
  <sheetProtection formatColumns="0" formatRows="0"/>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6" ma:contentTypeDescription="Skapa ett nytt dokument." ma:contentTypeScope="" ma:versionID="5674e418c26fa34c16f7fb4ebcfa2d93">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d58cf001e92da3c59c113ac5a7ba1f02"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2C40897-5848-4726-A24D-72640B346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c3a147-0d64-46aa-a281-dc97358e8373"/>
    <ds:schemaRef ds:uri="d7532cd0-e888-47d6-8f58-db0210f25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81862B-F881-45D3-9A48-6187E73B18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4</vt:i4>
      </vt:variant>
      <vt:variant>
        <vt:lpstr>Namngivna områden</vt:lpstr>
      </vt:variant>
      <vt:variant>
        <vt:i4>77</vt:i4>
      </vt:variant>
    </vt:vector>
  </HeadingPairs>
  <TitlesOfParts>
    <vt:vector size="81" baseType="lpstr">
      <vt:lpstr>1 Specifikation</vt:lpstr>
      <vt:lpstr>2 Avtalstecknande</vt:lpstr>
      <vt:lpstr>Admin</vt:lpstr>
      <vt:lpstr>SysAdmin</vt:lpstr>
      <vt:lpstr>AntalSpec01</vt:lpstr>
      <vt:lpstr>AnvSid2</vt:lpstr>
      <vt:lpstr>ButtonStatus</vt:lpstr>
      <vt:lpstr>ButtonText</vt:lpstr>
      <vt:lpstr>Cell_CB_St2_Rd1</vt:lpstr>
      <vt:lpstr>Cell_CB_St2_Rd11</vt:lpstr>
      <vt:lpstr>Cell_CB_St2_Rd12</vt:lpstr>
      <vt:lpstr>Cell_CB_St2_Rd13</vt:lpstr>
      <vt:lpstr>Cell_CB_St2_Rd14</vt:lpstr>
      <vt:lpstr>Cell_CB_St2_Rd15</vt:lpstr>
      <vt:lpstr>Cell_CB_St2_Rd16</vt:lpstr>
      <vt:lpstr>Cell_CB_St2_Rd17</vt:lpstr>
      <vt:lpstr>Cell_CB_St2_Rd18</vt:lpstr>
      <vt:lpstr>Cell_CB_St2_Rd19</vt:lpstr>
      <vt:lpstr>Cell_CB_St2_Rd2</vt:lpstr>
      <vt:lpstr>Cell_CB_St2_Rd3</vt:lpstr>
      <vt:lpstr>Cell_CB_St2_Rd4</vt:lpstr>
      <vt:lpstr>Cell_CB_St2_Rd5</vt:lpstr>
      <vt:lpstr>Cell_CB_St2_Rd6</vt:lpstr>
      <vt:lpstr>Cell_CB_St2_Rd7</vt:lpstr>
      <vt:lpstr>Cell_CB_St2_Rd8</vt:lpstr>
      <vt:lpstr>Cell_CB_St2_Rd9</vt:lpstr>
      <vt:lpstr>EfterfrågaTimmar</vt:lpstr>
      <vt:lpstr>Input</vt:lpstr>
      <vt:lpstr>input3</vt:lpstr>
      <vt:lpstr>LarmStatus</vt:lpstr>
      <vt:lpstr>ListLevNamn</vt:lpstr>
      <vt:lpstr>ListvalRegion</vt:lpstr>
      <vt:lpstr>ListvalRegion2</vt:lpstr>
      <vt:lpstr>ListvalVaruTjanst</vt:lpstr>
      <vt:lpstr>LockStatus</vt:lpstr>
      <vt:lpstr>MiljöNrTjänst</vt:lpstr>
      <vt:lpstr>NrTjänst</vt:lpstr>
      <vt:lpstr>pkey</vt:lpstr>
      <vt:lpstr>ResOpt</vt:lpstr>
      <vt:lpstr>SpecBilaga</vt:lpstr>
      <vt:lpstr>StatusSpec01</vt:lpstr>
      <vt:lpstr>TblBeräkning</vt:lpstr>
      <vt:lpstr>TblDelområde</vt:lpstr>
      <vt:lpstr>TblEnhet</vt:lpstr>
      <vt:lpstr>TblGrundTilldeln</vt:lpstr>
      <vt:lpstr>TblKrv2</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TblUtVrd</vt:lpstr>
      <vt:lpstr>TidsåtgNrTjänst</vt:lpstr>
      <vt:lpstr>TillDelVal</vt:lpstr>
      <vt:lpstr>UKey</vt:lpstr>
      <vt:lpstr>USRDelområde</vt:lpstr>
      <vt:lpstr>'1 Specifikation'!Utskriftsområde</vt:lpstr>
      <vt:lpstr>'1 Specifikation'!Utskriftsrubriker</vt:lpstr>
      <vt:lpstr>'2 Avtalstecknande'!Utskriftsrubriker</vt:lpstr>
      <vt:lpstr>UtvarderingsVal</vt:lpstr>
      <vt:lpstr>ValBilaga</vt:lpstr>
      <vt:lpstr>ValVarTja</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M0146-Avropsblankett-Förenklad grundmall-Rang</dc:title>
  <dc:creator>Dator</dc:creator>
  <cp:lastModifiedBy>Alexandra Jolinger Dalle Vacche</cp:lastModifiedBy>
  <cp:lastPrinted>2022-11-14T12:27:02Z</cp:lastPrinted>
  <dcterms:created xsi:type="dcterms:W3CDTF">2008-11-24T11:40:31Z</dcterms:created>
  <dcterms:modified xsi:type="dcterms:W3CDTF">2025-11-26T14:17:17Z</dcterms:modified>
  <cp:contentStatus/>
</cp:coreProperties>
</file>