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codeName="{4470D2CD-2249-CD33-4A35-6F278624656F}"/>
  <workbookPr showInkAnnotation="0" codeName="ThisWorkbook"/>
  <mc:AlternateContent xmlns:mc="http://schemas.openxmlformats.org/markup-compatibility/2006">
    <mc:Choice Requires="x15">
      <x15ac:absPath xmlns:x15ac="http://schemas.microsoft.com/office/spreadsheetml/2010/11/ac" url="U:\ITK 2020\3 Förvaltning\10 Stöddokument\Avropsblanketter\"/>
    </mc:Choice>
  </mc:AlternateContent>
  <xr:revisionPtr revIDLastSave="0" documentId="13_ncr:1_{F4139931-E47F-4275-9951-CD6442D0C3D4}" xr6:coauthVersionLast="45" xr6:coauthVersionMax="45" xr10:uidLastSave="{00000000-0000-0000-0000-000000000000}"/>
  <bookViews>
    <workbookView xWindow="-108" yWindow="-108" windowWidth="23256" windowHeight="12576" tabRatio="768" xr2:uid="{00000000-000D-0000-FFFF-FFFF00000000}"/>
  </bookViews>
  <sheets>
    <sheet name="1 Specifikation" sheetId="98" r:id="rId1"/>
    <sheet name="2 Avtalstecknande" sheetId="100" r:id="rId2"/>
    <sheet name="Admin" sheetId="86" state="hidden" r:id="rId3"/>
    <sheet name="SysAdmin" sheetId="101" state="hidden" r:id="rId4"/>
  </sheets>
  <externalReferences>
    <externalReference r:id="rId5"/>
  </externalReferences>
  <definedNames>
    <definedName name="AntalSpec01">'1 Specifikation'!$N$48</definedName>
    <definedName name="ButtonStatus">SysAdmin!$D$2</definedName>
    <definedName name="ButtonText">SysAdmin!$E$2</definedName>
    <definedName name="Cell_CB_St2_Rd1">'1 Specifikation'!$M$48</definedName>
    <definedName name="Cell_CB_St2_Rd10">'1 Specifikation'!$M$67</definedName>
    <definedName name="Cell_CB_St2_Rd11">'1 Specifikation'!$M$49</definedName>
    <definedName name="Cell_CB_St2_Rd12">'1 Specifikation'!$M$50</definedName>
    <definedName name="Cell_CB_St2_Rd13">'1 Specifikation'!$M$51</definedName>
    <definedName name="Cell_CB_St2_Rd14">'1 Specifikation'!$M$52</definedName>
    <definedName name="Cell_CB_St2_Rd15">'1 Specifikation'!$M$53</definedName>
    <definedName name="Cell_CB_St2_Rd16">'1 Specifikation'!$M$54</definedName>
    <definedName name="Cell_CB_St2_Rd17">'1 Specifikation'!$M$55</definedName>
    <definedName name="Cell_CB_St2_Rd18">'1 Specifikation'!$M$56</definedName>
    <definedName name="Cell_CB_St2_Rd19">'1 Specifikation'!$M$57</definedName>
    <definedName name="Cell_CB_St2_Rd2">'1 Specifikation'!$M$58</definedName>
    <definedName name="Cell_CB_St2_Rd20">'1 Specifikation'!$M$66</definedName>
    <definedName name="Cell_CB_St2_Rd3">'1 Specifikation'!$M$59</definedName>
    <definedName name="Cell_CB_St2_Rd4">'1 Specifikation'!$M$60</definedName>
    <definedName name="Cell_CB_St2_Rd5">'1 Specifikation'!$M$61</definedName>
    <definedName name="Cell_CB_St2_Rd6">'1 Specifikation'!$M$62</definedName>
    <definedName name="Cell_CB_St2_Rd7">'1 Specifikation'!$M$63</definedName>
    <definedName name="Cell_CB_St2_Rd8">'1 Specifikation'!$M$64</definedName>
    <definedName name="Cell_CB_St2_Rd9">'1 Specifikation'!$M$65</definedName>
    <definedName name="Delområde_Vara_Tjanst">OFFSET(Admin!$C$112,0,0,COUNTA(Admin!$C$112:$C$133),1)</definedName>
    <definedName name="DpDwnTDV">'1 Specifikation'!$B$75</definedName>
    <definedName name="DpDwnUtvddrop">'1 Specifikation'!$B$82</definedName>
    <definedName name="Input14" localSheetId="0">'1 Specifikation'!#REF!</definedName>
    <definedName name="LarmStatus">'1 Specifikation'!$AH$3</definedName>
    <definedName name="ListLevNamn">Admin!$C$92:$C$108</definedName>
    <definedName name="ListvalNrProduktTjänst">[1]Admin!$G$26:$G$47</definedName>
    <definedName name="ListvalRegion">Admin!$J$67:$J$88</definedName>
    <definedName name="ListvalTjänst">Admin!#REF!</definedName>
    <definedName name="LockStatus">SysAdmin!$B$1</definedName>
    <definedName name="MiljöNrTjänst">Admin!$I$82:$I$88</definedName>
    <definedName name="NrTjänst">Admin!$G$82:$G$88</definedName>
    <definedName name="pkey">SysAdmin!$B$3</definedName>
    <definedName name="ResOpt">Admin!$J$39:$J$64</definedName>
    <definedName name="ResVarTja">OFFSET(Admin!$K$4,0,0,COUNTA(Admin!$K$4:$K$35),1)</definedName>
    <definedName name="SpecBilaga">'1 Specifikation'!$M$48:$M$67</definedName>
    <definedName name="StatusSpec01">'1 Specifikation'!$AD$48</definedName>
    <definedName name="TblBeräkning">Admin!$C$66:$M$78</definedName>
    <definedName name="TblBörKrav">Admin!#REF!</definedName>
    <definedName name="TblDelområde">Admin!$C$4:$C$11</definedName>
    <definedName name="TblEnhet">Admin!$H$68:$H$69</definedName>
    <definedName name="TblGrundTilldeln">Admin!$D$68:$D$70</definedName>
    <definedName name="TblKmpNiv">Admin!$C$137:$C$141</definedName>
    <definedName name="TblKrv2">Admin!$E$112:$E$118</definedName>
    <definedName name="TblKrvKat">Admin!$E$136:$E$142</definedName>
    <definedName name="TblKrvRes1">Admin!$E$125:$E$133</definedName>
    <definedName name="TblKrvRes10">Admin!$N$125:$N$133</definedName>
    <definedName name="TblKrvRes11">Admin!$O$125:$O$133</definedName>
    <definedName name="TblKrvRes12">Admin!$P$125:$P$133</definedName>
    <definedName name="TblKrvRes13">Admin!$Q$125:$Q$133</definedName>
    <definedName name="TblKrvRes14">Admin!$R$125:$R$133</definedName>
    <definedName name="TblKrvRes15">Admin!$S$125:$S$133</definedName>
    <definedName name="TblKrvRes16">Admin!$T$125:$T$133</definedName>
    <definedName name="TblKrvRes17">Admin!$U$125:$U$133</definedName>
    <definedName name="TblKrvRes18">Admin!$V$125:$V$133</definedName>
    <definedName name="TblKrvRes19">Admin!$W$125:$W$133</definedName>
    <definedName name="TblKrvRes2">Admin!$F$125:$F$133</definedName>
    <definedName name="TblKrvRes20">Admin!$X$125:$X$133</definedName>
    <definedName name="TblKrvRes3">Admin!$G$125:$G$133</definedName>
    <definedName name="TblKrvRes4">Admin!$H$125:$H$133</definedName>
    <definedName name="TblKrvRes5">Admin!$I$125:$I$133</definedName>
    <definedName name="TblKrvRes6">Admin!$J$125:$J$133</definedName>
    <definedName name="TblKrvRes7">Admin!$K$125:$K$133</definedName>
    <definedName name="TblKrvRes8">Admin!$L$125:$L$133</definedName>
    <definedName name="TblKrvRes9">Admin!$M$125:$M$133</definedName>
    <definedName name="TblLeverantörer">Admin!$C$91:$Q$108</definedName>
    <definedName name="TblProdukter">[1]Admin!$R$26:$R$34</definedName>
    <definedName name="TblRegion">[1]Admin!$L$26:$L$32</definedName>
    <definedName name="TblSkaKrav">Admin!#REF!</definedName>
    <definedName name="TblTilldelningskriterier">Admin!#REF!</definedName>
    <definedName name="TblTjänst">Admin!$J$3:$J$36</definedName>
    <definedName name="TblTjänster">[1]Admin!$T$26:$T$35</definedName>
    <definedName name="TblUtVrd">Admin!$D$73:$D$77</definedName>
    <definedName name="TidsåtgNrTjänst">Admin!$M$82:$M$86</definedName>
    <definedName name="TillDelVal">SysAdmin!$E$8</definedName>
    <definedName name="TillDelVal2">'1 Specifikation'!$AA$77</definedName>
    <definedName name="UKey">SysAdmin!$B$2</definedName>
    <definedName name="USRDelområde">'1 Specifikation'!$B$40</definedName>
    <definedName name="_xlnm.Print_Area" localSheetId="0">'1 Specifikation'!$B$2:$AC$236</definedName>
    <definedName name="_xlnm.Print_Titles" localSheetId="0">'1 Specifikation'!$1:$1</definedName>
    <definedName name="_xlnm.Print_Titles" localSheetId="1">'2 Avtalstecknande'!$5:$5</definedName>
    <definedName name="UtvarderingsVal">SysAdmin!$E$9</definedName>
    <definedName name="UtvarderingsVal2">'1 Specifikation'!$AA$78</definedName>
    <definedName name="ValBilaga">Admin!$F$78:$F$80</definedName>
    <definedName name="ValOpt">Admin!#REF!</definedName>
    <definedName name="ValVarTja">Admin!$D$3</definedName>
    <definedName name="VerNr">#REF!</definedName>
    <definedName name="Wkey">SysAdmin!$B$4</definedName>
    <definedName name="Välj1">[1]Admin!$F$26</definedName>
    <definedName name="YColor">SysAdmin!$B$5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2" i="86" l="1"/>
  <c r="C131" i="86"/>
  <c r="C130" i="86"/>
  <c r="C129" i="86"/>
  <c r="C128" i="86"/>
  <c r="C127" i="86"/>
  <c r="C126" i="86"/>
  <c r="C125" i="86"/>
  <c r="C124" i="86"/>
  <c r="C123" i="86"/>
  <c r="C122" i="86"/>
  <c r="C121" i="86"/>
  <c r="C120" i="86"/>
  <c r="C119" i="86"/>
  <c r="C118" i="86"/>
  <c r="C117" i="86"/>
  <c r="C116" i="86"/>
  <c r="C115" i="86"/>
  <c r="C114" i="86"/>
  <c r="C113" i="86"/>
  <c r="H39" i="86"/>
  <c r="AH116" i="98"/>
  <c r="AB116" i="98"/>
  <c r="AA116" i="98"/>
  <c r="AA92" i="98"/>
  <c r="AB92" i="98" s="1"/>
  <c r="AA93" i="98"/>
  <c r="AB93" i="98" s="1"/>
  <c r="AA94" i="98"/>
  <c r="AB94" i="98" s="1"/>
  <c r="AA95" i="98"/>
  <c r="AB95" i="98" s="1"/>
  <c r="AA96" i="98"/>
  <c r="AB96" i="98" s="1"/>
  <c r="AA97" i="98"/>
  <c r="AB97" i="98" s="1"/>
  <c r="AA98" i="98"/>
  <c r="AB98" i="98" s="1"/>
  <c r="AA99" i="98"/>
  <c r="AB99" i="98" s="1"/>
  <c r="AA100" i="98"/>
  <c r="AB100" i="98" s="1"/>
  <c r="AA101" i="98"/>
  <c r="AB101" i="98" s="1"/>
  <c r="AA102" i="98"/>
  <c r="AB102" i="98" s="1"/>
  <c r="AA103" i="98"/>
  <c r="AB103" i="98" s="1"/>
  <c r="AA104" i="98"/>
  <c r="AB104" i="98" s="1"/>
  <c r="AA105" i="98"/>
  <c r="AB105" i="98" s="1"/>
  <c r="AA106" i="98"/>
  <c r="AB106" i="98" s="1"/>
  <c r="AA107" i="98"/>
  <c r="AB107" i="98" s="1"/>
  <c r="AA108" i="98"/>
  <c r="AB108" i="98" s="1"/>
  <c r="AA109" i="98"/>
  <c r="AB109" i="98" s="1"/>
  <c r="AA110" i="98"/>
  <c r="AB110" i="98" s="1"/>
  <c r="AA91" i="98"/>
  <c r="AB91" i="98" s="1"/>
  <c r="AH117" i="98" l="1"/>
  <c r="AH118" i="98"/>
  <c r="AH119" i="98"/>
  <c r="AH120" i="98"/>
  <c r="AH121" i="98"/>
  <c r="AH122" i="98"/>
  <c r="AH123" i="98"/>
  <c r="AH124" i="98"/>
  <c r="AH125" i="98"/>
  <c r="AH126" i="98"/>
  <c r="AH127" i="98"/>
  <c r="AH128" i="98"/>
  <c r="AH129" i="98"/>
  <c r="AH130" i="98"/>
  <c r="AH131" i="98"/>
  <c r="AH132" i="98"/>
  <c r="AH133" i="98"/>
  <c r="AH134" i="98"/>
  <c r="AH135" i="98"/>
  <c r="AH17" i="98" l="1"/>
  <c r="AH98" i="98" l="1"/>
  <c r="AH92" i="98" l="1"/>
  <c r="AH96" i="98"/>
  <c r="AH94" i="98"/>
  <c r="AH97" i="98"/>
  <c r="AH99" i="98"/>
  <c r="AH95" i="98"/>
  <c r="AH93" i="98"/>
  <c r="AH91" i="98"/>
  <c r="AH100" i="98"/>
  <c r="AH104" i="98"/>
  <c r="AH108" i="98"/>
  <c r="AH110" i="98"/>
  <c r="AH107" i="98"/>
  <c r="AH103" i="98"/>
  <c r="AH106" i="98"/>
  <c r="AH102" i="98"/>
  <c r="AH109" i="98"/>
  <c r="AH105" i="98"/>
  <c r="AH101" i="98"/>
  <c r="J3" i="86"/>
  <c r="I3" i="86"/>
  <c r="H3" i="86"/>
  <c r="G3" i="86"/>
  <c r="F3" i="86"/>
  <c r="E3" i="86"/>
  <c r="D3" i="86"/>
  <c r="K2" i="86" l="1"/>
  <c r="K27" i="86" l="1"/>
  <c r="K26" i="86"/>
  <c r="K33" i="86"/>
  <c r="K29" i="86"/>
  <c r="K32" i="86"/>
  <c r="K31" i="86"/>
  <c r="K30" i="86"/>
  <c r="K21" i="86"/>
  <c r="K20" i="86"/>
  <c r="K19" i="86"/>
  <c r="K18" i="86"/>
  <c r="K10" i="86"/>
  <c r="K11" i="86"/>
  <c r="K5" i="86"/>
  <c r="K13" i="86"/>
  <c r="K25" i="86"/>
  <c r="K6" i="86"/>
  <c r="K14" i="86"/>
  <c r="K28" i="86"/>
  <c r="K7" i="86"/>
  <c r="K15" i="86"/>
  <c r="K34" i="86"/>
  <c r="K8" i="86"/>
  <c r="K9" i="86"/>
  <c r="K17" i="86"/>
  <c r="K22" i="86"/>
  <c r="K3" i="86"/>
  <c r="K23" i="86"/>
  <c r="K12" i="86"/>
  <c r="K24" i="86"/>
  <c r="K35" i="86"/>
  <c r="K16" i="86"/>
  <c r="W2" i="98"/>
  <c r="E9" i="101" l="1"/>
  <c r="L138" i="98" s="1"/>
  <c r="P138" i="98" l="1"/>
  <c r="Q138" i="98"/>
  <c r="L137" i="98"/>
  <c r="V138" i="98"/>
  <c r="T138" i="98"/>
  <c r="M137" i="98"/>
  <c r="M138" i="98"/>
  <c r="Y49" i="98" l="1"/>
  <c r="Y50" i="98"/>
  <c r="Y51" i="98"/>
  <c r="Y52" i="98"/>
  <c r="Y53" i="98"/>
  <c r="Y54" i="98"/>
  <c r="Y55" i="98"/>
  <c r="Y56" i="98"/>
  <c r="Y57" i="98"/>
  <c r="Y58" i="98"/>
  <c r="Y59" i="98"/>
  <c r="Y60" i="98"/>
  <c r="Y61" i="98"/>
  <c r="Y62" i="98"/>
  <c r="Y63" i="98"/>
  <c r="Y64" i="98"/>
  <c r="Y65" i="98"/>
  <c r="Y66" i="98"/>
  <c r="Y67" i="98"/>
  <c r="Y48" i="98"/>
  <c r="D1" i="100" l="1"/>
  <c r="O2" i="98"/>
  <c r="E8" i="101" l="1"/>
  <c r="M115" i="98" l="1"/>
  <c r="L115" i="98"/>
  <c r="E2" i="101"/>
  <c r="F123" i="86"/>
  <c r="G123" i="86" s="1"/>
  <c r="H123" i="86" s="1"/>
  <c r="I123" i="86" s="1"/>
  <c r="J123" i="86" s="1"/>
  <c r="K123" i="86" s="1"/>
  <c r="L123" i="86" s="1"/>
  <c r="M123" i="86" s="1"/>
  <c r="N123" i="86" s="1"/>
  <c r="O123" i="86" s="1"/>
  <c r="P123" i="86" s="1"/>
  <c r="Q123" i="86" s="1"/>
  <c r="R123" i="86" s="1"/>
  <c r="S123" i="86" s="1"/>
  <c r="T123" i="86" s="1"/>
  <c r="U123" i="86" s="1"/>
  <c r="V123" i="86" s="1"/>
  <c r="W123" i="86" s="1"/>
  <c r="X123" i="86" s="1"/>
  <c r="Y123" i="86" s="1"/>
  <c r="G110" i="86"/>
  <c r="H110" i="86" s="1"/>
  <c r="I110" i="86" s="1"/>
  <c r="J110" i="86" s="1"/>
  <c r="K110" i="86" s="1"/>
  <c r="L110" i="86" s="1"/>
  <c r="M110" i="86" s="1"/>
  <c r="N110" i="86" s="1"/>
  <c r="O110" i="86" s="1"/>
  <c r="P110" i="86" s="1"/>
  <c r="Q110" i="86" s="1"/>
  <c r="R110" i="86" s="1"/>
  <c r="S110" i="86" s="1"/>
  <c r="T110" i="86" s="1"/>
  <c r="U110" i="86" s="1"/>
  <c r="V110" i="86" s="1"/>
  <c r="W110" i="86" s="1"/>
  <c r="X110" i="86" s="1"/>
  <c r="Y110" i="86" s="1"/>
  <c r="Z110" i="86" s="1"/>
  <c r="AA110" i="86" s="1"/>
  <c r="AB110" i="86" s="1"/>
  <c r="AC110" i="86" s="1"/>
  <c r="Q93" i="86"/>
  <c r="P93" i="86"/>
  <c r="O93" i="86"/>
  <c r="N93" i="86"/>
  <c r="M93" i="86"/>
  <c r="L93" i="86"/>
  <c r="K93" i="86"/>
  <c r="J93" i="86"/>
  <c r="I93" i="86"/>
  <c r="H93" i="86"/>
  <c r="G93" i="86"/>
  <c r="F93" i="86"/>
  <c r="E93" i="86"/>
  <c r="D93" i="86"/>
  <c r="C93" i="86"/>
  <c r="E39" i="86"/>
  <c r="F39" i="86" s="1"/>
  <c r="G39" i="86" s="1"/>
  <c r="I39" i="86" s="1"/>
  <c r="J63" i="86"/>
  <c r="D24" i="100"/>
  <c r="B24" i="100"/>
  <c r="D22" i="100"/>
  <c r="B22" i="100"/>
  <c r="AH234" i="98"/>
  <c r="AH230" i="98"/>
  <c r="AH3" i="98" s="1"/>
  <c r="P228" i="98"/>
  <c r="Q149" i="98"/>
  <c r="J148" i="98"/>
  <c r="Q147" i="98"/>
  <c r="P154" i="98"/>
  <c r="P149" i="98"/>
  <c r="AB135" i="98"/>
  <c r="AA135" i="98"/>
  <c r="AB134" i="98"/>
  <c r="AA134" i="98"/>
  <c r="AB133" i="98"/>
  <c r="AA133" i="98"/>
  <c r="AB132" i="98"/>
  <c r="AA132" i="98"/>
  <c r="AB131" i="98"/>
  <c r="AA131" i="98"/>
  <c r="AB130" i="98"/>
  <c r="AA130" i="98"/>
  <c r="AB129" i="98"/>
  <c r="AA129" i="98"/>
  <c r="AB128" i="98"/>
  <c r="AA128" i="98"/>
  <c r="AB127" i="98"/>
  <c r="AA127" i="98"/>
  <c r="AB126" i="98"/>
  <c r="AA126" i="98"/>
  <c r="AB125" i="98"/>
  <c r="AA125" i="98"/>
  <c r="AB124" i="98"/>
  <c r="AA124" i="98"/>
  <c r="AB123" i="98"/>
  <c r="AA123" i="98"/>
  <c r="AB122" i="98"/>
  <c r="AA122" i="98"/>
  <c r="AB121" i="98"/>
  <c r="AA121" i="98"/>
  <c r="AB120" i="98"/>
  <c r="AA120" i="98"/>
  <c r="AB119" i="98"/>
  <c r="AA119" i="98"/>
  <c r="AB118" i="98"/>
  <c r="AA118" i="98"/>
  <c r="AB117" i="98"/>
  <c r="AA117" i="98"/>
  <c r="M122" i="86"/>
  <c r="E122" i="86"/>
  <c r="Y125" i="86"/>
  <c r="S122" i="86"/>
  <c r="U149" i="98" l="1"/>
  <c r="J52" i="86"/>
  <c r="J40" i="86"/>
  <c r="E111" i="86" s="1"/>
  <c r="J56" i="86"/>
  <c r="J48" i="86"/>
  <c r="J64" i="86"/>
  <c r="J44" i="86"/>
  <c r="J60" i="86"/>
  <c r="Y69" i="98"/>
  <c r="P147" i="98" s="1"/>
  <c r="S147" i="98" s="1"/>
  <c r="U147" i="98" s="1"/>
  <c r="T3" i="98"/>
  <c r="J41" i="86"/>
  <c r="J45" i="86"/>
  <c r="J49" i="86"/>
  <c r="J53" i="86"/>
  <c r="J57" i="86"/>
  <c r="J61" i="86"/>
  <c r="J42" i="86"/>
  <c r="J46" i="86"/>
  <c r="J50" i="86"/>
  <c r="J54" i="86"/>
  <c r="J58" i="86"/>
  <c r="J62" i="86"/>
  <c r="J39" i="86"/>
  <c r="J43" i="86"/>
  <c r="J47" i="86"/>
  <c r="J51" i="86"/>
  <c r="J55" i="86"/>
  <c r="J59" i="86"/>
  <c r="K122" i="86"/>
  <c r="U122" i="86"/>
  <c r="T122" i="86"/>
  <c r="K111" i="86"/>
  <c r="L111" i="86"/>
  <c r="AB111" i="86"/>
  <c r="G122" i="86"/>
  <c r="S111" i="86"/>
  <c r="F111" i="86"/>
  <c r="AC111" i="86"/>
  <c r="M111" i="86"/>
  <c r="Y111" i="86"/>
  <c r="O111" i="86"/>
  <c r="F122" i="86"/>
  <c r="R111" i="86"/>
  <c r="J122" i="86"/>
  <c r="AA111" i="86"/>
  <c r="N122" i="86"/>
  <c r="V122" i="86"/>
  <c r="U111" i="86"/>
  <c r="V111" i="86"/>
  <c r="Z111" i="86"/>
  <c r="I122" i="86"/>
  <c r="O122" i="86"/>
  <c r="J111" i="86"/>
  <c r="T111" i="86"/>
  <c r="R122" i="86"/>
  <c r="W122" i="86"/>
  <c r="Q111" i="86"/>
  <c r="P111" i="86"/>
  <c r="H111" i="86"/>
  <c r="W111" i="86"/>
  <c r="L122" i="86"/>
  <c r="I111" i="86"/>
  <c r="N111" i="86"/>
  <c r="G111" i="86"/>
  <c r="X122" i="86"/>
  <c r="H122" i="86"/>
  <c r="Q122" i="86"/>
  <c r="P122" i="86"/>
  <c r="X111" i="86"/>
  <c r="R154" i="98" l="1"/>
  <c r="F128" i="86"/>
  <c r="F126" i="86"/>
  <c r="F133" i="86"/>
  <c r="W128" i="86"/>
  <c r="W127" i="86"/>
  <c r="J127" i="86"/>
  <c r="J133" i="86"/>
  <c r="X130" i="86"/>
  <c r="X133" i="86"/>
  <c r="U127" i="86"/>
  <c r="U129" i="86"/>
  <c r="U128" i="86"/>
  <c r="N131" i="86"/>
  <c r="N125" i="86"/>
  <c r="S133" i="86"/>
  <c r="S130" i="86"/>
  <c r="P130" i="86"/>
  <c r="P128" i="86"/>
  <c r="K125" i="86"/>
  <c r="K132" i="86"/>
  <c r="K126" i="86"/>
  <c r="H129" i="86"/>
  <c r="H132" i="86"/>
  <c r="F132" i="86"/>
  <c r="F129" i="86"/>
  <c r="W125" i="86"/>
  <c r="W132" i="86"/>
  <c r="W130" i="86"/>
  <c r="J131" i="86"/>
  <c r="J126" i="86"/>
  <c r="X125" i="86"/>
  <c r="X131" i="86"/>
  <c r="U131" i="86"/>
  <c r="U132" i="86"/>
  <c r="N128" i="86"/>
  <c r="N126" i="86"/>
  <c r="N133" i="86"/>
  <c r="S128" i="86"/>
  <c r="S131" i="86"/>
  <c r="P125" i="86"/>
  <c r="P131" i="86"/>
  <c r="K129" i="86"/>
  <c r="K127" i="86"/>
  <c r="H126" i="86"/>
  <c r="H133" i="86"/>
  <c r="H127" i="86"/>
  <c r="Q130" i="86"/>
  <c r="Q129" i="86"/>
  <c r="V127" i="86"/>
  <c r="V130" i="86"/>
  <c r="O129" i="86"/>
  <c r="O131" i="86"/>
  <c r="L126" i="86"/>
  <c r="L133" i="86"/>
  <c r="L131" i="86"/>
  <c r="I130" i="86"/>
  <c r="I129" i="86"/>
  <c r="M126" i="86"/>
  <c r="M125" i="86"/>
  <c r="R132" i="86"/>
  <c r="R125" i="86"/>
  <c r="G125" i="86"/>
  <c r="G132" i="86"/>
  <c r="G130" i="86"/>
  <c r="T129" i="86"/>
  <c r="T128" i="86"/>
  <c r="X126" i="86"/>
  <c r="U133" i="86"/>
  <c r="N130" i="86"/>
  <c r="P126" i="86"/>
  <c r="P127" i="86"/>
  <c r="K131" i="86"/>
  <c r="Q131" i="86"/>
  <c r="V128" i="86"/>
  <c r="V133" i="86"/>
  <c r="O127" i="86"/>
  <c r="I131" i="86"/>
  <c r="M127" i="86"/>
  <c r="M128" i="86"/>
  <c r="R126" i="86"/>
  <c r="G126" i="86"/>
  <c r="T132" i="86"/>
  <c r="Q128" i="86"/>
  <c r="V132" i="86"/>
  <c r="O125" i="86"/>
  <c r="O130" i="86"/>
  <c r="L128" i="86"/>
  <c r="I128" i="86"/>
  <c r="M132" i="86"/>
  <c r="R130" i="86"/>
  <c r="G128" i="86"/>
  <c r="T125" i="86"/>
  <c r="F127" i="86"/>
  <c r="F130" i="86"/>
  <c r="W129" i="86"/>
  <c r="W131" i="86"/>
  <c r="J128" i="86"/>
  <c r="J130" i="86"/>
  <c r="J129" i="86"/>
  <c r="X129" i="86"/>
  <c r="X132" i="86"/>
  <c r="U126" i="86"/>
  <c r="U125" i="86"/>
  <c r="N132" i="86"/>
  <c r="N129" i="86"/>
  <c r="S125" i="86"/>
  <c r="S132" i="86"/>
  <c r="S126" i="86"/>
  <c r="P129" i="86"/>
  <c r="P132" i="86"/>
  <c r="K133" i="86"/>
  <c r="K130" i="86"/>
  <c r="H130" i="86"/>
  <c r="H128" i="86"/>
  <c r="Q127" i="86"/>
  <c r="Q125" i="86"/>
  <c r="Q132" i="86"/>
  <c r="V131" i="86"/>
  <c r="V125" i="86"/>
  <c r="O133" i="86"/>
  <c r="O126" i="86"/>
  <c r="L130" i="86"/>
  <c r="L132" i="86"/>
  <c r="I127" i="86"/>
  <c r="I125" i="86"/>
  <c r="I132" i="86"/>
  <c r="M130" i="86"/>
  <c r="M133" i="86"/>
  <c r="R127" i="86"/>
  <c r="R133" i="86"/>
  <c r="G129" i="86"/>
  <c r="G131" i="86"/>
  <c r="T126" i="86"/>
  <c r="T133" i="86"/>
  <c r="T131" i="86"/>
  <c r="F131" i="86"/>
  <c r="F125" i="86"/>
  <c r="W133" i="86"/>
  <c r="W126" i="86"/>
  <c r="J132" i="86"/>
  <c r="J125" i="86"/>
  <c r="X128" i="86"/>
  <c r="X127" i="86"/>
  <c r="U130" i="86"/>
  <c r="N127" i="86"/>
  <c r="S129" i="86"/>
  <c r="S127" i="86"/>
  <c r="P133" i="86"/>
  <c r="K128" i="86"/>
  <c r="H125" i="86"/>
  <c r="H131" i="86"/>
  <c r="Q133" i="86"/>
  <c r="V126" i="86"/>
  <c r="O128" i="86"/>
  <c r="L125" i="86"/>
  <c r="L127" i="86"/>
  <c r="I133" i="86"/>
  <c r="M129" i="86"/>
  <c r="R131" i="86"/>
  <c r="G133" i="86"/>
  <c r="T130" i="86"/>
  <c r="Q126" i="86"/>
  <c r="V129" i="86"/>
  <c r="O132" i="86"/>
  <c r="L129" i="86"/>
  <c r="I126" i="86"/>
  <c r="M131" i="86"/>
  <c r="R128" i="86"/>
  <c r="R129" i="86"/>
  <c r="G127" i="86"/>
  <c r="T127" i="86"/>
  <c r="E126" i="86"/>
  <c r="E131" i="86"/>
  <c r="E132" i="86"/>
  <c r="E130" i="86"/>
  <c r="E133" i="86"/>
  <c r="E129" i="86"/>
  <c r="E128" i="86"/>
  <c r="E127" i="86"/>
  <c r="E125" i="86"/>
  <c r="W147" i="98"/>
  <c r="T236" i="98"/>
  <c r="B6" i="100"/>
</calcChain>
</file>

<file path=xl/sharedStrings.xml><?xml version="1.0" encoding="utf-8"?>
<sst xmlns="http://schemas.openxmlformats.org/spreadsheetml/2006/main" count="863" uniqueCount="723">
  <si>
    <t>Kontaktperson</t>
  </si>
  <si>
    <t>Telefon</t>
  </si>
  <si>
    <t>E-post</t>
  </si>
  <si>
    <t>Adress</t>
  </si>
  <si>
    <t>Postnummer</t>
  </si>
  <si>
    <t>Myndighet/Organisation (namn)</t>
  </si>
  <si>
    <t>Postadress</t>
  </si>
  <si>
    <t>Fax</t>
  </si>
  <si>
    <t>UKey</t>
  </si>
  <si>
    <t>pkey</t>
  </si>
  <si>
    <t>Wkey</t>
  </si>
  <si>
    <t>YColor</t>
  </si>
  <si>
    <t xml:space="preserve"> </t>
  </si>
  <si>
    <t>204, 255, 255</t>
  </si>
  <si>
    <t>150, 150, 150</t>
  </si>
  <si>
    <t>RGB</t>
  </si>
  <si>
    <t>204, 255, 204</t>
  </si>
  <si>
    <t>250, 191, 143</t>
  </si>
  <si>
    <t>Juridiskt Namn</t>
  </si>
  <si>
    <t xml:space="preserve">Förvaltningens avtalsnummer </t>
  </si>
  <si>
    <t xml:space="preserve">Kontaktperson </t>
  </si>
  <si>
    <t>Organisations-nummer</t>
  </si>
  <si>
    <t>E-post kontaktperson</t>
  </si>
  <si>
    <t>Befattning Kontaktperson</t>
  </si>
  <si>
    <t>Hemsida</t>
  </si>
  <si>
    <t>E-post Gruppbrevlåda</t>
  </si>
  <si>
    <t>Telefon Växel</t>
  </si>
  <si>
    <t>Telefon kundtjänst</t>
  </si>
  <si>
    <t>Uppgifter om Ramavtalsleverantören</t>
  </si>
  <si>
    <t>Ramavtalsleverantörens namn</t>
  </si>
  <si>
    <t>Organisationsnummer</t>
  </si>
  <si>
    <t>Offertnummer el likn för detta avropssvar</t>
  </si>
  <si>
    <t>Avropssvar lämnas Ja/Nej</t>
  </si>
  <si>
    <t>Kravuppfyllnad</t>
  </si>
  <si>
    <t>Övrig information</t>
  </si>
  <si>
    <t>Ange övriga specifika förutsättningar (tex ev budgetrestriktioner), förhållanden eller önskemål som kan vara viktiga för leverantören och som inte framgår på annan plats i dokumentet.</t>
  </si>
  <si>
    <t>Underskrift</t>
  </si>
  <si>
    <t>Ort, datum</t>
  </si>
  <si>
    <t>Namn, befattning (behörig företrädare för leverantören)</t>
  </si>
  <si>
    <t>Eventuella bilagor till kontraktet</t>
  </si>
  <si>
    <t>Org.nr.</t>
  </si>
  <si>
    <t>Leverantör</t>
  </si>
  <si>
    <t>Avropande organisation</t>
  </si>
  <si>
    <t>Innehåller leverantörens avropssvar uppgifter som inte efterfrågats i avropsblanketten är dessa uppgifter giltiga endast om en skriftlig överenskommelse träffas särskilt angående detta. Hänvisning till leverantörens egna allmänna villkor eller motsvarande är endast giltiga om en särskild överenskommelse avseende detta tecknas.</t>
  </si>
  <si>
    <t>Leveransens omfattning och villkor framgår av Kontraktet med tillhörande bilagor samt Ramavtalet. Om handlingarna innehåller motstridiga uppgifter ska handlingarna gälla i nedan nämnd ordning om inte omständigheterna uppenbarligen föranleder annat.</t>
  </si>
  <si>
    <t>Kontraktets omfattning</t>
  </si>
  <si>
    <t>Kontrakt</t>
  </si>
  <si>
    <t>Summa kriterievikt:</t>
  </si>
  <si>
    <t>(ska alltid summera till 100 %)</t>
  </si>
  <si>
    <t>Sista dag för avropssvar</t>
  </si>
  <si>
    <t>Avropssvarets giltighetstid</t>
  </si>
  <si>
    <t>Leverantörens svar</t>
  </si>
  <si>
    <t>Namn, befattning 
(behörig företrädare för avropande organisation)</t>
  </si>
  <si>
    <t>Namn, befattning 
(behörig företrädare för leverantören)</t>
  </si>
  <si>
    <t>Avdelning, enhet etc</t>
  </si>
  <si>
    <t>Ort</t>
  </si>
  <si>
    <t>Välj Juridiskt Namn 2</t>
  </si>
  <si>
    <t>Förvaltningens avtalsnummer  2</t>
  </si>
  <si>
    <t>Organisations-nummer 2</t>
  </si>
  <si>
    <t>Adress 2</t>
  </si>
  <si>
    <t>Postnummer 2</t>
  </si>
  <si>
    <t>Postadress 2</t>
  </si>
  <si>
    <t>Telefon Växel 2</t>
  </si>
  <si>
    <t>Telefon kundtjänst 2</t>
  </si>
  <si>
    <t>Hemsida 2</t>
  </si>
  <si>
    <t>Kontaktperson  2</t>
  </si>
  <si>
    <t>Telefon 2</t>
  </si>
  <si>
    <t>E-post kontaktperson 2</t>
  </si>
  <si>
    <t>Befattning Kontaktperson 2</t>
  </si>
  <si>
    <t>Fax 2</t>
  </si>
  <si>
    <t>E-post Gruppbrevlåda 2</t>
  </si>
  <si>
    <t>Uppgifter om avropande organisation</t>
  </si>
  <si>
    <t>Avropsförfrågan</t>
  </si>
  <si>
    <t>Avropssvar</t>
  </si>
  <si>
    <t>Beskrivning av hur leverantören uppfyller kravet eller referera till bilaga</t>
  </si>
  <si>
    <t>Tilldelningskriterier</t>
  </si>
  <si>
    <t>Multiregionalt</t>
  </si>
  <si>
    <t>Blekinge län</t>
  </si>
  <si>
    <t>Dalarnas län</t>
  </si>
  <si>
    <t>Gotlands län</t>
  </si>
  <si>
    <t>Gävleborgs län</t>
  </si>
  <si>
    <t>Hallands län</t>
  </si>
  <si>
    <t>Jämtlands län</t>
  </si>
  <si>
    <t>Jönköpings län</t>
  </si>
  <si>
    <t>Kalmars län</t>
  </si>
  <si>
    <t>Kronobergs län</t>
  </si>
  <si>
    <t>Skånes län</t>
  </si>
  <si>
    <t>Stockholms län</t>
  </si>
  <si>
    <t>Södermanlands län</t>
  </si>
  <si>
    <t>Uppsala län</t>
  </si>
  <si>
    <t>Värmlands län</t>
  </si>
  <si>
    <t>Västerbottens län</t>
  </si>
  <si>
    <t>Västernorrlands län</t>
  </si>
  <si>
    <t>Västmanlands län</t>
  </si>
  <si>
    <t>Västra Götalands län</t>
  </si>
  <si>
    <t>Örebro län</t>
  </si>
  <si>
    <t>Östergötlands lön</t>
  </si>
  <si>
    <t>Norrbottens län</t>
  </si>
  <si>
    <t>Region</t>
  </si>
  <si>
    <t>01.</t>
  </si>
  <si>
    <t>02.</t>
  </si>
  <si>
    <t>03.</t>
  </si>
  <si>
    <t>04.</t>
  </si>
  <si>
    <t>05.</t>
  </si>
  <si>
    <t>07.</t>
  </si>
  <si>
    <t>06.</t>
  </si>
  <si>
    <t>08.</t>
  </si>
  <si>
    <t>09.</t>
  </si>
  <si>
    <t>10.</t>
  </si>
  <si>
    <t>E-post för frågor (om annan än ovan)</t>
  </si>
  <si>
    <t>Viktning %</t>
  </si>
  <si>
    <t>Lägsta inkomna totalpris</t>
  </si>
  <si>
    <t>Erhållen poäng för totalpris</t>
  </si>
  <si>
    <t>Viktade poäng per kriterium</t>
  </si>
  <si>
    <t>Viktning</t>
  </si>
  <si>
    <t>20.</t>
  </si>
  <si>
    <t xml:space="preserve">Totalt pris (utvärderas): </t>
  </si>
  <si>
    <t>Fyll i det gula fältet efter att samtliga avropssvar inkommit!</t>
  </si>
  <si>
    <t>Pris</t>
  </si>
  <si>
    <t>Poängsumma för uppfyllda bör-krav</t>
  </si>
  <si>
    <t>Leveranstid</t>
  </si>
  <si>
    <t>Utvärderingskrav 
(bör-krav)</t>
  </si>
  <si>
    <r>
      <t xml:space="preserve">OBS! Spara </t>
    </r>
    <r>
      <rPr>
        <b/>
        <i/>
        <u/>
        <sz val="11"/>
        <rFont val="Arial"/>
        <family val="2"/>
      </rPr>
      <t>inte</t>
    </r>
    <r>
      <rPr>
        <b/>
        <i/>
        <sz val="11"/>
        <rFont val="Arial"/>
        <family val="2"/>
      </rPr>
      <t xml:space="preserve"> blanketten i PDF-format. Då kan inte leverantörerna fylla i den. Lås blanketten med "låsknappen" nedan innan ni skickar blanketten till leverantörerna.</t>
    </r>
  </si>
  <si>
    <t>Välj krav</t>
  </si>
  <si>
    <t>Utvärderingsmodell</t>
  </si>
  <si>
    <t>Timmar</t>
  </si>
  <si>
    <t>Totalpris</t>
  </si>
  <si>
    <t>Sammanställning för detta avropssvar</t>
  </si>
  <si>
    <t>Summa utvärderingskostnad för detta avropssvar</t>
  </si>
  <si>
    <t xml:space="preserve">Prisavdrag för uppfyllda bör-krav. </t>
  </si>
  <si>
    <t>Ange kriterievikt för pris respektive bör-krav i tabellen nedan</t>
  </si>
  <si>
    <t xml:space="preserve">Priset jämförs mellan avropssvaren. Poäng för uppfyllda bör-krav jämförs med möjlig maxpoäng. </t>
  </si>
  <si>
    <t>Avropande organisations beskrivning av den utvärderingsmodell som kommer att tillämpas (eller hänvisning till bilaga)</t>
  </si>
  <si>
    <t xml:space="preserve">Precisera krav i fritext eller hänvisa till bilaga
</t>
  </si>
  <si>
    <t>Referens/diarienr för avropet</t>
  </si>
  <si>
    <t>Bilagor från leverantören</t>
  </si>
  <si>
    <t>Specificera ev. bilagor som medföljer detta avropssvar</t>
  </si>
  <si>
    <t>Specificera ev. bilagor som medföljer denna avropsförfrågan</t>
  </si>
  <si>
    <t>Tbl krav</t>
  </si>
  <si>
    <t>Krav 1</t>
  </si>
  <si>
    <t>Krav 2</t>
  </si>
  <si>
    <t>Krav 3</t>
  </si>
  <si>
    <t>Krav 4</t>
  </si>
  <si>
    <t>Krav 5</t>
  </si>
  <si>
    <t>Krav 6</t>
  </si>
  <si>
    <t>Se bilaga</t>
  </si>
  <si>
    <t>TblDelområde</t>
  </si>
  <si>
    <t>Välj utvärdering…..</t>
  </si>
  <si>
    <t>TblEnhet</t>
  </si>
  <si>
    <t>TblGrundTilldeln</t>
  </si>
  <si>
    <t>TblUtVrd</t>
  </si>
  <si>
    <t>TblLeverantörer</t>
  </si>
  <si>
    <t>ResOpt</t>
  </si>
  <si>
    <t>ResVarTja</t>
  </si>
  <si>
    <t>LockStatus</t>
  </si>
  <si>
    <t xml:space="preserve">Utvärdering av det totala sammanräknade priset: </t>
  </si>
  <si>
    <t>Slutlig poängsumma för detta avropssvar
(utvärderas)</t>
  </si>
  <si>
    <t>255, 255, 153</t>
  </si>
  <si>
    <t>Ut1</t>
  </si>
  <si>
    <t>Ut2</t>
  </si>
  <si>
    <t>Ut3</t>
  </si>
  <si>
    <t>Steg 1 - Administrativa uppgifter</t>
  </si>
  <si>
    <t>2. Kontrakt med bilagor, inkl. Allmänna villkor</t>
  </si>
  <si>
    <t>3. Eventuellt kompletterande Avropsförfrågan</t>
  </si>
  <si>
    <t xml:space="preserve">4. Avropsförfrågan med bilagor </t>
  </si>
  <si>
    <t>6. Avropssvar med bilagor</t>
  </si>
  <si>
    <t>1. Skriftliga ändringar och tillägg till Kontrakt</t>
  </si>
  <si>
    <t>5. Eventuella tillåtna kompletteringar av Avropssvar</t>
  </si>
  <si>
    <t>OBS! Ej detsamma som kontraktssumma</t>
  </si>
  <si>
    <t>Leveransvillkor (framgår av ramavtalets allmänna villkor)</t>
  </si>
  <si>
    <t>Steg 3 - Grund för tilldelning av kontrakt</t>
  </si>
  <si>
    <t>Steg 4 - Kravspecifikation</t>
  </si>
  <si>
    <r>
      <t xml:space="preserve">Underskriften avser ett kontraktstecknande. Efter undertecknande av bägge parter utgör denna blankett tillsammans med </t>
    </r>
    <r>
      <rPr>
        <i/>
        <sz val="10"/>
        <rFont val="Arial"/>
        <family val="2"/>
      </rPr>
      <t>ramavtalets villkor</t>
    </r>
    <r>
      <rPr>
        <sz val="10"/>
        <rFont val="Arial"/>
        <family val="2"/>
      </rPr>
      <t xml:space="preserve"> enligt ovan ett kontrakt mellan parterna.
</t>
    </r>
    <r>
      <rPr>
        <b/>
        <sz val="10"/>
        <rFont val="Arial"/>
        <family val="2"/>
      </rPr>
      <t>Detta kontrakt har upprättats i två exemplar varav parterna tagit var sitt.</t>
    </r>
  </si>
  <si>
    <t>Uppfyller kravet?</t>
  </si>
  <si>
    <t/>
  </si>
  <si>
    <t xml:space="preserve">Utvärdering av ställda bör-krav på avropade tjänster: </t>
  </si>
  <si>
    <t>Det erhållna prisavdraget för uppfyllda utvärderingskrav (bör-krav) dras ifrån det totala priset för avropade tjänster. Resultatet blir en utvärderingskostnad som ligger till grund för tilldelningsbeslutet.</t>
  </si>
  <si>
    <t>11.</t>
  </si>
  <si>
    <t>12.</t>
  </si>
  <si>
    <t>13.</t>
  </si>
  <si>
    <t>14.</t>
  </si>
  <si>
    <t>15.</t>
  </si>
  <si>
    <t>16.</t>
  </si>
  <si>
    <t>17.</t>
  </si>
  <si>
    <t>18.</t>
  </si>
  <si>
    <t>19.</t>
  </si>
  <si>
    <t>TblSpecTjnstr</t>
  </si>
  <si>
    <t>TblKrv2</t>
  </si>
  <si>
    <t>TblKrvRes1</t>
  </si>
  <si>
    <t>TblKrvRes2</t>
  </si>
  <si>
    <t>TblKrvRes3</t>
  </si>
  <si>
    <t>TblKrvRes4</t>
  </si>
  <si>
    <t>TblKrvRes5</t>
  </si>
  <si>
    <t>TblKrvRes6</t>
  </si>
  <si>
    <t>TblKrvRes7</t>
  </si>
  <si>
    <t>TblKrvRes8</t>
  </si>
  <si>
    <t>TblKrvRes9</t>
  </si>
  <si>
    <t>Avroppsblanketten är nu upplåst, klicka här för att låsa avropsblanketten.</t>
  </si>
  <si>
    <t>Avroppsblanketten är nu låst, klicka här för att låsa upp avropsblanketten.</t>
  </si>
  <si>
    <t>Adminläge! Klicka här för att låsa vita celler.</t>
  </si>
  <si>
    <t>Ev. precisering av leveransvillkor</t>
  </si>
  <si>
    <t>Förvaltning21</t>
  </si>
  <si>
    <t>Delområde 1</t>
  </si>
  <si>
    <t>Delområde 2</t>
  </si>
  <si>
    <t>Delområde 3</t>
  </si>
  <si>
    <t>Delområde 4</t>
  </si>
  <si>
    <t>Delområde 5</t>
  </si>
  <si>
    <t>Delområde 6</t>
  </si>
  <si>
    <t>Delområde 1/Vara/Tjanst 1</t>
  </si>
  <si>
    <t>Delområde 2/Vara/Tjanst 1</t>
  </si>
  <si>
    <t>Delområde 3/Vara/Tjanst 1</t>
  </si>
  <si>
    <t>Delområde 4/Vara/Tjanst 1</t>
  </si>
  <si>
    <t>Delområde 5/Vara/Tjanst 1</t>
  </si>
  <si>
    <t>Delområde 6/Vara/Tjanst 1</t>
  </si>
  <si>
    <t>Delområde 1/Vara/Tjanst 2</t>
  </si>
  <si>
    <t>Delområde 2/Vara/Tjanst 2</t>
  </si>
  <si>
    <t>Delområde 3/Vara/Tjanst 2</t>
  </si>
  <si>
    <t>Delområde 4/Vara/Tjanst 2</t>
  </si>
  <si>
    <t>Delområde 5/Vara/Tjanst 2</t>
  </si>
  <si>
    <t>Delområde 6/Vara/Tjanst 2</t>
  </si>
  <si>
    <t>Delområde 1/Vara/Tjanst 3</t>
  </si>
  <si>
    <t>Delområde 2/Vara/Tjanst 3</t>
  </si>
  <si>
    <t>Delområde 3/Vara/Tjanst 3</t>
  </si>
  <si>
    <t>Delområde 4/Vara/Tjanst 3</t>
  </si>
  <si>
    <t>Delområde 5/Vara/Tjanst 3</t>
  </si>
  <si>
    <t>Delområde 6/Vara/Tjanst 3</t>
  </si>
  <si>
    <t>Delområde 1/Vara/Tjanst 4</t>
  </si>
  <si>
    <t>Delområde 2/Vara/Tjanst 4</t>
  </si>
  <si>
    <t>Delområde 3/Vara/Tjanst 4</t>
  </si>
  <si>
    <t>Delområde 4/Vara/Tjanst 4</t>
  </si>
  <si>
    <t>Delområde 5/Vara/Tjanst 4</t>
  </si>
  <si>
    <t>Delområde 6/Vara/Tjanst 4</t>
  </si>
  <si>
    <t>Delområde 1/Vara/Tjanst 5</t>
  </si>
  <si>
    <t>Delområde 2/Vara/Tjanst 5</t>
  </si>
  <si>
    <t>Delområde 3/Vara/Tjanst 5</t>
  </si>
  <si>
    <t>Delområde 4/Vara/Tjanst 5</t>
  </si>
  <si>
    <t>Delområde 5/Vara/Tjanst 5</t>
  </si>
  <si>
    <t>Delområde 6/Vara/Tjanst 5</t>
  </si>
  <si>
    <t>Delområde 1/Vara/Tjanst 6</t>
  </si>
  <si>
    <t>Delområde 2/Vara/Tjanst 6</t>
  </si>
  <si>
    <t>Delområde 3/Vara/Tjanst 6</t>
  </si>
  <si>
    <t>Delområde 4/Vara/Tjanst 6</t>
  </si>
  <si>
    <t>Delområde 5/Vara/Tjanst 6</t>
  </si>
  <si>
    <t>Delområde 6/Vara/Tjanst 6</t>
  </si>
  <si>
    <t>Delområde 1/Vara/Tjanst 7</t>
  </si>
  <si>
    <t>Delområde 2/Vara/Tjanst 7</t>
  </si>
  <si>
    <t>Delområde 3/Vara/Tjanst 7</t>
  </si>
  <si>
    <t>Delområde 4/Vara/Tjanst 7</t>
  </si>
  <si>
    <t>Delområde 5/Vara/Tjanst 7</t>
  </si>
  <si>
    <t>Delområde 6/Vara/Tjanst 7</t>
  </si>
  <si>
    <t>Delområde 1/Vara/Tjanst 8</t>
  </si>
  <si>
    <t>Delområde 2/Vara/Tjanst 8</t>
  </si>
  <si>
    <t>Delområde 3/Vara/Tjanst 8</t>
  </si>
  <si>
    <t>Delområde 4/Vara/Tjanst 8</t>
  </si>
  <si>
    <t>Delområde 5/Vara/Tjanst 8</t>
  </si>
  <si>
    <t>Delområde 6/Vara/Tjanst 8</t>
  </si>
  <si>
    <t>Delområde 1/Vara/Tjanst 9</t>
  </si>
  <si>
    <t>Delområde 2/Vara/Tjanst 9</t>
  </si>
  <si>
    <t>Delområde 3/Vara/Tjanst 9</t>
  </si>
  <si>
    <t>Delområde 4/Vara/Tjanst 9</t>
  </si>
  <si>
    <t>Delområde 5/Vara/Tjanst 9</t>
  </si>
  <si>
    <t>Delområde 6/Vara/Tjanst 9</t>
  </si>
  <si>
    <t>Delområde 1/Vara/Tjanst 10</t>
  </si>
  <si>
    <t>Delområde 2/Vara/Tjanst 10</t>
  </si>
  <si>
    <t>Delområde 3/Vara/Tjanst 10</t>
  </si>
  <si>
    <t>Delområde 4/Vara/Tjanst 10</t>
  </si>
  <si>
    <t>Delområde 5/Vara/Tjanst 10</t>
  </si>
  <si>
    <t>Delområde 6/Vara/Tjanst 10</t>
  </si>
  <si>
    <t>Delområde 1/Vara/Tjanst 11</t>
  </si>
  <si>
    <t>Delområde 2/Vara/Tjanst 11</t>
  </si>
  <si>
    <t>Delområde 3/Vara/Tjanst 11</t>
  </si>
  <si>
    <t>Delområde 4/Vara/Tjanst 11</t>
  </si>
  <si>
    <t>Delområde 5/Vara/Tjanst 11</t>
  </si>
  <si>
    <t>Delområde 6/Vara/Tjanst 11</t>
  </si>
  <si>
    <t>Delområde 1/Vara/Tjanst 12</t>
  </si>
  <si>
    <t>Delområde 2/Vara/Tjanst 12</t>
  </si>
  <si>
    <t>Delområde 3/Vara/Tjanst 12</t>
  </si>
  <si>
    <t>Delområde 4/Vara/Tjanst 12</t>
  </si>
  <si>
    <t>Delområde 5/Vara/Tjanst 12</t>
  </si>
  <si>
    <t>Delområde 6/Vara/Tjanst 12</t>
  </si>
  <si>
    <t>Delområde 1/Vara/Tjanst 13</t>
  </si>
  <si>
    <t>Delområde 2/Vara/Tjanst 13</t>
  </si>
  <si>
    <t>Delområde 3/Vara/Tjanst 13</t>
  </si>
  <si>
    <t>Delområde 4/Vara/Tjanst 13</t>
  </si>
  <si>
    <t>Delområde 5/Vara/Tjanst 13</t>
  </si>
  <si>
    <t>Delområde 6/Vara/Tjanst 13</t>
  </si>
  <si>
    <t>Delområde 1/Vara/Tjanst 14</t>
  </si>
  <si>
    <t>Delområde 2/Vara/Tjanst 14</t>
  </si>
  <si>
    <t>Delområde 3/Vara/Tjanst 14</t>
  </si>
  <si>
    <t>Delområde 4/Vara/Tjanst 14</t>
  </si>
  <si>
    <t>Delområde 5/Vara/Tjanst 14</t>
  </si>
  <si>
    <t>Delområde 6/Vara/Tjanst 14</t>
  </si>
  <si>
    <t>Delområde 1/Vara/Tjanst 15</t>
  </si>
  <si>
    <t>Delområde 2/Vara/Tjanst 15</t>
  </si>
  <si>
    <t>Delområde 3/Vara/Tjanst 15</t>
  </si>
  <si>
    <t>Delområde 4/Vara/Tjanst 15</t>
  </si>
  <si>
    <t>Delområde 5/Vara/Tjanst 15</t>
  </si>
  <si>
    <t>Delområde 6/Vara/Tjanst 15</t>
  </si>
  <si>
    <t>Delområde 1/Vara/Tjanst 16</t>
  </si>
  <si>
    <t>Delområde 2/Vara/Tjanst 16</t>
  </si>
  <si>
    <t>Delområde 3/Vara/Tjanst 16</t>
  </si>
  <si>
    <t>Delområde 4/Vara/Tjanst 16</t>
  </si>
  <si>
    <t>Delområde 5/Vara/Tjanst 16</t>
  </si>
  <si>
    <t>Delområde 6/Vara/Tjanst 16</t>
  </si>
  <si>
    <t>Delområde 1/Vara/Tjanst 17</t>
  </si>
  <si>
    <t>Delområde 2/Vara/Tjanst 17</t>
  </si>
  <si>
    <t>Delområde 3/Vara/Tjanst 17</t>
  </si>
  <si>
    <t>Delområde 4/Vara/Tjanst 17</t>
  </si>
  <si>
    <t>Delområde 5/Vara/Tjanst 17</t>
  </si>
  <si>
    <t>Delområde 6/Vara/Tjanst 17</t>
  </si>
  <si>
    <t>Delområde 1/Vara/Tjanst 18</t>
  </si>
  <si>
    <t>Delområde 2/Vara/Tjanst 18</t>
  </si>
  <si>
    <t>Delområde 3/Vara/Tjanst 18</t>
  </si>
  <si>
    <t>Delområde 4/Vara/Tjanst 18</t>
  </si>
  <si>
    <t>Delområde 5/Vara/Tjanst 18</t>
  </si>
  <si>
    <t>Delområde 6/Vara/Tjanst 18</t>
  </si>
  <si>
    <t>Delområde 1/Vara/Tjanst 19</t>
  </si>
  <si>
    <t>Delområde 2/Vara/Tjanst 19</t>
  </si>
  <si>
    <t>Delområde 3/Vara/Tjanst 19</t>
  </si>
  <si>
    <t>Delområde 4/Vara/Tjanst 19</t>
  </si>
  <si>
    <t>Delområde 5/Vara/Tjanst 19</t>
  </si>
  <si>
    <t>Delområde 6/Vara/Tjanst 19</t>
  </si>
  <si>
    <t>Delområde 1/Vara/Tjanst 20</t>
  </si>
  <si>
    <t>Delområde 2/Vara/Tjanst 20</t>
  </si>
  <si>
    <t>Delområde 3/Vara/Tjanst 20</t>
  </si>
  <si>
    <t>Delområde 4/Vara/Tjanst 20</t>
  </si>
  <si>
    <t>Delområde 5/Vara/Tjanst 20</t>
  </si>
  <si>
    <t>Delområde 6/Vara/Tjanst 20</t>
  </si>
  <si>
    <t>Delområde 1/Vara/Tjanst 21</t>
  </si>
  <si>
    <t>Delområde 2/Vara/Tjanst 21</t>
  </si>
  <si>
    <t>Delområde 3/Vara/Tjanst 21</t>
  </si>
  <si>
    <t>Delområde 4/Vara/Tjanst 21</t>
  </si>
  <si>
    <t>Delområde 5/Vara/Tjanst 21</t>
  </si>
  <si>
    <t>Delområde 6/Vara/Tjanst 21</t>
  </si>
  <si>
    <t>TblKrvRes10</t>
  </si>
  <si>
    <t>TblKrvRes11</t>
  </si>
  <si>
    <t>TblKrvRes12</t>
  </si>
  <si>
    <t>TblKrvRes13</t>
  </si>
  <si>
    <t>TblKrvRes14</t>
  </si>
  <si>
    <t>TblKrvRes15</t>
  </si>
  <si>
    <t>TblKrvRes16</t>
  </si>
  <si>
    <t>TblKrvRes17</t>
  </si>
  <si>
    <t>TblKrvRes18</t>
  </si>
  <si>
    <t>TblKrvRes19</t>
  </si>
  <si>
    <t>TblKrvRes20</t>
  </si>
  <si>
    <t>Grund för tilldelning av kontrakt &amp; Utvärderingsmodell</t>
  </si>
  <si>
    <t>Alt. 1. Lägsta pris</t>
  </si>
  <si>
    <t>Alt. 2. Relativ viktning - summan av viktade poäng för pris och uppfyllda bör-krav</t>
  </si>
  <si>
    <t>Alt. 3. Mervärdesmodell - prisavdrag för uppfyllda bör-krav</t>
  </si>
  <si>
    <t>Alt. 4. Annan utvärderingsmodell</t>
  </si>
  <si>
    <r>
      <t xml:space="preserve">Instruktion:
</t>
    </r>
    <r>
      <rPr>
        <sz val="9"/>
        <rFont val="Arial"/>
        <family val="2"/>
      </rPr>
      <t>Observera att de två föreslagna alternativen (utöver Lägsta pris) endast är exempel på vanligt förekommande utvärderings-modeller. Det är alltid den avropande organisationen som avgör om man vill använda sig av dem. Det går även att ange egen modell.</t>
    </r>
  </si>
  <si>
    <t>Ramavtalets allmänna villkor utgör alltid en del av kontraktet.</t>
  </si>
  <si>
    <t>Steg 5 - Övriga kontraktsvillkor</t>
  </si>
  <si>
    <t>Alt. 2. Ekonomiskt mest fördelaktiga (bästa förhållande mellan pris och kvalitet)</t>
  </si>
  <si>
    <t>Obligatoriska krav ("ska-krav")</t>
  </si>
  <si>
    <t>Tilldelningskriterier ("bör-krav")</t>
  </si>
  <si>
    <t>Precisera krav i fritext eller hänvisa till bilaga</t>
  </si>
  <si>
    <t>Alt. 2. Ekonomiskt mest fördelaktiga utifrån bästa förhållande mellan pris och kvalitet</t>
  </si>
  <si>
    <t>Kompletterande avtalsdokument</t>
  </si>
  <si>
    <t>Leveransadress (om annan än ovan)</t>
  </si>
  <si>
    <t xml:space="preserve">Faktureringsuppgifter </t>
  </si>
  <si>
    <t>Ange geografiskt område</t>
  </si>
  <si>
    <t>Information om avropet, t ex syfte och omfattning</t>
  </si>
  <si>
    <t>Pris totalt</t>
  </si>
  <si>
    <t>Förfarande  om två avropssvar har erhållit samma poängsumma/utvärderingspris</t>
  </si>
  <si>
    <t>(Tag bort detta fält och valmöjligheten, tilldelningsgrunden ska vara fast utifrån respektive ramavtal.)</t>
  </si>
  <si>
    <t>Förnyad kontroll av leverantörskrav (ESPD)</t>
  </si>
  <si>
    <t>Leverantörskrav (ESPD) - Ramavtalsleverantörens intygande</t>
  </si>
  <si>
    <t>Alt. 2. Summan av viktade poäng för pris och uppfyllda bör-krav, högsta slutsumma vinner.</t>
  </si>
  <si>
    <t xml:space="preserve">Alt. 3. Prisavdrag för uppfyllda bör-krav, lägsta utvärderingskostnad vinner. </t>
  </si>
  <si>
    <t>Alt. 4. Annan utvärderingsmodell (än de ovan föreslagna)</t>
  </si>
  <si>
    <t>Ramavtalsområde</t>
  </si>
  <si>
    <t>I enlighet med ramavtalet sker tilldelning av kontrakt utifrån tilldelningsgrunden: Ekonomiskt mest fördelaktiga utifrån bästa förhållande mellan pris och kvalitet</t>
  </si>
  <si>
    <t xml:space="preserve">Ange nedan utvärderingsmodell som kommer att tillämpas för att utse vinnande avropssvar. 
</t>
  </si>
  <si>
    <t>Välj Vara/Tjanst</t>
  </si>
  <si>
    <t>Delområde 1/Vara/Tjanst 22</t>
  </si>
  <si>
    <t>Delområde 2/Vara/Tjanst 22</t>
  </si>
  <si>
    <t>Delområde 3/Vara/Tjanst 22</t>
  </si>
  <si>
    <t>Delområde 4/Vara/Tjanst 22</t>
  </si>
  <si>
    <t>Delområde 5/Vara/Tjanst 22</t>
  </si>
  <si>
    <t>Delområde 6/Vara/Tjanst 22</t>
  </si>
  <si>
    <t>Delområde 1/Vara/Tjanst 23</t>
  </si>
  <si>
    <t>Delområde 2/Vara/Tjanst 23</t>
  </si>
  <si>
    <t>Delområde 3/Vara/Tjanst 23</t>
  </si>
  <si>
    <t>Delområde 4/Vara/Tjanst 23</t>
  </si>
  <si>
    <t>Delområde 5/Vara/Tjanst 23</t>
  </si>
  <si>
    <t>Delområde 6/Vara/Tjanst 23</t>
  </si>
  <si>
    <t>Delområde 1/Vara/Tjanst 24</t>
  </si>
  <si>
    <t>Delområde 2/Vara/Tjanst 24</t>
  </si>
  <si>
    <t>Delområde 3/Vara/Tjanst 24</t>
  </si>
  <si>
    <t>Delområde 4/Vara/Tjanst 24</t>
  </si>
  <si>
    <t>Delområde 5/Vara/Tjanst 24</t>
  </si>
  <si>
    <t>Delområde 6/Vara/Tjanst 24</t>
  </si>
  <si>
    <t>Delområde 1/Vara/Tjanst 25</t>
  </si>
  <si>
    <t>Delområde 2/Vara/Tjanst 25</t>
  </si>
  <si>
    <t>Delområde 3/Vara/Tjanst 25</t>
  </si>
  <si>
    <t>Delområde 4/Vara/Tjanst 25</t>
  </si>
  <si>
    <t>Delområde 5/Vara/Tjanst 25</t>
  </si>
  <si>
    <t>Delområde 6/Vara/Tjanst 25</t>
  </si>
  <si>
    <t>Delområde 1/Vara/Tjanst 1/Krav1</t>
  </si>
  <si>
    <t>Delområde 1/Vara/Tjanst 2/Krav1</t>
  </si>
  <si>
    <t>Delområde 1/Vara/Tjanst 3/Krav1</t>
  </si>
  <si>
    <t>Delområde 1/Vara/Tjanst 4/Krav1</t>
  </si>
  <si>
    <t>Delområde 1/Vara/Tjanst 5/Krav1</t>
  </si>
  <si>
    <t>Delområde 1/Vara/Tjanst 6/Krav1</t>
  </si>
  <si>
    <t>Delområde 1/Vara/Tjanst 7/Krav1</t>
  </si>
  <si>
    <t>Delområde 1/Vara/Tjanst 8/Krav1</t>
  </si>
  <si>
    <t>Delområde 1/Vara/Tjanst 9/Krav1</t>
  </si>
  <si>
    <t>Delområde 1/Vara/Tjanst 10/Krav1</t>
  </si>
  <si>
    <t>Delområde 1/Vara/Tjanst 11/Krav1</t>
  </si>
  <si>
    <t>Delområde 1/Vara/Tjanst 12/Krav1</t>
  </si>
  <si>
    <t>Delområde 1/Vara/Tjanst 13/Krav1</t>
  </si>
  <si>
    <t>Delområde 1/Vara/Tjanst 14/Krav1</t>
  </si>
  <si>
    <t>Delområde 1/Vara/Tjanst 15/Krav1</t>
  </si>
  <si>
    <t>Delområde 1/Vara/Tjanst 16/Krav1</t>
  </si>
  <si>
    <t>Delområde 1/Vara/Tjanst 17/Krav1</t>
  </si>
  <si>
    <t>Delområde 1/Vara/Tjanst 18/Krav1</t>
  </si>
  <si>
    <t>Delområde 1/Vara/Tjanst 19/Krav1</t>
  </si>
  <si>
    <t>Delområde 1/Vara/Tjanst 20/Krav1</t>
  </si>
  <si>
    <t>Delområde 1/Vara/Tjanst 21/Krav1</t>
  </si>
  <si>
    <t>Delområde 1/Vara/Tjanst 22/Krav1</t>
  </si>
  <si>
    <t>Delområde 1/Vara/Tjanst 23/Krav1</t>
  </si>
  <si>
    <t>Delområde 1/Vara/Tjanst 24/Krav1</t>
  </si>
  <si>
    <t>Delområde 1/Vara/Tjanst 25/Krav1</t>
  </si>
  <si>
    <t>Delområde 1/Vara/Tjanst 1/Krav2</t>
  </si>
  <si>
    <t>Delområde 1/Vara/Tjanst 2/Krav2</t>
  </si>
  <si>
    <t>Delområde 1/Vara/Tjanst 3/Krav2</t>
  </si>
  <si>
    <t>Delområde 1/Vara/Tjanst 4/Krav2</t>
  </si>
  <si>
    <t>Delområde 1/Vara/Tjanst 5/Krav2</t>
  </si>
  <si>
    <t>Delområde 1/Vara/Tjanst 6/Krav2</t>
  </si>
  <si>
    <t>Delområde 1/Vara/Tjanst 7/Krav2</t>
  </si>
  <si>
    <t>Delområde 1/Vara/Tjanst 8/Krav2</t>
  </si>
  <si>
    <t>Delområde 1/Vara/Tjanst 9/Krav2</t>
  </si>
  <si>
    <t>Delområde 1/Vara/Tjanst 10/Krav2</t>
  </si>
  <si>
    <t>Delområde 1/Vara/Tjanst 11/Krav2</t>
  </si>
  <si>
    <t>Delområde 1/Vara/Tjanst 12/Krav2</t>
  </si>
  <si>
    <t>Delområde 1/Vara/Tjanst 13/Krav2</t>
  </si>
  <si>
    <t>Delområde 1/Vara/Tjanst 14/Krav2</t>
  </si>
  <si>
    <t>Delområde 1/Vara/Tjanst 15/Krav2</t>
  </si>
  <si>
    <t>Delområde 1/Vara/Tjanst 16/Krav2</t>
  </si>
  <si>
    <t>Delområde 1/Vara/Tjanst 17/Krav2</t>
  </si>
  <si>
    <t>Delområde 1/Vara/Tjanst 18/Krav2</t>
  </si>
  <si>
    <t>Delområde 1/Vara/Tjanst 19/Krav2</t>
  </si>
  <si>
    <t>Delområde 1/Vara/Tjanst 20/Krav2</t>
  </si>
  <si>
    <t>Delområde 1/Vara/Tjanst 21/Krav2</t>
  </si>
  <si>
    <t>Delområde 1/Vara/Tjanst 22/Krav2</t>
  </si>
  <si>
    <t>Delområde 1/Vara/Tjanst 23/Krav2</t>
  </si>
  <si>
    <t>Delområde 1/Vara/Tjanst 24/Krav2</t>
  </si>
  <si>
    <t>Delområde 1/Vara/Tjanst 25/Krav2</t>
  </si>
  <si>
    <t>Delområde 1/Vara/Tjanst 1/Krav3</t>
  </si>
  <si>
    <t>Delområde 1/Vara/Tjanst 2/Krav3</t>
  </si>
  <si>
    <t>Delområde 1/Vara/Tjanst 3/Krav3</t>
  </si>
  <si>
    <t>Delområde 1/Vara/Tjanst 4/Krav3</t>
  </si>
  <si>
    <t>Delområde 1/Vara/Tjanst 5/Krav3</t>
  </si>
  <si>
    <t>Delområde 1/Vara/Tjanst 6/Krav3</t>
  </si>
  <si>
    <t>Delområde 1/Vara/Tjanst 7/Krav3</t>
  </si>
  <si>
    <t>Delområde 1/Vara/Tjanst 8/Krav3</t>
  </si>
  <si>
    <t>Delområde 1/Vara/Tjanst 9/Krav3</t>
  </si>
  <si>
    <t>Delområde 1/Vara/Tjanst 10/Krav3</t>
  </si>
  <si>
    <t>Delområde 1/Vara/Tjanst 11/Krav3</t>
  </si>
  <si>
    <t>Delområde 1/Vara/Tjanst 12/Krav3</t>
  </si>
  <si>
    <t>Delområde 1/Vara/Tjanst 13/Krav3</t>
  </si>
  <si>
    <t>Delområde 1/Vara/Tjanst 14/Krav3</t>
  </si>
  <si>
    <t>Delområde 1/Vara/Tjanst 15/Krav3</t>
  </si>
  <si>
    <t>Delområde 1/Vara/Tjanst 16/Krav3</t>
  </si>
  <si>
    <t>Delområde 1/Vara/Tjanst 17/Krav3</t>
  </si>
  <si>
    <t>Delområde 1/Vara/Tjanst 18/Krav3</t>
  </si>
  <si>
    <t>Delområde 1/Vara/Tjanst 19/Krav3</t>
  </si>
  <si>
    <t>Delområde 1/Vara/Tjanst 20/Krav3</t>
  </si>
  <si>
    <t>Delområde 1/Vara/Tjanst 21/Krav3</t>
  </si>
  <si>
    <t>Delområde 1/Vara/Tjanst 22/Krav3</t>
  </si>
  <si>
    <t>Delområde 1/Vara/Tjanst 23/Krav3</t>
  </si>
  <si>
    <t>Delområde 1/Vara/Tjanst 24/Krav3</t>
  </si>
  <si>
    <t>Delområde 1/Vara/Tjanst 25/Krav3</t>
  </si>
  <si>
    <t>Delområde 1/Vara/Tjanst 1/Krav4</t>
  </si>
  <si>
    <t>Delområde 1/Vara/Tjanst 2/Krav4</t>
  </si>
  <si>
    <t>Delområde 1/Vara/Tjanst 3/Krav4</t>
  </si>
  <si>
    <t>Delområde 1/Vara/Tjanst 4/Krav4</t>
  </si>
  <si>
    <t>Delområde 1/Vara/Tjanst 5/Krav4</t>
  </si>
  <si>
    <t>Delområde 1/Vara/Tjanst 6/Krav4</t>
  </si>
  <si>
    <t>Delområde 1/Vara/Tjanst 7/Krav4</t>
  </si>
  <si>
    <t>Delområde 1/Vara/Tjanst 8/Krav4</t>
  </si>
  <si>
    <t>Delområde 1/Vara/Tjanst 9/Krav4</t>
  </si>
  <si>
    <t>Delområde 1/Vara/Tjanst 10/Krav4</t>
  </si>
  <si>
    <t>Delområde 1/Vara/Tjanst 11/Krav4</t>
  </si>
  <si>
    <t>Delområde 1/Vara/Tjanst 12/Krav4</t>
  </si>
  <si>
    <t>Delområde 1/Vara/Tjanst 13/Krav4</t>
  </si>
  <si>
    <t>Delområde 1/Vara/Tjanst 14/Krav4</t>
  </si>
  <si>
    <t>Delområde 1/Vara/Tjanst 15/Krav4</t>
  </si>
  <si>
    <t>Delområde 1/Vara/Tjanst 16/Krav4</t>
  </si>
  <si>
    <t>Delområde 1/Vara/Tjanst 17/Krav4</t>
  </si>
  <si>
    <t>Delområde 1/Vara/Tjanst 18/Krav4</t>
  </si>
  <si>
    <t>Delområde 1/Vara/Tjanst 19/Krav4</t>
  </si>
  <si>
    <t>Delområde 1/Vara/Tjanst 20/Krav4</t>
  </si>
  <si>
    <t>Delområde 1/Vara/Tjanst 21/Krav4</t>
  </si>
  <si>
    <t>Delområde 1/Vara/Tjanst 22/Krav4</t>
  </si>
  <si>
    <t>Delområde 1/Vara/Tjanst 23/Krav4</t>
  </si>
  <si>
    <t>Delområde 1/Vara/Tjanst 24/Krav4</t>
  </si>
  <si>
    <t>Delområde 1/Vara/Tjanst 25/Krav4</t>
  </si>
  <si>
    <t>Delområde 1/Vara/Tjanst 1/Krav5</t>
  </si>
  <si>
    <t>Delområde 1/Vara/Tjanst 2/Krav5</t>
  </si>
  <si>
    <t>Delområde 1/Vara/Tjanst 3/Krav5</t>
  </si>
  <si>
    <t>Delområde 1/Vara/Tjanst 4/Krav5</t>
  </si>
  <si>
    <t>Delområde 1/Vara/Tjanst 5/Krav5</t>
  </si>
  <si>
    <t>Delområde 1/Vara/Tjanst 6/Krav5</t>
  </si>
  <si>
    <t>Delområde 1/Vara/Tjanst 7/Krav5</t>
  </si>
  <si>
    <t>Delområde 1/Vara/Tjanst 8/Krav5</t>
  </si>
  <si>
    <t>Delområde 1/Vara/Tjanst 9/Krav5</t>
  </si>
  <si>
    <t>Delområde 1/Vara/Tjanst 10/Krav5</t>
  </si>
  <si>
    <t>Delområde 1/Vara/Tjanst 11/Krav5</t>
  </si>
  <si>
    <t>Delområde 1/Vara/Tjanst 12/Krav5</t>
  </si>
  <si>
    <t>Delområde 1/Vara/Tjanst 13/Krav5</t>
  </si>
  <si>
    <t>Delområde 1/Vara/Tjanst 14/Krav5</t>
  </si>
  <si>
    <t>Delområde 1/Vara/Tjanst 15/Krav5</t>
  </si>
  <si>
    <t>Delområde 1/Vara/Tjanst 16/Krav5</t>
  </si>
  <si>
    <t>Delområde 1/Vara/Tjanst 17/Krav5</t>
  </si>
  <si>
    <t>Delområde 1/Vara/Tjanst 18/Krav5</t>
  </si>
  <si>
    <t>Delområde 1/Vara/Tjanst 19/Krav5</t>
  </si>
  <si>
    <t>Delområde 1/Vara/Tjanst 20/Krav5</t>
  </si>
  <si>
    <t>Delområde 1/Vara/Tjanst 21/Krav5</t>
  </si>
  <si>
    <t>Delområde 1/Vara/Tjanst 22/Krav5</t>
  </si>
  <si>
    <t>Delområde 1/Vara/Tjanst 23/Krav5</t>
  </si>
  <si>
    <t>Delområde 1/Vara/Tjanst 24/Krav5</t>
  </si>
  <si>
    <t>Delområde 1/Vara/Tjanst 25/Krav5</t>
  </si>
  <si>
    <t>Delområde 1/Vara/Tjanst 1/Krav6</t>
  </si>
  <si>
    <t>Delområde 1/Vara/Tjanst 2/Krav6</t>
  </si>
  <si>
    <t>Delområde 1/Vara/Tjanst 3/Krav6</t>
  </si>
  <si>
    <t>Delområde 1/Vara/Tjanst 4/Krav6</t>
  </si>
  <si>
    <t>Delområde 1/Vara/Tjanst 5/Krav6</t>
  </si>
  <si>
    <t>Delområde 1/Vara/Tjanst 6/Krav6</t>
  </si>
  <si>
    <t>Delområde 1/Vara/Tjanst 7/Krav6</t>
  </si>
  <si>
    <t>Delområde 1/Vara/Tjanst 8/Krav6</t>
  </si>
  <si>
    <t>Delområde 1/Vara/Tjanst 9/Krav6</t>
  </si>
  <si>
    <t>Delområde 1/Vara/Tjanst 10/Krav6</t>
  </si>
  <si>
    <t>Delområde 1/Vara/Tjanst 11/Krav6</t>
  </si>
  <si>
    <t>Delområde 1/Vara/Tjanst 12/Krav6</t>
  </si>
  <si>
    <t>Delområde 1/Vara/Tjanst 13/Krav6</t>
  </si>
  <si>
    <t>Delområde 1/Vara/Tjanst 14/Krav6</t>
  </si>
  <si>
    <t>Delområde 1/Vara/Tjanst 15/Krav6</t>
  </si>
  <si>
    <t>Delområde 1/Vara/Tjanst 16/Krav6</t>
  </si>
  <si>
    <t>Delområde 1/Vara/Tjanst 17/Krav6</t>
  </si>
  <si>
    <t>Delområde 1/Vara/Tjanst 18/Krav6</t>
  </si>
  <si>
    <t>Delområde 1/Vara/Tjanst 19/Krav6</t>
  </si>
  <si>
    <t>Delområde 1/Vara/Tjanst 20/Krav6</t>
  </si>
  <si>
    <t>Delområde 1/Vara/Tjanst 21/Krav6</t>
  </si>
  <si>
    <t>Delområde 1/Vara/Tjanst 22/Krav6</t>
  </si>
  <si>
    <t>Delområde 1/Vara/Tjanst 23/Krav6</t>
  </si>
  <si>
    <t>Delområde 1/Vara/Tjanst 24/Krav6</t>
  </si>
  <si>
    <t>Delområde 1/Vara/Tjanst 25/Krav6</t>
  </si>
  <si>
    <t>Delområde 1/Vara/Tjanst 1/Krav7</t>
  </si>
  <si>
    <t>Delområde 1/Vara/Tjanst 2/Krav7</t>
  </si>
  <si>
    <t>Delområde 1/Vara/Tjanst 3/Krav7</t>
  </si>
  <si>
    <t>Delområde 1/Vara/Tjanst 4/Krav7</t>
  </si>
  <si>
    <t>Delområde 1/Vara/Tjanst 5/Krav7</t>
  </si>
  <si>
    <t>Delområde 1/Vara/Tjanst 6/Krav7</t>
  </si>
  <si>
    <t>Delområde 1/Vara/Tjanst 7/Krav7</t>
  </si>
  <si>
    <t>Delområde 1/Vara/Tjanst 8/Krav7</t>
  </si>
  <si>
    <t>Delområde 1/Vara/Tjanst 9/Krav7</t>
  </si>
  <si>
    <t>Delområde 1/Vara/Tjanst 10/Krav7</t>
  </si>
  <si>
    <t>Delområde 1/Vara/Tjanst 11/Krav7</t>
  </si>
  <si>
    <t>Delområde 1/Vara/Tjanst 12/Krav7</t>
  </si>
  <si>
    <t>Delområde 1/Vara/Tjanst 13/Krav7</t>
  </si>
  <si>
    <t>Delområde 1/Vara/Tjanst 14/Krav7</t>
  </si>
  <si>
    <t>Delområde 1/Vara/Tjanst 15/Krav7</t>
  </si>
  <si>
    <t>Delområde 1/Vara/Tjanst 16/Krav7</t>
  </si>
  <si>
    <t>Delområde 1/Vara/Tjanst 17/Krav7</t>
  </si>
  <si>
    <t>Delområde 1/Vara/Tjanst 18/Krav7</t>
  </si>
  <si>
    <t>Delområde 1/Vara/Tjanst 19/Krav7</t>
  </si>
  <si>
    <t>Delområde 1/Vara/Tjanst 20/Krav7</t>
  </si>
  <si>
    <t>Delområde 1/Vara/Tjanst 21/Krav7</t>
  </si>
  <si>
    <t>Delområde 1/Vara/Tjanst 22/Krav7</t>
  </si>
  <si>
    <t>Delområde 1/Vara/Tjanst 23/Krav7</t>
  </si>
  <si>
    <t>Delområde 1/Vara/Tjanst 24/Krav7</t>
  </si>
  <si>
    <t>Delområde 1/Vara/Tjanst 25/Krav7</t>
  </si>
  <si>
    <t>Delområde 1/Vara/Tjanst 1/Krav8</t>
  </si>
  <si>
    <t>Delområde 1/Vara/Tjanst 2/Krav8</t>
  </si>
  <si>
    <t>Delområde 1/Vara/Tjanst 3/Krav8</t>
  </si>
  <si>
    <t>Delområde 1/Vara/Tjanst 4/Krav8</t>
  </si>
  <si>
    <t>Delområde 1/Vara/Tjanst 5/Krav8</t>
  </si>
  <si>
    <t>Delområde 1/Vara/Tjanst 6/Krav8</t>
  </si>
  <si>
    <t>Delområde 1/Vara/Tjanst 7/Krav8</t>
  </si>
  <si>
    <t>Delområde 1/Vara/Tjanst 8/Krav8</t>
  </si>
  <si>
    <t>Delområde 1/Vara/Tjanst 9/Krav8</t>
  </si>
  <si>
    <t>Delområde 1/Vara/Tjanst 10/Krav8</t>
  </si>
  <si>
    <t>Delområde 1/Vara/Tjanst 11/Krav8</t>
  </si>
  <si>
    <t>Delområde 1/Vara/Tjanst 12/Krav8</t>
  </si>
  <si>
    <t>Delområde 1/Vara/Tjanst 13/Krav8</t>
  </si>
  <si>
    <t>Delområde 1/Vara/Tjanst 14/Krav8</t>
  </si>
  <si>
    <t>Delområde 1/Vara/Tjanst 15/Krav8</t>
  </si>
  <si>
    <t>Delområde 1/Vara/Tjanst 16/Krav8</t>
  </si>
  <si>
    <t>Delområde 1/Vara/Tjanst 17/Krav8</t>
  </si>
  <si>
    <t>Delområde 1/Vara/Tjanst 18/Krav8</t>
  </si>
  <si>
    <t>Delområde 1/Vara/Tjanst 19/Krav8</t>
  </si>
  <si>
    <t>Delområde 1/Vara/Tjanst 20/Krav8</t>
  </si>
  <si>
    <t>Delområde 1/Vara/Tjanst 21/Krav8</t>
  </si>
  <si>
    <t>Delområde 1/Vara/Tjanst 22/Krav8</t>
  </si>
  <si>
    <t>Delområde 1/Vara/Tjanst 23/Krav8</t>
  </si>
  <si>
    <t>Delområde 1/Vara/Tjanst 24/Krav8</t>
  </si>
  <si>
    <t>Delområde 1/Vara/Tjanst 25/Krav8</t>
  </si>
  <si>
    <t>Delområde 1/Vara/Tjanst 1/Krav9</t>
  </si>
  <si>
    <t>Delområde 1/Vara/Tjanst 2/Krav9</t>
  </si>
  <si>
    <t>Delområde 1/Vara/Tjanst 3/Krav9</t>
  </si>
  <si>
    <t>Delområde 1/Vara/Tjanst 4/Krav9</t>
  </si>
  <si>
    <t>Delområde 1/Vara/Tjanst 5/Krav9</t>
  </si>
  <si>
    <t>Delområde 1/Vara/Tjanst 6/Krav9</t>
  </si>
  <si>
    <t>Delområde 1/Vara/Tjanst 7/Krav9</t>
  </si>
  <si>
    <t>Delområde 1/Vara/Tjanst 8/Krav9</t>
  </si>
  <si>
    <t>Delområde 1/Vara/Tjanst 9/Krav9</t>
  </si>
  <si>
    <t>Delområde 1/Vara/Tjanst 10/Krav9</t>
  </si>
  <si>
    <t>Delområde 1/Vara/Tjanst 11/Krav9</t>
  </si>
  <si>
    <t>Delområde 1/Vara/Tjanst 12/Krav9</t>
  </si>
  <si>
    <t>Delområde 1/Vara/Tjanst 13/Krav9</t>
  </si>
  <si>
    <t>Delområde 1/Vara/Tjanst 14/Krav9</t>
  </si>
  <si>
    <t>Delområde 1/Vara/Tjanst 15/Krav9</t>
  </si>
  <si>
    <t>Delområde 1/Vara/Tjanst 16/Krav9</t>
  </si>
  <si>
    <t>Delområde 1/Vara/Tjanst 17/Krav9</t>
  </si>
  <si>
    <t>Delområde 1/Vara/Tjanst 18/Krav9</t>
  </si>
  <si>
    <t>Delområde 1/Vara/Tjanst 19/Krav9</t>
  </si>
  <si>
    <t>Delområde 1/Vara/Tjanst 20/Krav9</t>
  </si>
  <si>
    <t>Delområde 1/Vara/Tjanst 21/Krav9</t>
  </si>
  <si>
    <t>Delområde 1/Vara/Tjanst 22/Krav9</t>
  </si>
  <si>
    <t>Delområde 1/Vara/Tjanst 23/Krav9</t>
  </si>
  <si>
    <t>Delområde 1/Vara/Tjanst 24/Krav9</t>
  </si>
  <si>
    <t>Delområde 1/Vara/Tjanst 25/Krav9</t>
  </si>
  <si>
    <t>Vara/Tjanster</t>
  </si>
  <si>
    <t>Sista dag för att ställa frågor</t>
  </si>
  <si>
    <t>Sista dag för 
svar på frågor</t>
  </si>
  <si>
    <t>Kontraktets giltighetstid (t.o.m. datum)</t>
  </si>
  <si>
    <t>Förlängningsoption
(t.o.m. datum)</t>
  </si>
  <si>
    <t>Uppgift om underleverantörer</t>
  </si>
  <si>
    <t xml:space="preserve">Leverantören ska redogöra för vilka underleverantör/er som kommer att medverka till fullgörandet av kontraktet. Av redogörelsen ska även framgå vilka delar underleverantörerna fullgör. Med Underleverantör avses en juridisk eller fysisk person som Ramavtalsleverantören anlitar för att fullgöra hela eller delar av det åtagande som följer av Ramavtalet och Kontrakt. 
</t>
  </si>
  <si>
    <t>Ja</t>
  </si>
  <si>
    <t>ValBilaga</t>
  </si>
  <si>
    <t>Om Nej, motivering</t>
  </si>
  <si>
    <t>Steg 2 - Specifikation av tjänst</t>
  </si>
  <si>
    <t>Tjänst nr</t>
  </si>
  <si>
    <t>Vid behov specificera tjänster, annan information eller hänvisa till bilaga.</t>
  </si>
  <si>
    <t>Egendefinierad roll</t>
  </si>
  <si>
    <t>Kravhantering och Kravanalys</t>
  </si>
  <si>
    <t>Metodstöd</t>
  </si>
  <si>
    <t>Verksamhetsanalys och Verksamhetsutveckling</t>
  </si>
  <si>
    <t>Konfigurations- och versionshantering</t>
  </si>
  <si>
    <t>Ange ev leveranstid/er för tjänsten/tjänsterna</t>
  </si>
  <si>
    <t>Ange ev adress för tjänsten/tjänsterna</t>
  </si>
  <si>
    <t xml:space="preserve">T.ex. säkerhetsskyddsavtal, personuppgiftsbiträdesavtal, sekretessavtal (alternativt enl separat bilaga) 
</t>
  </si>
  <si>
    <t xml:space="preserve">Leverantören har lämnat begärda prisuppgifter som gäller för offererade tjänster enligt ställda krav samt accepterar i övrigt kraven i avropsförfrågan och är införstådd med att samtliga lämnade uppgifter i avropssvaret är bindande
</t>
  </si>
  <si>
    <t>Välj kompetensområde</t>
  </si>
  <si>
    <t>Delområde 7</t>
  </si>
  <si>
    <t>Välj tjänst/exempelroll</t>
  </si>
  <si>
    <t>TblKrvKat</t>
  </si>
  <si>
    <t>Avtalsvillkor</t>
  </si>
  <si>
    <t>Faktureringsvillkor och rutiner</t>
  </si>
  <si>
    <t>Kompetens och kompetensnivåer</t>
  </si>
  <si>
    <t>Priser</t>
  </si>
  <si>
    <t>Språk</t>
  </si>
  <si>
    <t>Säkerhetsskyddsavtal och registerkontroll konsult</t>
  </si>
  <si>
    <t>Tider och genomförande</t>
  </si>
  <si>
    <t>Nivå 2</t>
  </si>
  <si>
    <t>Nivå 3</t>
  </si>
  <si>
    <t>Nivå 4</t>
  </si>
  <si>
    <t>Nivå 5</t>
  </si>
  <si>
    <t>TblKmpNiv</t>
  </si>
  <si>
    <t>Kompetens-nivå</t>
  </si>
  <si>
    <t>Avropsblankett</t>
  </si>
  <si>
    <t xml:space="preserve">När det gula fältet är ifyllt sker en automatisk poängberäkning. Lägst pris divideras med det aktuella avropssvarets pris, multipliceras med 100 och därefter med angiven viktning. 
Poängsumman för uppfyllda bör-krav divideras med max poäng för uppfyllda bör-krav, multipliceras med 100 och därefter med angiven viktning. 
En slutlig poängsumma för detta avropssvar kommer att framgå av fältet längst till höger. Denna slutliga poängsumma ligger till grund för tilldelningsbeslutet.
</t>
  </si>
  <si>
    <t>Om två eller flera avropssvar erhåller samma poängsumma/utvärderingspris kommer avropssvaret med det lägsta priset att antas. Om två eller flera avropssvar därefter fortfarande behöver särskiljas kommer lottning att genomföras.</t>
  </si>
  <si>
    <t>Uppfyller kravet?
Ja/Nej</t>
  </si>
  <si>
    <t xml:space="preserve">Pris/enhet (timpris får ej överstiga avtalat taktimpris)
</t>
  </si>
  <si>
    <r>
      <t xml:space="preserve">OBS! 
</t>
    </r>
    <r>
      <rPr>
        <i/>
        <sz val="10"/>
        <rFont val="Arial"/>
        <family val="2"/>
      </rPr>
      <t xml:space="preserve">Om ni bifogar denna avropsmall till ett e-postmeddelande rekommenderar vi att ni begär att få ett leverans- och/eller läskvitto från den mottagande leverantörens brevlåda. Detta för att säkerställa att de tagit emot avropsförfrågan. De makron som finns i avropsmallen kan i vissa fall orsaka att avropsförfrågan fastnar i leverantörers brandväggar. 
Att komprimera ("zippa") filen innan ni bifogar den till ett e-postmeddelande kan också underlätta mottagandet då många e-postklienter föredrar zip-filer framför xlsm-filer. </t>
    </r>
  </si>
  <si>
    <r>
      <t>Instruktion till leverantör:</t>
    </r>
    <r>
      <rPr>
        <b/>
        <i/>
        <sz val="10"/>
        <color indexed="10"/>
        <rFont val="Arial"/>
        <family val="2"/>
      </rPr>
      <t xml:space="preserve">
</t>
    </r>
    <r>
      <rPr>
        <b/>
        <i/>
        <sz val="10"/>
        <rFont val="Arial"/>
        <family val="2"/>
      </rPr>
      <t xml:space="preserve">Blåmarkerade rutor fylls i av leverantören.
Läs och kontrollera obligatoriska krav.
Returnera blanketten med e-post eller enligt instruktion från avropande organisation (oavsett Ja eller Nej).
</t>
    </r>
    <r>
      <rPr>
        <b/>
        <i/>
        <sz val="10"/>
        <color rgb="FFFF0000"/>
        <rFont val="Arial"/>
        <family val="2"/>
      </rPr>
      <t>Mer information finns under vissa rubriker</t>
    </r>
  </si>
  <si>
    <t>Ange fakturareferens och information om hur leverantören ska skicka e-faktura till myndigheten, t.ex. en länk till information om e-faktura på myndighetens webbplats</t>
  </si>
  <si>
    <t>Av 15 kap. 1 samt 4 §§ LOU framgår att ramavtalsleverantören ska lämna en ny egenförsäkran samt att en ny kontroll av kvalificeringskrav och uteslutningsgrunder ska genomföras vid avrop genom förnyad konkurrensutsättning. Kammarkollegiet ansvarar för denna kontrollskyldighet genom att löpande genomföra leverantörsprövning under hela ramavtalsperioden. 
Kontrollskyldigheten bör också hanteras så att ramavtalsleverantören i sitt avropssvar bekräftar att i ramavtalsupphandlingen lämnad egenförsäkran fortfarande är korrekt, samt att ingivna bevis fortfarande är aktuella. Avropande myndighet kan själv begära in ett eller flera bevis enligt punkten 2 till höger.</t>
  </si>
  <si>
    <t>Genom att lämna avropssvar, bekräftar ramavtalsleverantören följande:
1.	Att i ramavtalsupphandlingen lämnad egenförsäkran fortfarande är korrekt.
2.	Att i ramavtalsupphandlingen ingivna bevis, såsom Sanningsförsäkran avseende uteslutningsgrunder (gällande leverantören och ev. åberopade företag) fortfarande aktuella.
3.	Att ramavtalsleverantören har säkerställt att ev. åberopade företag inte omfattas av någon uteslutningsgrund.
Med "åberopat företag" avses specifikt en underleverantör som har åberopats i ramavtalsupphandlingen för att uppfylla krav på ekonomisk, teknisk och yrkesmässig kapacitet”.</t>
  </si>
  <si>
    <t>Version 1.0</t>
  </si>
  <si>
    <t>Specificera tjänster i fritext eller hänvisa till bilaga. Ange bilagans nummer. Om specifikation görs i en bilaga anges "Antal" till 1 för hela avropet. Vid flera bilagor, använd en rad per bilaga.
Specificera uppdragets omfattning, t.ex. start- och slutdatum</t>
  </si>
  <si>
    <t>Instruktion till avropande organisation: 
Spara ned blanketten på din dator. Blanketten innehåller macron som måste vara aktiverade för att formler i beräkningarna ska fungera
Gulmarkerade rutor fylls i av avropare innan blanketten skickas.
Blanketten skickas med e-post till antagna leverantörer inom aktuellt avropsområde.
Se vidare "Vägledning vid avrop".</t>
  </si>
  <si>
    <t>Bilagor från avropande organisation (kontraktshandlingar framgår av flik 2)</t>
  </si>
  <si>
    <t>Anges omfattning på annat sätt än i timmar? (bifoga i så fall beskrivning i bilaga)</t>
  </si>
  <si>
    <r>
      <rPr>
        <b/>
        <i/>
        <sz val="10"/>
        <rFont val="Arial"/>
        <family val="2"/>
      </rPr>
      <t xml:space="preserve">Välj </t>
    </r>
    <r>
      <rPr>
        <b/>
        <i/>
        <sz val="10"/>
        <color rgb="FFFF0000"/>
        <rFont val="Arial"/>
        <family val="2"/>
      </rPr>
      <t>kompetens/roll</t>
    </r>
    <r>
      <rPr>
        <b/>
        <i/>
        <sz val="10"/>
        <rFont val="Arial"/>
        <family val="2"/>
      </rPr>
      <t xml:space="preserve"> (endast de som valts i steg 2 ovan är möjliga)</t>
    </r>
    <r>
      <rPr>
        <b/>
        <i/>
        <sz val="12"/>
        <rFont val="Arial"/>
        <family val="2"/>
      </rPr>
      <t xml:space="preserve">
</t>
    </r>
    <r>
      <rPr>
        <b/>
        <i/>
        <sz val="10"/>
        <rFont val="Arial"/>
        <family val="2"/>
      </rPr>
      <t>OBS! Varje kompetens/roll kan väljas flera gånger.</t>
    </r>
  </si>
  <si>
    <t>1. Verksamhetens IT-behov</t>
  </si>
  <si>
    <t>2. Ledning av IT-projekt</t>
  </si>
  <si>
    <t>3. Säkerhet i IT och IT-projekt</t>
  </si>
  <si>
    <t>4. Arkitektur och Utveckling</t>
  </si>
  <si>
    <t>5. Helhet, IT-konsultlösningar</t>
  </si>
  <si>
    <t>Modelleringsledning</t>
  </si>
  <si>
    <t>Användbarhetsarkitektur</t>
  </si>
  <si>
    <t>Användbarhetsdesign/UX-designer</t>
  </si>
  <si>
    <t>Grafisk formgivning</t>
  </si>
  <si>
    <t>Teknisk skribent/dokumentation/teknisk information</t>
  </si>
  <si>
    <t>Test av användbarhet och användargränssnitt</t>
  </si>
  <si>
    <t>Tillgänglighetsanpassning</t>
  </si>
  <si>
    <t>Webbdesign</t>
  </si>
  <si>
    <t>Förvaltningsledning</t>
  </si>
  <si>
    <t>Projektledning</t>
  </si>
  <si>
    <t>Teknisk Projektledning</t>
  </si>
  <si>
    <t>Tjänsteansvar</t>
  </si>
  <si>
    <t>Egendefinierad kompetens/roll</t>
  </si>
  <si>
    <t>Informationssäkerhetsexpertis</t>
  </si>
  <si>
    <t>IT-säkerhetsanalys/IT-säkerhetsstrategi</t>
  </si>
  <si>
    <t>IT-säkerhetsteknik</t>
  </si>
  <si>
    <t>Enterprisearkitektur</t>
  </si>
  <si>
    <t>Infrastrukturarkitektur</t>
  </si>
  <si>
    <t>Lösningsarkitektur</t>
  </si>
  <si>
    <t>Mjukvaruarkitektur</t>
  </si>
  <si>
    <t>Verksamhetsarkitektur</t>
  </si>
  <si>
    <t>Databasdesign- och administration</t>
  </si>
  <si>
    <t>Systemintegration</t>
  </si>
  <si>
    <t>Systemutveckling</t>
  </si>
  <si>
    <t>Webbutveckling</t>
  </si>
  <si>
    <t>Test</t>
  </si>
  <si>
    <t>Testledning</t>
  </si>
  <si>
    <t>Ange delområde</t>
  </si>
  <si>
    <t>Nivå 1</t>
  </si>
  <si>
    <t>Välj i lista
OBS! Varje kompetens/roll kan väljas flera gånger.</t>
  </si>
  <si>
    <t>Nej</t>
  </si>
  <si>
    <r>
      <rPr>
        <b/>
        <i/>
        <sz val="10"/>
        <rFont val="Arial"/>
        <family val="2"/>
      </rPr>
      <t>Välj kompetens/roll (endast de som valts i steg 2 ovan är möjliga)</t>
    </r>
    <r>
      <rPr>
        <b/>
        <i/>
        <sz val="12"/>
        <rFont val="Arial"/>
        <family val="2"/>
      </rPr>
      <t xml:space="preserve">
</t>
    </r>
    <r>
      <rPr>
        <b/>
        <i/>
        <sz val="10"/>
        <rFont val="Arial"/>
        <family val="2"/>
      </rPr>
      <t>OBS! Varje kompetens/roll kan väljas flera gånger.</t>
    </r>
  </si>
  <si>
    <t>Välj kompetens/roll</t>
  </si>
  <si>
    <t>Timmar (eller enl.  Beskrivning i bilaga)</t>
  </si>
  <si>
    <t>Enl. bilaga</t>
  </si>
  <si>
    <t>Antal
(ange alltid 1 om omfattning anges i bilaga)</t>
  </si>
  <si>
    <t>Observera att lösenordet måste innehålla
 minst en bokstav!</t>
  </si>
  <si>
    <t xml:space="preserve">Avrop enligt förnyad konkurrensutsättning
</t>
  </si>
  <si>
    <t>IT-konsulttjänster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</si>
</sst>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0.00\ &quot;kr&quot;;\-#,##0.00\ &quot;kr&quot;"/>
    <numFmt numFmtId="44" formatCode="_-* #,##0.00\ &quot;kr&quot;_-;\-* #,##0.00\ &quot;kr&quot;_-;_-* &quot;-&quot;??\ &quot;kr&quot;_-;_-@_-"/>
    <numFmt numFmtId="164" formatCode="_-* #,##0.00\ _k_r_-;\-* #,##0.00\ _k_r_-;_-* &quot;-&quot;??\ _k_r_-;_-@_-"/>
    <numFmt numFmtId="165" formatCode="_-* #,##0\ _k_r_-;\-* #,##0\ _k_r_-;_-* &quot;-&quot;??\ _k_r_-;_-@_-"/>
    <numFmt numFmtId="166" formatCode="#,##0;\-#,##0;"/>
    <numFmt numFmtId="167" formatCode="0.0"/>
    <numFmt numFmtId="168" formatCode="#,###"/>
    <numFmt numFmtId="169" formatCode="#,##0.00\ &quot;kr&quot;"/>
    <numFmt numFmtId="170" formatCode="#,##0\ &quot;kr&quot;"/>
    <numFmt numFmtId="171" formatCode="#,##0_ ;\-#,##0\ "/>
    <numFmt numFmtId="172" formatCode="#,##0.0_ ;\-#,##0.0\ "/>
    <numFmt numFmtId="173" formatCode=";;;"/>
    <numFmt numFmtId="174" formatCode="#,##0\ &quot;kr&quot;;\-#,##0\ &quot;kr&quot;;"/>
  </numFmts>
  <fonts count="61" x14ac:knownFonts="1">
    <font>
      <sz val="10"/>
      <name val="Arial"/>
    </font>
    <font>
      <sz val="8"/>
      <name val="Arial"/>
      <family val="2"/>
    </font>
    <font>
      <sz val="10"/>
      <name val="Arial"/>
      <family val="2"/>
    </font>
    <font>
      <b/>
      <sz val="10"/>
      <name val="Arial"/>
      <family val="2"/>
    </font>
    <font>
      <b/>
      <sz val="14"/>
      <name val="Arial"/>
      <family val="2"/>
    </font>
    <font>
      <sz val="10"/>
      <name val="Arial"/>
      <family val="2"/>
    </font>
    <font>
      <b/>
      <sz val="12"/>
      <name val="Arial"/>
      <family val="2"/>
    </font>
    <font>
      <sz val="12"/>
      <name val="Arial"/>
      <family val="2"/>
    </font>
    <font>
      <sz val="10"/>
      <color indexed="10"/>
      <name val="Arial"/>
      <family val="2"/>
    </font>
    <font>
      <b/>
      <sz val="16"/>
      <name val="Arial"/>
      <family val="2"/>
    </font>
    <font>
      <sz val="10"/>
      <name val="Arial"/>
      <family val="2"/>
    </font>
    <font>
      <i/>
      <sz val="10"/>
      <name val="Arial"/>
      <family val="2"/>
    </font>
    <font>
      <sz val="10"/>
      <color indexed="17"/>
      <name val="Arial"/>
      <family val="2"/>
    </font>
    <font>
      <sz val="8"/>
      <name val="Arial"/>
      <family val="2"/>
    </font>
    <font>
      <b/>
      <sz val="10"/>
      <color indexed="8"/>
      <name val="Arial"/>
      <family val="2"/>
    </font>
    <font>
      <b/>
      <i/>
      <sz val="10"/>
      <name val="Arial"/>
      <family val="2"/>
    </font>
    <font>
      <u/>
      <sz val="10"/>
      <color indexed="12"/>
      <name val="Arial"/>
      <family val="2"/>
    </font>
    <font>
      <b/>
      <sz val="10"/>
      <color indexed="10"/>
      <name val="Arial"/>
      <family val="2"/>
    </font>
    <font>
      <sz val="10"/>
      <name val="Times New Roman"/>
      <family val="1"/>
    </font>
    <font>
      <sz val="12"/>
      <color indexed="8"/>
      <name val="Times New Roman"/>
      <family val="1"/>
    </font>
    <font>
      <b/>
      <sz val="20"/>
      <name val="Arial"/>
      <family val="2"/>
    </font>
    <font>
      <b/>
      <sz val="12"/>
      <color indexed="8"/>
      <name val="Arial"/>
      <family val="2"/>
    </font>
    <font>
      <b/>
      <i/>
      <sz val="12"/>
      <name val="Arial"/>
      <family val="2"/>
    </font>
    <font>
      <sz val="11"/>
      <color indexed="8"/>
      <name val="Arial"/>
      <family val="2"/>
    </font>
    <font>
      <b/>
      <sz val="11"/>
      <color indexed="8"/>
      <name val="Arial"/>
      <family val="2"/>
    </font>
    <font>
      <sz val="10"/>
      <color indexed="8"/>
      <name val="Arial"/>
      <family val="2"/>
    </font>
    <font>
      <b/>
      <i/>
      <sz val="10"/>
      <color indexed="10"/>
      <name val="Arial"/>
      <family val="2"/>
    </font>
    <font>
      <sz val="10"/>
      <name val="Arial"/>
      <family val="2"/>
    </font>
    <font>
      <b/>
      <i/>
      <sz val="11"/>
      <name val="Arial"/>
      <family val="2"/>
    </font>
    <font>
      <b/>
      <i/>
      <u/>
      <sz val="11"/>
      <name val="Arial"/>
      <family val="2"/>
    </font>
    <font>
      <sz val="11"/>
      <name val="Arial"/>
      <family val="2"/>
    </font>
    <font>
      <sz val="11"/>
      <color theme="1"/>
      <name val="Calibri"/>
      <family val="2"/>
      <scheme val="minor"/>
    </font>
    <font>
      <sz val="10"/>
      <color rgb="FF00B050"/>
      <name val="Arial"/>
      <family val="2"/>
    </font>
    <font>
      <sz val="10"/>
      <color rgb="FFFF0000"/>
      <name val="Arial"/>
      <family val="2"/>
    </font>
    <font>
      <sz val="10"/>
      <color rgb="FF00B0F0"/>
      <name val="Arial"/>
      <family val="2"/>
    </font>
    <font>
      <sz val="14"/>
      <color rgb="FFFF0000"/>
      <name val="Arial"/>
      <family val="2"/>
    </font>
    <font>
      <sz val="8"/>
      <color rgb="FFFF0000"/>
      <name val="Arial"/>
      <family val="2"/>
    </font>
    <font>
      <sz val="10"/>
      <color theme="1"/>
      <name val="Arial"/>
      <family val="2"/>
    </font>
    <font>
      <i/>
      <sz val="10"/>
      <color rgb="FFFF0000"/>
      <name val="Arial"/>
      <family val="2"/>
    </font>
    <font>
      <b/>
      <sz val="10"/>
      <color rgb="FFFF0000"/>
      <name val="Arial"/>
      <family val="2"/>
    </font>
    <font>
      <b/>
      <sz val="18"/>
      <color theme="3"/>
      <name val="Calibri"/>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i/>
      <sz val="10"/>
      <color rgb="FFFF0000"/>
      <name val="Arial"/>
      <family val="2"/>
    </font>
    <font>
      <sz val="10"/>
      <name val="Arial"/>
      <family val="2"/>
    </font>
    <font>
      <sz val="10"/>
      <name val="Century Schoolbook"/>
      <family val="1"/>
    </font>
    <font>
      <sz val="9"/>
      <name val="Arial"/>
      <family val="2"/>
    </font>
    <font>
      <b/>
      <sz val="11"/>
      <name val="Arial"/>
      <family val="2"/>
    </font>
    <font>
      <sz val="18"/>
      <name val="Arial"/>
      <family val="2"/>
    </font>
    <font>
      <sz val="16"/>
      <name val="Arial"/>
      <family val="2"/>
    </font>
    <font>
      <b/>
      <sz val="10"/>
      <color rgb="FF7030A0"/>
      <name val="Arial"/>
      <family val="2"/>
    </font>
    <font>
      <sz val="20"/>
      <name val="Arial"/>
      <family val="2"/>
    </font>
  </fonts>
  <fills count="47">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52"/>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rgb="FFFABF8F"/>
        <bgColor indexed="64"/>
      </patternFill>
    </fill>
    <fill>
      <patternFill patternType="solid">
        <fgColor rgb="FFDDDDDD"/>
        <bgColor indexed="64"/>
      </patternFill>
    </fill>
    <fill>
      <patternFill patternType="solid">
        <fgColor rgb="FFFFFF99"/>
        <bgColor rgb="FFFFFF99"/>
      </patternFill>
    </fill>
    <fill>
      <patternFill patternType="solid">
        <fgColor theme="0"/>
        <bgColor rgb="FFFFFF99"/>
      </patternFill>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
      <patternFill patternType="solid">
        <fgColor rgb="FFFFFF00"/>
        <bgColor rgb="FFFFFF99"/>
      </patternFill>
    </fill>
    <fill>
      <patternFill patternType="solid">
        <fgColor theme="0" tint="-4.9989318521683403E-2"/>
        <bgColor indexed="64"/>
      </patternFill>
    </fill>
    <fill>
      <patternFill patternType="solid">
        <fgColor rgb="FFCCFFFF"/>
        <bgColor rgb="FFFFFF99"/>
      </patternFill>
    </fill>
  </fills>
  <borders count="100">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right/>
      <top/>
      <bottom style="medium">
        <color indexed="64"/>
      </bottom>
      <diagonal/>
    </border>
    <border>
      <left/>
      <right style="medium">
        <color indexed="64"/>
      </right>
      <top/>
      <bottom style="medium">
        <color indexed="64"/>
      </bottom>
      <diagonal/>
    </border>
    <border>
      <left/>
      <right/>
      <top style="thin">
        <color indexed="55"/>
      </top>
      <bottom/>
      <diagonal/>
    </border>
    <border>
      <left/>
      <right style="thin">
        <color indexed="55"/>
      </right>
      <top style="thin">
        <color indexed="55"/>
      </top>
      <bottom/>
      <diagonal/>
    </border>
    <border>
      <left/>
      <right style="thin">
        <color indexed="55"/>
      </right>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bottom style="thin">
        <color indexed="55"/>
      </bottom>
      <diagonal/>
    </border>
    <border>
      <left style="thin">
        <color indexed="55"/>
      </left>
      <right/>
      <top style="thin">
        <color indexed="55"/>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969696"/>
      </left>
      <right style="thin">
        <color rgb="FF969696"/>
      </right>
      <top style="thin">
        <color rgb="FF969696"/>
      </top>
      <bottom style="thin">
        <color rgb="FF969696"/>
      </bottom>
      <diagonal/>
    </border>
    <border>
      <left/>
      <right style="thin">
        <color theme="0"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499984740745262"/>
      </right>
      <top style="thin">
        <color theme="0" tint="-0.499984740745262"/>
      </top>
      <bottom/>
      <diagonal/>
    </border>
    <border>
      <left style="thin">
        <color rgb="FF969696"/>
      </left>
      <right/>
      <top style="thin">
        <color rgb="FF969696"/>
      </top>
      <bottom style="thin">
        <color rgb="FF969696"/>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rgb="FF969696"/>
      </top>
      <bottom/>
      <diagonal/>
    </border>
    <border>
      <left/>
      <right/>
      <top style="thin">
        <color theme="0" tint="-0.499984740745262"/>
      </top>
      <bottom/>
      <diagonal/>
    </border>
    <border>
      <left/>
      <right/>
      <top/>
      <bottom style="thin">
        <color rgb="FF969696"/>
      </bottom>
      <diagonal/>
    </border>
    <border>
      <left/>
      <right style="thin">
        <color rgb="FF969696"/>
      </right>
      <top/>
      <bottom style="thin">
        <color rgb="FF969696"/>
      </bottom>
      <diagonal/>
    </border>
    <border>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top/>
      <bottom/>
      <diagonal/>
    </border>
    <border>
      <left style="thin">
        <color theme="0" tint="-0.499984740745262"/>
      </left>
      <right style="thin">
        <color indexed="55"/>
      </right>
      <top style="thin">
        <color indexed="55"/>
      </top>
      <bottom style="thin">
        <color indexed="55"/>
      </bottom>
      <diagonal/>
    </border>
    <border>
      <left style="thin">
        <color theme="0" tint="-0.499984740745262"/>
      </left>
      <right/>
      <top style="thin">
        <color theme="0" tint="-0.499984740745262"/>
      </top>
      <bottom/>
      <diagonal/>
    </border>
    <border>
      <left/>
      <right/>
      <top style="thin">
        <color theme="0" tint="-0.34998626667073579"/>
      </top>
      <bottom/>
      <diagonal/>
    </border>
    <border>
      <left/>
      <right/>
      <top style="thin">
        <color indexed="55"/>
      </top>
      <bottom style="thin">
        <color theme="0" tint="-0.34998626667073579"/>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rgb="FF969696"/>
      </left>
      <right/>
      <top/>
      <bottom style="thin">
        <color rgb="FF969696"/>
      </bottom>
      <diagonal/>
    </border>
    <border>
      <left/>
      <right style="thin">
        <color indexed="55"/>
      </right>
      <top style="thin">
        <color rgb="FF969696"/>
      </top>
      <bottom style="thin">
        <color rgb="FF969696"/>
      </bottom>
      <diagonal/>
    </border>
    <border>
      <left/>
      <right/>
      <top/>
      <bottom style="thin">
        <color theme="0" tint="-0.499984740745262"/>
      </bottom>
      <diagonal/>
    </border>
    <border>
      <left/>
      <right style="thin">
        <color rgb="FF969696"/>
      </right>
      <top style="thin">
        <color indexed="55"/>
      </top>
      <bottom style="thin">
        <color indexed="55"/>
      </bottom>
      <diagonal/>
    </border>
    <border>
      <left style="thin">
        <color theme="0" tint="-0.34998626667073579"/>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969696"/>
      </left>
      <right/>
      <top style="thin">
        <color rgb="FF969696"/>
      </top>
      <bottom/>
      <diagonal/>
    </border>
    <border>
      <left/>
      <right style="thin">
        <color rgb="FF969696"/>
      </right>
      <top style="thin">
        <color rgb="FF969696"/>
      </top>
      <bottom/>
      <diagonal/>
    </border>
    <border>
      <left style="thin">
        <color rgb="FF969696"/>
      </left>
      <right style="thin">
        <color rgb="FF969696"/>
      </right>
      <top/>
      <bottom style="thin">
        <color rgb="FF969696"/>
      </bottom>
      <diagonal/>
    </border>
    <border>
      <left style="thin">
        <color rgb="FF969696"/>
      </left>
      <right style="thin">
        <color rgb="FF969696"/>
      </right>
      <top style="thin">
        <color rgb="FF969696"/>
      </top>
      <bottom/>
      <diagonal/>
    </border>
    <border>
      <left style="thin">
        <color indexed="55"/>
      </left>
      <right/>
      <top style="thin">
        <color rgb="FF969696"/>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right style="thin">
        <color theme="0" tint="-0.34998626667073579"/>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rgb="FF969696"/>
      </right>
      <top style="thin">
        <color theme="0" tint="-0.34998626667073579"/>
      </top>
      <bottom/>
      <diagonal/>
    </border>
    <border>
      <left/>
      <right/>
      <top style="thin">
        <color theme="0" tint="-0.34998626667073579"/>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thin">
        <color rgb="FF969696"/>
      </right>
      <top style="thin">
        <color theme="0" tint="-0.34998626667073579"/>
      </top>
      <bottom style="thin">
        <color theme="0" tint="-0.34998626667073579"/>
      </bottom>
      <diagonal/>
    </border>
    <border>
      <left style="thin">
        <color rgb="FF969696"/>
      </left>
      <right style="thin">
        <color rgb="FF969696"/>
      </right>
      <top style="thin">
        <color theme="0" tint="-0.34998626667073579"/>
      </top>
      <bottom style="thin">
        <color theme="0" tint="-0.34998626667073579"/>
      </bottom>
      <diagonal/>
    </border>
    <border>
      <left style="thin">
        <color rgb="FF969696"/>
      </left>
      <right style="thin">
        <color theme="0" tint="-0.499984740745262"/>
      </right>
      <top style="thin">
        <color theme="0" tint="-0.34998626667073579"/>
      </top>
      <bottom style="thin">
        <color theme="0" tint="-0.34998626667073579"/>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theme="1"/>
      </bottom>
      <diagonal/>
    </border>
    <border>
      <left style="medium">
        <color indexed="64"/>
      </left>
      <right style="medium">
        <color indexed="64"/>
      </right>
      <top/>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thin">
        <color theme="1"/>
      </top>
      <bottom style="medium">
        <color indexed="64"/>
      </bottom>
      <diagonal/>
    </border>
    <border>
      <left/>
      <right style="thin">
        <color rgb="FF969696"/>
      </right>
      <top/>
      <bottom/>
      <diagonal/>
    </border>
    <border>
      <left style="thin">
        <color indexed="55"/>
      </left>
      <right/>
      <top/>
      <bottom/>
      <diagonal/>
    </border>
    <border>
      <left/>
      <right style="thin">
        <color indexed="55"/>
      </right>
      <top/>
      <bottom/>
      <diagonal/>
    </border>
    <border>
      <left style="thin">
        <color indexed="55"/>
      </left>
      <right/>
      <top style="thin">
        <color rgb="FF969696"/>
      </top>
      <bottom style="thin">
        <color indexed="55"/>
      </bottom>
      <diagonal/>
    </border>
    <border>
      <left/>
      <right style="thin">
        <color rgb="FF969696"/>
      </right>
      <top style="thin">
        <color rgb="FF969696"/>
      </top>
      <bottom style="thin">
        <color indexed="55"/>
      </bottom>
      <diagonal/>
    </border>
    <border>
      <left style="medium">
        <color indexed="64"/>
      </left>
      <right style="medium">
        <color indexed="64"/>
      </right>
      <top style="thin">
        <color indexed="64"/>
      </top>
      <bottom/>
      <diagonal/>
    </border>
  </borders>
  <cellStyleXfs count="46">
    <xf numFmtId="0" fontId="0" fillId="0" borderId="0"/>
    <xf numFmtId="0" fontId="2" fillId="2" borderId="17" applyNumberFormat="0">
      <alignment vertical="top" wrapText="1"/>
      <protection locked="0"/>
    </xf>
    <xf numFmtId="0" fontId="16" fillId="0" borderId="0" applyNumberFormat="0" applyFill="0" applyBorder="0" applyAlignment="0" applyProtection="0"/>
    <xf numFmtId="0" fontId="2" fillId="8" borderId="0" applyNumberFormat="0" applyFont="0" applyBorder="0" applyAlignment="0" applyProtection="0"/>
    <xf numFmtId="0" fontId="2" fillId="11" borderId="0" applyNumberFormat="0" applyFont="0" applyBorder="0" applyAlignment="0" applyProtection="0">
      <alignment vertical="top"/>
    </xf>
    <xf numFmtId="166" fontId="2" fillId="9" borderId="0" applyNumberFormat="0" applyFont="0" applyBorder="0" applyAlignment="0" applyProtection="0"/>
    <xf numFmtId="0" fontId="2" fillId="12" borderId="0" applyNumberFormat="0" applyFont="0" applyBorder="0" applyAlignment="0" applyProtection="0"/>
    <xf numFmtId="0" fontId="2" fillId="0" borderId="18" applyNumberFormat="0" applyFont="0" applyFill="0" applyAlignment="0" applyProtection="0"/>
    <xf numFmtId="0" fontId="2" fillId="10" borderId="0" applyNumberFormat="0" applyFont="0" applyBorder="0" applyAlignment="0" applyProtection="0">
      <alignment horizontal="center" vertical="center" wrapText="1"/>
      <protection locked="0"/>
    </xf>
    <xf numFmtId="0" fontId="31" fillId="0" borderId="0"/>
    <xf numFmtId="0" fontId="2" fillId="0" borderId="18" applyNumberFormat="0" applyFill="0" applyAlignment="0" applyProtection="0"/>
    <xf numFmtId="0" fontId="1" fillId="0" borderId="18" applyNumberFormat="0" applyFill="0" applyAlignment="0" applyProtection="0"/>
    <xf numFmtId="0" fontId="14" fillId="0" borderId="0" applyNumberFormat="0" applyFill="0" applyProtection="0"/>
    <xf numFmtId="44" fontId="5"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5" fillId="19" borderId="56" applyNumberFormat="0" applyAlignment="0" applyProtection="0"/>
    <xf numFmtId="0" fontId="46" fillId="20" borderId="57" applyNumberFormat="0" applyAlignment="0" applyProtection="0"/>
    <xf numFmtId="0" fontId="47" fillId="20" borderId="56" applyNumberFormat="0" applyAlignment="0" applyProtection="0"/>
    <xf numFmtId="0" fontId="48" fillId="0" borderId="58" applyNumberFormat="0" applyFill="0" applyAlignment="0" applyProtection="0"/>
    <xf numFmtId="0" fontId="49" fillId="21" borderId="59" applyNumberFormat="0" applyAlignment="0" applyProtection="0"/>
    <xf numFmtId="0" fontId="50" fillId="0" borderId="0" applyNumberFormat="0" applyFill="0" applyBorder="0" applyAlignment="0" applyProtection="0"/>
    <xf numFmtId="0" fontId="27" fillId="22" borderId="60" applyNumberFormat="0" applyFont="0" applyAlignment="0" applyProtection="0"/>
    <xf numFmtId="0" fontId="31" fillId="23" borderId="0" applyNumberFormat="0" applyBorder="0" applyAlignment="0" applyProtection="0"/>
    <xf numFmtId="0" fontId="31" fillId="24" borderId="0" applyNumberFormat="0" applyBorder="0" applyAlignment="0" applyProtection="0"/>
    <xf numFmtId="0" fontId="5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5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5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5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51" fillId="41" borderId="0" applyNumberFormat="0" applyBorder="0" applyAlignment="0" applyProtection="0"/>
    <xf numFmtId="164" fontId="53" fillId="0" borderId="0" applyFont="0" applyFill="0" applyBorder="0" applyAlignment="0" applyProtection="0"/>
  </cellStyleXfs>
  <cellXfs count="564">
    <xf numFmtId="0" fontId="0" fillId="0" borderId="0" xfId="0"/>
    <xf numFmtId="0" fontId="2" fillId="0" borderId="0" xfId="0" applyFont="1"/>
    <xf numFmtId="0" fontId="2" fillId="0" borderId="0" xfId="0" applyFont="1" applyProtection="1">
      <protection locked="0"/>
    </xf>
    <xf numFmtId="0" fontId="2" fillId="5" borderId="0" xfId="0" applyFont="1" applyFill="1" applyAlignment="1" applyProtection="1">
      <alignment horizontal="center" vertical="center" wrapText="1"/>
      <protection locked="0"/>
    </xf>
    <xf numFmtId="0" fontId="2" fillId="0" borderId="2" xfId="0" applyFont="1" applyBorder="1"/>
    <xf numFmtId="0" fontId="16" fillId="0" borderId="0" xfId="2"/>
    <xf numFmtId="0" fontId="11" fillId="0" borderId="0" xfId="3" applyFont="1" applyFill="1" applyAlignment="1">
      <alignment horizontal="left" vertical="top"/>
    </xf>
    <xf numFmtId="0" fontId="2" fillId="0" borderId="0" xfId="0" applyFont="1" applyAlignment="1">
      <alignment horizontal="right" vertical="top"/>
    </xf>
    <xf numFmtId="0" fontId="6" fillId="0" borderId="3" xfId="0" applyFont="1" applyBorder="1" applyAlignment="1">
      <alignment vertical="center" wrapText="1"/>
    </xf>
    <xf numFmtId="0" fontId="18" fillId="0" borderId="0" xfId="0" applyFont="1"/>
    <xf numFmtId="0" fontId="2" fillId="0" borderId="0" xfId="0" applyFont="1" applyAlignment="1">
      <alignment horizontal="left" vertical="top" wrapText="1"/>
    </xf>
    <xf numFmtId="49" fontId="2" fillId="8" borderId="4" xfId="3" applyNumberFormat="1" applyBorder="1" applyProtection="1">
      <protection locked="0"/>
    </xf>
    <xf numFmtId="49" fontId="2" fillId="12" borderId="4" xfId="6" applyNumberFormat="1" applyBorder="1" applyProtection="1">
      <protection locked="0"/>
    </xf>
    <xf numFmtId="49" fontId="2" fillId="8" borderId="5" xfId="3" applyNumberFormat="1" applyBorder="1" applyProtection="1">
      <protection locked="0"/>
    </xf>
    <xf numFmtId="49" fontId="2" fillId="12" borderId="5" xfId="6" applyNumberFormat="1" applyBorder="1" applyProtection="1">
      <protection locked="0"/>
    </xf>
    <xf numFmtId="0" fontId="0" fillId="0" borderId="6" xfId="0" applyBorder="1" applyAlignment="1">
      <alignment wrapText="1"/>
    </xf>
    <xf numFmtId="49" fontId="2" fillId="8" borderId="4" xfId="3" applyNumberFormat="1" applyBorder="1" applyAlignment="1" applyProtection="1">
      <alignment vertical="center" wrapText="1"/>
      <protection locked="0"/>
    </xf>
    <xf numFmtId="49" fontId="2" fillId="12" borderId="4" xfId="6" applyNumberFormat="1" applyBorder="1" applyAlignment="1" applyProtection="1">
      <alignment vertical="center" wrapText="1"/>
      <protection locked="0"/>
    </xf>
    <xf numFmtId="0" fontId="1" fillId="0" borderId="0" xfId="0" applyFont="1"/>
    <xf numFmtId="0" fontId="1" fillId="0" borderId="5" xfId="0" applyFont="1" applyBorder="1" applyAlignment="1">
      <alignment wrapText="1"/>
    </xf>
    <xf numFmtId="0" fontId="6" fillId="0" borderId="0" xfId="0" applyFont="1" applyAlignment="1">
      <alignment vertical="center" wrapText="1"/>
    </xf>
    <xf numFmtId="0" fontId="2" fillId="0" borderId="0" xfId="0" applyFont="1" applyAlignment="1">
      <alignment vertical="center"/>
    </xf>
    <xf numFmtId="0" fontId="4" fillId="0" borderId="0" xfId="0" applyFont="1"/>
    <xf numFmtId="0" fontId="9" fillId="0" borderId="0" xfId="0" applyFont="1" applyAlignment="1">
      <alignment horizontal="left" wrapText="1"/>
    </xf>
    <xf numFmtId="0" fontId="19" fillId="0" borderId="0" xfId="0" applyFont="1" applyAlignment="1">
      <alignment horizontal="left" vertical="center" indent="1"/>
    </xf>
    <xf numFmtId="0" fontId="12" fillId="0" borderId="0" xfId="0" applyFont="1"/>
    <xf numFmtId="0" fontId="2" fillId="0" borderId="0" xfId="0" applyFont="1" applyAlignment="1">
      <alignment horizontal="right"/>
    </xf>
    <xf numFmtId="0" fontId="32" fillId="0" borderId="0" xfId="0" applyFont="1"/>
    <xf numFmtId="0" fontId="4" fillId="0" borderId="0" xfId="0" applyFont="1" applyAlignment="1">
      <alignment wrapText="1"/>
    </xf>
    <xf numFmtId="0" fontId="2" fillId="0" borderId="0" xfId="0" applyFont="1" applyAlignment="1">
      <alignment vertical="top"/>
    </xf>
    <xf numFmtId="0" fontId="3" fillId="0" borderId="0" xfId="0" applyFont="1" applyAlignment="1">
      <alignment vertical="top"/>
    </xf>
    <xf numFmtId="0" fontId="12" fillId="0" borderId="0" xfId="0" applyFont="1" applyAlignment="1">
      <alignment vertical="top"/>
    </xf>
    <xf numFmtId="0" fontId="3" fillId="0" borderId="3" xfId="0" applyFont="1" applyBorder="1" applyAlignment="1">
      <alignment vertical="top"/>
    </xf>
    <xf numFmtId="0" fontId="2" fillId="0" borderId="0" xfId="0" applyFont="1" applyAlignment="1">
      <alignment vertical="top" wrapText="1"/>
    </xf>
    <xf numFmtId="0" fontId="8" fillId="0" borderId="0" xfId="0" applyFont="1" applyAlignment="1">
      <alignment horizontal="center" vertical="top" wrapText="1"/>
    </xf>
    <xf numFmtId="0" fontId="3" fillId="0" borderId="0" xfId="0" applyFont="1" applyAlignment="1">
      <alignment horizontal="left" vertical="top" wrapText="1"/>
    </xf>
    <xf numFmtId="0" fontId="3" fillId="0" borderId="0" xfId="0" applyFont="1" applyAlignment="1">
      <alignment vertical="top" wrapText="1"/>
    </xf>
    <xf numFmtId="0" fontId="17" fillId="0" borderId="0" xfId="0" applyFont="1" applyAlignment="1">
      <alignment horizontal="right" vertical="top"/>
    </xf>
    <xf numFmtId="0" fontId="2" fillId="6" borderId="0" xfId="0" applyFont="1" applyFill="1" applyAlignment="1">
      <alignment horizontal="left" vertical="top" wrapText="1"/>
    </xf>
    <xf numFmtId="0" fontId="17" fillId="0" borderId="0" xfId="0" applyFont="1" applyAlignment="1">
      <alignment vertical="top" wrapText="1"/>
    </xf>
    <xf numFmtId="0" fontId="2" fillId="0" borderId="0" xfId="0" applyFont="1" applyAlignment="1">
      <alignment horizontal="left" vertical="top"/>
    </xf>
    <xf numFmtId="0" fontId="18" fillId="0" borderId="0" xfId="0" applyFont="1" applyAlignment="1">
      <alignment vertical="top"/>
    </xf>
    <xf numFmtId="49" fontId="2" fillId="0" borderId="0" xfId="0" applyNumberFormat="1" applyFont="1" applyAlignment="1">
      <alignment vertical="top"/>
    </xf>
    <xf numFmtId="0" fontId="2" fillId="6" borderId="0" xfId="0" applyFont="1" applyFill="1" applyAlignment="1">
      <alignment vertical="center"/>
    </xf>
    <xf numFmtId="49" fontId="2" fillId="13" borderId="0" xfId="6" applyNumberFormat="1" applyFill="1" applyAlignment="1">
      <alignment vertical="top"/>
    </xf>
    <xf numFmtId="0" fontId="2" fillId="0" borderId="6" xfId="0" applyFont="1" applyBorder="1" applyAlignment="1">
      <alignment wrapText="1"/>
    </xf>
    <xf numFmtId="0" fontId="33" fillId="0" borderId="0" xfId="0" applyFont="1" applyAlignment="1">
      <alignment vertical="top"/>
    </xf>
    <xf numFmtId="0" fontId="34" fillId="0" borderId="0" xfId="0" applyFont="1" applyAlignment="1">
      <alignment vertical="top"/>
    </xf>
    <xf numFmtId="0" fontId="35" fillId="0" borderId="0" xfId="0" applyFont="1"/>
    <xf numFmtId="168" fontId="2" fillId="0" borderId="2" xfId="0" applyNumberFormat="1" applyFont="1" applyBorder="1"/>
    <xf numFmtId="0" fontId="3" fillId="0" borderId="0" xfId="0" applyFont="1"/>
    <xf numFmtId="0" fontId="4" fillId="0" borderId="0" xfId="0" applyFont="1" applyAlignment="1">
      <alignment vertical="top"/>
    </xf>
    <xf numFmtId="166" fontId="2" fillId="0" borderId="0" xfId="5" applyFill="1" applyAlignment="1">
      <alignment horizontal="right" vertical="top" wrapText="1"/>
    </xf>
    <xf numFmtId="0" fontId="2" fillId="0" borderId="0" xfId="0" applyFont="1" applyAlignment="1">
      <alignment horizontal="center" vertical="top"/>
    </xf>
    <xf numFmtId="0" fontId="33" fillId="0" borderId="0" xfId="0" applyFont="1" applyAlignment="1">
      <alignment horizontal="right" vertical="top"/>
    </xf>
    <xf numFmtId="0" fontId="1" fillId="0" borderId="0" xfId="0" applyFont="1" applyAlignment="1">
      <alignment horizontal="left" vertical="top"/>
    </xf>
    <xf numFmtId="0" fontId="0" fillId="0" borderId="0" xfId="0" applyAlignment="1">
      <alignment horizontal="left" vertical="top" wrapText="1"/>
    </xf>
    <xf numFmtId="0" fontId="2" fillId="0" borderId="0" xfId="0" applyFont="1" applyAlignment="1" applyProtection="1">
      <alignment vertical="top"/>
      <protection locked="0"/>
    </xf>
    <xf numFmtId="0" fontId="3" fillId="0" borderId="0" xfId="0" applyFont="1" applyAlignment="1" applyProtection="1">
      <alignment vertical="top"/>
      <protection locked="0"/>
    </xf>
    <xf numFmtId="0" fontId="2" fillId="0" borderId="0" xfId="0" applyFont="1" applyAlignment="1" applyProtection="1">
      <alignment horizontal="left" vertical="top"/>
      <protection locked="0"/>
    </xf>
    <xf numFmtId="0" fontId="18" fillId="0" borderId="0" xfId="0" applyFont="1" applyAlignment="1" applyProtection="1">
      <alignment vertical="top"/>
      <protection locked="0"/>
    </xf>
    <xf numFmtId="49" fontId="2" fillId="0" borderId="0" xfId="0" applyNumberFormat="1" applyFont="1" applyAlignment="1" applyProtection="1">
      <alignment vertical="top"/>
      <protection locked="0"/>
    </xf>
    <xf numFmtId="0" fontId="2" fillId="0" borderId="0" xfId="7" applyBorder="1" applyAlignment="1">
      <alignment vertical="center" wrapText="1"/>
    </xf>
    <xf numFmtId="0" fontId="0" fillId="0" borderId="0" xfId="0" applyAlignment="1">
      <alignment vertical="center"/>
    </xf>
    <xf numFmtId="0" fontId="2" fillId="6" borderId="0" xfId="0" applyFont="1" applyFill="1" applyAlignment="1">
      <alignment vertical="top" wrapText="1"/>
    </xf>
    <xf numFmtId="0" fontId="2" fillId="0" borderId="0" xfId="10" applyBorder="1" applyAlignment="1">
      <alignment horizontal="left" vertical="top"/>
    </xf>
    <xf numFmtId="14" fontId="2" fillId="13" borderId="0" xfId="6" applyNumberFormat="1" applyFill="1" applyAlignment="1">
      <alignment horizontal="left" vertical="top" wrapText="1"/>
    </xf>
    <xf numFmtId="165" fontId="2" fillId="13" borderId="0" xfId="6" applyNumberFormat="1" applyFill="1" applyAlignment="1">
      <alignment horizontal="center" vertical="top" wrapText="1"/>
    </xf>
    <xf numFmtId="0" fontId="3" fillId="0" borderId="0" xfId="0" applyFont="1" applyAlignment="1">
      <alignment horizontal="right" vertical="center"/>
    </xf>
    <xf numFmtId="4" fontId="2" fillId="0" borderId="0" xfId="5" applyNumberFormat="1" applyFill="1" applyAlignment="1">
      <alignment horizontal="right" vertical="center" wrapText="1"/>
    </xf>
    <xf numFmtId="0" fontId="2" fillId="0" borderId="0" xfId="7" applyBorder="1" applyAlignment="1">
      <alignment horizontal="left" vertical="center" wrapText="1"/>
    </xf>
    <xf numFmtId="0" fontId="2" fillId="0" borderId="0" xfId="7" applyBorder="1" applyAlignment="1" applyProtection="1">
      <alignment vertical="top"/>
      <protection locked="0"/>
    </xf>
    <xf numFmtId="166" fontId="2" fillId="0" borderId="0" xfId="7" applyNumberFormat="1" applyBorder="1" applyAlignment="1">
      <alignment horizontal="right" vertical="top" wrapText="1"/>
    </xf>
    <xf numFmtId="9" fontId="2" fillId="0" borderId="0" xfId="0" applyNumberFormat="1" applyFont="1" applyAlignment="1">
      <alignment vertical="top"/>
    </xf>
    <xf numFmtId="0" fontId="23" fillId="0" borderId="0" xfId="9" applyFont="1"/>
    <xf numFmtId="0" fontId="23" fillId="0" borderId="0" xfId="9" applyFont="1" applyAlignment="1">
      <alignment vertical="center"/>
    </xf>
    <xf numFmtId="0" fontId="33" fillId="0" borderId="0" xfId="0" applyFont="1" applyAlignment="1">
      <alignment horizontal="center" vertical="top" wrapText="1"/>
    </xf>
    <xf numFmtId="166" fontId="32" fillId="0" borderId="0" xfId="5" applyFont="1" applyFill="1" applyAlignment="1">
      <alignment horizontal="right" vertical="top" wrapText="1"/>
    </xf>
    <xf numFmtId="0" fontId="24" fillId="9" borderId="20" xfId="9" applyFont="1" applyFill="1" applyBorder="1" applyAlignment="1">
      <alignment vertical="center"/>
    </xf>
    <xf numFmtId="0" fontId="22" fillId="0" borderId="0" xfId="7" applyFont="1" applyBorder="1" applyAlignment="1">
      <alignment horizontal="left" vertical="center" wrapText="1"/>
    </xf>
    <xf numFmtId="0" fontId="3" fillId="0" borderId="0" xfId="0" applyFont="1" applyAlignment="1">
      <alignment horizontal="right" vertical="top"/>
    </xf>
    <xf numFmtId="0" fontId="3" fillId="0" borderId="0" xfId="0" applyFont="1" applyAlignment="1">
      <alignment vertical="center"/>
    </xf>
    <xf numFmtId="0" fontId="6" fillId="0" borderId="0" xfId="0" applyFont="1" applyAlignment="1">
      <alignment horizontal="right"/>
    </xf>
    <xf numFmtId="0" fontId="37" fillId="0" borderId="0" xfId="0" applyFont="1" applyAlignment="1">
      <alignment horizontal="left" vertical="top" wrapText="1"/>
    </xf>
    <xf numFmtId="0" fontId="33" fillId="0" borderId="0" xfId="0" applyFont="1" applyAlignment="1">
      <alignment horizontal="left" vertical="top"/>
    </xf>
    <xf numFmtId="0" fontId="32" fillId="0" borderId="0" xfId="0" applyFont="1" applyAlignment="1">
      <alignment horizontal="left" vertical="top" wrapText="1"/>
    </xf>
    <xf numFmtId="0" fontId="0" fillId="0" borderId="19" xfId="0" applyBorder="1"/>
    <xf numFmtId="0" fontId="2" fillId="0" borderId="19" xfId="0" applyFont="1" applyBorder="1" applyAlignment="1">
      <alignment vertical="top"/>
    </xf>
    <xf numFmtId="0" fontId="2" fillId="0" borderId="23" xfId="0" applyFont="1" applyBorder="1" applyAlignment="1">
      <alignment vertical="top"/>
    </xf>
    <xf numFmtId="0" fontId="2" fillId="0" borderId="25" xfId="0" applyFont="1" applyBorder="1" applyAlignment="1">
      <alignment vertical="top"/>
    </xf>
    <xf numFmtId="0" fontId="2" fillId="0" borderId="26" xfId="0" applyFont="1" applyBorder="1" applyAlignment="1">
      <alignment vertical="top"/>
    </xf>
    <xf numFmtId="0" fontId="2" fillId="0" borderId="0" xfId="7" applyBorder="1" applyAlignment="1">
      <alignment horizontal="left" vertical="top" wrapText="1"/>
    </xf>
    <xf numFmtId="0" fontId="2" fillId="14" borderId="0" xfId="7" applyFill="1" applyBorder="1" applyAlignment="1">
      <alignment horizontal="left" vertical="top" wrapText="1"/>
    </xf>
    <xf numFmtId="0" fontId="24" fillId="0" borderId="20" xfId="9" applyFont="1" applyBorder="1" applyAlignment="1">
      <alignment vertical="center"/>
    </xf>
    <xf numFmtId="0" fontId="21" fillId="13" borderId="0" xfId="7" applyFont="1" applyFill="1" applyBorder="1" applyAlignment="1">
      <alignment vertical="top"/>
    </xf>
    <xf numFmtId="0" fontId="0" fillId="0" borderId="0" xfId="0" applyAlignment="1">
      <alignment horizontal="right" vertical="center" wrapText="1"/>
    </xf>
    <xf numFmtId="0" fontId="0" fillId="0" borderId="0" xfId="0" applyAlignment="1">
      <alignment vertical="top" wrapText="1"/>
    </xf>
    <xf numFmtId="0" fontId="0" fillId="0" borderId="33" xfId="0" applyBorder="1" applyAlignment="1" applyProtection="1">
      <alignment vertical="top" wrapText="1"/>
      <protection locked="0"/>
    </xf>
    <xf numFmtId="0" fontId="0" fillId="0" borderId="0" xfId="0" applyAlignment="1" applyProtection="1">
      <alignment vertical="top" wrapText="1"/>
      <protection locked="0"/>
    </xf>
    <xf numFmtId="0" fontId="30" fillId="0" borderId="0" xfId="0" applyFont="1" applyAlignment="1">
      <alignment vertical="top" wrapText="1"/>
    </xf>
    <xf numFmtId="7" fontId="2" fillId="9" borderId="34" xfId="5" applyNumberFormat="1" applyBorder="1" applyAlignment="1">
      <alignment horizontal="right" vertical="top" wrapText="1"/>
    </xf>
    <xf numFmtId="0" fontId="2" fillId="0" borderId="33" xfId="7" applyBorder="1" applyAlignment="1">
      <alignment horizontal="left" vertical="top" wrapText="1"/>
    </xf>
    <xf numFmtId="49" fontId="2" fillId="0" borderId="33" xfId="7" applyNumberFormat="1" applyBorder="1" applyAlignment="1" applyProtection="1">
      <alignment horizontal="left" vertical="top" wrapText="1"/>
      <protection locked="0"/>
    </xf>
    <xf numFmtId="49" fontId="2" fillId="0" borderId="0" xfId="7" applyNumberFormat="1" applyBorder="1" applyAlignment="1" applyProtection="1">
      <alignment horizontal="left" vertical="top" wrapText="1"/>
      <protection locked="0"/>
    </xf>
    <xf numFmtId="168" fontId="2" fillId="0" borderId="6" xfId="6" applyNumberFormat="1" applyFill="1" applyBorder="1" applyAlignment="1" applyProtection="1">
      <alignment wrapText="1"/>
      <protection locked="0"/>
    </xf>
    <xf numFmtId="166" fontId="2" fillId="0" borderId="4" xfId="6" applyNumberFormat="1" applyFill="1" applyBorder="1" applyAlignment="1" applyProtection="1">
      <alignment horizontal="left" vertical="center" wrapText="1"/>
      <protection locked="0"/>
    </xf>
    <xf numFmtId="166" fontId="2" fillId="0" borderId="6" xfId="3" applyNumberFormat="1" applyFill="1" applyBorder="1" applyAlignment="1" applyProtection="1">
      <alignment wrapText="1"/>
      <protection locked="0"/>
    </xf>
    <xf numFmtId="166" fontId="2" fillId="0" borderId="4" xfId="3" applyNumberFormat="1" applyFill="1" applyBorder="1" applyAlignment="1" applyProtection="1">
      <alignment horizontal="left" vertical="center" wrapText="1"/>
      <protection locked="0"/>
    </xf>
    <xf numFmtId="168" fontId="2" fillId="0" borderId="0" xfId="0" applyNumberFormat="1" applyFont="1"/>
    <xf numFmtId="168" fontId="3" fillId="0" borderId="0" xfId="0" applyNumberFormat="1" applyFont="1" applyAlignment="1">
      <alignment wrapText="1"/>
    </xf>
    <xf numFmtId="0" fontId="8" fillId="0" borderId="0" xfId="0" applyFont="1" applyAlignment="1">
      <alignment horizontal="centerContinuous" vertical="top" wrapText="1"/>
    </xf>
    <xf numFmtId="0" fontId="8" fillId="0" borderId="0" xfId="0" applyFont="1" applyAlignment="1">
      <alignment horizontal="centerContinuous" wrapText="1"/>
    </xf>
    <xf numFmtId="0" fontId="2" fillId="0" borderId="0" xfId="0" applyFont="1" applyAlignment="1">
      <alignment horizontal="centerContinuous" vertical="top" wrapText="1"/>
    </xf>
    <xf numFmtId="0" fontId="0" fillId="0" borderId="0" xfId="0" applyAlignment="1">
      <alignment vertical="top"/>
    </xf>
    <xf numFmtId="0" fontId="2" fillId="42" borderId="2" xfId="0" applyFont="1" applyFill="1" applyBorder="1"/>
    <xf numFmtId="168" fontId="2" fillId="42" borderId="2" xfId="0" applyNumberFormat="1" applyFont="1" applyFill="1" applyBorder="1"/>
    <xf numFmtId="0" fontId="3" fillId="0" borderId="0" xfId="0" applyFont="1" applyAlignment="1" applyProtection="1">
      <alignment vertical="top" wrapText="1"/>
      <protection locked="0"/>
    </xf>
    <xf numFmtId="0" fontId="33" fillId="0" borderId="0" xfId="9" applyFont="1" applyAlignment="1">
      <alignment horizontal="right" vertical="center"/>
    </xf>
    <xf numFmtId="0" fontId="2" fillId="0" borderId="0" xfId="0" applyFont="1" applyAlignment="1">
      <alignment vertical="center" wrapText="1"/>
    </xf>
    <xf numFmtId="0" fontId="2" fillId="0" borderId="46" xfId="0" applyFont="1" applyBorder="1" applyAlignment="1">
      <alignment horizontal="left" vertical="top" wrapText="1"/>
    </xf>
    <xf numFmtId="0" fontId="2" fillId="0" borderId="48" xfId="0" applyFont="1" applyBorder="1" applyAlignment="1">
      <alignment vertical="top"/>
    </xf>
    <xf numFmtId="0" fontId="2" fillId="0" borderId="35" xfId="0" applyFont="1" applyBorder="1" applyAlignment="1">
      <alignment vertical="top"/>
    </xf>
    <xf numFmtId="168" fontId="3" fillId="0" borderId="0" xfId="0" applyNumberFormat="1" applyFont="1"/>
    <xf numFmtId="0" fontId="2" fillId="0" borderId="63" xfId="0" applyFont="1" applyBorder="1"/>
    <xf numFmtId="0" fontId="2" fillId="0" borderId="64" xfId="0" applyFont="1" applyBorder="1" applyAlignment="1" applyProtection="1">
      <alignment vertical="top" wrapText="1"/>
      <protection locked="0"/>
    </xf>
    <xf numFmtId="0" fontId="2" fillId="0" borderId="65" xfId="0" applyFont="1" applyBorder="1" applyAlignment="1" applyProtection="1">
      <alignment vertical="top" wrapText="1"/>
      <protection locked="0"/>
    </xf>
    <xf numFmtId="0" fontId="2" fillId="0" borderId="66" xfId="0" applyFont="1" applyBorder="1" applyAlignment="1">
      <alignment vertical="center"/>
    </xf>
    <xf numFmtId="0" fontId="2" fillId="0" borderId="67" xfId="0" applyFont="1" applyBorder="1" applyAlignment="1">
      <alignment vertical="center"/>
    </xf>
    <xf numFmtId="0" fontId="2" fillId="0" borderId="64" xfId="0" applyFont="1" applyBorder="1" applyAlignment="1">
      <alignment horizontal="left" vertical="center"/>
    </xf>
    <xf numFmtId="0" fontId="2" fillId="0" borderId="68" xfId="0" applyFont="1" applyBorder="1"/>
    <xf numFmtId="0" fontId="3" fillId="0" borderId="8" xfId="0" applyFont="1" applyBorder="1"/>
    <xf numFmtId="0" fontId="2" fillId="0" borderId="63" xfId="0" applyFont="1" applyBorder="1" applyAlignment="1">
      <alignment vertical="center"/>
    </xf>
    <xf numFmtId="0" fontId="2" fillId="0" borderId="64" xfId="0" applyFont="1" applyBorder="1" applyAlignment="1">
      <alignment vertical="center"/>
    </xf>
    <xf numFmtId="0" fontId="2" fillId="0" borderId="65" xfId="0" applyFont="1" applyBorder="1" applyAlignment="1">
      <alignment vertical="center"/>
    </xf>
    <xf numFmtId="168" fontId="2" fillId="0" borderId="61" xfId="0" applyNumberFormat="1" applyFont="1" applyBorder="1"/>
    <xf numFmtId="0" fontId="0" fillId="0" borderId="0" xfId="0" applyAlignment="1">
      <alignment wrapText="1"/>
    </xf>
    <xf numFmtId="0" fontId="2" fillId="42" borderId="63" xfId="0" applyFont="1" applyFill="1" applyBorder="1"/>
    <xf numFmtId="0" fontId="2" fillId="42" borderId="64" xfId="0" applyFont="1" applyFill="1" applyBorder="1"/>
    <xf numFmtId="168" fontId="2" fillId="42" borderId="62" xfId="0" applyNumberFormat="1" applyFont="1" applyFill="1" applyBorder="1"/>
    <xf numFmtId="0" fontId="3" fillId="0" borderId="9" xfId="0" applyFont="1" applyBorder="1"/>
    <xf numFmtId="0" fontId="0" fillId="0" borderId="0" xfId="0" applyProtection="1">
      <protection locked="0"/>
    </xf>
    <xf numFmtId="0" fontId="2" fillId="3" borderId="0" xfId="0" applyFont="1" applyFill="1" applyProtection="1">
      <protection locked="0"/>
    </xf>
    <xf numFmtId="0" fontId="2" fillId="0" borderId="1" xfId="0" applyFont="1" applyBorder="1" applyProtection="1">
      <protection locked="0"/>
    </xf>
    <xf numFmtId="166" fontId="10" fillId="4" borderId="0" xfId="13" applyNumberFormat="1" applyFont="1" applyFill="1" applyProtection="1">
      <protection locked="0"/>
    </xf>
    <xf numFmtId="0" fontId="14" fillId="0" borderId="0" xfId="9" applyFont="1" applyAlignment="1">
      <alignment horizontal="left" vertical="top" wrapText="1"/>
    </xf>
    <xf numFmtId="0" fontId="6" fillId="0" borderId="70" xfId="0" applyFont="1" applyBorder="1" applyAlignment="1">
      <alignment vertical="center"/>
    </xf>
    <xf numFmtId="0" fontId="2" fillId="0" borderId="36" xfId="0" applyFont="1" applyBorder="1" applyAlignment="1">
      <alignment vertical="top"/>
    </xf>
    <xf numFmtId="0" fontId="33" fillId="0" borderId="36" xfId="0" applyFont="1" applyBorder="1" applyAlignment="1">
      <alignment vertical="center"/>
    </xf>
    <xf numFmtId="0" fontId="2" fillId="0" borderId="36" xfId="0" applyFont="1" applyBorder="1" applyAlignment="1">
      <alignment horizontal="right" vertical="top"/>
    </xf>
    <xf numFmtId="0" fontId="33" fillId="0" borderId="36" xfId="0" applyFont="1" applyBorder="1" applyAlignment="1">
      <alignment horizontal="left" vertical="top"/>
    </xf>
    <xf numFmtId="0" fontId="33" fillId="0" borderId="71" xfId="0" applyFont="1" applyBorder="1" applyAlignment="1">
      <alignment horizontal="left" vertical="top"/>
    </xf>
    <xf numFmtId="0" fontId="2" fillId="0" borderId="45" xfId="0" applyFont="1" applyBorder="1" applyAlignment="1">
      <alignment vertical="top"/>
    </xf>
    <xf numFmtId="0" fontId="33" fillId="0" borderId="69" xfId="0" applyFont="1" applyBorder="1" applyAlignment="1">
      <alignment horizontal="left" vertical="top"/>
    </xf>
    <xf numFmtId="0" fontId="21" fillId="13" borderId="70" xfId="7" applyFont="1" applyFill="1" applyBorder="1" applyAlignment="1">
      <alignment vertical="center"/>
    </xf>
    <xf numFmtId="0" fontId="6" fillId="0" borderId="36" xfId="0" applyFont="1" applyBorder="1" applyAlignment="1">
      <alignment vertical="top"/>
    </xf>
    <xf numFmtId="0" fontId="6" fillId="0" borderId="75" xfId="0" applyFont="1" applyBorder="1" applyAlignment="1">
      <alignment vertical="top"/>
    </xf>
    <xf numFmtId="0" fontId="2" fillId="6" borderId="36" xfId="7" applyFill="1" applyBorder="1" applyAlignment="1">
      <alignment horizontal="left" vertical="top" wrapText="1"/>
    </xf>
    <xf numFmtId="0" fontId="2" fillId="0" borderId="71" xfId="0" applyFont="1" applyBorder="1" applyAlignment="1">
      <alignment vertical="top"/>
    </xf>
    <xf numFmtId="0" fontId="3" fillId="0" borderId="45" xfId="0" applyFont="1" applyBorder="1" applyAlignment="1">
      <alignment vertical="top"/>
    </xf>
    <xf numFmtId="0" fontId="2" fillId="0" borderId="69" xfId="0" applyFont="1" applyBorder="1" applyAlignment="1">
      <alignment vertical="top"/>
    </xf>
    <xf numFmtId="0" fontId="3" fillId="0" borderId="69" xfId="0" applyFont="1" applyBorder="1" applyAlignment="1">
      <alignment wrapText="1"/>
    </xf>
    <xf numFmtId="0" fontId="30" fillId="0" borderId="69" xfId="0" applyFont="1" applyBorder="1" applyAlignment="1">
      <alignment vertical="top" wrapText="1"/>
    </xf>
    <xf numFmtId="0" fontId="0" fillId="0" borderId="72" xfId="0" applyBorder="1" applyAlignment="1">
      <alignment horizontal="left" vertical="top" wrapText="1"/>
    </xf>
    <xf numFmtId="0" fontId="0" fillId="0" borderId="73" xfId="0" applyBorder="1" applyAlignment="1">
      <alignment horizontal="left" vertical="top" wrapText="1"/>
    </xf>
    <xf numFmtId="0" fontId="2" fillId="0" borderId="73" xfId="0" applyFont="1" applyBorder="1" applyAlignment="1">
      <alignment horizontal="right" vertical="top"/>
    </xf>
    <xf numFmtId="0" fontId="2" fillId="0" borderId="73" xfId="0" applyFont="1" applyBorder="1" applyAlignment="1">
      <alignment vertical="top"/>
    </xf>
    <xf numFmtId="0" fontId="2" fillId="0" borderId="74" xfId="0" applyFont="1" applyBorder="1" applyAlignment="1">
      <alignment vertical="top"/>
    </xf>
    <xf numFmtId="7" fontId="2" fillId="9" borderId="24" xfId="7" applyNumberFormat="1" applyFill="1" applyBorder="1" applyAlignment="1">
      <alignment horizontal="right" vertical="center" wrapText="1"/>
    </xf>
    <xf numFmtId="9" fontId="2" fillId="0" borderId="24" xfId="0" applyNumberFormat="1" applyFont="1" applyBorder="1" applyAlignment="1">
      <alignment vertical="center"/>
    </xf>
    <xf numFmtId="171" fontId="2" fillId="9" borderId="24" xfId="7" applyNumberFormat="1" applyFill="1" applyBorder="1" applyAlignment="1">
      <alignment horizontal="right" vertical="center" wrapText="1"/>
    </xf>
    <xf numFmtId="0" fontId="2" fillId="0" borderId="25" xfId="7" applyBorder="1" applyAlignment="1" applyProtection="1">
      <alignment vertical="center"/>
      <protection locked="0"/>
    </xf>
    <xf numFmtId="9" fontId="2" fillId="0" borderId="0" xfId="0" applyNumberFormat="1" applyFont="1" applyAlignment="1">
      <alignment horizontal="right" vertical="center" wrapText="1"/>
    </xf>
    <xf numFmtId="0" fontId="3" fillId="0" borderId="54" xfId="0" applyFont="1" applyBorder="1" applyAlignment="1">
      <alignment vertical="top"/>
    </xf>
    <xf numFmtId="0" fontId="6" fillId="0" borderId="76" xfId="0" applyFont="1" applyBorder="1" applyAlignment="1">
      <alignment vertical="top"/>
    </xf>
    <xf numFmtId="0" fontId="6" fillId="0" borderId="77" xfId="0" applyFont="1" applyBorder="1" applyAlignment="1">
      <alignment vertical="top"/>
    </xf>
    <xf numFmtId="0" fontId="2" fillId="0" borderId="76" xfId="0" applyFont="1" applyBorder="1" applyAlignment="1">
      <alignment vertical="top"/>
    </xf>
    <xf numFmtId="0" fontId="0" fillId="0" borderId="76" xfId="0" applyBorder="1" applyAlignment="1">
      <alignment vertical="top"/>
    </xf>
    <xf numFmtId="0" fontId="0" fillId="0" borderId="77" xfId="0" applyBorder="1" applyAlignment="1">
      <alignment vertical="top"/>
    </xf>
    <xf numFmtId="0" fontId="2" fillId="6" borderId="78" xfId="7" applyFill="1" applyBorder="1" applyAlignment="1">
      <alignment horizontal="right" vertical="top"/>
    </xf>
    <xf numFmtId="0" fontId="2" fillId="0" borderId="77" xfId="0" applyFont="1" applyBorder="1" applyAlignment="1">
      <alignment vertical="top"/>
    </xf>
    <xf numFmtId="0" fontId="2" fillId="0" borderId="76" xfId="7" applyBorder="1" applyAlignment="1">
      <alignment vertical="top"/>
    </xf>
    <xf numFmtId="0" fontId="2" fillId="0" borderId="77" xfId="7" applyBorder="1" applyAlignment="1">
      <alignment vertical="top"/>
    </xf>
    <xf numFmtId="0" fontId="2" fillId="0" borderId="78" xfId="7" applyBorder="1" applyAlignment="1">
      <alignment horizontal="right" vertical="top"/>
    </xf>
    <xf numFmtId="9" fontId="2" fillId="0" borderId="79" xfId="0" applyNumberFormat="1" applyFont="1" applyBorder="1" applyAlignment="1">
      <alignment vertical="top" wrapText="1"/>
    </xf>
    <xf numFmtId="0" fontId="6" fillId="0" borderId="45" xfId="0" applyFont="1" applyBorder="1"/>
    <xf numFmtId="0" fontId="2" fillId="0" borderId="35" xfId="7" applyBorder="1" applyAlignment="1">
      <alignment wrapText="1"/>
    </xf>
    <xf numFmtId="0" fontId="2" fillId="0" borderId="25" xfId="7" applyBorder="1" applyAlignment="1">
      <alignment horizontal="right" wrapText="1"/>
    </xf>
    <xf numFmtId="0" fontId="23" fillId="0" borderId="3" xfId="9" applyFont="1" applyBorder="1"/>
    <xf numFmtId="0" fontId="2" fillId="7" borderId="0" xfId="0" applyFont="1" applyFill="1" applyProtection="1">
      <protection locked="0"/>
    </xf>
    <xf numFmtId="173" fontId="8" fillId="0" borderId="0" xfId="0" applyNumberFormat="1" applyFont="1" applyAlignment="1">
      <alignment horizontal="center" vertical="top" wrapText="1"/>
    </xf>
    <xf numFmtId="0" fontId="2" fillId="0" borderId="0" xfId="0" applyFont="1" applyAlignment="1" applyProtection="1">
      <alignment horizontal="left" vertical="center" wrapText="1"/>
      <protection locked="0"/>
    </xf>
    <xf numFmtId="173" fontId="2" fillId="0" borderId="0" xfId="0" applyNumberFormat="1" applyFont="1" applyAlignment="1">
      <alignment vertical="top"/>
    </xf>
    <xf numFmtId="173" fontId="2" fillId="0" borderId="0" xfId="0" applyNumberFormat="1" applyFont="1" applyAlignment="1">
      <alignment vertical="top" wrapText="1"/>
    </xf>
    <xf numFmtId="173" fontId="8" fillId="15" borderId="0" xfId="0" applyNumberFormat="1" applyFont="1" applyFill="1" applyAlignment="1">
      <alignment horizontal="center" vertical="top" wrapText="1"/>
    </xf>
    <xf numFmtId="0" fontId="2" fillId="14" borderId="0" xfId="7" applyFill="1" applyBorder="1" applyAlignment="1" applyProtection="1">
      <alignment horizontal="center" vertical="top" wrapText="1"/>
      <protection locked="0"/>
    </xf>
    <xf numFmtId="0" fontId="36" fillId="0" borderId="3" xfId="0" applyFont="1" applyBorder="1" applyAlignment="1">
      <alignment vertical="top" wrapText="1"/>
    </xf>
    <xf numFmtId="0" fontId="15" fillId="0" borderId="0" xfId="0" applyFont="1" applyAlignment="1">
      <alignment vertical="top"/>
    </xf>
    <xf numFmtId="0" fontId="39" fillId="0" borderId="0" xfId="0" applyFont="1" applyAlignment="1" applyProtection="1">
      <alignment horizontal="left"/>
      <protection locked="0"/>
    </xf>
    <xf numFmtId="0" fontId="2" fillId="0" borderId="0" xfId="0" quotePrefix="1" applyFont="1" applyAlignment="1">
      <alignment vertical="top"/>
    </xf>
    <xf numFmtId="0" fontId="33" fillId="0" borderId="0" xfId="0" applyFont="1" applyAlignment="1">
      <alignment horizontal="left" vertical="top" wrapText="1"/>
    </xf>
    <xf numFmtId="0" fontId="36" fillId="0" borderId="3" xfId="0" applyFont="1" applyBorder="1" applyAlignment="1">
      <alignment wrapText="1"/>
    </xf>
    <xf numFmtId="0" fontId="33" fillId="0" borderId="0" xfId="0" applyFont="1" applyAlignment="1">
      <alignment horizontal="left" wrapText="1"/>
    </xf>
    <xf numFmtId="0" fontId="2" fillId="0" borderId="83" xfId="0" applyFont="1" applyBorder="1"/>
    <xf numFmtId="0" fontId="54" fillId="0" borderId="2" xfId="0" applyFont="1" applyBorder="1" applyAlignment="1">
      <alignment vertical="center"/>
    </xf>
    <xf numFmtId="0" fontId="2" fillId="0" borderId="33" xfId="7" applyBorder="1" applyAlignment="1">
      <alignment vertical="top" wrapText="1"/>
    </xf>
    <xf numFmtId="0" fontId="2" fillId="0" borderId="0" xfId="7" applyBorder="1" applyAlignment="1">
      <alignment vertical="top" wrapText="1"/>
    </xf>
    <xf numFmtId="14" fontId="3" fillId="0" borderId="33" xfId="7" applyNumberFormat="1" applyFont="1" applyBorder="1" applyAlignment="1" applyProtection="1">
      <alignment vertical="center" wrapText="1"/>
      <protection locked="0"/>
    </xf>
    <xf numFmtId="14" fontId="3" fillId="0" borderId="0" xfId="7" applyNumberFormat="1" applyFont="1" applyBorder="1" applyAlignment="1" applyProtection="1">
      <alignment vertical="center" wrapText="1"/>
      <protection locked="0"/>
    </xf>
    <xf numFmtId="0" fontId="2" fillId="45" borderId="64" xfId="0" applyFont="1" applyFill="1" applyBorder="1"/>
    <xf numFmtId="0" fontId="2" fillId="7" borderId="22" xfId="7" applyFill="1" applyBorder="1" applyAlignment="1" applyProtection="1">
      <alignment horizontal="left" vertical="top" wrapText="1"/>
      <protection locked="0"/>
    </xf>
    <xf numFmtId="1" fontId="2" fillId="12" borderId="18" xfId="45" applyNumberFormat="1" applyFont="1" applyFill="1" applyBorder="1" applyAlignment="1" applyProtection="1">
      <alignment vertical="top" wrapText="1"/>
      <protection locked="0"/>
    </xf>
    <xf numFmtId="0" fontId="2" fillId="12" borderId="1" xfId="6" applyBorder="1" applyAlignment="1" applyProtection="1">
      <alignment horizontal="right" vertical="top" wrapText="1"/>
      <protection locked="0"/>
    </xf>
    <xf numFmtId="9" fontId="2" fillId="7" borderId="79" xfId="0" applyNumberFormat="1" applyFont="1" applyFill="1" applyBorder="1" applyAlignment="1" applyProtection="1">
      <alignment horizontal="right" vertical="center" wrapText="1"/>
      <protection locked="0"/>
    </xf>
    <xf numFmtId="169" fontId="2" fillId="7" borderId="24" xfId="7" applyNumberFormat="1" applyFill="1" applyBorder="1" applyAlignment="1" applyProtection="1">
      <alignment vertical="center"/>
      <protection locked="0"/>
    </xf>
    <xf numFmtId="0" fontId="23" fillId="0" borderId="5" xfId="9" applyFont="1" applyBorder="1"/>
    <xf numFmtId="0" fontId="2" fillId="0" borderId="84" xfId="0" applyFont="1" applyBorder="1" applyProtection="1">
      <protection locked="0"/>
    </xf>
    <xf numFmtId="0" fontId="2" fillId="0" borderId="85" xfId="0" applyFont="1" applyBorder="1" applyProtection="1">
      <protection locked="0"/>
    </xf>
    <xf numFmtId="0" fontId="2" fillId="0" borderId="0" xfId="0" applyFont="1" applyAlignment="1" applyProtection="1">
      <alignment horizontal="right"/>
      <protection locked="0"/>
    </xf>
    <xf numFmtId="0" fontId="11" fillId="0" borderId="0" xfId="0" applyFont="1" applyProtection="1">
      <protection locked="0"/>
    </xf>
    <xf numFmtId="0" fontId="33" fillId="0" borderId="0" xfId="0" applyFont="1" applyProtection="1">
      <protection locked="0"/>
    </xf>
    <xf numFmtId="0" fontId="2" fillId="0" borderId="86" xfId="0" applyFont="1" applyBorder="1" applyAlignment="1">
      <alignment horizontal="left" vertical="center"/>
    </xf>
    <xf numFmtId="0" fontId="2" fillId="0" borderId="87" xfId="0" applyFont="1" applyBorder="1"/>
    <xf numFmtId="0" fontId="2" fillId="0" borderId="88" xfId="0" applyFont="1" applyBorder="1"/>
    <xf numFmtId="0" fontId="2" fillId="0" borderId="89" xfId="0" applyFont="1" applyBorder="1"/>
    <xf numFmtId="168" fontId="2" fillId="0" borderId="90" xfId="0" applyNumberFormat="1" applyFont="1" applyBorder="1"/>
    <xf numFmtId="0" fontId="2" fillId="0" borderId="91" xfId="0" applyFont="1" applyBorder="1"/>
    <xf numFmtId="0" fontId="2" fillId="0" borderId="92" xfId="0" applyFont="1" applyBorder="1" applyAlignment="1" applyProtection="1">
      <alignment vertical="top" wrapText="1"/>
      <protection locked="0"/>
    </xf>
    <xf numFmtId="0" fontId="2" fillId="0" borderId="93" xfId="0" applyFont="1" applyBorder="1" applyAlignment="1" applyProtection="1">
      <alignment vertical="top" wrapText="1"/>
      <protection locked="0"/>
    </xf>
    <xf numFmtId="0" fontId="33" fillId="15" borderId="0" xfId="0" applyFont="1" applyFill="1" applyAlignment="1">
      <alignment vertical="top"/>
    </xf>
    <xf numFmtId="0" fontId="33" fillId="0" borderId="0" xfId="0" applyFont="1" applyAlignment="1">
      <alignment vertical="top" wrapText="1"/>
    </xf>
    <xf numFmtId="0" fontId="36" fillId="0" borderId="0" xfId="0" applyFont="1" applyAlignment="1">
      <alignment wrapText="1"/>
    </xf>
    <xf numFmtId="0" fontId="36" fillId="0" borderId="0" xfId="0" applyFont="1" applyAlignment="1">
      <alignment vertical="top" wrapText="1"/>
    </xf>
    <xf numFmtId="0" fontId="3" fillId="0" borderId="0" xfId="0" applyFont="1" applyAlignment="1" applyProtection="1">
      <alignment horizontal="left" vertical="top" wrapText="1"/>
      <protection locked="0"/>
    </xf>
    <xf numFmtId="0" fontId="33" fillId="0" borderId="10" xfId="0" applyFont="1" applyBorder="1" applyAlignment="1">
      <alignment horizontal="left" vertical="top" wrapText="1"/>
    </xf>
    <xf numFmtId="0" fontId="2" fillId="0" borderId="0" xfId="0" applyFont="1" applyAlignment="1">
      <alignment horizontal="center" vertical="top" wrapText="1"/>
    </xf>
    <xf numFmtId="0" fontId="2" fillId="12" borderId="18" xfId="7" applyFill="1" applyAlignment="1" applyProtection="1">
      <alignment horizontal="center" vertical="center"/>
      <protection locked="0"/>
    </xf>
    <xf numFmtId="0" fontId="59" fillId="0" borderId="33" xfId="7" applyFont="1" applyBorder="1" applyAlignment="1">
      <alignment vertical="top" wrapText="1"/>
    </xf>
    <xf numFmtId="0" fontId="56" fillId="0" borderId="0" xfId="0" applyFont="1" applyAlignment="1">
      <alignment vertical="top"/>
    </xf>
    <xf numFmtId="14" fontId="2" fillId="42" borderId="0" xfId="0" applyNumberFormat="1" applyFont="1" applyFill="1"/>
    <xf numFmtId="0" fontId="3" fillId="0" borderId="2" xfId="0" applyFont="1" applyBorder="1"/>
    <xf numFmtId="0" fontId="23" fillId="0" borderId="95" xfId="9" applyFont="1" applyBorder="1"/>
    <xf numFmtId="0" fontId="2" fillId="8" borderId="1" xfId="0" applyFont="1" applyFill="1" applyBorder="1" applyAlignment="1" applyProtection="1">
      <alignment vertical="top"/>
      <protection locked="0"/>
    </xf>
    <xf numFmtId="0" fontId="2" fillId="8" borderId="1" xfId="1" applyFill="1" applyBorder="1" applyAlignment="1">
      <alignment horizontal="left" vertical="top" wrapText="1"/>
      <protection locked="0"/>
    </xf>
    <xf numFmtId="0" fontId="30" fillId="7" borderId="1" xfId="9" applyFont="1" applyFill="1" applyBorder="1" applyAlignment="1" applyProtection="1">
      <alignment horizontal="left" vertical="top"/>
      <protection locked="0"/>
    </xf>
    <xf numFmtId="0" fontId="33" fillId="0" borderId="0" xfId="0" applyFont="1" applyAlignment="1">
      <alignment vertical="top" wrapText="1"/>
    </xf>
    <xf numFmtId="0" fontId="2" fillId="0" borderId="0" xfId="0" applyFont="1"/>
    <xf numFmtId="0" fontId="2" fillId="0" borderId="99" xfId="0" applyFont="1" applyBorder="1" applyAlignment="1">
      <alignment vertical="center"/>
    </xf>
    <xf numFmtId="0" fontId="2" fillId="12" borderId="31" xfId="7" applyFill="1" applyBorder="1" applyAlignment="1" applyProtection="1">
      <alignment horizontal="left" vertical="top" wrapText="1"/>
      <protection locked="0"/>
    </xf>
    <xf numFmtId="0" fontId="2" fillId="15" borderId="18" xfId="7" applyFill="1" applyAlignment="1" applyProtection="1">
      <alignment horizontal="left" vertical="top" wrapText="1"/>
    </xf>
    <xf numFmtId="0" fontId="11" fillId="15" borderId="18" xfId="7" applyFont="1" applyFill="1" applyAlignment="1" applyProtection="1">
      <alignment horizontal="left" vertical="top" wrapText="1"/>
    </xf>
    <xf numFmtId="0" fontId="2" fillId="15" borderId="18" xfId="0" applyFont="1" applyFill="1" applyBorder="1" applyAlignment="1" applyProtection="1">
      <alignment horizontal="left" vertical="top" wrapText="1"/>
    </xf>
    <xf numFmtId="0" fontId="33" fillId="0" borderId="0" xfId="0" applyFont="1" applyAlignment="1" applyProtection="1">
      <alignment vertical="top" wrapText="1"/>
    </xf>
    <xf numFmtId="0" fontId="2" fillId="0" borderId="0" xfId="0" applyFont="1" applyAlignment="1" applyProtection="1">
      <alignment vertical="top"/>
    </xf>
    <xf numFmtId="0" fontId="2" fillId="0" borderId="1" xfId="0" applyFont="1" applyBorder="1" applyAlignment="1" applyProtection="1">
      <alignment vertical="top" wrapText="1"/>
    </xf>
    <xf numFmtId="0" fontId="15" fillId="15" borderId="11" xfId="0" applyFont="1" applyFill="1" applyBorder="1" applyAlignment="1" applyProtection="1">
      <alignment vertical="top" wrapText="1"/>
    </xf>
    <xf numFmtId="0" fontId="2" fillId="0" borderId="1" xfId="0" applyFont="1" applyBorder="1" applyAlignment="1" applyProtection="1">
      <alignment vertical="top"/>
    </xf>
    <xf numFmtId="0" fontId="15" fillId="0" borderId="0" xfId="0" applyFont="1" applyFill="1" applyBorder="1" applyAlignment="1" applyProtection="1">
      <alignment horizontal="left" vertical="top" wrapText="1"/>
      <protection locked="0"/>
    </xf>
    <xf numFmtId="0" fontId="2" fillId="7" borderId="7" xfId="0" applyFont="1" applyFill="1" applyBorder="1" applyAlignment="1" applyProtection="1">
      <alignment horizontal="left" vertical="top" wrapText="1"/>
      <protection locked="0"/>
    </xf>
    <xf numFmtId="0" fontId="2" fillId="7" borderId="13" xfId="0" applyFont="1" applyFill="1" applyBorder="1" applyAlignment="1" applyProtection="1">
      <alignment horizontal="left" vertical="top" wrapText="1"/>
      <protection locked="0"/>
    </xf>
    <xf numFmtId="0" fontId="2" fillId="7" borderId="14" xfId="0" applyFont="1" applyFill="1" applyBorder="1" applyAlignment="1" applyProtection="1">
      <alignment horizontal="left" vertical="top" wrapText="1"/>
      <protection locked="0"/>
    </xf>
    <xf numFmtId="174" fontId="30" fillId="7" borderId="7" xfId="9" applyNumberFormat="1" applyFont="1" applyFill="1" applyBorder="1" applyAlignment="1" applyProtection="1">
      <alignment horizontal="right" vertical="top"/>
      <protection locked="0"/>
    </xf>
    <xf numFmtId="174" fontId="30" fillId="7" borderId="14" xfId="9" applyNumberFormat="1" applyFont="1" applyFill="1" applyBorder="1" applyAlignment="1" applyProtection="1">
      <alignment horizontal="right" vertical="top"/>
      <protection locked="0"/>
    </xf>
    <xf numFmtId="0" fontId="2" fillId="7" borderId="37" xfId="0" applyFont="1" applyFill="1" applyBorder="1" applyAlignment="1" applyProtection="1">
      <alignment vertical="top" wrapText="1"/>
      <protection locked="0"/>
    </xf>
    <xf numFmtId="0" fontId="2" fillId="8" borderId="7" xfId="0" applyFont="1" applyFill="1" applyBorder="1" applyAlignment="1" applyProtection="1">
      <alignment horizontal="left" vertical="top" wrapText="1"/>
      <protection locked="0"/>
    </xf>
    <xf numFmtId="0" fontId="2" fillId="8" borderId="13" xfId="0" applyFont="1" applyFill="1" applyBorder="1" applyAlignment="1" applyProtection="1">
      <alignment horizontal="left" wrapText="1"/>
      <protection locked="0"/>
    </xf>
    <xf numFmtId="0" fontId="2" fillId="8" borderId="14" xfId="0" applyFont="1" applyFill="1" applyBorder="1" applyAlignment="1" applyProtection="1">
      <alignment horizontal="left" wrapText="1"/>
      <protection locked="0"/>
    </xf>
    <xf numFmtId="0" fontId="2" fillId="8" borderId="13" xfId="0" applyFont="1" applyFill="1" applyBorder="1" applyAlignment="1" applyProtection="1">
      <alignment horizontal="left" vertical="top" wrapText="1"/>
      <protection locked="0"/>
    </xf>
    <xf numFmtId="0" fontId="2" fillId="8" borderId="14" xfId="0" applyFont="1" applyFill="1" applyBorder="1" applyAlignment="1" applyProtection="1">
      <alignment horizontal="left" vertical="top" wrapText="1"/>
      <protection locked="0"/>
    </xf>
    <xf numFmtId="0" fontId="6" fillId="0" borderId="0" xfId="0" applyFont="1" applyAlignment="1">
      <alignment horizontal="left" vertical="top" wrapText="1"/>
    </xf>
    <xf numFmtId="0" fontId="7" fillId="0" borderId="0" xfId="0" applyFont="1" applyAlignment="1">
      <alignment horizontal="left" vertical="top" wrapText="1"/>
    </xf>
    <xf numFmtId="0" fontId="15" fillId="7" borderId="35" xfId="0" applyFont="1" applyFill="1" applyBorder="1" applyAlignment="1" applyProtection="1">
      <alignment horizontal="left" vertical="top" wrapText="1"/>
      <protection locked="0"/>
    </xf>
    <xf numFmtId="0" fontId="15" fillId="7" borderId="28" xfId="0" applyFont="1" applyFill="1" applyBorder="1" applyAlignment="1" applyProtection="1">
      <alignment horizontal="left" vertical="top" wrapText="1"/>
      <protection locked="0"/>
    </xf>
    <xf numFmtId="0" fontId="15" fillId="7" borderId="21" xfId="0" applyFont="1" applyFill="1" applyBorder="1" applyAlignment="1" applyProtection="1">
      <alignment horizontal="left" vertical="top" wrapText="1"/>
      <protection locked="0"/>
    </xf>
    <xf numFmtId="0" fontId="15" fillId="7" borderId="23" xfId="0" applyFont="1" applyFill="1" applyBorder="1" applyAlignment="1" applyProtection="1">
      <alignment horizontal="left" vertical="top" wrapText="1"/>
      <protection locked="0"/>
    </xf>
    <xf numFmtId="0" fontId="15" fillId="7" borderId="0" xfId="0" applyFont="1" applyFill="1" applyAlignment="1" applyProtection="1">
      <alignment horizontal="left" vertical="top" wrapText="1"/>
      <protection locked="0"/>
    </xf>
    <xf numFmtId="0" fontId="15" fillId="7" borderId="19" xfId="0" applyFont="1" applyFill="1" applyBorder="1" applyAlignment="1" applyProtection="1">
      <alignment horizontal="left" vertical="top" wrapText="1"/>
      <protection locked="0"/>
    </xf>
    <xf numFmtId="0" fontId="15" fillId="7" borderId="25" xfId="0" applyFont="1" applyFill="1" applyBorder="1" applyAlignment="1" applyProtection="1">
      <alignment horizontal="left" vertical="top" wrapText="1"/>
      <protection locked="0"/>
    </xf>
    <xf numFmtId="0" fontId="15" fillId="7" borderId="43" xfId="0" applyFont="1" applyFill="1" applyBorder="1" applyAlignment="1" applyProtection="1">
      <alignment horizontal="left" vertical="top" wrapText="1"/>
      <protection locked="0"/>
    </xf>
    <xf numFmtId="0" fontId="15" fillId="7" borderId="26" xfId="0" applyFont="1" applyFill="1" applyBorder="1" applyAlignment="1" applyProtection="1">
      <alignment horizontal="left" vertical="top" wrapText="1"/>
      <protection locked="0"/>
    </xf>
    <xf numFmtId="167" fontId="2" fillId="0" borderId="43" xfId="7" applyNumberFormat="1" applyBorder="1" applyAlignment="1">
      <alignment horizontal="right" vertical="center"/>
    </xf>
    <xf numFmtId="167" fontId="2" fillId="0" borderId="26" xfId="7" applyNumberFormat="1" applyBorder="1" applyAlignment="1">
      <alignment horizontal="right" vertical="center"/>
    </xf>
    <xf numFmtId="49" fontId="2" fillId="8" borderId="22" xfId="7" applyNumberFormat="1" applyFill="1" applyBorder="1" applyAlignment="1" applyProtection="1">
      <alignment horizontal="left" vertical="top" wrapText="1"/>
      <protection locked="0"/>
    </xf>
    <xf numFmtId="49" fontId="2" fillId="8" borderId="31" xfId="7" applyNumberFormat="1" applyFill="1" applyBorder="1" applyAlignment="1" applyProtection="1">
      <alignment horizontal="left" vertical="top" wrapText="1"/>
      <protection locked="0"/>
    </xf>
    <xf numFmtId="49" fontId="2" fillId="8" borderId="32" xfId="7" applyNumberFormat="1" applyFill="1" applyBorder="1" applyAlignment="1" applyProtection="1">
      <alignment horizontal="left" vertical="top" wrapText="1"/>
      <protection locked="0"/>
    </xf>
    <xf numFmtId="167" fontId="2" fillId="9" borderId="46" xfId="7" applyNumberFormat="1" applyFill="1" applyBorder="1" applyAlignment="1">
      <alignment horizontal="right" vertical="center"/>
    </xf>
    <xf numFmtId="167" fontId="2" fillId="9" borderId="48" xfId="7" applyNumberFormat="1" applyFill="1" applyBorder="1" applyAlignment="1">
      <alignment horizontal="right" vertical="center"/>
    </xf>
    <xf numFmtId="0" fontId="2" fillId="0" borderId="28" xfId="0" applyFont="1" applyBorder="1" applyAlignment="1">
      <alignment horizontal="left" vertical="top"/>
    </xf>
    <xf numFmtId="0" fontId="2" fillId="0" borderId="21" xfId="0" applyFont="1" applyBorder="1" applyAlignment="1">
      <alignment horizontal="left" vertical="top"/>
    </xf>
    <xf numFmtId="0" fontId="56" fillId="0" borderId="0" xfId="0" applyFont="1" applyAlignment="1">
      <alignment horizontal="left" vertical="top" wrapText="1"/>
    </xf>
    <xf numFmtId="0" fontId="0" fillId="0" borderId="0" xfId="0" applyAlignment="1">
      <alignment vertical="top"/>
    </xf>
    <xf numFmtId="0" fontId="2" fillId="6" borderId="0" xfId="7" applyFill="1" applyBorder="1" applyAlignment="1">
      <alignment horizontal="left" vertical="top" wrapText="1"/>
    </xf>
    <xf numFmtId="49" fontId="2" fillId="7" borderId="22" xfId="7" applyNumberFormat="1" applyFill="1" applyBorder="1" applyAlignment="1" applyProtection="1">
      <alignment horizontal="left" vertical="top" wrapText="1"/>
      <protection locked="0"/>
    </xf>
    <xf numFmtId="49" fontId="2" fillId="7" borderId="31" xfId="7" applyNumberFormat="1" applyFill="1" applyBorder="1" applyAlignment="1" applyProtection="1">
      <alignment horizontal="left" vertical="top" wrapText="1"/>
      <protection locked="0"/>
    </xf>
    <xf numFmtId="49" fontId="2" fillId="7" borderId="32" xfId="7" applyNumberFormat="1" applyFill="1" applyBorder="1" applyAlignment="1" applyProtection="1">
      <alignment horizontal="left" vertical="top" wrapText="1"/>
      <protection locked="0"/>
    </xf>
    <xf numFmtId="0" fontId="7" fillId="7" borderId="45" xfId="0" applyFont="1" applyFill="1" applyBorder="1" applyAlignment="1" applyProtection="1">
      <alignment vertical="top" wrapText="1"/>
      <protection locked="0"/>
    </xf>
    <xf numFmtId="0" fontId="2" fillId="7" borderId="0" xfId="0" applyFont="1" applyFill="1" applyAlignment="1" applyProtection="1">
      <alignment wrapText="1"/>
      <protection locked="0"/>
    </xf>
    <xf numFmtId="0" fontId="2" fillId="7" borderId="69" xfId="0" applyFont="1" applyFill="1" applyBorder="1" applyAlignment="1" applyProtection="1">
      <alignment wrapText="1"/>
      <protection locked="0"/>
    </xf>
    <xf numFmtId="0" fontId="2" fillId="7" borderId="45" xfId="0" applyFont="1" applyFill="1" applyBorder="1" applyAlignment="1" applyProtection="1">
      <alignment wrapText="1"/>
      <protection locked="0"/>
    </xf>
    <xf numFmtId="0" fontId="2" fillId="7" borderId="72" xfId="0" applyFont="1" applyFill="1" applyBorder="1" applyAlignment="1" applyProtection="1">
      <alignment wrapText="1"/>
      <protection locked="0"/>
    </xf>
    <xf numFmtId="0" fontId="2" fillId="7" borderId="73" xfId="0" applyFont="1" applyFill="1" applyBorder="1" applyAlignment="1" applyProtection="1">
      <alignment wrapText="1"/>
      <protection locked="0"/>
    </xf>
    <xf numFmtId="0" fontId="2" fillId="7" borderId="74" xfId="0" applyFont="1" applyFill="1" applyBorder="1" applyAlignment="1" applyProtection="1">
      <alignment wrapText="1"/>
      <protection locked="0"/>
    </xf>
    <xf numFmtId="49" fontId="16" fillId="7" borderId="22" xfId="2" applyNumberFormat="1" applyFill="1" applyBorder="1" applyAlignment="1" applyProtection="1">
      <alignment horizontal="left" vertical="top" wrapText="1"/>
      <protection locked="0"/>
    </xf>
    <xf numFmtId="0" fontId="2" fillId="0" borderId="0" xfId="0" applyFont="1" applyAlignment="1">
      <alignment horizontal="left" vertical="top" wrapText="1"/>
    </xf>
    <xf numFmtId="167" fontId="2" fillId="0" borderId="0" xfId="7" applyNumberFormat="1" applyBorder="1" applyAlignment="1">
      <alignment horizontal="right" vertical="top"/>
    </xf>
    <xf numFmtId="0" fontId="2" fillId="0" borderId="38" xfId="0" applyFont="1" applyBorder="1" applyAlignment="1">
      <alignment horizontal="left" wrapText="1"/>
    </xf>
    <xf numFmtId="0" fontId="2" fillId="0" borderId="40" xfId="0" applyFont="1" applyBorder="1" applyAlignment="1">
      <alignment horizontal="left" wrapText="1"/>
    </xf>
    <xf numFmtId="172" fontId="2" fillId="9" borderId="46" xfId="7" applyNumberFormat="1" applyFill="1" applyBorder="1" applyAlignment="1">
      <alignment horizontal="right" vertical="center"/>
    </xf>
    <xf numFmtId="172" fontId="2" fillId="9" borderId="48" xfId="7" applyNumberFormat="1" applyFill="1" applyBorder="1" applyAlignment="1">
      <alignment horizontal="right" vertical="center"/>
    </xf>
    <xf numFmtId="0" fontId="2" fillId="0" borderId="21" xfId="0" applyFont="1" applyBorder="1" applyAlignment="1">
      <alignment horizontal="right" wrapText="1"/>
    </xf>
    <xf numFmtId="0" fontId="0" fillId="0" borderId="26" xfId="0" applyBorder="1" applyAlignment="1">
      <alignment horizontal="right" wrapText="1"/>
    </xf>
    <xf numFmtId="0" fontId="3" fillId="0" borderId="35" xfId="7" applyFont="1" applyBorder="1" applyAlignment="1">
      <alignment horizontal="left" vertical="top" wrapText="1"/>
    </xf>
    <xf numFmtId="0" fontId="0" fillId="0" borderId="21" xfId="0" applyBorder="1" applyAlignment="1">
      <alignment vertical="top" wrapText="1"/>
    </xf>
    <xf numFmtId="0" fontId="0" fillId="0" borderId="23" xfId="0" applyBorder="1" applyAlignment="1">
      <alignment vertical="top" wrapText="1"/>
    </xf>
    <xf numFmtId="0" fontId="0" fillId="0" borderId="19" xfId="0" applyBorder="1" applyAlignment="1">
      <alignment vertical="top" wrapText="1"/>
    </xf>
    <xf numFmtId="0" fontId="8" fillId="0" borderId="45" xfId="0" applyFont="1" applyBorder="1" applyAlignment="1">
      <alignment horizontal="center" vertical="top" wrapText="1"/>
    </xf>
    <xf numFmtId="0" fontId="0" fillId="0" borderId="0" xfId="0" applyAlignment="1">
      <alignment horizontal="center" vertical="top" wrapText="1"/>
    </xf>
    <xf numFmtId="0" fontId="2" fillId="0" borderId="95" xfId="0" applyFont="1" applyBorder="1" applyAlignment="1">
      <alignment horizontal="center"/>
    </xf>
    <xf numFmtId="0" fontId="2" fillId="0" borderId="0" xfId="0" applyFont="1" applyAlignment="1">
      <alignment horizontal="center"/>
    </xf>
    <xf numFmtId="0" fontId="2" fillId="0" borderId="96" xfId="0" applyFont="1" applyBorder="1" applyAlignment="1">
      <alignment horizontal="center"/>
    </xf>
    <xf numFmtId="0" fontId="2" fillId="0" borderId="15" xfId="0" applyFont="1" applyBorder="1" applyAlignment="1">
      <alignment horizontal="center" vertical="top" wrapText="1"/>
    </xf>
    <xf numFmtId="0" fontId="2" fillId="0" borderId="3" xfId="0" applyFont="1" applyBorder="1" applyAlignment="1">
      <alignment horizontal="center" vertical="top" wrapText="1"/>
    </xf>
    <xf numFmtId="0" fontId="2" fillId="0" borderId="12" xfId="0" applyFont="1" applyBorder="1" applyAlignment="1">
      <alignment horizontal="center" vertical="top" wrapText="1"/>
    </xf>
    <xf numFmtId="0" fontId="52" fillId="0" borderId="23"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2" fillId="0" borderId="72" xfId="0" applyFont="1" applyBorder="1" applyAlignment="1">
      <alignment vertical="top" wrapText="1"/>
    </xf>
    <xf numFmtId="0" fontId="2" fillId="0" borderId="73" xfId="0" applyFont="1" applyBorder="1" applyAlignment="1">
      <alignment vertical="top" wrapText="1"/>
    </xf>
    <xf numFmtId="0" fontId="2" fillId="0" borderId="74" xfId="0" applyFont="1" applyBorder="1" applyAlignment="1">
      <alignment vertical="top" wrapText="1"/>
    </xf>
    <xf numFmtId="0" fontId="2" fillId="0" borderId="35" xfId="0" applyFont="1" applyBorder="1" applyAlignment="1">
      <alignment vertical="top" wrapText="1"/>
    </xf>
    <xf numFmtId="0" fontId="7" fillId="0" borderId="45" xfId="0" applyFont="1" applyBorder="1" applyAlignment="1">
      <alignment vertical="top" wrapText="1"/>
    </xf>
    <xf numFmtId="0" fontId="2" fillId="0" borderId="0" xfId="0" applyFont="1" applyAlignment="1">
      <alignment vertical="top" wrapText="1"/>
    </xf>
    <xf numFmtId="0" fontId="2" fillId="0" borderId="69" xfId="0" applyFont="1" applyBorder="1" applyAlignment="1">
      <alignment vertical="top" wrapText="1"/>
    </xf>
    <xf numFmtId="0" fontId="2" fillId="0" borderId="45" xfId="0" applyFont="1" applyBorder="1" applyAlignment="1">
      <alignment vertical="top" wrapText="1"/>
    </xf>
    <xf numFmtId="0" fontId="3" fillId="0" borderId="0" xfId="0" applyFont="1" applyAlignment="1">
      <alignment horizontal="left" vertical="top" wrapText="1"/>
    </xf>
    <xf numFmtId="0" fontId="3" fillId="0" borderId="69" xfId="0" applyFont="1" applyBorder="1" applyAlignment="1">
      <alignment horizontal="left" vertical="top" wrapText="1"/>
    </xf>
    <xf numFmtId="0" fontId="2" fillId="0" borderId="73" xfId="0" applyFont="1" applyBorder="1" applyAlignment="1">
      <alignment horizontal="left" vertical="center" wrapText="1"/>
    </xf>
    <xf numFmtId="0" fontId="0" fillId="0" borderId="73" xfId="0" applyBorder="1" applyAlignment="1">
      <alignment horizontal="left" vertical="center" wrapText="1"/>
    </xf>
    <xf numFmtId="0" fontId="32" fillId="0" borderId="0" xfId="0" applyFont="1" applyAlignment="1">
      <alignment horizontal="left" vertical="top"/>
    </xf>
    <xf numFmtId="167" fontId="6" fillId="9" borderId="35" xfId="7" applyNumberFormat="1" applyFont="1" applyFill="1" applyBorder="1" applyAlignment="1">
      <alignment horizontal="center" vertical="center"/>
    </xf>
    <xf numFmtId="167" fontId="6" fillId="9" borderId="21" xfId="7" applyNumberFormat="1" applyFont="1" applyFill="1" applyBorder="1" applyAlignment="1">
      <alignment horizontal="center" vertical="center"/>
    </xf>
    <xf numFmtId="167" fontId="6" fillId="9" borderId="23" xfId="7" applyNumberFormat="1" applyFont="1" applyFill="1" applyBorder="1" applyAlignment="1">
      <alignment horizontal="center" vertical="center"/>
    </xf>
    <xf numFmtId="167" fontId="6" fillId="9" borderId="19" xfId="7" applyNumberFormat="1" applyFont="1" applyFill="1" applyBorder="1" applyAlignment="1">
      <alignment horizontal="center" vertical="center"/>
    </xf>
    <xf numFmtId="167" fontId="6" fillId="9" borderId="25" xfId="7" applyNumberFormat="1" applyFont="1" applyFill="1" applyBorder="1" applyAlignment="1">
      <alignment horizontal="center" vertical="center"/>
    </xf>
    <xf numFmtId="167" fontId="6" fillId="9" borderId="26" xfId="7" applyNumberFormat="1" applyFont="1" applyFill="1" applyBorder="1" applyAlignment="1">
      <alignment horizontal="center" vertical="center"/>
    </xf>
    <xf numFmtId="0" fontId="2" fillId="0" borderId="35" xfId="0" applyFont="1" applyBorder="1" applyAlignment="1">
      <alignment horizontal="left" wrapText="1"/>
    </xf>
    <xf numFmtId="0" fontId="2" fillId="0" borderId="21" xfId="0" applyFont="1" applyBorder="1" applyAlignment="1">
      <alignment horizontal="left" wrapText="1"/>
    </xf>
    <xf numFmtId="0" fontId="2" fillId="0" borderId="25" xfId="0" applyFont="1" applyBorder="1" applyAlignment="1">
      <alignment horizontal="left" wrapText="1"/>
    </xf>
    <xf numFmtId="0" fontId="2" fillId="0" borderId="26" xfId="0" applyFont="1" applyBorder="1" applyAlignment="1">
      <alignment horizontal="left" wrapText="1"/>
    </xf>
    <xf numFmtId="166" fontId="32" fillId="0" borderId="0" xfId="5" applyFont="1" applyFill="1" applyAlignment="1">
      <alignment horizontal="right" vertical="top" wrapText="1"/>
    </xf>
    <xf numFmtId="170" fontId="3" fillId="0" borderId="54" xfId="0" applyNumberFormat="1" applyFont="1" applyBorder="1" applyAlignment="1">
      <alignment vertical="center"/>
    </xf>
    <xf numFmtId="0" fontId="3" fillId="0" borderId="55" xfId="0" applyFont="1" applyBorder="1" applyAlignment="1">
      <alignment vertical="center"/>
    </xf>
    <xf numFmtId="0" fontId="22" fillId="15" borderId="7" xfId="0" applyFont="1" applyFill="1" applyBorder="1" applyAlignment="1" applyProtection="1">
      <alignment vertical="top" wrapText="1"/>
    </xf>
    <xf numFmtId="0" fontId="7" fillId="15" borderId="37" xfId="0" applyFont="1" applyFill="1" applyBorder="1" applyAlignment="1" applyProtection="1">
      <alignment vertical="top" wrapText="1"/>
    </xf>
    <xf numFmtId="0" fontId="28" fillId="15" borderId="7" xfId="0" applyFont="1" applyFill="1" applyBorder="1" applyAlignment="1" applyProtection="1">
      <alignment horizontal="left" vertical="top" wrapText="1"/>
    </xf>
    <xf numFmtId="0" fontId="28" fillId="15" borderId="13" xfId="0" applyFont="1" applyFill="1" applyBorder="1" applyAlignment="1" applyProtection="1">
      <alignment horizontal="left" vertical="top" wrapText="1"/>
    </xf>
    <xf numFmtId="0" fontId="28" fillId="15" borderId="14" xfId="0" applyFont="1" applyFill="1" applyBorder="1" applyAlignment="1" applyProtection="1">
      <alignment horizontal="left" vertical="top" wrapText="1"/>
    </xf>
    <xf numFmtId="0" fontId="8" fillId="0" borderId="0" xfId="0" applyFont="1" applyAlignment="1">
      <alignment horizontal="center" vertical="top" wrapText="1"/>
    </xf>
    <xf numFmtId="0" fontId="2" fillId="0" borderId="35" xfId="0" applyFont="1" applyBorder="1" applyAlignment="1">
      <alignment horizontal="left" vertical="top" wrapText="1"/>
    </xf>
    <xf numFmtId="0" fontId="0" fillId="0" borderId="28" xfId="0" applyBorder="1" applyAlignment="1">
      <alignment vertical="top" wrapText="1"/>
    </xf>
    <xf numFmtId="0" fontId="0" fillId="0" borderId="0" xfId="0" applyAlignment="1">
      <alignment vertical="top" wrapText="1"/>
    </xf>
    <xf numFmtId="0" fontId="2" fillId="0" borderId="35" xfId="0" applyFont="1" applyBorder="1" applyAlignment="1">
      <alignment wrapText="1"/>
    </xf>
    <xf numFmtId="0" fontId="0" fillId="0" borderId="21" xfId="0" applyBorder="1" applyAlignment="1">
      <alignment wrapText="1"/>
    </xf>
    <xf numFmtId="0" fontId="0" fillId="0" borderId="25" xfId="0" applyBorder="1" applyAlignment="1">
      <alignment wrapText="1"/>
    </xf>
    <xf numFmtId="0" fontId="0" fillId="0" borderId="26" xfId="0" applyBorder="1" applyAlignment="1">
      <alignment wrapText="1"/>
    </xf>
    <xf numFmtId="0" fontId="38" fillId="0" borderId="0" xfId="0" applyFont="1" applyAlignment="1">
      <alignment vertical="top"/>
    </xf>
    <xf numFmtId="0" fontId="15" fillId="7" borderId="38" xfId="7" applyFont="1" applyFill="1" applyBorder="1" applyAlignment="1" applyProtection="1">
      <alignment horizontal="left" vertical="top" wrapText="1"/>
      <protection locked="0"/>
    </xf>
    <xf numFmtId="0" fontId="0" fillId="7" borderId="39" xfId="0" applyFill="1" applyBorder="1" applyAlignment="1" applyProtection="1">
      <alignment vertical="top" wrapText="1"/>
      <protection locked="0"/>
    </xf>
    <xf numFmtId="166" fontId="2" fillId="9" borderId="97" xfId="5" applyBorder="1" applyAlignment="1">
      <alignment horizontal="right" vertical="top" wrapText="1"/>
    </xf>
    <xf numFmtId="166" fontId="0" fillId="0" borderId="98" xfId="0" applyNumberFormat="1" applyBorder="1" applyAlignment="1">
      <alignment horizontal="right" vertical="top" wrapText="1"/>
    </xf>
    <xf numFmtId="166" fontId="3" fillId="9" borderId="22" xfId="5" applyFont="1" applyBorder="1" applyAlignment="1">
      <alignment horizontal="right" vertical="center" wrapText="1"/>
    </xf>
    <xf numFmtId="166" fontId="3" fillId="0" borderId="32" xfId="0" applyNumberFormat="1" applyFont="1" applyBorder="1" applyAlignment="1">
      <alignment horizontal="right" vertical="center"/>
    </xf>
    <xf numFmtId="166" fontId="2" fillId="9" borderId="53" xfId="5" applyBorder="1" applyAlignment="1">
      <alignment horizontal="right" vertical="top" wrapText="1"/>
    </xf>
    <xf numFmtId="166" fontId="0" fillId="0" borderId="50" xfId="0" applyNumberFormat="1" applyBorder="1" applyAlignment="1">
      <alignment horizontal="right" vertical="top" wrapText="1"/>
    </xf>
    <xf numFmtId="166" fontId="2" fillId="15" borderId="22" xfId="7" applyNumberFormat="1" applyFill="1" applyBorder="1" applyAlignment="1" applyProtection="1">
      <alignment vertical="top" wrapText="1"/>
      <protection locked="0"/>
    </xf>
    <xf numFmtId="166" fontId="0" fillId="15" borderId="42" xfId="0" applyNumberFormat="1" applyFill="1" applyBorder="1" applyAlignment="1" applyProtection="1">
      <alignment vertical="top" wrapText="1"/>
      <protection locked="0"/>
    </xf>
    <xf numFmtId="0" fontId="2" fillId="12" borderId="22" xfId="7" applyFill="1" applyBorder="1" applyAlignment="1" applyProtection="1">
      <alignment horizontal="left" vertical="top" wrapText="1"/>
      <protection locked="0"/>
    </xf>
    <xf numFmtId="0" fontId="2" fillId="12" borderId="31" xfId="7" applyFill="1" applyBorder="1" applyAlignment="1" applyProtection="1">
      <alignment horizontal="left" vertical="top" wrapText="1"/>
      <protection locked="0"/>
    </xf>
    <xf numFmtId="0" fontId="2" fillId="12" borderId="32" xfId="7" applyFill="1" applyBorder="1" applyAlignment="1" applyProtection="1">
      <alignment horizontal="left" vertical="top" wrapText="1"/>
      <protection locked="0"/>
    </xf>
    <xf numFmtId="0" fontId="0" fillId="7" borderId="31" xfId="0" applyFill="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36" fillId="0" borderId="0" xfId="0" applyFont="1" applyAlignment="1">
      <alignment vertical="top" wrapText="1"/>
    </xf>
    <xf numFmtId="0" fontId="33" fillId="0" borderId="3" xfId="0" applyFont="1" applyBorder="1" applyAlignment="1">
      <alignment vertical="top" wrapText="1"/>
    </xf>
    <xf numFmtId="0" fontId="2" fillId="7" borderId="25" xfId="0" applyFont="1" applyFill="1" applyBorder="1" applyAlignment="1" applyProtection="1">
      <alignment horizontal="left" vertical="center" wrapText="1"/>
      <protection locked="0"/>
    </xf>
    <xf numFmtId="0" fontId="2" fillId="7" borderId="43" xfId="0" applyFont="1" applyFill="1" applyBorder="1" applyAlignment="1" applyProtection="1">
      <alignment horizontal="left" vertical="center" wrapText="1"/>
      <protection locked="0"/>
    </xf>
    <xf numFmtId="0" fontId="2" fillId="7" borderId="26" xfId="0" applyFont="1" applyFill="1" applyBorder="1" applyAlignment="1" applyProtection="1">
      <alignment horizontal="left" vertical="center" wrapText="1"/>
      <protection locked="0"/>
    </xf>
    <xf numFmtId="0" fontId="2" fillId="0" borderId="35" xfId="0" applyFont="1" applyBorder="1" applyAlignment="1" applyProtection="1">
      <alignment horizontal="left" vertical="top" wrapText="1"/>
      <protection locked="0"/>
    </xf>
    <xf numFmtId="0" fontId="2" fillId="0" borderId="28" xfId="0" applyFont="1" applyBorder="1" applyAlignment="1">
      <alignment vertical="top" wrapText="1"/>
    </xf>
    <xf numFmtId="0" fontId="2" fillId="0" borderId="21" xfId="0" applyFont="1" applyBorder="1" applyAlignment="1">
      <alignment vertical="top" wrapText="1"/>
    </xf>
    <xf numFmtId="0" fontId="2" fillId="0" borderId="25" xfId="0" applyFont="1" applyBorder="1" applyAlignment="1">
      <alignment vertical="top" wrapText="1"/>
    </xf>
    <xf numFmtId="0" fontId="2" fillId="0" borderId="43" xfId="0" applyFont="1" applyBorder="1" applyAlignment="1">
      <alignment vertical="top" wrapText="1"/>
    </xf>
    <xf numFmtId="0" fontId="2" fillId="0" borderId="26" xfId="0" applyFont="1" applyBorder="1" applyAlignment="1">
      <alignment vertical="top" wrapText="1"/>
    </xf>
    <xf numFmtId="0" fontId="2" fillId="7" borderId="46" xfId="0" applyFont="1" applyFill="1" applyBorder="1" applyAlignment="1" applyProtection="1">
      <alignment horizontal="left" vertical="center" wrapText="1"/>
      <protection locked="0"/>
    </xf>
    <xf numFmtId="0" fontId="2" fillId="7" borderId="47" xfId="0" applyFont="1" applyFill="1" applyBorder="1" applyAlignment="1" applyProtection="1">
      <alignment horizontal="left" vertical="center" wrapText="1"/>
      <protection locked="0"/>
    </xf>
    <xf numFmtId="0" fontId="2" fillId="7" borderId="48" xfId="0" applyFont="1" applyFill="1" applyBorder="1" applyAlignment="1" applyProtection="1">
      <alignment horizontal="left" vertical="center" wrapText="1"/>
      <protection locked="0"/>
    </xf>
    <xf numFmtId="0" fontId="4" fillId="0" borderId="0" xfId="0" applyFont="1" applyAlignment="1">
      <alignment horizontal="left" vertical="top" wrapText="1"/>
    </xf>
    <xf numFmtId="0" fontId="3" fillId="0" borderId="0" xfId="0" applyFont="1" applyAlignment="1" applyProtection="1">
      <alignment horizontal="left" vertical="top" wrapText="1"/>
      <protection locked="0"/>
    </xf>
    <xf numFmtId="0" fontId="2" fillId="0" borderId="0" xfId="0" applyFont="1" applyAlignment="1">
      <alignment vertical="top"/>
    </xf>
    <xf numFmtId="0" fontId="8" fillId="0" borderId="0" xfId="0" applyFont="1" applyAlignment="1">
      <alignment horizontal="center" vertical="top"/>
    </xf>
    <xf numFmtId="0" fontId="0" fillId="0" borderId="0" xfId="0" applyAlignment="1">
      <alignment horizontal="center" vertical="top"/>
    </xf>
    <xf numFmtId="0" fontId="33" fillId="0" borderId="0" xfId="0" applyFont="1" applyAlignment="1">
      <alignment vertical="top" wrapText="1"/>
    </xf>
    <xf numFmtId="0" fontId="6" fillId="0" borderId="3" xfId="0" applyFont="1" applyBorder="1" applyAlignment="1">
      <alignment horizontal="left" vertical="top" wrapText="1"/>
    </xf>
    <xf numFmtId="0" fontId="0" fillId="0" borderId="3" xfId="0" applyBorder="1" applyAlignment="1">
      <alignment horizontal="left" vertical="top" wrapText="1"/>
    </xf>
    <xf numFmtId="0" fontId="2" fillId="15" borderId="22" xfId="7" applyFill="1" applyBorder="1" applyAlignment="1" applyProtection="1">
      <alignment horizontal="left" vertical="top" wrapText="1"/>
      <protection locked="0"/>
    </xf>
    <xf numFmtId="0" fontId="2" fillId="15" borderId="31" xfId="0" applyFont="1" applyFill="1" applyBorder="1" applyAlignment="1" applyProtection="1">
      <alignment horizontal="left" vertical="top" wrapText="1"/>
      <protection locked="0"/>
    </xf>
    <xf numFmtId="0" fontId="2" fillId="15" borderId="32" xfId="0" applyFont="1" applyFill="1" applyBorder="1" applyAlignment="1" applyProtection="1">
      <alignment horizontal="left" vertical="top" wrapText="1"/>
      <protection locked="0"/>
    </xf>
    <xf numFmtId="0" fontId="2" fillId="0" borderId="18" xfId="7" applyAlignment="1">
      <alignment horizontal="left" vertical="top" wrapText="1"/>
    </xf>
    <xf numFmtId="0" fontId="2" fillId="0" borderId="18" xfId="11" applyFont="1" applyAlignment="1">
      <alignment horizontal="left" vertical="top" wrapText="1"/>
    </xf>
    <xf numFmtId="0" fontId="2" fillId="0" borderId="0" xfId="7" applyBorder="1" applyAlignment="1">
      <alignment horizontal="left" vertical="top" wrapText="1"/>
    </xf>
    <xf numFmtId="0" fontId="2" fillId="0" borderId="22" xfId="7" applyBorder="1" applyAlignment="1" applyProtection="1">
      <alignment horizontal="left" vertical="top" wrapText="1"/>
    </xf>
    <xf numFmtId="0" fontId="2" fillId="0" borderId="32"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39" fillId="0" borderId="0" xfId="0" applyFont="1" applyAlignment="1">
      <alignment horizontal="right" vertical="top" wrapText="1"/>
    </xf>
    <xf numFmtId="49" fontId="2" fillId="8" borderId="49" xfId="7" applyNumberFormat="1" applyFill="1" applyBorder="1" applyAlignment="1" applyProtection="1">
      <alignment horizontal="left" vertical="top"/>
      <protection locked="0"/>
    </xf>
    <xf numFmtId="49" fontId="2" fillId="8" borderId="27" xfId="7" applyNumberFormat="1" applyFill="1" applyBorder="1" applyAlignment="1" applyProtection="1">
      <alignment horizontal="left" vertical="top"/>
      <protection locked="0"/>
    </xf>
    <xf numFmtId="49" fontId="2" fillId="8" borderId="50" xfId="7" applyNumberFormat="1" applyFill="1" applyBorder="1" applyAlignment="1" applyProtection="1">
      <alignment horizontal="left" vertical="top"/>
      <protection locked="0"/>
    </xf>
    <xf numFmtId="49" fontId="2" fillId="8" borderId="41" xfId="7" applyNumberFormat="1" applyFill="1" applyBorder="1" applyAlignment="1" applyProtection="1">
      <alignment horizontal="left" vertical="top"/>
      <protection locked="0"/>
    </xf>
    <xf numFmtId="49" fontId="2" fillId="8" borderId="29" xfId="7" applyNumberFormat="1" applyFill="1" applyBorder="1" applyAlignment="1" applyProtection="1">
      <alignment horizontal="left" vertical="top"/>
      <protection locked="0"/>
    </xf>
    <xf numFmtId="49" fontId="2" fillId="8" borderId="30" xfId="7" applyNumberFormat="1" applyFill="1" applyBorder="1" applyAlignment="1" applyProtection="1">
      <alignment horizontal="left" vertical="top"/>
      <protection locked="0"/>
    </xf>
    <xf numFmtId="0" fontId="2" fillId="0" borderId="22" xfId="7" applyBorder="1" applyAlignment="1">
      <alignment horizontal="left" vertical="top" wrapText="1"/>
    </xf>
    <xf numFmtId="0" fontId="2" fillId="0" borderId="31" xfId="7" applyBorder="1" applyAlignment="1">
      <alignment horizontal="left" vertical="top" wrapText="1"/>
    </xf>
    <xf numFmtId="0" fontId="2" fillId="0" borderId="32" xfId="7" applyBorder="1" applyAlignment="1">
      <alignment horizontal="left" vertical="top" wrapText="1"/>
    </xf>
    <xf numFmtId="0" fontId="2" fillId="0" borderId="22" xfId="7" applyBorder="1" applyAlignment="1">
      <alignment horizontal="left" vertical="top"/>
    </xf>
    <xf numFmtId="0" fontId="2" fillId="0" borderId="31" xfId="7" applyBorder="1" applyAlignment="1">
      <alignment horizontal="left" vertical="top"/>
    </xf>
    <xf numFmtId="0" fontId="2" fillId="0" borderId="32" xfId="7" applyBorder="1" applyAlignment="1">
      <alignment horizontal="left" vertical="top"/>
    </xf>
    <xf numFmtId="0" fontId="2" fillId="0" borderId="31" xfId="0" applyFont="1" applyBorder="1" applyAlignment="1">
      <alignment horizontal="left" vertical="center" wrapText="1"/>
    </xf>
    <xf numFmtId="0" fontId="3" fillId="0" borderId="0" xfId="7" applyFont="1" applyBorder="1" applyAlignment="1">
      <alignment horizontal="left" vertical="top" wrapText="1"/>
    </xf>
    <xf numFmtId="0" fontId="2" fillId="0" borderId="46" xfId="0" applyFont="1" applyBorder="1" applyAlignment="1">
      <alignment vertical="top" wrapText="1"/>
    </xf>
    <xf numFmtId="0" fontId="2" fillId="0" borderId="48" xfId="0" applyFont="1" applyBorder="1" applyAlignment="1">
      <alignment vertical="top" wrapText="1"/>
    </xf>
    <xf numFmtId="0" fontId="2" fillId="0" borderId="49" xfId="7" applyBorder="1" applyAlignment="1">
      <alignment horizontal="left" vertical="top" wrapText="1"/>
    </xf>
    <xf numFmtId="0" fontId="2" fillId="0" borderId="27" xfId="7" applyBorder="1" applyAlignment="1">
      <alignment horizontal="left" vertical="top" wrapText="1"/>
    </xf>
    <xf numFmtId="0" fontId="2" fillId="0" borderId="50" xfId="0" applyFont="1" applyBorder="1" applyAlignment="1">
      <alignment vertical="top" wrapText="1"/>
    </xf>
    <xf numFmtId="0" fontId="2" fillId="0" borderId="41" xfId="7" applyBorder="1" applyAlignment="1">
      <alignment horizontal="left" vertical="top" wrapText="1"/>
    </xf>
    <xf numFmtId="0" fontId="2" fillId="0" borderId="29" xfId="7" applyBorder="1" applyAlignment="1">
      <alignment horizontal="left" vertical="top" wrapText="1"/>
    </xf>
    <xf numFmtId="0" fontId="2" fillId="0" borderId="30" xfId="0" applyFont="1" applyBorder="1" applyAlignment="1">
      <alignment vertical="top" wrapText="1"/>
    </xf>
    <xf numFmtId="0" fontId="2" fillId="6" borderId="0" xfId="0" applyFont="1" applyFill="1" applyAlignment="1">
      <alignment horizontal="left" vertical="top" wrapText="1"/>
    </xf>
    <xf numFmtId="0" fontId="0" fillId="0" borderId="42" xfId="0" applyBorder="1" applyAlignment="1">
      <alignment vertical="top"/>
    </xf>
    <xf numFmtId="0" fontId="20" fillId="0" borderId="0" xfId="0" applyFont="1" applyAlignment="1">
      <alignment horizontal="left" vertical="center"/>
    </xf>
    <xf numFmtId="0" fontId="2" fillId="0" borderId="0" xfId="0" applyFont="1"/>
    <xf numFmtId="0" fontId="2" fillId="0" borderId="0" xfId="0" applyFont="1" applyAlignment="1">
      <alignment horizontal="left" vertical="center"/>
    </xf>
    <xf numFmtId="0" fontId="15" fillId="44" borderId="16" xfId="6" applyFont="1" applyFill="1" applyBorder="1" applyAlignment="1">
      <alignment horizontal="left" vertical="top" wrapText="1"/>
    </xf>
    <xf numFmtId="0" fontId="15" fillId="44" borderId="10" xfId="6" applyFont="1" applyFill="1" applyBorder="1" applyAlignment="1">
      <alignment horizontal="left" vertical="top" wrapText="1"/>
    </xf>
    <xf numFmtId="0" fontId="15" fillId="44" borderId="15" xfId="6" applyFont="1" applyFill="1" applyBorder="1" applyAlignment="1">
      <alignment horizontal="left" vertical="top" wrapText="1"/>
    </xf>
    <xf numFmtId="0" fontId="15" fillId="44" borderId="3" xfId="6" applyFont="1" applyFill="1" applyBorder="1" applyAlignment="1">
      <alignment horizontal="left" vertical="top" wrapText="1"/>
    </xf>
    <xf numFmtId="0" fontId="15" fillId="8" borderId="10" xfId="3" applyFont="1" applyBorder="1" applyAlignment="1">
      <alignment horizontal="left" vertical="top" wrapText="1"/>
    </xf>
    <xf numFmtId="0" fontId="15" fillId="8" borderId="11" xfId="3" applyFont="1" applyBorder="1" applyAlignment="1">
      <alignment horizontal="left" vertical="top" wrapText="1"/>
    </xf>
    <xf numFmtId="0" fontId="15" fillId="8" borderId="3" xfId="3" applyFont="1" applyBorder="1" applyAlignment="1">
      <alignment horizontal="left" vertical="top" wrapText="1"/>
    </xf>
    <xf numFmtId="0" fontId="15" fillId="8" borderId="12" xfId="3" applyFont="1" applyBorder="1" applyAlignment="1">
      <alignment horizontal="left" vertical="top" wrapText="1"/>
    </xf>
    <xf numFmtId="0" fontId="2" fillId="0" borderId="16"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52" xfId="7" applyBorder="1" applyAlignment="1">
      <alignment horizontal="left" vertical="top" wrapText="1"/>
    </xf>
    <xf numFmtId="0" fontId="4" fillId="0" borderId="10" xfId="6" applyFont="1" applyFill="1" applyBorder="1" applyAlignment="1">
      <alignment horizontal="left" vertical="center"/>
    </xf>
    <xf numFmtId="0" fontId="3" fillId="0" borderId="3" xfId="6" applyFont="1" applyFill="1" applyBorder="1" applyAlignment="1">
      <alignment horizontal="left" vertical="top"/>
    </xf>
    <xf numFmtId="0" fontId="58" fillId="0" borderId="23" xfId="0" applyFont="1" applyBorder="1" applyAlignment="1">
      <alignment horizontal="center" vertical="top" wrapText="1"/>
    </xf>
    <xf numFmtId="0" fontId="58" fillId="0" borderId="0" xfId="0" applyFont="1" applyAlignment="1">
      <alignment horizontal="center" vertical="top" wrapText="1"/>
    </xf>
    <xf numFmtId="0" fontId="58" fillId="0" borderId="19" xfId="0" applyFont="1" applyBorder="1" applyAlignment="1">
      <alignment horizontal="center" vertical="top" wrapText="1"/>
    </xf>
    <xf numFmtId="0" fontId="57" fillId="0" borderId="35" xfId="0" applyFont="1" applyBorder="1" applyAlignment="1">
      <alignment horizontal="center" wrapText="1"/>
    </xf>
    <xf numFmtId="0" fontId="57" fillId="0" borderId="28" xfId="0" applyFont="1" applyBorder="1" applyAlignment="1">
      <alignment horizontal="center" wrapText="1"/>
    </xf>
    <xf numFmtId="0" fontId="57" fillId="0" borderId="21" xfId="0" applyFont="1" applyBorder="1" applyAlignment="1">
      <alignment horizontal="center" wrapText="1"/>
    </xf>
    <xf numFmtId="0" fontId="60" fillId="0" borderId="23" xfId="0" applyFont="1" applyBorder="1" applyAlignment="1">
      <alignment horizontal="center" vertical="center" wrapText="1"/>
    </xf>
    <xf numFmtId="0" fontId="60" fillId="0" borderId="0" xfId="0" applyFont="1" applyAlignment="1">
      <alignment horizontal="center" vertical="center" wrapText="1"/>
    </xf>
    <xf numFmtId="0" fontId="60" fillId="0" borderId="19" xfId="0" applyFont="1" applyBorder="1" applyAlignment="1">
      <alignment horizontal="center" vertical="center" wrapText="1"/>
    </xf>
    <xf numFmtId="0" fontId="9" fillId="0" borderId="95" xfId="0" applyFont="1" applyBorder="1" applyAlignment="1">
      <alignment horizontal="center" vertical="top"/>
    </xf>
    <xf numFmtId="0" fontId="9" fillId="0" borderId="0" xfId="0" applyFont="1" applyAlignment="1">
      <alignment horizontal="center" vertical="top"/>
    </xf>
    <xf numFmtId="0" fontId="9" fillId="0" borderId="94" xfId="0" applyFont="1" applyBorder="1" applyAlignment="1">
      <alignment horizontal="center" vertical="top"/>
    </xf>
    <xf numFmtId="168" fontId="2" fillId="46" borderId="51" xfId="7" applyNumberFormat="1" applyFill="1" applyBorder="1" applyAlignment="1" applyProtection="1">
      <alignment horizontal="left" vertical="top" wrapText="1"/>
      <protection locked="0"/>
    </xf>
    <xf numFmtId="14" fontId="2" fillId="7" borderId="22" xfId="7" applyNumberFormat="1" applyFill="1" applyBorder="1" applyAlignment="1" applyProtection="1">
      <alignment horizontal="left" vertical="center" wrapText="1"/>
      <protection locked="0"/>
    </xf>
    <xf numFmtId="14" fontId="2" fillId="7" borderId="32" xfId="7" applyNumberFormat="1" applyFill="1" applyBorder="1" applyAlignment="1" applyProtection="1">
      <alignment horizontal="left" vertical="center" wrapText="1"/>
      <protection locked="0"/>
    </xf>
    <xf numFmtId="0" fontId="2" fillId="12" borderId="15" xfId="6" applyBorder="1" applyAlignment="1" applyProtection="1">
      <alignment horizontal="left" vertical="top" wrapText="1"/>
      <protection locked="0"/>
    </xf>
    <xf numFmtId="0" fontId="2" fillId="12" borderId="3" xfId="6" applyBorder="1" applyAlignment="1" applyProtection="1">
      <alignment horizontal="left" vertical="top" wrapText="1"/>
      <protection locked="0"/>
    </xf>
    <xf numFmtId="0" fontId="2" fillId="12" borderId="12" xfId="6" applyBorder="1" applyAlignment="1" applyProtection="1">
      <alignment horizontal="left" vertical="top" wrapText="1"/>
      <protection locked="0"/>
    </xf>
    <xf numFmtId="168" fontId="2" fillId="8" borderId="51" xfId="7" applyNumberFormat="1" applyFill="1" applyBorder="1" applyAlignment="1" applyProtection="1">
      <alignment horizontal="left" vertical="top" wrapText="1"/>
      <protection locked="0"/>
    </xf>
    <xf numFmtId="0" fontId="2" fillId="0" borderId="6" xfId="0" applyFont="1" applyBorder="1" applyAlignment="1">
      <alignment horizontal="left" vertical="top" wrapText="1"/>
    </xf>
    <xf numFmtId="0" fontId="2" fillId="0" borderId="0" xfId="6" applyFill="1" applyAlignment="1" applyProtection="1">
      <alignment horizontal="left" vertical="top" wrapText="1"/>
      <protection locked="0"/>
    </xf>
    <xf numFmtId="0" fontId="2" fillId="15" borderId="41" xfId="7" applyFill="1" applyBorder="1" applyAlignment="1" applyProtection="1">
      <alignment horizontal="left" vertical="top" wrapText="1"/>
      <protection locked="0"/>
    </xf>
    <xf numFmtId="0" fontId="2" fillId="15" borderId="29" xfId="7" applyFill="1" applyBorder="1" applyAlignment="1" applyProtection="1">
      <alignment horizontal="left" vertical="top" wrapText="1"/>
      <protection locked="0"/>
    </xf>
    <xf numFmtId="0" fontId="2" fillId="15" borderId="30" xfId="7" applyFill="1" applyBorder="1" applyAlignment="1" applyProtection="1">
      <alignment horizontal="left" vertical="top" wrapText="1"/>
      <protection locked="0"/>
    </xf>
    <xf numFmtId="168" fontId="2" fillId="8" borderId="41" xfId="7" applyNumberFormat="1" applyFill="1" applyBorder="1" applyAlignment="1" applyProtection="1">
      <alignment horizontal="left" vertical="top" wrapText="1"/>
      <protection locked="0"/>
    </xf>
    <xf numFmtId="168" fontId="2" fillId="8" borderId="29" xfId="7" applyNumberFormat="1" applyFill="1" applyBorder="1" applyAlignment="1" applyProtection="1">
      <alignment horizontal="left" vertical="top" wrapText="1"/>
      <protection locked="0"/>
    </xf>
    <xf numFmtId="168" fontId="2" fillId="8" borderId="30" xfId="7" applyNumberFormat="1" applyFill="1" applyBorder="1" applyAlignment="1" applyProtection="1">
      <alignment horizontal="left" vertical="top" wrapText="1"/>
      <protection locked="0"/>
    </xf>
    <xf numFmtId="0" fontId="2" fillId="12" borderId="4" xfId="6" applyBorder="1" applyAlignment="1" applyProtection="1">
      <alignment horizontal="left" vertical="top" wrapText="1"/>
      <protection locked="0"/>
    </xf>
    <xf numFmtId="14" fontId="3" fillId="7" borderId="22" xfId="7" applyNumberFormat="1" applyFont="1" applyFill="1" applyBorder="1" applyAlignment="1" applyProtection="1">
      <alignment horizontal="left" vertical="center" wrapText="1"/>
      <protection locked="0"/>
    </xf>
    <xf numFmtId="14" fontId="3" fillId="7" borderId="31" xfId="7" applyNumberFormat="1" applyFont="1" applyFill="1" applyBorder="1" applyAlignment="1" applyProtection="1">
      <alignment horizontal="left" vertical="center" wrapText="1"/>
      <protection locked="0"/>
    </xf>
    <xf numFmtId="0" fontId="3" fillId="0" borderId="22" xfId="7" applyFont="1" applyBorder="1" applyAlignment="1">
      <alignment horizontal="left" vertical="top" wrapText="1"/>
    </xf>
    <xf numFmtId="0" fontId="3" fillId="0" borderId="31" xfId="7" applyFont="1" applyBorder="1" applyAlignment="1">
      <alignment horizontal="left" vertical="top" wrapText="1"/>
    </xf>
    <xf numFmtId="14" fontId="2" fillId="7" borderId="18" xfId="7" applyNumberFormat="1" applyFill="1" applyAlignment="1" applyProtection="1">
      <alignment horizontal="left" vertical="top" wrapText="1"/>
      <protection locked="0"/>
    </xf>
    <xf numFmtId="0" fontId="2" fillId="12" borderId="18" xfId="7" applyFill="1" applyAlignment="1" applyProtection="1">
      <alignment horizontal="left" vertical="top" wrapText="1"/>
      <protection locked="0"/>
    </xf>
    <xf numFmtId="14" fontId="2" fillId="7" borderId="18" xfId="7" applyNumberFormat="1" applyFill="1" applyAlignment="1" applyProtection="1">
      <alignment horizontal="left" vertical="center" wrapText="1"/>
      <protection locked="0"/>
    </xf>
    <xf numFmtId="0" fontId="2" fillId="12" borderId="18" xfId="7" applyFill="1" applyAlignment="1" applyProtection="1">
      <alignment horizontal="left" vertical="top"/>
      <protection locked="0"/>
    </xf>
    <xf numFmtId="0" fontId="2" fillId="0" borderId="50" xfId="7" applyBorder="1" applyAlignment="1">
      <alignment horizontal="left" vertical="top" wrapText="1"/>
    </xf>
    <xf numFmtId="0" fontId="2" fillId="0" borderId="23" xfId="0" applyFont="1" applyBorder="1" applyAlignment="1">
      <alignment vertical="top" wrapText="1"/>
    </xf>
    <xf numFmtId="0" fontId="2" fillId="0" borderId="0" xfId="0" applyFont="1" applyBorder="1" applyAlignment="1">
      <alignment vertical="top" wrapText="1"/>
    </xf>
    <xf numFmtId="0" fontId="2" fillId="0" borderId="19" xfId="0" applyFont="1" applyBorder="1" applyAlignment="1">
      <alignment vertical="top" wrapText="1"/>
    </xf>
    <xf numFmtId="0" fontId="4" fillId="0" borderId="0" xfId="0" applyFont="1" applyAlignment="1">
      <alignment vertical="top"/>
    </xf>
    <xf numFmtId="0" fontId="15" fillId="15" borderId="18" xfId="7" applyFont="1" applyFill="1" applyAlignment="1" applyProtection="1">
      <alignment horizontal="left" vertical="top" wrapText="1"/>
    </xf>
    <xf numFmtId="14" fontId="2" fillId="0" borderId="0" xfId="7" applyNumberFormat="1" applyBorder="1" applyAlignment="1" applyProtection="1">
      <alignment horizontal="left" vertical="top" wrapText="1"/>
      <protection locked="0"/>
    </xf>
    <xf numFmtId="0" fontId="2" fillId="8" borderId="22" xfId="3" applyBorder="1" applyAlignment="1" applyProtection="1">
      <alignment horizontal="left" vertical="top" wrapText="1"/>
      <protection locked="0"/>
    </xf>
    <xf numFmtId="0" fontId="2" fillId="8" borderId="31" xfId="3" applyBorder="1" applyAlignment="1" applyProtection="1">
      <alignment horizontal="left" vertical="top" wrapText="1"/>
      <protection locked="0"/>
    </xf>
    <xf numFmtId="0" fontId="2" fillId="8" borderId="32" xfId="3" applyBorder="1" applyAlignment="1" applyProtection="1">
      <alignment horizontal="left" vertical="top" wrapText="1"/>
      <protection locked="0"/>
    </xf>
    <xf numFmtId="0" fontId="3" fillId="0" borderId="29" xfId="0" applyFont="1" applyBorder="1" applyAlignment="1">
      <alignment horizontal="left" vertical="top" wrapText="1"/>
    </xf>
    <xf numFmtId="0" fontId="2" fillId="0" borderId="22" xfId="0" applyFont="1" applyBorder="1" applyAlignment="1" applyProtection="1">
      <alignment horizontal="left" vertical="top" wrapText="1"/>
    </xf>
    <xf numFmtId="0" fontId="11" fillId="15" borderId="22" xfId="7" applyFont="1" applyFill="1" applyBorder="1" applyAlignment="1" applyProtection="1">
      <alignment horizontal="left" vertical="top" wrapText="1"/>
    </xf>
    <xf numFmtId="0" fontId="2" fillId="15" borderId="31" xfId="0" applyFont="1" applyFill="1" applyBorder="1" applyAlignment="1" applyProtection="1">
      <alignment horizontal="lef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33" fillId="0" borderId="0" xfId="0" applyFont="1" applyAlignment="1">
      <alignment horizontal="left" vertical="top" wrapText="1"/>
    </xf>
    <xf numFmtId="0" fontId="33" fillId="0" borderId="33" xfId="0" applyFont="1" applyBorder="1" applyAlignment="1">
      <alignment vertical="top" wrapText="1"/>
    </xf>
    <xf numFmtId="0" fontId="15" fillId="15" borderId="7" xfId="0" applyFont="1" applyFill="1" applyBorder="1" applyAlignment="1" applyProtection="1">
      <alignment vertical="top" wrapText="1"/>
    </xf>
    <xf numFmtId="0" fontId="15" fillId="15" borderId="14" xfId="0" applyFont="1" applyFill="1" applyBorder="1" applyAlignment="1" applyProtection="1">
      <alignment vertical="top" wrapText="1"/>
    </xf>
    <xf numFmtId="0" fontId="25" fillId="0" borderId="7" xfId="9" applyFont="1" applyBorder="1" applyAlignment="1" applyProtection="1">
      <alignment vertical="top" wrapText="1"/>
    </xf>
    <xf numFmtId="0" fontId="2" fillId="0" borderId="13" xfId="0" applyFont="1" applyBorder="1" applyAlignment="1" applyProtection="1">
      <alignment vertical="top" wrapText="1"/>
    </xf>
    <xf numFmtId="0" fontId="2" fillId="0" borderId="44" xfId="0" applyFont="1" applyBorder="1" applyAlignment="1" applyProtection="1">
      <alignment vertical="top" wrapText="1"/>
    </xf>
    <xf numFmtId="0" fontId="22" fillId="43" borderId="35" xfId="0" applyFont="1" applyFill="1" applyBorder="1" applyAlignment="1">
      <alignment horizontal="left" vertical="top" wrapText="1"/>
    </xf>
    <xf numFmtId="0" fontId="0" fillId="0" borderId="28" xfId="0" applyBorder="1" applyAlignment="1">
      <alignment horizontal="left" vertical="top" wrapText="1"/>
    </xf>
    <xf numFmtId="0" fontId="0" fillId="0" borderId="21" xfId="0" applyBorder="1" applyAlignment="1">
      <alignment horizontal="left" vertical="top" wrapText="1"/>
    </xf>
    <xf numFmtId="0" fontId="0" fillId="0" borderId="23"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25" xfId="0" applyBorder="1" applyAlignment="1">
      <alignment horizontal="left" vertical="top" wrapText="1"/>
    </xf>
    <xf numFmtId="0" fontId="0" fillId="0" borderId="43" xfId="0" applyBorder="1" applyAlignment="1">
      <alignment horizontal="left" vertical="top" wrapText="1"/>
    </xf>
    <xf numFmtId="0" fontId="0" fillId="0" borderId="26" xfId="0" applyBorder="1" applyAlignment="1">
      <alignment horizontal="left" vertical="top" wrapText="1"/>
    </xf>
    <xf numFmtId="0" fontId="2" fillId="0" borderId="0" xfId="0" applyFont="1" applyAlignment="1" applyProtection="1">
      <alignment horizontal="left" wrapText="1"/>
      <protection locked="0"/>
    </xf>
    <xf numFmtId="0" fontId="2" fillId="0" borderId="0" xfId="0" applyFont="1" applyAlignment="1">
      <alignment wrapText="1"/>
    </xf>
    <xf numFmtId="166" fontId="2" fillId="9" borderId="95" xfId="5" applyBorder="1" applyAlignment="1">
      <alignment horizontal="right" vertical="top" wrapText="1"/>
    </xf>
    <xf numFmtId="166" fontId="0" fillId="0" borderId="94" xfId="0" applyNumberFormat="1" applyBorder="1" applyAlignment="1">
      <alignment horizontal="right" vertical="top" wrapText="1"/>
    </xf>
    <xf numFmtId="0" fontId="28" fillId="7" borderId="46" xfId="0" applyFont="1" applyFill="1" applyBorder="1" applyAlignment="1" applyProtection="1">
      <alignment vertical="top" wrapText="1"/>
      <protection locked="0"/>
    </xf>
    <xf numFmtId="0" fontId="28" fillId="7" borderId="47" xfId="0" applyFont="1" applyFill="1" applyBorder="1" applyAlignment="1" applyProtection="1">
      <alignment vertical="top" wrapText="1"/>
      <protection locked="0"/>
    </xf>
    <xf numFmtId="0" fontId="28" fillId="7" borderId="48" xfId="0" applyFont="1" applyFill="1" applyBorder="1" applyAlignment="1" applyProtection="1">
      <alignment vertical="top" wrapText="1"/>
      <protection locked="0"/>
    </xf>
    <xf numFmtId="49" fontId="2" fillId="7" borderId="18" xfId="7" applyNumberFormat="1" applyFill="1" applyAlignment="1" applyProtection="1">
      <alignment horizontal="left" vertical="top" wrapText="1"/>
      <protection locked="0"/>
    </xf>
    <xf numFmtId="0" fontId="0" fillId="0" borderId="31" xfId="0" applyBorder="1" applyAlignment="1">
      <alignment horizontal="left" vertical="top" wrapText="1"/>
    </xf>
    <xf numFmtId="49" fontId="2" fillId="7" borderId="49" xfId="7" applyNumberFormat="1" applyFill="1" applyBorder="1" applyAlignment="1" applyProtection="1">
      <alignment horizontal="left" vertical="top" wrapText="1"/>
      <protection locked="0"/>
    </xf>
    <xf numFmtId="0" fontId="0" fillId="7" borderId="27" xfId="0" applyFill="1" applyBorder="1" applyAlignment="1" applyProtection="1">
      <alignment vertical="top" wrapText="1"/>
      <protection locked="0"/>
    </xf>
    <xf numFmtId="0" fontId="0" fillId="7" borderId="33" xfId="0" applyFill="1" applyBorder="1" applyAlignment="1" applyProtection="1">
      <alignment vertical="top" wrapText="1"/>
      <protection locked="0"/>
    </xf>
    <xf numFmtId="0" fontId="0" fillId="7" borderId="0" xfId="0" applyFill="1" applyAlignment="1" applyProtection="1">
      <alignment vertical="top" wrapText="1"/>
      <protection locked="0"/>
    </xf>
    <xf numFmtId="0" fontId="0" fillId="7" borderId="41" xfId="0" applyFill="1" applyBorder="1" applyAlignment="1" applyProtection="1">
      <alignment vertical="top" wrapText="1"/>
      <protection locked="0"/>
    </xf>
    <xf numFmtId="0" fontId="0" fillId="7" borderId="29" xfId="0" applyFill="1" applyBorder="1" applyAlignment="1" applyProtection="1">
      <alignment vertical="top" wrapText="1"/>
      <protection locked="0"/>
    </xf>
    <xf numFmtId="0" fontId="3" fillId="0" borderId="80" xfId="7" applyFont="1" applyBorder="1" applyAlignment="1">
      <alignment horizontal="left" vertical="top" wrapText="1"/>
    </xf>
    <xf numFmtId="0" fontId="3" fillId="0" borderId="81" xfId="7" applyFont="1" applyBorder="1" applyAlignment="1">
      <alignment horizontal="left" vertical="top" wrapText="1"/>
    </xf>
    <xf numFmtId="0" fontId="3" fillId="0" borderId="82" xfId="7" applyFont="1" applyBorder="1" applyAlignment="1">
      <alignment horizontal="left" vertical="top" wrapText="1"/>
    </xf>
    <xf numFmtId="49" fontId="2" fillId="7" borderId="18" xfId="7" applyNumberFormat="1" applyFill="1" applyAlignment="1" applyProtection="1">
      <alignment horizontal="left" vertical="top"/>
      <protection locked="0"/>
    </xf>
    <xf numFmtId="0" fontId="25" fillId="0" borderId="7" xfId="9" applyFont="1" applyBorder="1" applyAlignment="1" applyProtection="1">
      <alignment horizontal="left" vertical="top" wrapText="1"/>
    </xf>
    <xf numFmtId="0" fontId="25" fillId="0" borderId="13" xfId="9" applyFont="1" applyBorder="1" applyAlignment="1" applyProtection="1">
      <alignment horizontal="left" vertical="top" wrapText="1"/>
    </xf>
    <xf numFmtId="0" fontId="25" fillId="0" borderId="44" xfId="9" applyFont="1" applyBorder="1" applyAlignment="1" applyProtection="1">
      <alignment horizontal="left" vertical="top" wrapText="1"/>
    </xf>
    <xf numFmtId="49" fontId="2" fillId="7" borderId="22" xfId="7" applyNumberFormat="1" applyFill="1" applyBorder="1" applyAlignment="1" applyProtection="1">
      <alignment horizontal="left" vertical="top"/>
      <protection locked="0"/>
    </xf>
    <xf numFmtId="49" fontId="2" fillId="7" borderId="31" xfId="7" applyNumberFormat="1" applyFill="1" applyBorder="1" applyAlignment="1" applyProtection="1">
      <alignment horizontal="left" vertical="top"/>
      <protection locked="0"/>
    </xf>
    <xf numFmtId="49" fontId="2" fillId="7" borderId="32" xfId="7" applyNumberFormat="1" applyFill="1" applyBorder="1" applyAlignment="1" applyProtection="1">
      <alignment horizontal="left" vertical="top"/>
      <protection locked="0"/>
    </xf>
    <xf numFmtId="0" fontId="2" fillId="12" borderId="49" xfId="6" applyBorder="1" applyAlignment="1" applyProtection="1">
      <alignment horizontal="left" vertical="top" wrapText="1"/>
      <protection locked="0"/>
    </xf>
    <xf numFmtId="0" fontId="2" fillId="12" borderId="27" xfId="6" applyBorder="1" applyAlignment="1" applyProtection="1">
      <alignment horizontal="left" vertical="top" wrapText="1"/>
      <protection locked="0"/>
    </xf>
    <xf numFmtId="0" fontId="0" fillId="0" borderId="27" xfId="0" applyBorder="1" applyAlignment="1" applyProtection="1">
      <alignment wrapText="1"/>
      <protection locked="0"/>
    </xf>
    <xf numFmtId="0" fontId="0" fillId="0" borderId="50" xfId="0" applyBorder="1" applyAlignment="1" applyProtection="1">
      <alignment wrapText="1"/>
      <protection locked="0"/>
    </xf>
    <xf numFmtId="0" fontId="2" fillId="12" borderId="33" xfId="6" applyBorder="1" applyAlignment="1" applyProtection="1">
      <alignment horizontal="left" vertical="top" wrapText="1"/>
      <protection locked="0"/>
    </xf>
    <xf numFmtId="0" fontId="2" fillId="12" borderId="0" xfId="6" applyAlignment="1" applyProtection="1">
      <alignment horizontal="left" vertical="top" wrapText="1"/>
      <protection locked="0"/>
    </xf>
    <xf numFmtId="0" fontId="0" fillId="0" borderId="0" xfId="0" applyAlignment="1" applyProtection="1">
      <alignment wrapText="1"/>
      <protection locked="0"/>
    </xf>
    <xf numFmtId="0" fontId="0" fillId="0" borderId="94" xfId="0" applyBorder="1" applyAlignment="1" applyProtection="1">
      <alignment wrapText="1"/>
      <protection locked="0"/>
    </xf>
    <xf numFmtId="0" fontId="0" fillId="0" borderId="41" xfId="0" applyBorder="1" applyAlignment="1" applyProtection="1">
      <alignment wrapText="1"/>
      <protection locked="0"/>
    </xf>
    <xf numFmtId="0" fontId="0" fillId="0" borderId="29" xfId="0" applyBorder="1" applyAlignment="1" applyProtection="1">
      <alignment wrapText="1"/>
      <protection locked="0"/>
    </xf>
    <xf numFmtId="0" fontId="0" fillId="0" borderId="30" xfId="0" applyBorder="1" applyAlignment="1" applyProtection="1">
      <alignment wrapText="1"/>
      <protection locked="0"/>
    </xf>
    <xf numFmtId="0" fontId="33" fillId="0" borderId="0" xfId="0" applyFont="1" applyAlignment="1">
      <alignment horizontal="right" vertical="top"/>
    </xf>
    <xf numFmtId="0" fontId="2" fillId="12" borderId="7" xfId="6" applyBorder="1" applyAlignment="1" applyProtection="1">
      <alignment horizontal="center" vertical="center" wrapText="1"/>
      <protection locked="0"/>
    </xf>
    <xf numFmtId="0" fontId="2" fillId="12" borderId="13" xfId="6" applyBorder="1" applyAlignment="1" applyProtection="1">
      <alignment horizontal="center" vertical="center" wrapText="1"/>
      <protection locked="0"/>
    </xf>
    <xf numFmtId="0" fontId="2" fillId="12" borderId="14" xfId="6" applyBorder="1" applyAlignment="1" applyProtection="1">
      <alignment horizontal="center" vertical="center" wrapText="1"/>
      <protection locked="0"/>
    </xf>
    <xf numFmtId="0" fontId="6" fillId="0" borderId="0" xfId="0" applyFont="1" applyAlignment="1">
      <alignment vertical="center" wrapText="1"/>
    </xf>
    <xf numFmtId="0" fontId="0" fillId="0" borderId="0" xfId="0" applyAlignment="1">
      <alignment vertical="center" wrapText="1"/>
    </xf>
  </cellXfs>
  <cellStyles count="46">
    <cellStyle name="20 % - Dekorfärg1" xfId="26" builtinId="30" hidden="1"/>
    <cellStyle name="20 % - Dekorfärg2" xfId="29" builtinId="34" hidden="1"/>
    <cellStyle name="20 % - Dekorfärg3" xfId="32" builtinId="38" hidden="1"/>
    <cellStyle name="20 % - Dekorfärg4" xfId="35" builtinId="42" hidden="1"/>
    <cellStyle name="20 % - Dekorfärg5" xfId="38" builtinId="46" hidden="1"/>
    <cellStyle name="20 % - Dekorfärg6" xfId="42" builtinId="50" hidden="1"/>
    <cellStyle name="40 % - Dekorfärg1" xfId="27" builtinId="31" hidden="1"/>
    <cellStyle name="40 % - Dekorfärg2" xfId="30" builtinId="35" hidden="1"/>
    <cellStyle name="40 % - Dekorfärg3" xfId="33" builtinId="39" hidden="1"/>
    <cellStyle name="40 % - Dekorfärg4" xfId="36" builtinId="43" hidden="1"/>
    <cellStyle name="40 % - Dekorfärg5" xfId="39" builtinId="47" hidden="1"/>
    <cellStyle name="40 % - Dekorfärg6" xfId="43" builtinId="51" hidden="1"/>
    <cellStyle name="60 % - Dekorfärg1" xfId="28" builtinId="32" hidden="1"/>
    <cellStyle name="60 % - Dekorfärg2" xfId="31" builtinId="36" hidden="1"/>
    <cellStyle name="60 % - Dekorfärg3" xfId="34" builtinId="40" hidden="1"/>
    <cellStyle name="60 % - Dekorfärg4" xfId="37" builtinId="44" hidden="1"/>
    <cellStyle name="60 % - Dekorfärg5" xfId="40" builtinId="48" hidden="1"/>
    <cellStyle name="60 % - Dekorfärg6" xfId="44" builtinId="52" hidden="1"/>
    <cellStyle name="Anteckning" xfId="25" builtinId="10" hidden="1"/>
    <cellStyle name="Beräkning" xfId="21" builtinId="22" hidden="1"/>
    <cellStyle name="Bra" xfId="16" builtinId="26" hidden="1"/>
    <cellStyle name="Dekorfärg6" xfId="41" builtinId="49" hidden="1"/>
    <cellStyle name="Dålig" xfId="17" builtinId="27" hidden="1"/>
    <cellStyle name="FylliText_Tal" xfId="1" xr:uid="{00000000-0005-0000-0000-000016000000}"/>
    <cellStyle name="Hyperlänk" xfId="2" builtinId="8"/>
    <cellStyle name="Indata" xfId="19" builtinId="20" hidden="1"/>
    <cellStyle name="K Blå" xfId="3" xr:uid="{00000000-0005-0000-0000-00001A000000}"/>
    <cellStyle name="K Grå" xfId="4" xr:uid="{00000000-0005-0000-0000-00001B000000}"/>
    <cellStyle name="K Grön" xfId="5" xr:uid="{00000000-0005-0000-0000-00001C000000}"/>
    <cellStyle name="K Gul" xfId="6" xr:uid="{00000000-0005-0000-0000-00001D000000}"/>
    <cellStyle name="K Kantlinje" xfId="7" xr:uid="{00000000-0005-0000-0000-00001E000000}"/>
    <cellStyle name="K Orange" xfId="8" xr:uid="{00000000-0005-0000-0000-00001F000000}"/>
    <cellStyle name="Kontrollcell" xfId="23" builtinId="23" hidden="1"/>
    <cellStyle name="Länkad cell" xfId="22" builtinId="24" hidden="1"/>
    <cellStyle name="Neutral" xfId="18" builtinId="28" hidden="1"/>
    <cellStyle name="Normal" xfId="0" builtinId="0"/>
    <cellStyle name="Normal 4" xfId="9" xr:uid="{00000000-0005-0000-0000-000024000000}"/>
    <cellStyle name="Rubrik" xfId="14" builtinId="15" hidden="1"/>
    <cellStyle name="Rubrik 2" xfId="10" builtinId="17"/>
    <cellStyle name="Rubrik 3" xfId="11" builtinId="18"/>
    <cellStyle name="Rubrik 4" xfId="15" builtinId="19" hidden="1"/>
    <cellStyle name="Summa" xfId="12" xr:uid="{00000000-0005-0000-0000-000029000000}"/>
    <cellStyle name="Tusental" xfId="45" builtinId="3"/>
    <cellStyle name="Utdata" xfId="20" builtinId="21" hidden="1"/>
    <cellStyle name="Valuta" xfId="13" builtinId="4"/>
    <cellStyle name="Varningstext" xfId="24" builtinId="11" hidden="1"/>
  </cellStyles>
  <dxfs count="57">
    <dxf>
      <font>
        <color theme="0"/>
      </font>
      <fill>
        <patternFill>
          <bgColor theme="0"/>
        </patternFill>
      </fill>
      <border>
        <left/>
        <right/>
        <top/>
        <bottom/>
        <vertical/>
        <horizontal/>
      </border>
    </dxf>
    <dxf>
      <font>
        <strike val="0"/>
        <color theme="0"/>
      </font>
      <fill>
        <patternFill>
          <bgColor theme="0"/>
        </patternFill>
      </fill>
      <border>
        <left/>
        <right/>
        <top/>
        <bottom/>
      </border>
    </dxf>
    <dxf>
      <font>
        <color theme="0"/>
      </font>
      <fill>
        <patternFill>
          <bgColor theme="0"/>
        </patternFill>
      </fill>
    </dxf>
    <dxf>
      <font>
        <color theme="0"/>
      </font>
    </dxf>
    <dxf>
      <font>
        <color theme="0"/>
      </font>
      <fill>
        <patternFill>
          <bgColor theme="0"/>
        </patternFill>
      </fill>
      <border>
        <right/>
        <top/>
        <bottom/>
      </border>
    </dxf>
    <dxf>
      <fill>
        <patternFill>
          <bgColor theme="0" tint="-0.34998626667073579"/>
        </patternFill>
      </fill>
    </dxf>
    <dxf>
      <fill>
        <patternFill>
          <bgColor rgb="FFFFFFFF"/>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24994659260841701"/>
        </patternFill>
      </fill>
    </dxf>
    <dxf>
      <fill>
        <patternFill>
          <bgColor theme="0"/>
        </patternFill>
      </fill>
      <border>
        <left/>
        <right/>
        <top/>
        <bottom/>
        <vertical/>
        <horizontal/>
      </border>
    </dxf>
    <dxf>
      <fill>
        <patternFill>
          <bgColor theme="0"/>
        </patternFill>
      </fill>
      <border>
        <left/>
        <right/>
        <top/>
        <bottom/>
        <vertical/>
        <horizontal/>
      </border>
    </dxf>
    <dxf>
      <border>
        <left/>
        <top/>
        <bottom/>
        <vertical/>
        <horizontal/>
      </border>
    </dxf>
    <dxf>
      <border>
        <right/>
        <top/>
        <bottom/>
        <vertical/>
        <horizontal/>
      </border>
    </dxf>
    <dxf>
      <fill>
        <patternFill>
          <bgColor rgb="FFCCFFFF"/>
        </patternFill>
      </fill>
    </dxf>
    <dxf>
      <fill>
        <patternFill>
          <bgColor rgb="FFFF0000"/>
        </patternFill>
      </fill>
    </dxf>
    <dxf>
      <fill>
        <patternFill>
          <bgColor theme="0"/>
        </patternFill>
      </fill>
    </dxf>
    <dxf>
      <fill>
        <patternFill>
          <bgColor theme="0"/>
        </patternFill>
      </fill>
    </dxf>
    <dxf>
      <font>
        <color theme="0" tint="-0.34998626667073579"/>
      </font>
      <fill>
        <patternFill>
          <bgColor theme="0" tint="-0.34998626667073579"/>
        </patternFill>
      </fill>
    </dxf>
    <dxf>
      <font>
        <color theme="0" tint="-0.34998626667073579"/>
      </font>
      <fill>
        <patternFill>
          <bgColor theme="0" tint="-0.34998626667073579"/>
        </patternFill>
      </fill>
    </dxf>
    <dxf>
      <fill>
        <patternFill>
          <bgColor theme="0" tint="-0.24994659260841701"/>
        </patternFill>
      </fill>
    </dxf>
    <dxf>
      <font>
        <color theme="0" tint="-0.34998626667073579"/>
      </font>
      <fill>
        <patternFill>
          <bgColor theme="0" tint="-0.34998626667073579"/>
        </patternFill>
      </fill>
      <border>
        <vertical/>
        <horizontal/>
      </border>
    </dxf>
    <dxf>
      <font>
        <color theme="0" tint="-0.34998626667073579"/>
      </font>
      <fill>
        <patternFill>
          <bgColor theme="0" tint="-0.34998626667073579"/>
        </patternFill>
      </fill>
    </dxf>
    <dxf>
      <fill>
        <patternFill>
          <bgColor theme="0" tint="-0.24994659260841701"/>
        </patternFill>
      </fill>
    </dxf>
    <dxf>
      <font>
        <color theme="0"/>
      </font>
      <fill>
        <patternFill>
          <bgColor theme="0"/>
        </patternFill>
      </fill>
      <border>
        <left/>
        <right/>
        <top/>
        <bottom/>
        <vertical/>
        <horizontal/>
      </border>
    </dxf>
    <dxf>
      <font>
        <color theme="0"/>
      </font>
      <fill>
        <patternFill>
          <bgColor theme="0"/>
        </patternFill>
      </fill>
      <border>
        <right/>
        <top/>
        <bottom/>
        <vertical/>
        <horizontal/>
      </border>
    </dxf>
    <dxf>
      <fill>
        <patternFill>
          <bgColor rgb="FFCCFFFF"/>
        </patternFill>
      </fill>
    </dxf>
    <dxf>
      <fill>
        <patternFill>
          <bgColor rgb="FFCCFF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FF"/>
        </patternFill>
      </fill>
    </dxf>
    <dxf>
      <fill>
        <patternFill>
          <bgColor rgb="FFFFFF99"/>
        </patternFill>
      </fill>
    </dxf>
    <dxf>
      <fill>
        <patternFill>
          <bgColor rgb="FFCCFFFF"/>
        </patternFill>
      </fill>
    </dxf>
    <dxf>
      <fill>
        <patternFill>
          <bgColor rgb="FFCCFFFF"/>
        </patternFill>
      </fill>
    </dxf>
  </dxfs>
  <tableStyles count="0" defaultTableStyle="TableStyleMedium9" defaultPivotStyle="PivotStyleLight16"/>
  <colors>
    <mruColors>
      <color rgb="FFCCFFFF"/>
      <color rgb="FFFFFF99"/>
      <color rgb="FF0066FF"/>
      <color rgb="FFFFFF67"/>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708660</xdr:colOff>
          <xdr:row>41</xdr:row>
          <xdr:rowOff>0</xdr:rowOff>
        </xdr:from>
        <xdr:to>
          <xdr:col>13</xdr:col>
          <xdr:colOff>685800</xdr:colOff>
          <xdr:row>43</xdr:row>
          <xdr:rowOff>45720</xdr:rowOff>
        </xdr:to>
        <xdr:sp macro="" textlink="">
          <xdr:nvSpPr>
            <xdr:cNvPr id="1120" name="AddRowsButton"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84</xdr:row>
          <xdr:rowOff>76200</xdr:rowOff>
        </xdr:from>
        <xdr:to>
          <xdr:col>13</xdr:col>
          <xdr:colOff>525780</xdr:colOff>
          <xdr:row>87</xdr:row>
          <xdr:rowOff>22860</xdr:rowOff>
        </xdr:to>
        <xdr:sp macro="" textlink="">
          <xdr:nvSpPr>
            <xdr:cNvPr id="1127" name="AddRows2Button"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0</xdr:colOff>
      <xdr:row>228</xdr:row>
      <xdr:rowOff>226484</xdr:rowOff>
    </xdr:from>
    <xdr:to>
      <xdr:col>4</xdr:col>
      <xdr:colOff>609600</xdr:colOff>
      <xdr:row>232</xdr:row>
      <xdr:rowOff>0</xdr:rowOff>
    </xdr:to>
    <xdr:sp macro="LuL_Click" textlink="ButtonText">
      <xdr:nvSpPr>
        <xdr:cNvPr id="13" name="LuL">
          <a:extLst>
            <a:ext uri="{FF2B5EF4-FFF2-40B4-BE49-F238E27FC236}">
              <a16:creationId xmlns:a16="http://schemas.microsoft.com/office/drawing/2014/main" id="{00000000-0008-0000-0000-00000D000000}"/>
            </a:ext>
          </a:extLst>
        </xdr:cNvPr>
        <xdr:cNvSpPr/>
      </xdr:nvSpPr>
      <xdr:spPr>
        <a:xfrm>
          <a:off x="276225" y="41384009"/>
          <a:ext cx="2667000" cy="640291"/>
        </a:xfrm>
        <a:prstGeom prst="rect">
          <a:avLst/>
        </a:prstGeom>
        <a:solidFill>
          <a:schemeClr val="bg1">
            <a:lumMod val="95000"/>
          </a:schemeClr>
        </a:solidFill>
        <a:effectLst>
          <a:outerShdw dist="25400" dir="2699998" rotWithShape="0">
            <a:schemeClr val="tx1">
              <a:lumMod val="50000"/>
              <a:lumOff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91671C25-5D79-4C4B-9610-13D453CF1001}" type="TxLink">
            <a:rPr lang="en-US" sz="1000" b="0" i="1" u="none" strike="noStrike">
              <a:solidFill>
                <a:srgbClr val="000000"/>
              </a:solidFill>
              <a:latin typeface="Arial"/>
              <a:cs typeface="Arial"/>
            </a:rPr>
            <a:pPr algn="ctr"/>
            <a:t>Avroppsblanketten är nu upplåst, klicka här för att låsa avropsblanketten.</a:t>
          </a:fld>
          <a:endParaRPr lang="en-GB" sz="1100">
            <a:solidFill>
              <a:srgbClr val="000000"/>
            </a:solidFill>
          </a:endParaRPr>
        </a:p>
      </xdr:txBody>
    </xdr:sp>
    <xdr:clientData/>
  </xdr:twoCellAnchor>
  <mc:AlternateContent xmlns:mc="http://schemas.openxmlformats.org/markup-compatibility/2006">
    <mc:Choice xmlns:a14="http://schemas.microsoft.com/office/drawing/2010/main" Requires="a14">
      <xdr:twoCellAnchor>
        <xdr:from>
          <xdr:col>11</xdr:col>
          <xdr:colOff>708660</xdr:colOff>
          <xdr:row>111</xdr:row>
          <xdr:rowOff>0</xdr:rowOff>
        </xdr:from>
        <xdr:to>
          <xdr:col>13</xdr:col>
          <xdr:colOff>685800</xdr:colOff>
          <xdr:row>111</xdr:row>
          <xdr:rowOff>0</xdr:rowOff>
        </xdr:to>
        <xdr:sp macro="" textlink="">
          <xdr:nvSpPr>
            <xdr:cNvPr id="1148" name="AddRows3Button"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anWilson\AppData\Local\Microsoft\Windows\INetCache\Content.Outlook\TMFIUGWG\Avropsblankett%20Brandskydd-%201,0%20-%20Kopi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örsättssida"/>
      <sheetName val="2 Specifikation"/>
      <sheetName val="3 Avtalstecknande"/>
      <sheetName val="Admin"/>
    </sheetNames>
    <sheetDataSet>
      <sheetData sheetId="0"/>
      <sheetData sheetId="1">
        <row r="38">
          <cell r="B38" t="str">
            <v>01.</v>
          </cell>
        </row>
      </sheetData>
      <sheetData sheetId="2"/>
      <sheetData sheetId="3">
        <row r="26">
          <cell r="F26" t="str">
            <v>Välj produkt/tjänst</v>
          </cell>
          <cell r="G26" t="str">
            <v>Välj produkt/tjänst</v>
          </cell>
          <cell r="R26" t="str">
            <v>Produkter inkl. installation</v>
          </cell>
          <cell r="T26" t="str">
            <v>Tjänster</v>
          </cell>
        </row>
        <row r="27">
          <cell r="G27" t="str">
            <v>01. Brandredskap</v>
          </cell>
          <cell r="L27" t="str">
            <v>Region Övre Norrland – Norrbotten, Västerbotten</v>
          </cell>
          <cell r="R27" t="str">
            <v>Brandredskap</v>
          </cell>
          <cell r="T27" t="str">
            <v>Service – årligt underhåll och översyn</v>
          </cell>
        </row>
        <row r="28">
          <cell r="G28" t="str">
            <v>02. Brandredskap</v>
          </cell>
          <cell r="L28" t="str">
            <v>Region Nedre Norrland – Jämtland, Västernorrland, Gävleborg, Dalarna</v>
          </cell>
          <cell r="R28" t="str">
            <v>Brandposter</v>
          </cell>
          <cell r="T28" t="str">
            <v>Service – utbyte, omladdning, verkstadsgenomgång, provtryckning</v>
          </cell>
        </row>
        <row r="29">
          <cell r="G29" t="str">
            <v>03. Skyltar</v>
          </cell>
          <cell r="L29" t="str">
            <v>Region Öst – Stockholm, Uppsala, Västmanland, Örebro, Södermanland, Östergötland, Gotland</v>
          </cell>
          <cell r="R29" t="str">
            <v>Skyltar</v>
          </cell>
          <cell r="T29" t="str">
            <v>Brandskyddskontroll enligt SBA</v>
          </cell>
        </row>
        <row r="30">
          <cell r="G30" t="str">
            <v>04. Utrymningsprodukter</v>
          </cell>
          <cell r="L30" t="str">
            <v>Region Väst – Värmland, Västra Götaland, Halland</v>
          </cell>
          <cell r="R30" t="str">
            <v>Utrymningsprodukter</v>
          </cell>
          <cell r="T30" t="str">
            <v>Utbildning – installerad utrustning</v>
          </cell>
        </row>
        <row r="31">
          <cell r="G31" t="str">
            <v>05. Nödbelysning</v>
          </cell>
          <cell r="L31" t="str">
            <v>Region Syd – Skåne, Blekinge, Kronoberg, Kalmar, Jönköping</v>
          </cell>
          <cell r="R31" t="str">
            <v>Nödbelysning</v>
          </cell>
          <cell r="T31" t="str">
            <v>Utbildning – grundläggande brandskydd, utrymning</v>
          </cell>
        </row>
        <row r="32">
          <cell r="G32" t="str">
            <v>06. Skyddsutrustning</v>
          </cell>
          <cell r="L32" t="str">
            <v>Rikstäckande – när avropet omfattar två eller flera regioner</v>
          </cell>
          <cell r="R32" t="str">
            <v>Skyddsutrustning</v>
          </cell>
          <cell r="T32" t="str">
            <v>Utbildning – förstahjälpen, D-HLR</v>
          </cell>
        </row>
        <row r="33">
          <cell r="G33" t="str">
            <v>07. Produkter inkl. installation</v>
          </cell>
          <cell r="R33" t="str">
            <v>Fasta släcksystem</v>
          </cell>
          <cell r="T33" t="str">
            <v>Webbaserad distansutbildning</v>
          </cell>
        </row>
        <row r="34">
          <cell r="G34" t="str">
            <v>10. Produkter inkl. installation</v>
          </cell>
          <cell r="R34" t="str">
            <v>Elektroniskt ledningssystem för SBA</v>
          </cell>
          <cell r="T34" t="str">
            <v>Rådgivning i brandskydd</v>
          </cell>
        </row>
        <row r="35">
          <cell r="G35" t="e">
            <v>#REF!</v>
          </cell>
          <cell r="T35" t="str">
            <v>Brandskyddsdokumentation</v>
          </cell>
        </row>
        <row r="36">
          <cell r="G36" t="e">
            <v>#REF!</v>
          </cell>
        </row>
        <row r="37">
          <cell r="G37" t="str">
            <v>11. Service – årligt underhåll och översyn</v>
          </cell>
        </row>
        <row r="38">
          <cell r="G38" t="str">
            <v>12. Service – utbyte, omladdning, verkstadsgenomgång, provtryckning</v>
          </cell>
        </row>
        <row r="39">
          <cell r="G39" t="str">
            <v>13. Brandskyddskontroll enligt SBA</v>
          </cell>
        </row>
        <row r="40">
          <cell r="G40" t="str">
            <v>14. Utbildning – installerad utrustning</v>
          </cell>
        </row>
        <row r="41">
          <cell r="G41" t="str">
            <v>15. Utbildning – grundläggande brandskydd, utrymning</v>
          </cell>
        </row>
        <row r="42">
          <cell r="G42" t="str">
            <v>20. Option</v>
          </cell>
        </row>
        <row r="43">
          <cell r="G43" t="str">
            <v>21. Option</v>
          </cell>
        </row>
        <row r="44">
          <cell r="G44" t="str">
            <v>22. Option</v>
          </cell>
        </row>
        <row r="45">
          <cell r="G45">
            <v>0</v>
          </cell>
        </row>
        <row r="46">
          <cell r="G46">
            <v>0</v>
          </cell>
        </row>
        <row r="47">
          <cell r="G47">
            <v>0</v>
          </cell>
        </row>
      </sheetData>
    </sheetDataSet>
  </externalBook>
</externalLink>
</file>

<file path=xl/theme/theme1.xml><?xml version="1.0" encoding="utf-8"?>
<a:theme xmlns:a="http://schemas.openxmlformats.org/drawingml/2006/main" name="Kammarkollegiet">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FFF99"/>
    </a:custClr>
    <a:custClr name="Custom Color 2">
      <a:srgbClr val="CCFFFF"/>
    </a:custClr>
    <a:custClr name="Custom Color 3">
      <a:srgbClr val="969696"/>
    </a:custClr>
    <a:custClr name="Custom Color 4">
      <a:srgbClr val="CCFFCC"/>
    </a:custClr>
    <a:custClr name="Custom Color 5">
      <a:srgbClr val="FABF8F"/>
    </a:custClr>
  </a:custClr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2:AT246"/>
  <sheetViews>
    <sheetView showGridLines="0" tabSelected="1" topLeftCell="A47" zoomScale="85" zoomScaleNormal="85" workbookViewId="0">
      <selection activeCell="G50" sqref="G50:L50"/>
    </sheetView>
  </sheetViews>
  <sheetFormatPr defaultColWidth="9.109375" defaultRowHeight="13.2" x14ac:dyDescent="0.25"/>
  <cols>
    <col min="1" max="1" width="4.109375" style="191" customWidth="1"/>
    <col min="2" max="5" width="10.33203125" style="29" customWidth="1"/>
    <col min="6" max="6" width="11.44140625" style="29" customWidth="1"/>
    <col min="7" max="10" width="10.33203125" style="29" customWidth="1"/>
    <col min="11" max="11" width="10.5546875" style="29" customWidth="1"/>
    <col min="12" max="12" width="16" style="29" customWidth="1"/>
    <col min="13" max="13" width="11.33203125" style="29" customWidth="1"/>
    <col min="14" max="14" width="10.6640625" style="29" customWidth="1"/>
    <col min="15" max="15" width="12.5546875" style="29" customWidth="1"/>
    <col min="16" max="18" width="19.109375" style="29" customWidth="1"/>
    <col min="19" max="19" width="10.33203125" style="29" customWidth="1"/>
    <col min="20" max="22" width="9.5546875" style="29" customWidth="1"/>
    <col min="23" max="23" width="10.5546875" style="29" customWidth="1"/>
    <col min="24" max="25" width="8.6640625" style="29" customWidth="1"/>
    <col min="26" max="26" width="8.5546875" style="29" customWidth="1"/>
    <col min="27" max="27" width="14" style="29" hidden="1" customWidth="1"/>
    <col min="28" max="28" width="9.109375" style="29" hidden="1" customWidth="1"/>
    <col min="29" max="29" width="12.5546875" style="29" hidden="1" customWidth="1"/>
    <col min="30" max="32" width="8.44140625" style="29" hidden="1" customWidth="1"/>
    <col min="33" max="34" width="9.6640625" style="29" hidden="1" customWidth="1"/>
    <col min="35" max="35" width="8.44140625" style="29" hidden="1" customWidth="1"/>
    <col min="36" max="36" width="7.6640625" style="29" hidden="1" customWidth="1"/>
    <col min="37" max="37" width="7.6640625" style="29" customWidth="1"/>
    <col min="38" max="39" width="8.6640625" style="29" customWidth="1"/>
    <col min="40" max="40" width="7.6640625" style="29" customWidth="1"/>
    <col min="41" max="43" width="9.109375" style="29" customWidth="1"/>
    <col min="44" max="44" width="10.44140625" style="29" customWidth="1"/>
    <col min="45" max="50" width="9.109375" style="29" customWidth="1"/>
    <col min="51" max="16384" width="9.109375" style="29"/>
  </cols>
  <sheetData>
    <row r="2" spans="1:46" x14ac:dyDescent="0.25">
      <c r="G2" s="30"/>
      <c r="J2" s="46"/>
      <c r="M2" s="54"/>
      <c r="O2" s="26" t="str">
        <f>"Avrop nr: "&amp;B15</f>
        <v xml:space="preserve">Avrop nr: </v>
      </c>
      <c r="W2" s="26" t="str">
        <f>"Avrop nr: "&amp;B15</f>
        <v xml:space="preserve">Avrop nr: </v>
      </c>
      <c r="AC2" s="26"/>
      <c r="AH2" s="57"/>
      <c r="AI2" s="57"/>
      <c r="AJ2" s="57"/>
      <c r="AK2" s="57"/>
      <c r="AL2" s="57"/>
      <c r="AM2" s="57"/>
      <c r="AN2" s="57"/>
      <c r="AO2" s="57"/>
      <c r="AP2" s="57"/>
      <c r="AQ2" s="57"/>
      <c r="AR2" s="57"/>
      <c r="AS2" s="57"/>
      <c r="AT2" s="57"/>
    </row>
    <row r="3" spans="1:46" ht="24.6" x14ac:dyDescent="0.25">
      <c r="B3" s="437" t="s">
        <v>72</v>
      </c>
      <c r="C3" s="437"/>
      <c r="D3" s="438"/>
      <c r="E3" s="438"/>
      <c r="P3" s="437" t="s">
        <v>73</v>
      </c>
      <c r="Q3" s="439"/>
      <c r="R3" s="438"/>
      <c r="T3" s="412" t="str">
        <f>IF(LarmStatus,"Minst ett av de obligatoriska kraven är inte ifyllda eller besvarade med Nej","")</f>
        <v>Minst ett av de obligatoriska kraven är inte ifyllda eller besvarade med Nej</v>
      </c>
      <c r="U3" s="412"/>
      <c r="V3" s="412"/>
      <c r="W3" s="412"/>
      <c r="X3" s="30"/>
      <c r="Y3" s="30"/>
      <c r="Z3" s="30"/>
      <c r="AB3" s="30"/>
      <c r="AD3" s="36"/>
      <c r="AH3" s="30" t="b">
        <f>OR(AH4:AH881)</f>
        <v>1</v>
      </c>
    </row>
    <row r="4" spans="1:46" ht="32.25" customHeight="1" x14ac:dyDescent="0.4">
      <c r="B4" s="440" t="s">
        <v>675</v>
      </c>
      <c r="C4" s="441"/>
      <c r="D4" s="441"/>
      <c r="E4" s="441"/>
      <c r="F4" s="441"/>
      <c r="G4" s="441"/>
      <c r="H4" s="441"/>
      <c r="I4" s="441"/>
      <c r="J4" s="457" t="s">
        <v>371</v>
      </c>
      <c r="K4" s="458"/>
      <c r="L4" s="458"/>
      <c r="M4" s="458"/>
      <c r="N4" s="458"/>
      <c r="O4" s="459"/>
      <c r="P4" s="444" t="s">
        <v>669</v>
      </c>
      <c r="Q4" s="444"/>
      <c r="R4" s="444"/>
      <c r="S4" s="444"/>
      <c r="T4" s="444"/>
      <c r="U4" s="444"/>
      <c r="V4" s="444"/>
      <c r="W4" s="445"/>
      <c r="Z4" s="31"/>
    </row>
    <row r="5" spans="1:46" ht="63" customHeight="1" x14ac:dyDescent="0.25">
      <c r="B5" s="442"/>
      <c r="C5" s="443"/>
      <c r="D5" s="443"/>
      <c r="E5" s="443"/>
      <c r="F5" s="443"/>
      <c r="G5" s="443"/>
      <c r="H5" s="443"/>
      <c r="I5" s="443"/>
      <c r="J5" s="460" t="s">
        <v>722</v>
      </c>
      <c r="K5" s="461"/>
      <c r="L5" s="461"/>
      <c r="M5" s="461"/>
      <c r="N5" s="461"/>
      <c r="O5" s="462"/>
      <c r="P5" s="446"/>
      <c r="Q5" s="446"/>
      <c r="R5" s="446"/>
      <c r="S5" s="446"/>
      <c r="T5" s="446"/>
      <c r="U5" s="446"/>
      <c r="V5" s="446"/>
      <c r="W5" s="447"/>
      <c r="AB5" s="1"/>
      <c r="AC5" s="33"/>
      <c r="AD5" s="33"/>
      <c r="AE5" s="33"/>
      <c r="AF5" s="33"/>
    </row>
    <row r="6" spans="1:46" ht="26.25" customHeight="1" x14ac:dyDescent="0.25">
      <c r="B6" s="452" t="s">
        <v>161</v>
      </c>
      <c r="C6" s="452"/>
      <c r="D6" s="452"/>
      <c r="E6" s="452"/>
      <c r="F6" s="452"/>
      <c r="G6" s="452"/>
      <c r="H6" s="452"/>
      <c r="I6" s="452"/>
      <c r="J6" s="454" t="s">
        <v>721</v>
      </c>
      <c r="K6" s="455"/>
      <c r="L6" s="455"/>
      <c r="M6" s="455"/>
      <c r="N6" s="455"/>
      <c r="O6" s="456"/>
      <c r="P6" s="30"/>
      <c r="Q6" s="6"/>
      <c r="R6" s="6"/>
      <c r="S6" s="6"/>
      <c r="T6" s="6"/>
      <c r="U6" s="6"/>
      <c r="V6" s="6"/>
      <c r="W6" s="6"/>
      <c r="AB6" s="1"/>
      <c r="AC6" s="33"/>
      <c r="AD6" s="33"/>
      <c r="AE6" s="33"/>
      <c r="AF6" s="33"/>
    </row>
    <row r="7" spans="1:46" ht="18" customHeight="1" x14ac:dyDescent="0.25">
      <c r="B7" s="453" t="s">
        <v>71</v>
      </c>
      <c r="C7" s="453"/>
      <c r="D7" s="453"/>
      <c r="E7" s="453"/>
      <c r="F7" s="453"/>
      <c r="G7" s="453"/>
      <c r="H7" s="453"/>
      <c r="I7" s="453"/>
      <c r="J7" s="454"/>
      <c r="K7" s="455"/>
      <c r="L7" s="455"/>
      <c r="M7" s="455"/>
      <c r="N7" s="455"/>
      <c r="O7" s="456"/>
      <c r="P7" s="32" t="s">
        <v>28</v>
      </c>
      <c r="Q7" s="6"/>
      <c r="R7" s="6"/>
      <c r="S7" s="6"/>
      <c r="T7" s="6"/>
      <c r="U7" s="6"/>
      <c r="V7" s="6"/>
      <c r="W7" s="6"/>
      <c r="AB7" s="1"/>
      <c r="AC7" s="33"/>
      <c r="AD7" s="33"/>
      <c r="AE7" s="33"/>
      <c r="AF7" s="33"/>
    </row>
    <row r="8" spans="1:46" ht="27.75" customHeight="1" x14ac:dyDescent="0.25">
      <c r="B8" s="448" t="s">
        <v>5</v>
      </c>
      <c r="C8" s="449"/>
      <c r="D8" s="449"/>
      <c r="E8" s="449"/>
      <c r="F8" s="449"/>
      <c r="G8" s="449"/>
      <c r="H8" s="448" t="s">
        <v>30</v>
      </c>
      <c r="I8" s="450"/>
      <c r="J8" s="463"/>
      <c r="K8" s="464"/>
      <c r="L8" s="464"/>
      <c r="M8" s="464"/>
      <c r="N8" s="464"/>
      <c r="O8" s="465"/>
      <c r="P8" s="451" t="s">
        <v>29</v>
      </c>
      <c r="Q8" s="451"/>
      <c r="R8" s="451"/>
      <c r="S8" s="451"/>
      <c r="T8" s="451"/>
      <c r="U8" s="451"/>
      <c r="V8" s="451" t="s">
        <v>30</v>
      </c>
      <c r="W8" s="451"/>
      <c r="AB8" s="1"/>
      <c r="AC8" s="33"/>
      <c r="AD8" s="33"/>
      <c r="AE8" s="33"/>
      <c r="AF8" s="33"/>
    </row>
    <row r="9" spans="1:46" ht="19.5" customHeight="1" x14ac:dyDescent="0.25">
      <c r="B9" s="469"/>
      <c r="C9" s="470"/>
      <c r="D9" s="470"/>
      <c r="E9" s="470"/>
      <c r="F9" s="470"/>
      <c r="G9" s="470"/>
      <c r="H9" s="469"/>
      <c r="I9" s="471"/>
      <c r="J9" s="316" t="s">
        <v>663</v>
      </c>
      <c r="K9" s="317"/>
      <c r="L9" s="317"/>
      <c r="M9" s="317"/>
      <c r="N9" s="317"/>
      <c r="O9" s="318"/>
      <c r="P9" s="466"/>
      <c r="Q9" s="466"/>
      <c r="R9" s="466"/>
      <c r="S9" s="466"/>
      <c r="T9" s="466"/>
      <c r="U9" s="466"/>
      <c r="V9" s="472"/>
      <c r="W9" s="472"/>
      <c r="AB9" s="1"/>
      <c r="AC9" s="33"/>
      <c r="AD9" s="33"/>
      <c r="AE9" s="33"/>
      <c r="AF9" s="33"/>
    </row>
    <row r="10" spans="1:46" s="33" customFormat="1" ht="27.75" customHeight="1" x14ac:dyDescent="0.25">
      <c r="A10" s="192"/>
      <c r="B10" s="473" t="s">
        <v>6</v>
      </c>
      <c r="C10" s="473"/>
      <c r="D10" s="473"/>
      <c r="E10" s="473" t="s">
        <v>4</v>
      </c>
      <c r="F10" s="473"/>
      <c r="G10" s="473"/>
      <c r="H10" s="473" t="s">
        <v>55</v>
      </c>
      <c r="I10" s="473"/>
      <c r="J10" s="319" t="s">
        <v>673</v>
      </c>
      <c r="K10" s="320"/>
      <c r="L10" s="320"/>
      <c r="M10" s="320"/>
      <c r="N10" s="320"/>
      <c r="O10" s="321"/>
      <c r="P10" s="451" t="s">
        <v>0</v>
      </c>
      <c r="Q10" s="451"/>
      <c r="R10" s="451"/>
      <c r="S10" s="451"/>
      <c r="T10" s="451" t="s">
        <v>2</v>
      </c>
      <c r="U10" s="451"/>
      <c r="V10" s="451"/>
      <c r="W10" s="451"/>
      <c r="AB10" s="1"/>
    </row>
    <row r="11" spans="1:46" ht="19.5" customHeight="1" x14ac:dyDescent="0.25">
      <c r="B11" s="481"/>
      <c r="C11" s="481"/>
      <c r="D11" s="481"/>
      <c r="E11" s="481"/>
      <c r="F11" s="481"/>
      <c r="G11" s="481"/>
      <c r="H11" s="481"/>
      <c r="I11" s="481"/>
      <c r="P11" s="472"/>
      <c r="Q11" s="472"/>
      <c r="R11" s="472"/>
      <c r="S11" s="472"/>
      <c r="T11" s="472"/>
      <c r="U11" s="472"/>
      <c r="V11" s="472"/>
      <c r="W11" s="472"/>
      <c r="AB11" s="1"/>
      <c r="AC11" s="33"/>
      <c r="AD11" s="33"/>
      <c r="AE11" s="33"/>
      <c r="AF11" s="33"/>
    </row>
    <row r="12" spans="1:46" ht="27.75" customHeight="1" x14ac:dyDescent="0.25">
      <c r="B12" s="473" t="s">
        <v>54</v>
      </c>
      <c r="C12" s="473"/>
      <c r="D12" s="473"/>
      <c r="E12" s="473" t="s">
        <v>0</v>
      </c>
      <c r="F12" s="473"/>
      <c r="G12" s="473"/>
      <c r="H12" s="473" t="s">
        <v>1</v>
      </c>
      <c r="I12" s="473"/>
      <c r="P12" s="451" t="s">
        <v>6</v>
      </c>
      <c r="Q12" s="451"/>
      <c r="R12" s="451"/>
      <c r="S12" s="429"/>
      <c r="T12" s="451" t="s">
        <v>4</v>
      </c>
      <c r="U12" s="451"/>
      <c r="V12" s="451" t="s">
        <v>55</v>
      </c>
      <c r="W12" s="451"/>
      <c r="AB12" s="1"/>
      <c r="AC12" s="33"/>
      <c r="AD12" s="33"/>
      <c r="AE12" s="33"/>
      <c r="AF12" s="33"/>
    </row>
    <row r="13" spans="1:46" ht="19.5" customHeight="1" x14ac:dyDescent="0.25">
      <c r="B13" s="481"/>
      <c r="C13" s="481"/>
      <c r="D13" s="481"/>
      <c r="E13" s="481"/>
      <c r="F13" s="481"/>
      <c r="G13" s="481"/>
      <c r="H13" s="481"/>
      <c r="I13" s="481"/>
      <c r="P13" s="472"/>
      <c r="Q13" s="472"/>
      <c r="R13" s="472"/>
      <c r="S13" s="478"/>
      <c r="T13" s="472"/>
      <c r="U13" s="472"/>
      <c r="V13" s="472"/>
      <c r="W13" s="472"/>
      <c r="AB13" s="1"/>
      <c r="AC13" s="33"/>
      <c r="AD13" s="33"/>
      <c r="AE13" s="33"/>
      <c r="AF13" s="33"/>
    </row>
    <row r="14" spans="1:46" ht="27.75" customHeight="1" x14ac:dyDescent="0.25">
      <c r="B14" s="473" t="s">
        <v>134</v>
      </c>
      <c r="C14" s="473"/>
      <c r="D14" s="473"/>
      <c r="E14" s="448" t="s">
        <v>2</v>
      </c>
      <c r="F14" s="449"/>
      <c r="G14" s="449"/>
      <c r="H14" s="449"/>
      <c r="I14" s="450"/>
      <c r="P14" s="429" t="s">
        <v>1</v>
      </c>
      <c r="Q14" s="430"/>
      <c r="R14" s="430"/>
      <c r="S14" s="430"/>
      <c r="T14" s="429" t="s">
        <v>31</v>
      </c>
      <c r="U14" s="430"/>
      <c r="V14" s="430"/>
      <c r="W14" s="490"/>
      <c r="AB14" s="1"/>
      <c r="AC14" s="33"/>
      <c r="AD14" s="33"/>
      <c r="AE14" s="33"/>
      <c r="AF14" s="33"/>
    </row>
    <row r="15" spans="1:46" ht="19.5" customHeight="1" x14ac:dyDescent="0.25">
      <c r="B15" s="481"/>
      <c r="C15" s="481"/>
      <c r="D15" s="481"/>
      <c r="E15" s="469"/>
      <c r="F15" s="470"/>
      <c r="G15" s="470"/>
      <c r="H15" s="470"/>
      <c r="I15" s="471"/>
      <c r="P15" s="478"/>
      <c r="Q15" s="479"/>
      <c r="R15" s="479"/>
      <c r="S15" s="479"/>
      <c r="T15" s="478"/>
      <c r="U15" s="479"/>
      <c r="V15" s="479"/>
      <c r="W15" s="480"/>
      <c r="AB15" s="1"/>
      <c r="AC15" s="33"/>
      <c r="AD15" s="33"/>
      <c r="AE15" s="33"/>
      <c r="AF15" s="33"/>
    </row>
    <row r="16" spans="1:46" ht="27.75" customHeight="1" x14ac:dyDescent="0.25">
      <c r="B16" s="449"/>
      <c r="C16" s="449"/>
      <c r="D16" s="449"/>
      <c r="E16" s="449"/>
      <c r="F16" s="449"/>
      <c r="G16" s="449"/>
      <c r="H16" s="449"/>
      <c r="I16" s="449"/>
      <c r="J16" s="46"/>
      <c r="P16" s="429" t="s">
        <v>32</v>
      </c>
      <c r="Q16" s="430"/>
      <c r="R16" s="490"/>
      <c r="S16" s="429" t="s">
        <v>633</v>
      </c>
      <c r="T16" s="430"/>
      <c r="U16" s="430"/>
      <c r="V16" s="430"/>
      <c r="W16" s="490"/>
      <c r="AB16" s="1"/>
      <c r="AC16" s="33"/>
      <c r="AD16" s="33"/>
      <c r="AE16" s="33"/>
      <c r="AF16" s="33"/>
    </row>
    <row r="17" spans="1:34" ht="19.5" customHeight="1" x14ac:dyDescent="0.25">
      <c r="B17" s="474"/>
      <c r="C17" s="474"/>
      <c r="D17" s="474"/>
      <c r="E17" s="474"/>
      <c r="F17" s="474"/>
      <c r="G17" s="474"/>
      <c r="H17" s="474"/>
      <c r="I17" s="474"/>
      <c r="P17" s="478" t="s">
        <v>631</v>
      </c>
      <c r="Q17" s="479"/>
      <c r="R17" s="480"/>
      <c r="S17" s="475"/>
      <c r="T17" s="476"/>
      <c r="U17" s="476"/>
      <c r="V17" s="476"/>
      <c r="W17" s="477"/>
      <c r="AB17" s="1"/>
      <c r="AC17" s="33"/>
      <c r="AD17" s="33"/>
      <c r="AE17" s="33"/>
      <c r="AF17" s="33"/>
      <c r="AH17" s="63" t="b">
        <f>IF(AND(P17=0,P17&lt;&gt;"Ja"),TRUE,FALSE)</f>
        <v>0</v>
      </c>
    </row>
    <row r="18" spans="1:34" ht="19.5" customHeight="1" x14ac:dyDescent="0.25">
      <c r="A18" s="29"/>
      <c r="AB18" s="1"/>
      <c r="AC18" s="33"/>
      <c r="AD18" s="33"/>
      <c r="AE18" s="33"/>
      <c r="AF18" s="33"/>
      <c r="AH18" s="63"/>
    </row>
    <row r="19" spans="1:34" ht="17.25" customHeight="1" x14ac:dyDescent="0.25">
      <c r="B19" s="30" t="s">
        <v>366</v>
      </c>
      <c r="P19" s="30" t="s">
        <v>367</v>
      </c>
      <c r="AB19" s="1"/>
      <c r="AC19" s="33"/>
      <c r="AD19" s="33"/>
      <c r="AE19" s="33"/>
      <c r="AF19" s="33"/>
    </row>
    <row r="20" spans="1:34" ht="12.75" customHeight="1" x14ac:dyDescent="0.25">
      <c r="B20" s="328" t="s">
        <v>671</v>
      </c>
      <c r="C20" s="387"/>
      <c r="D20" s="387"/>
      <c r="E20" s="387"/>
      <c r="F20" s="387"/>
      <c r="G20" s="387"/>
      <c r="H20" s="387"/>
      <c r="I20" s="388"/>
      <c r="P20" s="328" t="s">
        <v>672</v>
      </c>
      <c r="Q20" s="387"/>
      <c r="R20" s="387"/>
      <c r="S20" s="387"/>
      <c r="T20" s="387"/>
      <c r="U20" s="387"/>
      <c r="V20" s="387"/>
      <c r="W20" s="388"/>
      <c r="AB20" s="1"/>
      <c r="AC20" s="33"/>
      <c r="AD20" s="33"/>
      <c r="AE20" s="33"/>
      <c r="AF20" s="33"/>
    </row>
    <row r="21" spans="1:34" ht="12.75" customHeight="1" x14ac:dyDescent="0.25">
      <c r="B21" s="491"/>
      <c r="C21" s="330"/>
      <c r="D21" s="330"/>
      <c r="E21" s="330"/>
      <c r="F21" s="330"/>
      <c r="G21" s="330"/>
      <c r="H21" s="330"/>
      <c r="I21" s="493"/>
      <c r="P21" s="491"/>
      <c r="Q21" s="492"/>
      <c r="R21" s="492"/>
      <c r="S21" s="492"/>
      <c r="T21" s="492"/>
      <c r="U21" s="492"/>
      <c r="V21" s="492"/>
      <c r="W21" s="493"/>
      <c r="AB21" s="1"/>
      <c r="AC21" s="33"/>
      <c r="AD21" s="33"/>
      <c r="AE21" s="33"/>
      <c r="AF21" s="33"/>
    </row>
    <row r="22" spans="1:34" ht="12.75" customHeight="1" x14ac:dyDescent="0.25">
      <c r="B22" s="491"/>
      <c r="C22" s="330"/>
      <c r="D22" s="330"/>
      <c r="E22" s="330"/>
      <c r="F22" s="330"/>
      <c r="G22" s="330"/>
      <c r="H22" s="330"/>
      <c r="I22" s="493"/>
      <c r="P22" s="491"/>
      <c r="Q22" s="492"/>
      <c r="R22" s="492"/>
      <c r="S22" s="492"/>
      <c r="T22" s="492"/>
      <c r="U22" s="492"/>
      <c r="V22" s="492"/>
      <c r="W22" s="493"/>
      <c r="AB22" s="1"/>
      <c r="AC22" s="33"/>
      <c r="AD22" s="33"/>
      <c r="AE22" s="33"/>
      <c r="AF22" s="33"/>
    </row>
    <row r="23" spans="1:34" ht="12.75" customHeight="1" x14ac:dyDescent="0.25">
      <c r="B23" s="491"/>
      <c r="C23" s="330"/>
      <c r="D23" s="330"/>
      <c r="E23" s="330"/>
      <c r="F23" s="330"/>
      <c r="G23" s="330"/>
      <c r="H23" s="330"/>
      <c r="I23" s="493"/>
      <c r="P23" s="491"/>
      <c r="Q23" s="492"/>
      <c r="R23" s="492"/>
      <c r="S23" s="492"/>
      <c r="T23" s="492"/>
      <c r="U23" s="492"/>
      <c r="V23" s="492"/>
      <c r="W23" s="493"/>
      <c r="AB23" s="1"/>
      <c r="AC23" s="33"/>
      <c r="AD23" s="33"/>
      <c r="AE23" s="33"/>
      <c r="AF23" s="33"/>
    </row>
    <row r="24" spans="1:34" ht="54.45" customHeight="1" x14ac:dyDescent="0.25">
      <c r="B24" s="491"/>
      <c r="C24" s="330"/>
      <c r="D24" s="330"/>
      <c r="E24" s="330"/>
      <c r="F24" s="330"/>
      <c r="G24" s="330"/>
      <c r="H24" s="330"/>
      <c r="I24" s="493"/>
      <c r="P24" s="389"/>
      <c r="Q24" s="390"/>
      <c r="R24" s="390"/>
      <c r="S24" s="390"/>
      <c r="T24" s="390"/>
      <c r="U24" s="390"/>
      <c r="V24" s="390"/>
      <c r="W24" s="391"/>
      <c r="AB24" s="1"/>
      <c r="AC24" s="33"/>
      <c r="AD24" s="33"/>
      <c r="AE24" s="33"/>
      <c r="AF24" s="33"/>
    </row>
    <row r="25" spans="1:34" ht="43.2" customHeight="1" x14ac:dyDescent="0.25">
      <c r="B25" s="389"/>
      <c r="C25" s="390"/>
      <c r="D25" s="390"/>
      <c r="E25" s="390"/>
      <c r="F25" s="390"/>
      <c r="G25" s="390"/>
      <c r="H25" s="390"/>
      <c r="I25" s="391"/>
      <c r="AB25" s="1"/>
      <c r="AC25" s="33"/>
      <c r="AD25" s="33"/>
      <c r="AE25" s="33"/>
      <c r="AF25" s="33"/>
    </row>
    <row r="26" spans="1:34" ht="17.25" customHeight="1" x14ac:dyDescent="0.25">
      <c r="B26" s="64"/>
      <c r="C26" s="43"/>
      <c r="D26" s="43"/>
      <c r="E26" s="43"/>
      <c r="F26" s="43"/>
      <c r="G26" s="43"/>
      <c r="H26" s="43"/>
      <c r="P26" s="30" t="s">
        <v>629</v>
      </c>
    </row>
    <row r="27" spans="1:34" ht="55.5" customHeight="1" x14ac:dyDescent="0.25">
      <c r="B27" s="50" t="s">
        <v>362</v>
      </c>
      <c r="P27" s="500" t="s">
        <v>630</v>
      </c>
      <c r="Q27" s="500"/>
      <c r="R27" s="500"/>
      <c r="S27" s="500"/>
      <c r="T27" s="500"/>
      <c r="U27" s="500"/>
      <c r="V27" s="500"/>
      <c r="W27" s="500"/>
      <c r="AB27" s="1"/>
      <c r="AC27" s="33"/>
      <c r="AD27" s="33"/>
      <c r="AE27" s="33"/>
      <c r="AF27" s="33"/>
    </row>
    <row r="28" spans="1:34" ht="115.5" customHeight="1" x14ac:dyDescent="0.25">
      <c r="B28" s="487"/>
      <c r="C28" s="489"/>
      <c r="D28" s="489"/>
      <c r="E28" s="489"/>
      <c r="F28" s="489"/>
      <c r="G28" s="489"/>
      <c r="H28" s="489"/>
      <c r="I28" s="489"/>
      <c r="P28" s="497"/>
      <c r="Q28" s="498"/>
      <c r="R28" s="498"/>
      <c r="S28" s="498"/>
      <c r="T28" s="498"/>
      <c r="U28" s="498"/>
      <c r="V28" s="498"/>
      <c r="W28" s="499"/>
      <c r="AB28" s="1"/>
      <c r="AC28" s="33"/>
      <c r="AD28" s="33"/>
      <c r="AE28" s="33"/>
      <c r="AF28" s="33"/>
    </row>
    <row r="29" spans="1:34" ht="17.25" customHeight="1" x14ac:dyDescent="0.25">
      <c r="B29" s="64"/>
      <c r="C29" s="43"/>
      <c r="D29" s="43"/>
      <c r="E29" s="43"/>
      <c r="F29" s="43"/>
      <c r="G29" s="43"/>
      <c r="H29" s="43"/>
    </row>
    <row r="30" spans="1:34" ht="27.75" customHeight="1" x14ac:dyDescent="0.25">
      <c r="B30" s="407" t="s">
        <v>625</v>
      </c>
      <c r="C30" s="407"/>
      <c r="D30" s="407" t="s">
        <v>626</v>
      </c>
      <c r="E30" s="407"/>
      <c r="G30" s="406" t="s">
        <v>109</v>
      </c>
      <c r="H30" s="406"/>
      <c r="I30" s="406"/>
    </row>
    <row r="31" spans="1:34" ht="19.5" customHeight="1" x14ac:dyDescent="0.25">
      <c r="B31" s="467"/>
      <c r="C31" s="468"/>
      <c r="D31" s="486"/>
      <c r="E31" s="486"/>
      <c r="G31" s="487"/>
      <c r="H31" s="487"/>
      <c r="I31" s="487"/>
    </row>
    <row r="32" spans="1:34" ht="12.75" customHeight="1" x14ac:dyDescent="0.25"/>
    <row r="33" spans="2:44" ht="27.75" customHeight="1" x14ac:dyDescent="0.25">
      <c r="B33" s="407" t="s">
        <v>49</v>
      </c>
      <c r="C33" s="407"/>
      <c r="D33" s="407" t="s">
        <v>50</v>
      </c>
      <c r="E33" s="407"/>
    </row>
    <row r="34" spans="2:44" ht="19.5" customHeight="1" x14ac:dyDescent="0.25">
      <c r="B34" s="467"/>
      <c r="C34" s="468"/>
      <c r="D34" s="488"/>
      <c r="E34" s="488"/>
      <c r="P34" s="65"/>
      <c r="Q34" s="65"/>
      <c r="R34" s="65"/>
    </row>
    <row r="35" spans="2:44" ht="12.75" customHeight="1" x14ac:dyDescent="0.25">
      <c r="F35" s="46"/>
    </row>
    <row r="36" spans="2:44" ht="27.75" customHeight="1" x14ac:dyDescent="0.25">
      <c r="B36" s="407" t="s">
        <v>627</v>
      </c>
      <c r="C36" s="407"/>
      <c r="D36" s="407" t="s">
        <v>628</v>
      </c>
      <c r="E36" s="407"/>
      <c r="G36" s="408"/>
      <c r="H36" s="408"/>
    </row>
    <row r="37" spans="2:44" ht="19.5" customHeight="1" x14ac:dyDescent="0.25">
      <c r="B37" s="467"/>
      <c r="C37" s="468"/>
      <c r="D37" s="467"/>
      <c r="E37" s="468"/>
      <c r="G37" s="496"/>
      <c r="H37" s="496"/>
      <c r="P37" s="65"/>
      <c r="Q37" s="65"/>
      <c r="R37" s="65"/>
    </row>
    <row r="38" spans="2:44" ht="12.75" hidden="1" customHeight="1" x14ac:dyDescent="0.25">
      <c r="F38" s="237"/>
    </row>
    <row r="39" spans="2:44" ht="26.25" hidden="1" customHeight="1" x14ac:dyDescent="0.25">
      <c r="B39" s="419" t="s">
        <v>361</v>
      </c>
      <c r="C39" s="420"/>
      <c r="D39" s="420"/>
      <c r="E39" s="420"/>
      <c r="F39" s="420"/>
      <c r="G39" s="420"/>
      <c r="H39" s="420"/>
      <c r="I39" s="420"/>
      <c r="J39" s="420"/>
      <c r="K39" s="420"/>
      <c r="L39" s="236"/>
      <c r="N39" s="205"/>
    </row>
    <row r="40" spans="2:44" ht="26.25" hidden="1" customHeight="1" x14ac:dyDescent="0.25">
      <c r="B40" s="482" t="s">
        <v>202</v>
      </c>
      <c r="C40" s="483"/>
      <c r="D40" s="483"/>
      <c r="E40" s="483"/>
      <c r="F40" s="483"/>
      <c r="G40" s="483"/>
      <c r="H40" s="483"/>
      <c r="I40" s="483"/>
      <c r="J40" s="483"/>
      <c r="K40" s="483"/>
      <c r="L40" s="236"/>
      <c r="M40" s="207"/>
      <c r="N40" s="207"/>
    </row>
    <row r="41" spans="2:44" ht="12.75" customHeight="1" x14ac:dyDescent="0.25">
      <c r="B41" s="40"/>
      <c r="C41" s="40"/>
      <c r="D41" s="40"/>
      <c r="E41" s="40"/>
      <c r="F41" s="40"/>
      <c r="G41" s="40"/>
      <c r="H41" s="40"/>
      <c r="I41" s="40"/>
      <c r="J41" s="40"/>
      <c r="K41" s="84"/>
    </row>
    <row r="42" spans="2:44" ht="27.75" customHeight="1" x14ac:dyDescent="0.25">
      <c r="B42" s="484" t="s">
        <v>711</v>
      </c>
      <c r="C42" s="485"/>
      <c r="D42" s="485"/>
      <c r="E42" s="485"/>
      <c r="F42" s="485"/>
      <c r="G42" s="485"/>
      <c r="H42" s="485"/>
      <c r="I42" s="485"/>
      <c r="J42" s="485"/>
      <c r="K42" s="485"/>
      <c r="L42" s="204"/>
      <c r="M42" s="205"/>
      <c r="N42" s="205"/>
    </row>
    <row r="43" spans="2:44" ht="25.5" customHeight="1" x14ac:dyDescent="0.25">
      <c r="B43" s="482" t="s">
        <v>646</v>
      </c>
      <c r="C43" s="483"/>
      <c r="D43" s="483"/>
      <c r="E43" s="483"/>
      <c r="F43" s="483"/>
      <c r="G43" s="483"/>
      <c r="H43" s="483"/>
      <c r="I43" s="483"/>
      <c r="J43" s="483"/>
      <c r="K43" s="483"/>
      <c r="L43" s="206"/>
      <c r="M43" s="207"/>
      <c r="N43" s="207"/>
      <c r="P43" s="65"/>
      <c r="Q43" s="65"/>
      <c r="R43" s="65"/>
      <c r="V43" s="46"/>
    </row>
    <row r="44" spans="2:44" ht="12.75" customHeight="1" x14ac:dyDescent="0.25">
      <c r="B44" s="66"/>
      <c r="C44" s="66"/>
      <c r="D44" s="67"/>
      <c r="E44" s="67"/>
      <c r="F44" s="67"/>
      <c r="L44" s="33"/>
      <c r="M44" s="33"/>
      <c r="N44" s="33"/>
    </row>
    <row r="45" spans="2:44" ht="21" customHeight="1" x14ac:dyDescent="0.25">
      <c r="B45" s="395" t="s">
        <v>634</v>
      </c>
      <c r="C45" s="395"/>
      <c r="D45" s="395"/>
      <c r="E45" s="395"/>
      <c r="F45" s="395"/>
      <c r="L45" s="33"/>
      <c r="M45" s="33"/>
      <c r="N45" s="33"/>
      <c r="P45" s="494" t="s">
        <v>51</v>
      </c>
      <c r="Q45" s="494"/>
      <c r="X45" s="53"/>
      <c r="Y45" s="234"/>
      <c r="Z45" s="234"/>
      <c r="AA45" s="234"/>
    </row>
    <row r="46" spans="2:44" ht="2.25" customHeight="1" x14ac:dyDescent="0.25">
      <c r="B46" s="333"/>
      <c r="C46" s="333"/>
      <c r="D46" s="333"/>
      <c r="E46" s="333"/>
      <c r="F46" s="333"/>
      <c r="G46" s="36"/>
      <c r="I46" s="198" t="s">
        <v>174</v>
      </c>
      <c r="P46" s="333"/>
      <c r="Q46" s="333"/>
      <c r="R46" s="333"/>
      <c r="S46" s="333"/>
      <c r="T46" s="333"/>
    </row>
    <row r="47" spans="2:44" ht="117.75" customHeight="1" x14ac:dyDescent="0.25">
      <c r="B47" s="248" t="s">
        <v>635</v>
      </c>
      <c r="C47" s="495" t="s">
        <v>713</v>
      </c>
      <c r="D47" s="495"/>
      <c r="E47" s="495"/>
      <c r="F47" s="249" t="s">
        <v>662</v>
      </c>
      <c r="G47" s="502" t="s">
        <v>674</v>
      </c>
      <c r="H47" s="503"/>
      <c r="I47" s="503"/>
      <c r="J47" s="503"/>
      <c r="K47" s="503"/>
      <c r="L47" s="503"/>
      <c r="M47" s="250" t="s">
        <v>677</v>
      </c>
      <c r="N47" s="250" t="s">
        <v>719</v>
      </c>
      <c r="O47" s="248" t="s">
        <v>717</v>
      </c>
      <c r="P47" s="251"/>
      <c r="Q47" s="409" t="s">
        <v>636</v>
      </c>
      <c r="R47" s="411"/>
      <c r="S47" s="411"/>
      <c r="T47" s="411"/>
      <c r="U47" s="411"/>
      <c r="V47" s="410"/>
      <c r="W47" s="501" t="s">
        <v>667</v>
      </c>
      <c r="X47" s="410"/>
      <c r="Y47" s="409" t="s">
        <v>363</v>
      </c>
      <c r="Z47" s="410"/>
    </row>
    <row r="48" spans="2:44" ht="50.25" customHeight="1" x14ac:dyDescent="0.25">
      <c r="B48" s="209" t="s">
        <v>99</v>
      </c>
      <c r="C48" s="375" t="s">
        <v>716</v>
      </c>
      <c r="D48" s="376"/>
      <c r="E48" s="377"/>
      <c r="F48" s="247"/>
      <c r="G48" s="375"/>
      <c r="H48" s="378"/>
      <c r="I48" s="378"/>
      <c r="J48" s="378"/>
      <c r="K48" s="378"/>
      <c r="L48" s="378"/>
      <c r="M48" s="235"/>
      <c r="N48" s="210"/>
      <c r="O48" s="211"/>
      <c r="P48" s="244"/>
      <c r="Q48" s="403"/>
      <c r="R48" s="404"/>
      <c r="S48" s="404"/>
      <c r="T48" s="404"/>
      <c r="U48" s="404"/>
      <c r="V48" s="405"/>
      <c r="W48" s="373"/>
      <c r="X48" s="374"/>
      <c r="Y48" s="371">
        <f>IFERROR(IF(M48="TRUE",W48,W48*N48),"")</f>
        <v>0</v>
      </c>
      <c r="Z48" s="372"/>
      <c r="AA48" s="507"/>
      <c r="AB48" s="359"/>
      <c r="AC48" s="359"/>
      <c r="AD48" s="359"/>
      <c r="AE48" s="359"/>
      <c r="AF48" s="359"/>
      <c r="AG48" s="359"/>
      <c r="AH48" s="359"/>
      <c r="AI48" s="359"/>
      <c r="AJ48" s="359"/>
      <c r="AK48" s="359"/>
      <c r="AL48" s="359"/>
      <c r="AM48" s="359"/>
      <c r="AN48" s="359"/>
      <c r="AO48" s="359"/>
      <c r="AP48" s="359"/>
      <c r="AQ48" s="359"/>
      <c r="AR48" s="359"/>
    </row>
    <row r="49" spans="2:26" ht="42.75" customHeight="1" x14ac:dyDescent="0.25">
      <c r="B49" s="209" t="s">
        <v>100</v>
      </c>
      <c r="C49" s="375" t="s">
        <v>716</v>
      </c>
      <c r="D49" s="376"/>
      <c r="E49" s="377"/>
      <c r="F49" s="247"/>
      <c r="G49" s="375"/>
      <c r="H49" s="378"/>
      <c r="I49" s="378"/>
      <c r="J49" s="378"/>
      <c r="K49" s="378"/>
      <c r="L49" s="378"/>
      <c r="M49" s="235"/>
      <c r="N49" s="210"/>
      <c r="O49" s="211"/>
      <c r="P49" s="244"/>
      <c r="Q49" s="403"/>
      <c r="R49" s="404"/>
      <c r="S49" s="404"/>
      <c r="T49" s="404"/>
      <c r="U49" s="404"/>
      <c r="V49" s="405"/>
      <c r="W49" s="373"/>
      <c r="X49" s="374"/>
      <c r="Y49" s="371">
        <f t="shared" ref="Y49:Y67" si="0">IFERROR(IF(M49="TRUE",W49,W49*N49),"")</f>
        <v>0</v>
      </c>
      <c r="Z49" s="372"/>
    </row>
    <row r="50" spans="2:26" ht="59.25" customHeight="1" x14ac:dyDescent="0.25">
      <c r="B50" s="209" t="s">
        <v>101</v>
      </c>
      <c r="C50" s="375" t="s">
        <v>716</v>
      </c>
      <c r="D50" s="376"/>
      <c r="E50" s="377"/>
      <c r="F50" s="247"/>
      <c r="G50" s="375"/>
      <c r="H50" s="378"/>
      <c r="I50" s="378"/>
      <c r="J50" s="378"/>
      <c r="K50" s="378"/>
      <c r="L50" s="378"/>
      <c r="M50" s="235"/>
      <c r="N50" s="210"/>
      <c r="O50" s="211"/>
      <c r="Q50" s="403"/>
      <c r="R50" s="404"/>
      <c r="S50" s="404"/>
      <c r="T50" s="404"/>
      <c r="U50" s="404"/>
      <c r="V50" s="405"/>
      <c r="W50" s="373"/>
      <c r="X50" s="374"/>
      <c r="Y50" s="371">
        <f t="shared" si="0"/>
        <v>0</v>
      </c>
      <c r="Z50" s="372"/>
    </row>
    <row r="51" spans="2:26" ht="51" customHeight="1" x14ac:dyDescent="0.25">
      <c r="B51" s="209" t="s">
        <v>102</v>
      </c>
      <c r="C51" s="375" t="s">
        <v>716</v>
      </c>
      <c r="D51" s="376"/>
      <c r="E51" s="377"/>
      <c r="F51" s="247"/>
      <c r="G51" s="375"/>
      <c r="H51" s="378"/>
      <c r="I51" s="378"/>
      <c r="J51" s="378"/>
      <c r="K51" s="378"/>
      <c r="L51" s="378"/>
      <c r="M51" s="235"/>
      <c r="N51" s="210"/>
      <c r="O51" s="211"/>
      <c r="Q51" s="403"/>
      <c r="R51" s="404"/>
      <c r="S51" s="404"/>
      <c r="T51" s="404"/>
      <c r="U51" s="404"/>
      <c r="V51" s="405"/>
      <c r="W51" s="373"/>
      <c r="X51" s="374"/>
      <c r="Y51" s="371">
        <f t="shared" si="0"/>
        <v>0</v>
      </c>
      <c r="Z51" s="372"/>
    </row>
    <row r="52" spans="2:26" ht="42.75" customHeight="1" x14ac:dyDescent="0.25">
      <c r="B52" s="209" t="s">
        <v>103</v>
      </c>
      <c r="C52" s="375" t="s">
        <v>716</v>
      </c>
      <c r="D52" s="376"/>
      <c r="E52" s="377"/>
      <c r="F52" s="247"/>
      <c r="G52" s="375"/>
      <c r="H52" s="378"/>
      <c r="I52" s="378"/>
      <c r="J52" s="378"/>
      <c r="K52" s="378"/>
      <c r="L52" s="378"/>
      <c r="M52" s="235"/>
      <c r="N52" s="210"/>
      <c r="O52" s="211"/>
      <c r="Q52" s="403"/>
      <c r="R52" s="404"/>
      <c r="S52" s="404"/>
      <c r="T52" s="404"/>
      <c r="U52" s="404"/>
      <c r="V52" s="405"/>
      <c r="W52" s="373"/>
      <c r="X52" s="374"/>
      <c r="Y52" s="371">
        <f t="shared" si="0"/>
        <v>0</v>
      </c>
      <c r="Z52" s="372"/>
    </row>
    <row r="53" spans="2:26" ht="42.75" customHeight="1" x14ac:dyDescent="0.25">
      <c r="B53" s="209" t="s">
        <v>105</v>
      </c>
      <c r="C53" s="375" t="s">
        <v>716</v>
      </c>
      <c r="D53" s="376"/>
      <c r="E53" s="377"/>
      <c r="F53" s="247"/>
      <c r="G53" s="375"/>
      <c r="H53" s="378"/>
      <c r="I53" s="378"/>
      <c r="J53" s="378"/>
      <c r="K53" s="378"/>
      <c r="L53" s="378"/>
      <c r="M53" s="235"/>
      <c r="N53" s="210"/>
      <c r="O53" s="211"/>
      <c r="Q53" s="403"/>
      <c r="R53" s="404"/>
      <c r="S53" s="404"/>
      <c r="T53" s="404"/>
      <c r="U53" s="404"/>
      <c r="V53" s="405"/>
      <c r="W53" s="373"/>
      <c r="X53" s="374"/>
      <c r="Y53" s="371">
        <f t="shared" si="0"/>
        <v>0</v>
      </c>
      <c r="Z53" s="372"/>
    </row>
    <row r="54" spans="2:26" ht="42.75" customHeight="1" x14ac:dyDescent="0.25">
      <c r="B54" s="209" t="s">
        <v>104</v>
      </c>
      <c r="C54" s="375" t="s">
        <v>716</v>
      </c>
      <c r="D54" s="376"/>
      <c r="E54" s="377"/>
      <c r="F54" s="247"/>
      <c r="G54" s="375"/>
      <c r="H54" s="378"/>
      <c r="I54" s="378"/>
      <c r="J54" s="378"/>
      <c r="K54" s="378"/>
      <c r="L54" s="378"/>
      <c r="M54" s="235"/>
      <c r="N54" s="210"/>
      <c r="O54" s="211"/>
      <c r="Q54" s="403"/>
      <c r="R54" s="404"/>
      <c r="S54" s="404"/>
      <c r="T54" s="404"/>
      <c r="U54" s="404"/>
      <c r="V54" s="405"/>
      <c r="W54" s="373"/>
      <c r="X54" s="374"/>
      <c r="Y54" s="371">
        <f t="shared" si="0"/>
        <v>0</v>
      </c>
      <c r="Z54" s="372"/>
    </row>
    <row r="55" spans="2:26" ht="42.75" customHeight="1" x14ac:dyDescent="0.25">
      <c r="B55" s="209" t="s">
        <v>106</v>
      </c>
      <c r="C55" s="375" t="s">
        <v>716</v>
      </c>
      <c r="D55" s="376"/>
      <c r="E55" s="377"/>
      <c r="F55" s="247"/>
      <c r="G55" s="375"/>
      <c r="H55" s="378"/>
      <c r="I55" s="378"/>
      <c r="J55" s="378"/>
      <c r="K55" s="378"/>
      <c r="L55" s="378"/>
      <c r="M55" s="235"/>
      <c r="N55" s="210"/>
      <c r="O55" s="211"/>
      <c r="Q55" s="403"/>
      <c r="R55" s="404"/>
      <c r="S55" s="404"/>
      <c r="T55" s="404"/>
      <c r="U55" s="404"/>
      <c r="V55" s="405"/>
      <c r="W55" s="373"/>
      <c r="X55" s="374"/>
      <c r="Y55" s="371">
        <f t="shared" si="0"/>
        <v>0</v>
      </c>
      <c r="Z55" s="372"/>
    </row>
    <row r="56" spans="2:26" ht="42.75" customHeight="1" x14ac:dyDescent="0.25">
      <c r="B56" s="209" t="s">
        <v>107</v>
      </c>
      <c r="C56" s="375" t="s">
        <v>716</v>
      </c>
      <c r="D56" s="376"/>
      <c r="E56" s="377"/>
      <c r="F56" s="247"/>
      <c r="G56" s="375"/>
      <c r="H56" s="378"/>
      <c r="I56" s="378"/>
      <c r="J56" s="378"/>
      <c r="K56" s="378"/>
      <c r="L56" s="378"/>
      <c r="M56" s="235"/>
      <c r="N56" s="210"/>
      <c r="O56" s="211"/>
      <c r="Q56" s="403"/>
      <c r="R56" s="404"/>
      <c r="S56" s="404"/>
      <c r="T56" s="404"/>
      <c r="U56" s="404"/>
      <c r="V56" s="405"/>
      <c r="W56" s="373"/>
      <c r="X56" s="374"/>
      <c r="Y56" s="371">
        <f t="shared" si="0"/>
        <v>0</v>
      </c>
      <c r="Z56" s="372"/>
    </row>
    <row r="57" spans="2:26" ht="42.75" customHeight="1" x14ac:dyDescent="0.25">
      <c r="B57" s="209" t="s">
        <v>108</v>
      </c>
      <c r="C57" s="375" t="s">
        <v>716</v>
      </c>
      <c r="D57" s="376"/>
      <c r="E57" s="377"/>
      <c r="F57" s="247"/>
      <c r="G57" s="375"/>
      <c r="H57" s="378"/>
      <c r="I57" s="378"/>
      <c r="J57" s="378"/>
      <c r="K57" s="378"/>
      <c r="L57" s="378"/>
      <c r="M57" s="235"/>
      <c r="N57" s="210"/>
      <c r="O57" s="211"/>
      <c r="Q57" s="403"/>
      <c r="R57" s="404"/>
      <c r="S57" s="404"/>
      <c r="T57" s="404"/>
      <c r="U57" s="404"/>
      <c r="V57" s="405"/>
      <c r="W57" s="373"/>
      <c r="X57" s="374"/>
      <c r="Y57" s="367">
        <f t="shared" si="0"/>
        <v>0</v>
      </c>
      <c r="Z57" s="368"/>
    </row>
    <row r="58" spans="2:26" ht="42.75" customHeight="1" x14ac:dyDescent="0.25">
      <c r="B58" s="209" t="s">
        <v>177</v>
      </c>
      <c r="C58" s="375" t="s">
        <v>716</v>
      </c>
      <c r="D58" s="376"/>
      <c r="E58" s="377"/>
      <c r="F58" s="247"/>
      <c r="G58" s="375"/>
      <c r="H58" s="378"/>
      <c r="I58" s="378"/>
      <c r="J58" s="378"/>
      <c r="K58" s="378"/>
      <c r="L58" s="378"/>
      <c r="M58" s="235"/>
      <c r="N58" s="210"/>
      <c r="O58" s="211"/>
      <c r="Q58" s="403"/>
      <c r="R58" s="404"/>
      <c r="S58" s="404"/>
      <c r="T58" s="404"/>
      <c r="U58" s="404"/>
      <c r="V58" s="405"/>
      <c r="W58" s="373"/>
      <c r="X58" s="374"/>
      <c r="Y58" s="524">
        <f t="shared" si="0"/>
        <v>0</v>
      </c>
      <c r="Z58" s="525"/>
    </row>
    <row r="59" spans="2:26" ht="42.75" customHeight="1" x14ac:dyDescent="0.25">
      <c r="B59" s="209" t="s">
        <v>178</v>
      </c>
      <c r="C59" s="375" t="s">
        <v>716</v>
      </c>
      <c r="D59" s="376"/>
      <c r="E59" s="377"/>
      <c r="F59" s="247"/>
      <c r="G59" s="375"/>
      <c r="H59" s="378"/>
      <c r="I59" s="378"/>
      <c r="J59" s="378"/>
      <c r="K59" s="378"/>
      <c r="L59" s="378"/>
      <c r="M59" s="235"/>
      <c r="N59" s="210"/>
      <c r="O59" s="211"/>
      <c r="Q59" s="403"/>
      <c r="R59" s="404"/>
      <c r="S59" s="404"/>
      <c r="T59" s="404"/>
      <c r="U59" s="404"/>
      <c r="V59" s="405"/>
      <c r="W59" s="373"/>
      <c r="X59" s="374"/>
      <c r="Y59" s="371">
        <f t="shared" si="0"/>
        <v>0</v>
      </c>
      <c r="Z59" s="372"/>
    </row>
    <row r="60" spans="2:26" ht="42.75" customHeight="1" x14ac:dyDescent="0.25">
      <c r="B60" s="209" t="s">
        <v>179</v>
      </c>
      <c r="C60" s="375" t="s">
        <v>716</v>
      </c>
      <c r="D60" s="376"/>
      <c r="E60" s="377"/>
      <c r="F60" s="247"/>
      <c r="G60" s="375"/>
      <c r="H60" s="378"/>
      <c r="I60" s="378"/>
      <c r="J60" s="378"/>
      <c r="K60" s="378"/>
      <c r="L60" s="378"/>
      <c r="M60" s="235"/>
      <c r="N60" s="210"/>
      <c r="O60" s="211"/>
      <c r="Q60" s="403"/>
      <c r="R60" s="404"/>
      <c r="S60" s="404"/>
      <c r="T60" s="404"/>
      <c r="U60" s="404"/>
      <c r="V60" s="405"/>
      <c r="W60" s="373"/>
      <c r="X60" s="374"/>
      <c r="Y60" s="371">
        <f t="shared" si="0"/>
        <v>0</v>
      </c>
      <c r="Z60" s="372"/>
    </row>
    <row r="61" spans="2:26" ht="42.75" customHeight="1" x14ac:dyDescent="0.25">
      <c r="B61" s="209" t="s">
        <v>180</v>
      </c>
      <c r="C61" s="375" t="s">
        <v>716</v>
      </c>
      <c r="D61" s="376"/>
      <c r="E61" s="377"/>
      <c r="F61" s="247"/>
      <c r="G61" s="375"/>
      <c r="H61" s="378"/>
      <c r="I61" s="378"/>
      <c r="J61" s="378"/>
      <c r="K61" s="378"/>
      <c r="L61" s="378"/>
      <c r="M61" s="235"/>
      <c r="N61" s="210"/>
      <c r="O61" s="211"/>
      <c r="Q61" s="403"/>
      <c r="R61" s="404"/>
      <c r="S61" s="404"/>
      <c r="T61" s="404"/>
      <c r="U61" s="404"/>
      <c r="V61" s="405"/>
      <c r="W61" s="373"/>
      <c r="X61" s="374"/>
      <c r="Y61" s="371">
        <f t="shared" si="0"/>
        <v>0</v>
      </c>
      <c r="Z61" s="372"/>
    </row>
    <row r="62" spans="2:26" ht="42.75" customHeight="1" x14ac:dyDescent="0.25">
      <c r="B62" s="209" t="s">
        <v>181</v>
      </c>
      <c r="C62" s="375" t="s">
        <v>716</v>
      </c>
      <c r="D62" s="376"/>
      <c r="E62" s="377"/>
      <c r="F62" s="247"/>
      <c r="G62" s="375"/>
      <c r="H62" s="378"/>
      <c r="I62" s="378"/>
      <c r="J62" s="378"/>
      <c r="K62" s="378"/>
      <c r="L62" s="378"/>
      <c r="M62" s="235"/>
      <c r="N62" s="210"/>
      <c r="O62" s="211"/>
      <c r="Q62" s="403"/>
      <c r="R62" s="404"/>
      <c r="S62" s="404"/>
      <c r="T62" s="404"/>
      <c r="U62" s="404"/>
      <c r="V62" s="405"/>
      <c r="W62" s="373"/>
      <c r="X62" s="374"/>
      <c r="Y62" s="371">
        <f t="shared" si="0"/>
        <v>0</v>
      </c>
      <c r="Z62" s="372"/>
    </row>
    <row r="63" spans="2:26" ht="42.75" customHeight="1" x14ac:dyDescent="0.25">
      <c r="B63" s="209" t="s">
        <v>182</v>
      </c>
      <c r="C63" s="375" t="s">
        <v>716</v>
      </c>
      <c r="D63" s="376"/>
      <c r="E63" s="377"/>
      <c r="F63" s="247"/>
      <c r="G63" s="375"/>
      <c r="H63" s="378"/>
      <c r="I63" s="378"/>
      <c r="J63" s="378"/>
      <c r="K63" s="378"/>
      <c r="L63" s="378"/>
      <c r="M63" s="235"/>
      <c r="N63" s="210"/>
      <c r="O63" s="211"/>
      <c r="Q63" s="403"/>
      <c r="R63" s="404"/>
      <c r="S63" s="404"/>
      <c r="T63" s="404"/>
      <c r="U63" s="404"/>
      <c r="V63" s="405"/>
      <c r="W63" s="373"/>
      <c r="X63" s="374"/>
      <c r="Y63" s="371">
        <f t="shared" si="0"/>
        <v>0</v>
      </c>
      <c r="Z63" s="372"/>
    </row>
    <row r="64" spans="2:26" ht="42.75" customHeight="1" x14ac:dyDescent="0.25">
      <c r="B64" s="209" t="s">
        <v>183</v>
      </c>
      <c r="C64" s="375" t="s">
        <v>716</v>
      </c>
      <c r="D64" s="376"/>
      <c r="E64" s="377"/>
      <c r="F64" s="247"/>
      <c r="G64" s="375"/>
      <c r="H64" s="378"/>
      <c r="I64" s="378"/>
      <c r="J64" s="378"/>
      <c r="K64" s="378"/>
      <c r="L64" s="378"/>
      <c r="M64" s="235"/>
      <c r="N64" s="210"/>
      <c r="O64" s="211"/>
      <c r="Q64" s="403"/>
      <c r="R64" s="404"/>
      <c r="S64" s="404"/>
      <c r="T64" s="404"/>
      <c r="U64" s="404"/>
      <c r="V64" s="405"/>
      <c r="W64" s="373"/>
      <c r="X64" s="374"/>
      <c r="Y64" s="371">
        <f t="shared" si="0"/>
        <v>0</v>
      </c>
      <c r="Z64" s="372"/>
    </row>
    <row r="65" spans="1:44" ht="42.75" customHeight="1" x14ac:dyDescent="0.25">
      <c r="B65" s="209" t="s">
        <v>184</v>
      </c>
      <c r="C65" s="375" t="s">
        <v>716</v>
      </c>
      <c r="D65" s="376"/>
      <c r="E65" s="377"/>
      <c r="F65" s="247"/>
      <c r="G65" s="375"/>
      <c r="H65" s="378"/>
      <c r="I65" s="378"/>
      <c r="J65" s="378"/>
      <c r="K65" s="378"/>
      <c r="L65" s="378"/>
      <c r="M65" s="235"/>
      <c r="N65" s="210"/>
      <c r="O65" s="211"/>
      <c r="Q65" s="403"/>
      <c r="R65" s="404"/>
      <c r="S65" s="404"/>
      <c r="T65" s="404"/>
      <c r="U65" s="404"/>
      <c r="V65" s="405"/>
      <c r="W65" s="373"/>
      <c r="X65" s="374"/>
      <c r="Y65" s="371">
        <f t="shared" si="0"/>
        <v>0</v>
      </c>
      <c r="Z65" s="372"/>
    </row>
    <row r="66" spans="1:44" ht="42.75" customHeight="1" x14ac:dyDescent="0.25">
      <c r="B66" s="209" t="s">
        <v>185</v>
      </c>
      <c r="C66" s="375" t="s">
        <v>716</v>
      </c>
      <c r="D66" s="376"/>
      <c r="E66" s="377"/>
      <c r="F66" s="247"/>
      <c r="G66" s="375"/>
      <c r="H66" s="378"/>
      <c r="I66" s="378"/>
      <c r="J66" s="378"/>
      <c r="K66" s="378"/>
      <c r="L66" s="378"/>
      <c r="M66" s="235"/>
      <c r="N66" s="210"/>
      <c r="O66" s="211"/>
      <c r="Q66" s="403"/>
      <c r="R66" s="404"/>
      <c r="S66" s="404"/>
      <c r="T66" s="404"/>
      <c r="U66" s="404"/>
      <c r="V66" s="405"/>
      <c r="W66" s="373"/>
      <c r="X66" s="374"/>
      <c r="Y66" s="371">
        <f t="shared" si="0"/>
        <v>0</v>
      </c>
      <c r="Z66" s="372"/>
    </row>
    <row r="67" spans="1:44" ht="42.75" customHeight="1" x14ac:dyDescent="0.25">
      <c r="B67" s="209" t="s">
        <v>115</v>
      </c>
      <c r="C67" s="375" t="s">
        <v>716</v>
      </c>
      <c r="D67" s="376"/>
      <c r="E67" s="377"/>
      <c r="F67" s="247"/>
      <c r="G67" s="375"/>
      <c r="H67" s="378"/>
      <c r="I67" s="378"/>
      <c r="J67" s="378"/>
      <c r="K67" s="378"/>
      <c r="L67" s="378"/>
      <c r="M67" s="235"/>
      <c r="N67" s="210"/>
      <c r="O67" s="211"/>
      <c r="Q67" s="403"/>
      <c r="R67" s="404"/>
      <c r="S67" s="404"/>
      <c r="T67" s="404"/>
      <c r="U67" s="404"/>
      <c r="V67" s="405"/>
      <c r="W67" s="373"/>
      <c r="X67" s="374"/>
      <c r="Y67" s="367">
        <f t="shared" si="0"/>
        <v>0</v>
      </c>
      <c r="Z67" s="368"/>
    </row>
    <row r="68" spans="1:44" ht="7.5" customHeight="1" x14ac:dyDescent="0.25">
      <c r="C68" s="1"/>
      <c r="N68" s="26"/>
      <c r="V68" s="65"/>
      <c r="W68" s="65"/>
      <c r="X68" s="65"/>
      <c r="AF68" s="34"/>
      <c r="AG68" s="34"/>
    </row>
    <row r="69" spans="1:44" ht="28.5" customHeight="1" x14ac:dyDescent="0.25">
      <c r="C69" s="1"/>
      <c r="V69" s="65"/>
      <c r="W69" s="34"/>
      <c r="X69" s="68" t="s">
        <v>116</v>
      </c>
      <c r="Y69" s="369">
        <f>SUM(Y48:Z67)</f>
        <v>0</v>
      </c>
      <c r="Z69" s="370"/>
      <c r="AA69" s="34"/>
      <c r="AF69" s="34"/>
      <c r="AG69" s="34"/>
    </row>
    <row r="70" spans="1:44" ht="7.5" customHeight="1" x14ac:dyDescent="0.25">
      <c r="C70" s="1"/>
      <c r="H70" s="26"/>
      <c r="P70" s="65"/>
      <c r="Q70" s="65"/>
      <c r="R70" s="65"/>
      <c r="Z70" s="34"/>
      <c r="AA70" s="34"/>
    </row>
    <row r="71" spans="1:44" ht="27" customHeight="1" x14ac:dyDescent="0.25">
      <c r="A71" s="189"/>
      <c r="B71" s="395"/>
      <c r="C71" s="395"/>
      <c r="D71" s="395"/>
      <c r="E71" s="395"/>
      <c r="F71" s="395"/>
      <c r="J71" s="34"/>
      <c r="P71" s="34"/>
      <c r="Q71" s="34"/>
      <c r="R71" s="34"/>
      <c r="S71" s="34"/>
      <c r="T71" s="34"/>
      <c r="V71" s="196"/>
      <c r="Z71" s="34"/>
      <c r="AA71" s="34"/>
    </row>
    <row r="72" spans="1:44" ht="17.25" customHeight="1" x14ac:dyDescent="0.25">
      <c r="A72" s="189"/>
      <c r="B72" s="34"/>
      <c r="C72" s="34"/>
      <c r="D72" s="34"/>
      <c r="E72" s="34"/>
      <c r="F72" s="34"/>
      <c r="G72" s="34"/>
      <c r="H72" s="34"/>
      <c r="I72" s="34"/>
      <c r="J72" s="34"/>
      <c r="P72" s="34"/>
      <c r="Q72" s="34"/>
      <c r="R72" s="34"/>
      <c r="S72" s="34"/>
      <c r="T72" s="34"/>
      <c r="U72" s="398"/>
      <c r="V72" s="399"/>
      <c r="W72" s="399"/>
      <c r="X72" s="68"/>
      <c r="Y72" s="69"/>
      <c r="Z72" s="34"/>
      <c r="AA72" s="34"/>
    </row>
    <row r="73" spans="1:44" ht="19.5" customHeight="1" x14ac:dyDescent="0.25">
      <c r="B73" s="51" t="s">
        <v>170</v>
      </c>
      <c r="F73" s="46"/>
      <c r="K73" s="51"/>
      <c r="N73" s="46"/>
      <c r="AF73" s="57"/>
      <c r="AG73" s="57"/>
      <c r="AH73" s="57"/>
      <c r="AI73" s="57"/>
      <c r="AJ73" s="57"/>
      <c r="AK73" s="57"/>
      <c r="AL73" s="57"/>
      <c r="AM73" s="57"/>
      <c r="AN73" s="57"/>
      <c r="AO73" s="57"/>
      <c r="AP73" s="57"/>
      <c r="AQ73" s="57"/>
      <c r="AR73" s="57"/>
    </row>
    <row r="74" spans="1:44" ht="28.5" customHeight="1" x14ac:dyDescent="0.25">
      <c r="A74" s="189"/>
      <c r="B74" s="333" t="s">
        <v>372</v>
      </c>
      <c r="C74" s="333"/>
      <c r="D74" s="333"/>
      <c r="E74" s="333"/>
      <c r="F74" s="333"/>
      <c r="G74" s="333"/>
      <c r="H74" s="333"/>
      <c r="I74" s="333"/>
      <c r="J74" s="333"/>
      <c r="M74" s="228"/>
      <c r="N74" s="40"/>
      <c r="P74" s="34"/>
      <c r="Q74" s="34"/>
      <c r="R74" s="34"/>
      <c r="S74" s="34"/>
      <c r="T74" s="34"/>
      <c r="U74" s="34"/>
      <c r="V74" s="34"/>
      <c r="W74" s="34"/>
      <c r="X74" s="68"/>
      <c r="Y74" s="69"/>
      <c r="Z74" s="34"/>
      <c r="AA74" s="34"/>
    </row>
    <row r="75" spans="1:44" ht="24.75" hidden="1" customHeight="1" x14ac:dyDescent="0.25">
      <c r="A75" s="193"/>
      <c r="B75" s="383" t="s">
        <v>357</v>
      </c>
      <c r="C75" s="384"/>
      <c r="D75" s="384"/>
      <c r="E75" s="384"/>
      <c r="F75" s="384"/>
      <c r="G75" s="384"/>
      <c r="H75" s="384"/>
      <c r="I75" s="384"/>
      <c r="J75" s="385"/>
      <c r="K75" s="46" t="s">
        <v>365</v>
      </c>
      <c r="L75" s="40"/>
      <c r="M75" s="40"/>
      <c r="N75" s="40"/>
      <c r="P75" s="34"/>
      <c r="Q75" s="34"/>
      <c r="R75" s="34"/>
      <c r="S75" s="34"/>
      <c r="T75" s="34"/>
      <c r="U75" s="34"/>
      <c r="V75" s="34"/>
      <c r="W75" s="34"/>
      <c r="X75" s="68"/>
      <c r="Y75" s="69"/>
      <c r="Z75" s="34"/>
      <c r="AA75" s="34"/>
    </row>
    <row r="76" spans="1:44" ht="17.25" customHeight="1" x14ac:dyDescent="0.25">
      <c r="A76" s="189">
        <v>1</v>
      </c>
      <c r="B76" s="35"/>
      <c r="C76" s="35"/>
      <c r="D76" s="35"/>
      <c r="E76" s="35"/>
      <c r="F76" s="10"/>
      <c r="G76" s="35"/>
      <c r="H76" s="35"/>
      <c r="I76" s="35"/>
      <c r="J76" s="34"/>
      <c r="P76" s="34"/>
      <c r="Q76" s="34"/>
      <c r="R76" s="34"/>
      <c r="S76" s="34"/>
      <c r="T76" s="34"/>
      <c r="U76" s="34"/>
      <c r="V76" s="34"/>
      <c r="W76" s="34"/>
      <c r="X76" s="68"/>
      <c r="Y76" s="69"/>
      <c r="Z76" s="34"/>
      <c r="AA76" s="34"/>
    </row>
    <row r="77" spans="1:44" ht="17.25" customHeight="1" x14ac:dyDescent="0.25">
      <c r="A77" s="189">
        <v>1</v>
      </c>
      <c r="E77" s="506"/>
      <c r="F77" s="506"/>
      <c r="G77" s="506"/>
      <c r="H77" s="506"/>
      <c r="I77" s="506"/>
      <c r="J77" s="34"/>
      <c r="K77" s="46"/>
      <c r="P77" s="34"/>
      <c r="Q77" s="34"/>
      <c r="R77" s="34"/>
      <c r="S77" s="34"/>
      <c r="T77" s="34"/>
      <c r="U77" s="34"/>
      <c r="V77" s="34"/>
      <c r="W77" s="34"/>
      <c r="X77" s="68"/>
      <c r="Y77" s="69"/>
      <c r="AA77" s="34"/>
      <c r="AB77" s="34"/>
    </row>
    <row r="78" spans="1:44" ht="8.25" customHeight="1" x14ac:dyDescent="0.25">
      <c r="A78" s="189">
        <v>1</v>
      </c>
      <c r="J78" s="34"/>
      <c r="P78" s="34"/>
      <c r="Q78" s="34"/>
      <c r="R78" s="34"/>
      <c r="S78" s="34"/>
      <c r="T78" s="34"/>
      <c r="U78" s="34"/>
      <c r="V78" s="34"/>
      <c r="W78" s="34"/>
      <c r="X78" s="68"/>
      <c r="Y78" s="69"/>
      <c r="AA78" s="34"/>
      <c r="AB78" s="34"/>
    </row>
    <row r="79" spans="1:44" ht="27.75" customHeight="1" x14ac:dyDescent="0.25">
      <c r="A79" s="189">
        <v>1</v>
      </c>
      <c r="B79" s="504" t="s">
        <v>124</v>
      </c>
      <c r="C79" s="505"/>
      <c r="D79" s="505"/>
      <c r="L79" s="513" t="s">
        <v>350</v>
      </c>
      <c r="M79" s="514"/>
      <c r="N79" s="515"/>
      <c r="P79" s="34"/>
      <c r="Q79" s="34"/>
      <c r="R79" s="34"/>
      <c r="S79" s="34"/>
      <c r="T79" s="34"/>
      <c r="U79" s="34"/>
      <c r="V79" s="34"/>
      <c r="W79" s="34"/>
      <c r="X79" s="68"/>
      <c r="Y79" s="69"/>
      <c r="Z79" s="34"/>
      <c r="AA79" s="34"/>
    </row>
    <row r="80" spans="1:44" ht="33.75" customHeight="1" x14ac:dyDescent="0.25">
      <c r="A80" s="189">
        <v>1</v>
      </c>
      <c r="B80" s="379" t="s">
        <v>373</v>
      </c>
      <c r="C80" s="380"/>
      <c r="D80" s="380"/>
      <c r="E80" s="380"/>
      <c r="F80" s="380"/>
      <c r="G80" s="380"/>
      <c r="H80" s="380"/>
      <c r="I80" s="380"/>
      <c r="J80" s="380"/>
      <c r="L80" s="516"/>
      <c r="M80" s="517"/>
      <c r="N80" s="518"/>
      <c r="P80" s="34"/>
      <c r="Q80" s="34"/>
      <c r="R80" s="34"/>
      <c r="S80" s="34"/>
      <c r="T80" s="34"/>
      <c r="U80" s="34"/>
      <c r="V80" s="34"/>
      <c r="W80" s="34"/>
      <c r="X80" s="68"/>
      <c r="Y80" s="69"/>
      <c r="Z80" s="34"/>
      <c r="AA80" s="34"/>
    </row>
    <row r="81" spans="1:34" ht="17.25" customHeight="1" x14ac:dyDescent="0.25">
      <c r="A81" s="189">
        <v>1</v>
      </c>
      <c r="B81" s="333"/>
      <c r="C81" s="333"/>
      <c r="D81" s="333"/>
      <c r="F81" s="36"/>
      <c r="G81" s="36"/>
      <c r="H81" s="36"/>
      <c r="I81" s="36"/>
      <c r="J81" s="34"/>
      <c r="L81" s="516"/>
      <c r="M81" s="517"/>
      <c r="N81" s="518"/>
      <c r="P81" s="34"/>
      <c r="Q81" s="34"/>
      <c r="R81" s="34"/>
      <c r="S81" s="34"/>
      <c r="T81" s="34"/>
      <c r="U81" s="34"/>
      <c r="V81" s="34"/>
      <c r="W81" s="34"/>
      <c r="X81" s="68"/>
      <c r="Y81" s="69"/>
      <c r="Z81" s="34"/>
      <c r="AA81" s="34"/>
    </row>
    <row r="82" spans="1:34" ht="25.5" customHeight="1" x14ac:dyDescent="0.25">
      <c r="A82" s="189">
        <v>1</v>
      </c>
      <c r="B82" s="392" t="s">
        <v>147</v>
      </c>
      <c r="C82" s="393"/>
      <c r="D82" s="393"/>
      <c r="E82" s="393"/>
      <c r="F82" s="393"/>
      <c r="G82" s="393"/>
      <c r="H82" s="393"/>
      <c r="I82" s="393"/>
      <c r="J82" s="394"/>
      <c r="L82" s="519"/>
      <c r="M82" s="520"/>
      <c r="N82" s="521"/>
      <c r="O82" s="113"/>
      <c r="P82" s="46"/>
      <c r="Q82" s="34"/>
      <c r="R82" s="34"/>
      <c r="S82" s="34"/>
      <c r="T82" s="34"/>
      <c r="U82" s="34"/>
      <c r="V82" s="34"/>
      <c r="W82" s="34"/>
      <c r="X82" s="68"/>
      <c r="Y82" s="69"/>
      <c r="Z82" s="34"/>
      <c r="AA82" s="34"/>
    </row>
    <row r="83" spans="1:34" ht="25.5" customHeight="1" x14ac:dyDescent="0.25">
      <c r="A83" s="29"/>
      <c r="L83" s="56"/>
      <c r="M83" s="56"/>
      <c r="N83" s="56"/>
      <c r="O83" s="113"/>
      <c r="P83" s="46"/>
      <c r="Q83" s="34"/>
      <c r="R83" s="34"/>
      <c r="S83" s="34"/>
      <c r="T83" s="34"/>
      <c r="U83" s="34"/>
      <c r="V83" s="34"/>
      <c r="W83" s="34"/>
      <c r="X83" s="68"/>
      <c r="Y83" s="69"/>
      <c r="Z83" s="34"/>
      <c r="AA83" s="34"/>
    </row>
    <row r="84" spans="1:34" ht="18.75" customHeight="1" x14ac:dyDescent="0.25">
      <c r="A84" s="189"/>
      <c r="B84" s="396" t="s">
        <v>364</v>
      </c>
      <c r="C84" s="397"/>
      <c r="D84" s="397"/>
      <c r="E84" s="397"/>
      <c r="F84" s="397"/>
      <c r="G84" s="397"/>
      <c r="H84" s="397"/>
      <c r="I84" s="397"/>
      <c r="J84" s="397"/>
      <c r="L84" s="56"/>
      <c r="M84" s="56"/>
      <c r="N84" s="56"/>
      <c r="O84" s="113"/>
      <c r="P84" s="113"/>
      <c r="Q84" s="34"/>
      <c r="R84" s="34"/>
      <c r="S84" s="34"/>
      <c r="T84" s="34"/>
      <c r="U84" s="34"/>
      <c r="V84" s="34"/>
      <c r="W84" s="34"/>
      <c r="X84" s="68"/>
      <c r="Y84" s="69"/>
      <c r="Z84" s="34"/>
      <c r="AA84" s="34"/>
    </row>
    <row r="85" spans="1:34" ht="25.5" customHeight="1" x14ac:dyDescent="0.25">
      <c r="A85" s="189"/>
      <c r="B85" s="386" t="s">
        <v>665</v>
      </c>
      <c r="C85" s="387"/>
      <c r="D85" s="387"/>
      <c r="E85" s="387"/>
      <c r="F85" s="387"/>
      <c r="G85" s="387"/>
      <c r="H85" s="387"/>
      <c r="I85" s="387"/>
      <c r="J85" s="388"/>
      <c r="L85" s="56"/>
      <c r="M85" s="56"/>
      <c r="N85" s="56"/>
      <c r="O85" s="113"/>
      <c r="P85" s="113"/>
      <c r="Q85" s="34"/>
      <c r="R85" s="34"/>
      <c r="S85" s="34"/>
      <c r="T85" s="34"/>
      <c r="U85" s="34"/>
      <c r="V85" s="34"/>
      <c r="W85" s="34"/>
      <c r="X85" s="68"/>
      <c r="Y85" s="69"/>
      <c r="Z85" s="34"/>
      <c r="AA85" s="34"/>
    </row>
    <row r="86" spans="1:34" ht="17.25" customHeight="1" x14ac:dyDescent="0.25">
      <c r="A86" s="189"/>
      <c r="B86" s="389"/>
      <c r="C86" s="390"/>
      <c r="D86" s="390"/>
      <c r="E86" s="390"/>
      <c r="F86" s="390"/>
      <c r="G86" s="390"/>
      <c r="H86" s="390"/>
      <c r="I86" s="390"/>
      <c r="J86" s="391"/>
      <c r="K86" s="381"/>
      <c r="L86" s="400"/>
      <c r="M86" s="330"/>
      <c r="N86" s="330"/>
      <c r="P86" s="34"/>
      <c r="Q86" s="34"/>
      <c r="R86" s="34"/>
      <c r="S86" s="34"/>
      <c r="T86" s="34"/>
      <c r="U86" s="34"/>
      <c r="V86" s="34"/>
      <c r="W86" s="34"/>
      <c r="X86" s="68"/>
      <c r="Y86" s="69"/>
      <c r="Z86" s="34"/>
      <c r="AA86" s="34"/>
    </row>
    <row r="87" spans="1:34" ht="17.25" customHeight="1" x14ac:dyDescent="0.25">
      <c r="A87" s="189"/>
      <c r="B87" s="232"/>
      <c r="K87" s="381"/>
      <c r="L87" s="400"/>
      <c r="M87" s="330"/>
      <c r="N87" s="330"/>
      <c r="P87" s="34"/>
      <c r="Q87" s="34"/>
      <c r="R87" s="34"/>
      <c r="S87" s="34"/>
      <c r="T87" s="34"/>
      <c r="U87" s="34"/>
      <c r="V87" s="34"/>
      <c r="W87" s="34"/>
      <c r="X87" s="68"/>
      <c r="Y87" s="69"/>
      <c r="Z87" s="34"/>
      <c r="AA87" s="34"/>
    </row>
    <row r="88" spans="1:34" ht="20.25" customHeight="1" x14ac:dyDescent="0.25">
      <c r="A88" s="189"/>
      <c r="B88" s="395" t="s">
        <v>171</v>
      </c>
      <c r="C88" s="395"/>
      <c r="D88" s="395"/>
      <c r="E88" s="395"/>
      <c r="F88" s="395"/>
      <c r="G88" s="30"/>
      <c r="J88" s="34"/>
      <c r="K88" s="381"/>
      <c r="L88" s="330"/>
      <c r="M88" s="330"/>
      <c r="N88" s="330"/>
      <c r="P88" s="51" t="s">
        <v>33</v>
      </c>
      <c r="X88" s="68"/>
      <c r="Y88" s="69"/>
      <c r="Z88" s="34"/>
      <c r="AA88" s="34"/>
    </row>
    <row r="89" spans="1:34" ht="15.75" customHeight="1" x14ac:dyDescent="0.25">
      <c r="A89" s="189"/>
      <c r="B89" s="401" t="s">
        <v>354</v>
      </c>
      <c r="C89" s="401"/>
      <c r="D89" s="401"/>
      <c r="E89" s="402"/>
      <c r="F89" s="199"/>
      <c r="G89" s="10"/>
      <c r="H89" s="10"/>
      <c r="I89" s="10"/>
      <c r="J89" s="34"/>
      <c r="K89" s="382"/>
      <c r="L89" s="200"/>
      <c r="M89" s="197"/>
      <c r="N89" s="195"/>
      <c r="P89" s="30"/>
      <c r="X89" s="68"/>
      <c r="Y89" s="69"/>
      <c r="Z89" s="34"/>
      <c r="AA89" s="34"/>
    </row>
    <row r="90" spans="1:34" ht="114.75" customHeight="1" x14ac:dyDescent="0.25">
      <c r="A90" s="189"/>
      <c r="B90" s="351" t="s">
        <v>715</v>
      </c>
      <c r="C90" s="352"/>
      <c r="D90" s="353" t="s">
        <v>356</v>
      </c>
      <c r="E90" s="354"/>
      <c r="F90" s="354"/>
      <c r="G90" s="354"/>
      <c r="H90" s="354"/>
      <c r="I90" s="354"/>
      <c r="J90" s="354"/>
      <c r="K90" s="354"/>
      <c r="L90" s="354"/>
      <c r="M90" s="354"/>
      <c r="N90" s="355"/>
      <c r="O90" s="252"/>
      <c r="P90" s="253" t="s">
        <v>666</v>
      </c>
      <c r="Q90" s="541" t="s">
        <v>74</v>
      </c>
      <c r="R90" s="542"/>
      <c r="S90" s="542"/>
      <c r="T90" s="542"/>
      <c r="U90" s="542"/>
      <c r="V90" s="542"/>
      <c r="W90" s="542"/>
      <c r="X90" s="543"/>
      <c r="Y90" s="111"/>
      <c r="Z90" s="110"/>
      <c r="AA90" s="112"/>
      <c r="AB90" s="112"/>
    </row>
    <row r="91" spans="1:34" ht="34.5" customHeight="1" x14ac:dyDescent="0.25">
      <c r="A91" s="189"/>
      <c r="B91" s="257" t="s">
        <v>716</v>
      </c>
      <c r="C91" s="262"/>
      <c r="D91" s="257"/>
      <c r="E91" s="258"/>
      <c r="F91" s="258"/>
      <c r="G91" s="258"/>
      <c r="H91" s="258"/>
      <c r="I91" s="258"/>
      <c r="J91" s="258"/>
      <c r="K91" s="258"/>
      <c r="L91" s="258"/>
      <c r="M91" s="258"/>
      <c r="N91" s="259"/>
      <c r="O91" s="74"/>
      <c r="P91" s="241"/>
      <c r="Q91" s="263"/>
      <c r="R91" s="266"/>
      <c r="S91" s="266"/>
      <c r="T91" s="266"/>
      <c r="U91" s="266"/>
      <c r="V91" s="266"/>
      <c r="W91" s="266"/>
      <c r="X91" s="267"/>
      <c r="Y91" s="74"/>
      <c r="Z91" s="74"/>
      <c r="AA91" s="74" t="b">
        <f>IF(OR(LEFT(B91,4)="Välj",B91=""),TRUE,FALSE)</f>
        <v>1</v>
      </c>
      <c r="AB91" s="74" t="b">
        <f>IF(AA91=FALSE,IF(P91="Ja",FALSE,TRUE),IF(P91="",TRUE,FALSE))</f>
        <v>1</v>
      </c>
      <c r="AH91" s="63" t="b">
        <f>IF(AA91=AB91,FALSE,TRUE)</f>
        <v>0</v>
      </c>
    </row>
    <row r="92" spans="1:34" ht="32.25" customHeight="1" x14ac:dyDescent="0.25">
      <c r="A92" s="189"/>
      <c r="B92" s="257" t="s">
        <v>716</v>
      </c>
      <c r="C92" s="262"/>
      <c r="D92" s="257"/>
      <c r="E92" s="258"/>
      <c r="F92" s="258"/>
      <c r="G92" s="258"/>
      <c r="H92" s="258"/>
      <c r="I92" s="258"/>
      <c r="J92" s="258"/>
      <c r="K92" s="258"/>
      <c r="L92" s="258"/>
      <c r="M92" s="258"/>
      <c r="N92" s="259"/>
      <c r="O92" s="74"/>
      <c r="P92" s="241"/>
      <c r="Q92" s="263"/>
      <c r="R92" s="266"/>
      <c r="S92" s="266"/>
      <c r="T92" s="266"/>
      <c r="U92" s="266"/>
      <c r="V92" s="266"/>
      <c r="W92" s="266"/>
      <c r="X92" s="267"/>
      <c r="Y92" s="74"/>
      <c r="Z92" s="74"/>
      <c r="AA92" s="74" t="b">
        <f t="shared" ref="AA92:AA110" si="1">IF(OR(LEFT(B92,4)="Välj",B92=""),TRUE,FALSE)</f>
        <v>1</v>
      </c>
      <c r="AB92" s="74" t="b">
        <f t="shared" ref="AB92:AB110" si="2">IF(AA92=FALSE,IF(P92="Ja",FALSE,TRUE),IF(P92="",TRUE,FALSE))</f>
        <v>1</v>
      </c>
      <c r="AH92" s="63" t="b">
        <f t="shared" ref="AH92:AH110" si="3">IF(AA92=AB92,FALSE,TRUE)</f>
        <v>0</v>
      </c>
    </row>
    <row r="93" spans="1:34" ht="32.25" customHeight="1" x14ac:dyDescent="0.25">
      <c r="A93" s="189"/>
      <c r="B93" s="257" t="s">
        <v>716</v>
      </c>
      <c r="C93" s="262"/>
      <c r="D93" s="257"/>
      <c r="E93" s="258"/>
      <c r="F93" s="258"/>
      <c r="G93" s="258"/>
      <c r="H93" s="258"/>
      <c r="I93" s="258"/>
      <c r="J93" s="258"/>
      <c r="K93" s="258"/>
      <c r="L93" s="258"/>
      <c r="M93" s="258"/>
      <c r="N93" s="259"/>
      <c r="O93" s="74"/>
      <c r="P93" s="241"/>
      <c r="Q93" s="263"/>
      <c r="R93" s="266"/>
      <c r="S93" s="266"/>
      <c r="T93" s="266"/>
      <c r="U93" s="266"/>
      <c r="V93" s="266"/>
      <c r="W93" s="266"/>
      <c r="X93" s="267"/>
      <c r="Y93" s="74"/>
      <c r="Z93" s="74"/>
      <c r="AA93" s="74" t="b">
        <f t="shared" si="1"/>
        <v>1</v>
      </c>
      <c r="AB93" s="74" t="b">
        <f t="shared" si="2"/>
        <v>1</v>
      </c>
      <c r="AH93" s="63" t="b">
        <f t="shared" si="3"/>
        <v>0</v>
      </c>
    </row>
    <row r="94" spans="1:34" ht="32.25" customHeight="1" x14ac:dyDescent="0.25">
      <c r="A94" s="189"/>
      <c r="B94" s="257" t="s">
        <v>716</v>
      </c>
      <c r="C94" s="262"/>
      <c r="D94" s="257"/>
      <c r="E94" s="258"/>
      <c r="F94" s="258"/>
      <c r="G94" s="258"/>
      <c r="H94" s="258"/>
      <c r="I94" s="258"/>
      <c r="J94" s="258"/>
      <c r="K94" s="258"/>
      <c r="L94" s="258"/>
      <c r="M94" s="258"/>
      <c r="N94" s="259"/>
      <c r="O94" s="74"/>
      <c r="P94" s="241"/>
      <c r="Q94" s="263"/>
      <c r="R94" s="266"/>
      <c r="S94" s="266"/>
      <c r="T94" s="266"/>
      <c r="U94" s="266"/>
      <c r="V94" s="266"/>
      <c r="W94" s="266"/>
      <c r="X94" s="267"/>
      <c r="Y94" s="74"/>
      <c r="Z94" s="74"/>
      <c r="AA94" s="74" t="b">
        <f t="shared" si="1"/>
        <v>1</v>
      </c>
      <c r="AB94" s="74" t="b">
        <f t="shared" si="2"/>
        <v>1</v>
      </c>
      <c r="AH94" s="63" t="b">
        <f t="shared" si="3"/>
        <v>0</v>
      </c>
    </row>
    <row r="95" spans="1:34" ht="32.25" customHeight="1" x14ac:dyDescent="0.25">
      <c r="A95" s="189"/>
      <c r="B95" s="257" t="s">
        <v>716</v>
      </c>
      <c r="C95" s="262"/>
      <c r="D95" s="257"/>
      <c r="E95" s="258"/>
      <c r="F95" s="258"/>
      <c r="G95" s="258"/>
      <c r="H95" s="258"/>
      <c r="I95" s="258"/>
      <c r="J95" s="258"/>
      <c r="K95" s="258"/>
      <c r="L95" s="258"/>
      <c r="M95" s="258"/>
      <c r="N95" s="259"/>
      <c r="O95" s="74"/>
      <c r="P95" s="241"/>
      <c r="Q95" s="263"/>
      <c r="R95" s="266"/>
      <c r="S95" s="266"/>
      <c r="T95" s="266"/>
      <c r="U95" s="266"/>
      <c r="V95" s="266"/>
      <c r="W95" s="266"/>
      <c r="X95" s="267"/>
      <c r="Y95" s="74"/>
      <c r="Z95" s="74"/>
      <c r="AA95" s="74" t="b">
        <f t="shared" si="1"/>
        <v>1</v>
      </c>
      <c r="AB95" s="74" t="b">
        <f t="shared" si="2"/>
        <v>1</v>
      </c>
      <c r="AH95" s="63" t="b">
        <f t="shared" si="3"/>
        <v>0</v>
      </c>
    </row>
    <row r="96" spans="1:34" ht="32.25" customHeight="1" x14ac:dyDescent="0.25">
      <c r="A96" s="189"/>
      <c r="B96" s="257" t="s">
        <v>716</v>
      </c>
      <c r="C96" s="262"/>
      <c r="D96" s="257"/>
      <c r="E96" s="258"/>
      <c r="F96" s="258"/>
      <c r="G96" s="258"/>
      <c r="H96" s="258"/>
      <c r="I96" s="258"/>
      <c r="J96" s="258"/>
      <c r="K96" s="258"/>
      <c r="L96" s="258"/>
      <c r="M96" s="258"/>
      <c r="N96" s="259"/>
      <c r="O96" s="240"/>
      <c r="P96" s="241"/>
      <c r="Q96" s="263"/>
      <c r="R96" s="266"/>
      <c r="S96" s="266"/>
      <c r="T96" s="266"/>
      <c r="U96" s="266"/>
      <c r="V96" s="266"/>
      <c r="W96" s="266"/>
      <c r="X96" s="267"/>
      <c r="Y96" s="74"/>
      <c r="Z96" s="74"/>
      <c r="AA96" s="74" t="b">
        <f t="shared" si="1"/>
        <v>1</v>
      </c>
      <c r="AB96" s="74" t="b">
        <f t="shared" si="2"/>
        <v>1</v>
      </c>
      <c r="AH96" s="63" t="b">
        <f t="shared" si="3"/>
        <v>0</v>
      </c>
    </row>
    <row r="97" spans="1:34" ht="32.25" customHeight="1" x14ac:dyDescent="0.25">
      <c r="A97" s="189"/>
      <c r="B97" s="257" t="s">
        <v>716</v>
      </c>
      <c r="C97" s="262"/>
      <c r="D97" s="257"/>
      <c r="E97" s="258"/>
      <c r="F97" s="258"/>
      <c r="G97" s="258"/>
      <c r="H97" s="258"/>
      <c r="I97" s="258"/>
      <c r="J97" s="258"/>
      <c r="K97" s="258"/>
      <c r="L97" s="258"/>
      <c r="M97" s="258"/>
      <c r="N97" s="259"/>
      <c r="O97" s="74"/>
      <c r="P97" s="241"/>
      <c r="Q97" s="263"/>
      <c r="R97" s="266"/>
      <c r="S97" s="266"/>
      <c r="T97" s="266"/>
      <c r="U97" s="266"/>
      <c r="V97" s="266"/>
      <c r="W97" s="266"/>
      <c r="X97" s="267"/>
      <c r="Y97" s="74"/>
      <c r="Z97" s="74"/>
      <c r="AA97" s="74" t="b">
        <f t="shared" si="1"/>
        <v>1</v>
      </c>
      <c r="AB97" s="74" t="b">
        <f t="shared" si="2"/>
        <v>1</v>
      </c>
      <c r="AH97" s="63" t="b">
        <f t="shared" si="3"/>
        <v>0</v>
      </c>
    </row>
    <row r="98" spans="1:34" ht="32.25" customHeight="1" x14ac:dyDescent="0.25">
      <c r="A98" s="189"/>
      <c r="B98" s="257" t="s">
        <v>716</v>
      </c>
      <c r="C98" s="262"/>
      <c r="D98" s="257"/>
      <c r="E98" s="258"/>
      <c r="F98" s="258"/>
      <c r="G98" s="258"/>
      <c r="H98" s="258"/>
      <c r="I98" s="258"/>
      <c r="J98" s="258"/>
      <c r="K98" s="258"/>
      <c r="L98" s="258"/>
      <c r="M98" s="258"/>
      <c r="N98" s="259"/>
      <c r="O98" s="74"/>
      <c r="P98" s="241"/>
      <c r="Q98" s="263"/>
      <c r="R98" s="266"/>
      <c r="S98" s="266"/>
      <c r="T98" s="266"/>
      <c r="U98" s="266"/>
      <c r="V98" s="266"/>
      <c r="W98" s="266"/>
      <c r="X98" s="267"/>
      <c r="Y98" s="74"/>
      <c r="Z98" s="74"/>
      <c r="AA98" s="74" t="b">
        <f t="shared" si="1"/>
        <v>1</v>
      </c>
      <c r="AB98" s="74" t="b">
        <f t="shared" si="2"/>
        <v>1</v>
      </c>
      <c r="AH98" s="63" t="b">
        <f t="shared" si="3"/>
        <v>0</v>
      </c>
    </row>
    <row r="99" spans="1:34" ht="32.25" customHeight="1" x14ac:dyDescent="0.25">
      <c r="A99" s="189"/>
      <c r="B99" s="257" t="s">
        <v>716</v>
      </c>
      <c r="C99" s="262"/>
      <c r="D99" s="257"/>
      <c r="E99" s="258"/>
      <c r="F99" s="258"/>
      <c r="G99" s="258"/>
      <c r="H99" s="258"/>
      <c r="I99" s="258"/>
      <c r="J99" s="258"/>
      <c r="K99" s="258"/>
      <c r="L99" s="258"/>
      <c r="M99" s="258"/>
      <c r="N99" s="259"/>
      <c r="O99" s="74"/>
      <c r="P99" s="241"/>
      <c r="Q99" s="263"/>
      <c r="R99" s="266"/>
      <c r="S99" s="266"/>
      <c r="T99" s="266"/>
      <c r="U99" s="266"/>
      <c r="V99" s="266"/>
      <c r="W99" s="266"/>
      <c r="X99" s="267"/>
      <c r="Y99" s="74"/>
      <c r="Z99" s="74"/>
      <c r="AA99" s="74" t="b">
        <f t="shared" si="1"/>
        <v>1</v>
      </c>
      <c r="AB99" s="74" t="b">
        <f t="shared" si="2"/>
        <v>1</v>
      </c>
      <c r="AH99" s="63" t="b">
        <f t="shared" si="3"/>
        <v>0</v>
      </c>
    </row>
    <row r="100" spans="1:34" ht="32.25" customHeight="1" x14ac:dyDescent="0.25">
      <c r="A100" s="189"/>
      <c r="B100" s="257" t="s">
        <v>716</v>
      </c>
      <c r="C100" s="262"/>
      <c r="D100" s="257"/>
      <c r="E100" s="258"/>
      <c r="F100" s="258"/>
      <c r="G100" s="258"/>
      <c r="H100" s="258"/>
      <c r="I100" s="258"/>
      <c r="J100" s="258"/>
      <c r="K100" s="258"/>
      <c r="L100" s="258"/>
      <c r="M100" s="258"/>
      <c r="N100" s="259"/>
      <c r="O100" s="74"/>
      <c r="P100" s="241"/>
      <c r="Q100" s="263"/>
      <c r="R100" s="266"/>
      <c r="S100" s="266"/>
      <c r="T100" s="266"/>
      <c r="U100" s="266"/>
      <c r="V100" s="266"/>
      <c r="W100" s="266"/>
      <c r="X100" s="267"/>
      <c r="Y100" s="74"/>
      <c r="Z100" s="74"/>
      <c r="AA100" s="74" t="b">
        <f t="shared" si="1"/>
        <v>1</v>
      </c>
      <c r="AB100" s="74" t="b">
        <f t="shared" si="2"/>
        <v>1</v>
      </c>
      <c r="AH100" s="63" t="b">
        <f t="shared" si="3"/>
        <v>0</v>
      </c>
    </row>
    <row r="101" spans="1:34" ht="32.25" hidden="1" customHeight="1" x14ac:dyDescent="0.25">
      <c r="A101" s="189"/>
      <c r="B101" s="257" t="s">
        <v>716</v>
      </c>
      <c r="C101" s="262"/>
      <c r="D101" s="257"/>
      <c r="E101" s="258"/>
      <c r="F101" s="258"/>
      <c r="G101" s="258"/>
      <c r="H101" s="258"/>
      <c r="I101" s="258"/>
      <c r="J101" s="258"/>
      <c r="K101" s="258"/>
      <c r="L101" s="258"/>
      <c r="M101" s="258"/>
      <c r="N101" s="259"/>
      <c r="O101" s="74"/>
      <c r="P101" s="241"/>
      <c r="Q101" s="263"/>
      <c r="R101" s="266"/>
      <c r="S101" s="266"/>
      <c r="T101" s="266"/>
      <c r="U101" s="266"/>
      <c r="V101" s="266"/>
      <c r="W101" s="266"/>
      <c r="X101" s="267"/>
      <c r="Y101" s="74"/>
      <c r="Z101" s="74"/>
      <c r="AA101" s="74" t="b">
        <f t="shared" si="1"/>
        <v>1</v>
      </c>
      <c r="AB101" s="74" t="b">
        <f t="shared" si="2"/>
        <v>1</v>
      </c>
      <c r="AH101" s="63" t="b">
        <f t="shared" si="3"/>
        <v>0</v>
      </c>
    </row>
    <row r="102" spans="1:34" ht="32.25" hidden="1" customHeight="1" x14ac:dyDescent="0.25">
      <c r="A102" s="189"/>
      <c r="B102" s="257" t="s">
        <v>716</v>
      </c>
      <c r="C102" s="262"/>
      <c r="D102" s="257"/>
      <c r="E102" s="258"/>
      <c r="F102" s="258"/>
      <c r="G102" s="258"/>
      <c r="H102" s="258"/>
      <c r="I102" s="258"/>
      <c r="J102" s="258"/>
      <c r="K102" s="258"/>
      <c r="L102" s="258"/>
      <c r="M102" s="258"/>
      <c r="N102" s="259"/>
      <c r="O102" s="74"/>
      <c r="P102" s="241"/>
      <c r="Q102" s="263"/>
      <c r="R102" s="266"/>
      <c r="S102" s="266"/>
      <c r="T102" s="266"/>
      <c r="U102" s="266"/>
      <c r="V102" s="266"/>
      <c r="W102" s="266"/>
      <c r="X102" s="267"/>
      <c r="Y102" s="74"/>
      <c r="Z102" s="74"/>
      <c r="AA102" s="74" t="b">
        <f t="shared" si="1"/>
        <v>1</v>
      </c>
      <c r="AB102" s="74" t="b">
        <f t="shared" si="2"/>
        <v>1</v>
      </c>
      <c r="AH102" s="63" t="b">
        <f t="shared" si="3"/>
        <v>0</v>
      </c>
    </row>
    <row r="103" spans="1:34" ht="32.25" hidden="1" customHeight="1" x14ac:dyDescent="0.25">
      <c r="A103" s="189"/>
      <c r="B103" s="257" t="s">
        <v>716</v>
      </c>
      <c r="C103" s="262"/>
      <c r="D103" s="257"/>
      <c r="E103" s="258"/>
      <c r="F103" s="258"/>
      <c r="G103" s="258"/>
      <c r="H103" s="258"/>
      <c r="I103" s="258"/>
      <c r="J103" s="258"/>
      <c r="K103" s="258"/>
      <c r="L103" s="258"/>
      <c r="M103" s="258"/>
      <c r="N103" s="259"/>
      <c r="O103" s="74"/>
      <c r="P103" s="241"/>
      <c r="Q103" s="263"/>
      <c r="R103" s="266"/>
      <c r="S103" s="266"/>
      <c r="T103" s="266"/>
      <c r="U103" s="266"/>
      <c r="V103" s="266"/>
      <c r="W103" s="266"/>
      <c r="X103" s="267"/>
      <c r="Y103" s="74"/>
      <c r="Z103" s="74"/>
      <c r="AA103" s="74" t="b">
        <f t="shared" si="1"/>
        <v>1</v>
      </c>
      <c r="AB103" s="74" t="b">
        <f t="shared" si="2"/>
        <v>1</v>
      </c>
      <c r="AH103" s="63" t="b">
        <f t="shared" si="3"/>
        <v>0</v>
      </c>
    </row>
    <row r="104" spans="1:34" ht="32.25" hidden="1" customHeight="1" x14ac:dyDescent="0.25">
      <c r="A104" s="189"/>
      <c r="B104" s="257" t="s">
        <v>716</v>
      </c>
      <c r="C104" s="262"/>
      <c r="D104" s="257"/>
      <c r="E104" s="258"/>
      <c r="F104" s="258"/>
      <c r="G104" s="258"/>
      <c r="H104" s="258"/>
      <c r="I104" s="258"/>
      <c r="J104" s="258"/>
      <c r="K104" s="258"/>
      <c r="L104" s="258"/>
      <c r="M104" s="258"/>
      <c r="N104" s="259"/>
      <c r="O104" s="74"/>
      <c r="P104" s="241"/>
      <c r="Q104" s="263"/>
      <c r="R104" s="266"/>
      <c r="S104" s="266"/>
      <c r="T104" s="266"/>
      <c r="U104" s="266"/>
      <c r="V104" s="266"/>
      <c r="W104" s="266"/>
      <c r="X104" s="267"/>
      <c r="Y104" s="74"/>
      <c r="Z104" s="74"/>
      <c r="AA104" s="74" t="b">
        <f t="shared" si="1"/>
        <v>1</v>
      </c>
      <c r="AB104" s="74" t="b">
        <f t="shared" si="2"/>
        <v>1</v>
      </c>
      <c r="AH104" s="63" t="b">
        <f t="shared" si="3"/>
        <v>0</v>
      </c>
    </row>
    <row r="105" spans="1:34" ht="32.25" hidden="1" customHeight="1" x14ac:dyDescent="0.25">
      <c r="A105" s="189"/>
      <c r="B105" s="257" t="s">
        <v>716</v>
      </c>
      <c r="C105" s="262"/>
      <c r="D105" s="257"/>
      <c r="E105" s="258"/>
      <c r="F105" s="258"/>
      <c r="G105" s="258"/>
      <c r="H105" s="258"/>
      <c r="I105" s="258"/>
      <c r="J105" s="258"/>
      <c r="K105" s="258"/>
      <c r="L105" s="258"/>
      <c r="M105" s="258"/>
      <c r="N105" s="259"/>
      <c r="O105" s="240"/>
      <c r="P105" s="241"/>
      <c r="Q105" s="263"/>
      <c r="R105" s="266"/>
      <c r="S105" s="266"/>
      <c r="T105" s="266"/>
      <c r="U105" s="266"/>
      <c r="V105" s="266"/>
      <c r="W105" s="266"/>
      <c r="X105" s="267"/>
      <c r="Y105" s="74"/>
      <c r="Z105" s="74"/>
      <c r="AA105" s="74" t="b">
        <f t="shared" si="1"/>
        <v>1</v>
      </c>
      <c r="AB105" s="74" t="b">
        <f t="shared" si="2"/>
        <v>1</v>
      </c>
      <c r="AH105" s="63" t="b">
        <f t="shared" si="3"/>
        <v>0</v>
      </c>
    </row>
    <row r="106" spans="1:34" ht="32.25" hidden="1" customHeight="1" x14ac:dyDescent="0.25">
      <c r="A106" s="189"/>
      <c r="B106" s="257" t="s">
        <v>716</v>
      </c>
      <c r="C106" s="262"/>
      <c r="D106" s="257"/>
      <c r="E106" s="258"/>
      <c r="F106" s="258"/>
      <c r="G106" s="258"/>
      <c r="H106" s="258"/>
      <c r="I106" s="258"/>
      <c r="J106" s="258"/>
      <c r="K106" s="258"/>
      <c r="L106" s="258"/>
      <c r="M106" s="258"/>
      <c r="N106" s="259"/>
      <c r="O106" s="74"/>
      <c r="P106" s="241"/>
      <c r="Q106" s="263"/>
      <c r="R106" s="266"/>
      <c r="S106" s="266"/>
      <c r="T106" s="266"/>
      <c r="U106" s="266"/>
      <c r="V106" s="266"/>
      <c r="W106" s="266"/>
      <c r="X106" s="267"/>
      <c r="Y106" s="74"/>
      <c r="Z106" s="74"/>
      <c r="AA106" s="74" t="b">
        <f t="shared" si="1"/>
        <v>1</v>
      </c>
      <c r="AB106" s="74" t="b">
        <f t="shared" si="2"/>
        <v>1</v>
      </c>
      <c r="AH106" s="63" t="b">
        <f t="shared" si="3"/>
        <v>0</v>
      </c>
    </row>
    <row r="107" spans="1:34" ht="32.25" hidden="1" customHeight="1" x14ac:dyDescent="0.25">
      <c r="A107" s="189"/>
      <c r="B107" s="257" t="s">
        <v>716</v>
      </c>
      <c r="C107" s="262"/>
      <c r="D107" s="257"/>
      <c r="E107" s="258"/>
      <c r="F107" s="258"/>
      <c r="G107" s="258"/>
      <c r="H107" s="258"/>
      <c r="I107" s="258"/>
      <c r="J107" s="258"/>
      <c r="K107" s="258"/>
      <c r="L107" s="258"/>
      <c r="M107" s="258"/>
      <c r="N107" s="259"/>
      <c r="O107" s="74"/>
      <c r="P107" s="241"/>
      <c r="Q107" s="263"/>
      <c r="R107" s="266"/>
      <c r="S107" s="266"/>
      <c r="T107" s="266"/>
      <c r="U107" s="266"/>
      <c r="V107" s="266"/>
      <c r="W107" s="266"/>
      <c r="X107" s="267"/>
      <c r="Y107" s="74"/>
      <c r="Z107" s="74"/>
      <c r="AA107" s="74" t="b">
        <f t="shared" si="1"/>
        <v>1</v>
      </c>
      <c r="AB107" s="74" t="b">
        <f t="shared" si="2"/>
        <v>1</v>
      </c>
      <c r="AH107" s="63" t="b">
        <f t="shared" si="3"/>
        <v>0</v>
      </c>
    </row>
    <row r="108" spans="1:34" ht="32.25" hidden="1" customHeight="1" x14ac:dyDescent="0.25">
      <c r="A108" s="189"/>
      <c r="B108" s="257" t="s">
        <v>716</v>
      </c>
      <c r="C108" s="262"/>
      <c r="D108" s="257"/>
      <c r="E108" s="258"/>
      <c r="F108" s="258"/>
      <c r="G108" s="258"/>
      <c r="H108" s="258"/>
      <c r="I108" s="258"/>
      <c r="J108" s="258"/>
      <c r="K108" s="258"/>
      <c r="L108" s="258"/>
      <c r="M108" s="258"/>
      <c r="N108" s="259"/>
      <c r="O108" s="74"/>
      <c r="P108" s="241"/>
      <c r="Q108" s="263"/>
      <c r="R108" s="266"/>
      <c r="S108" s="266"/>
      <c r="T108" s="266"/>
      <c r="U108" s="266"/>
      <c r="V108" s="266"/>
      <c r="W108" s="266"/>
      <c r="X108" s="267"/>
      <c r="Y108" s="74"/>
      <c r="Z108" s="74"/>
      <c r="AA108" s="74" t="b">
        <f t="shared" si="1"/>
        <v>1</v>
      </c>
      <c r="AB108" s="74" t="b">
        <f t="shared" si="2"/>
        <v>1</v>
      </c>
      <c r="AH108" s="63" t="b">
        <f t="shared" si="3"/>
        <v>0</v>
      </c>
    </row>
    <row r="109" spans="1:34" ht="32.25" hidden="1" customHeight="1" x14ac:dyDescent="0.25">
      <c r="A109" s="189"/>
      <c r="B109" s="257" t="s">
        <v>716</v>
      </c>
      <c r="C109" s="262"/>
      <c r="D109" s="257"/>
      <c r="E109" s="258"/>
      <c r="F109" s="258"/>
      <c r="G109" s="258"/>
      <c r="H109" s="258"/>
      <c r="I109" s="258"/>
      <c r="J109" s="258"/>
      <c r="K109" s="258"/>
      <c r="L109" s="258"/>
      <c r="M109" s="258"/>
      <c r="N109" s="259"/>
      <c r="O109" s="74"/>
      <c r="P109" s="241"/>
      <c r="Q109" s="263"/>
      <c r="R109" s="266"/>
      <c r="S109" s="266"/>
      <c r="T109" s="266"/>
      <c r="U109" s="266"/>
      <c r="V109" s="266"/>
      <c r="W109" s="266"/>
      <c r="X109" s="267"/>
      <c r="Y109" s="74"/>
      <c r="Z109" s="74"/>
      <c r="AA109" s="74" t="b">
        <f t="shared" si="1"/>
        <v>1</v>
      </c>
      <c r="AB109" s="74" t="b">
        <f t="shared" si="2"/>
        <v>1</v>
      </c>
      <c r="AH109" s="63" t="b">
        <f t="shared" si="3"/>
        <v>0</v>
      </c>
    </row>
    <row r="110" spans="1:34" ht="32.25" hidden="1" customHeight="1" x14ac:dyDescent="0.25">
      <c r="A110" s="189"/>
      <c r="B110" s="257" t="s">
        <v>716</v>
      </c>
      <c r="C110" s="262"/>
      <c r="D110" s="257"/>
      <c r="E110" s="258"/>
      <c r="F110" s="258"/>
      <c r="G110" s="258"/>
      <c r="H110" s="258"/>
      <c r="I110" s="258"/>
      <c r="J110" s="258"/>
      <c r="K110" s="258"/>
      <c r="L110" s="258"/>
      <c r="M110" s="258"/>
      <c r="N110" s="259"/>
      <c r="O110" s="74"/>
      <c r="P110" s="241"/>
      <c r="Q110" s="263"/>
      <c r="R110" s="266"/>
      <c r="S110" s="266"/>
      <c r="T110" s="266"/>
      <c r="U110" s="266"/>
      <c r="V110" s="266"/>
      <c r="W110" s="266"/>
      <c r="X110" s="267"/>
      <c r="Y110" s="74"/>
      <c r="Z110" s="74"/>
      <c r="AA110" s="74" t="b">
        <f t="shared" si="1"/>
        <v>1</v>
      </c>
      <c r="AB110" s="74" t="b">
        <f t="shared" si="2"/>
        <v>1</v>
      </c>
      <c r="AH110" s="63" t="b">
        <f t="shared" si="3"/>
        <v>0</v>
      </c>
    </row>
    <row r="111" spans="1:34" x14ac:dyDescent="0.25">
      <c r="A111" s="189"/>
      <c r="B111" s="233"/>
      <c r="C111" s="199"/>
      <c r="D111" s="201"/>
      <c r="E111" s="199"/>
      <c r="F111" s="199"/>
      <c r="G111" s="10"/>
      <c r="H111" s="10"/>
      <c r="I111" s="10"/>
      <c r="J111" s="34"/>
      <c r="K111" s="229"/>
      <c r="L111" s="230"/>
      <c r="M111" s="197"/>
      <c r="N111" s="231"/>
      <c r="P111" s="30"/>
      <c r="X111" s="68"/>
      <c r="Y111" s="69"/>
      <c r="Z111" s="34"/>
      <c r="AA111" s="34"/>
    </row>
    <row r="112" spans="1:34" ht="29.25" customHeight="1" x14ac:dyDescent="0.25">
      <c r="A112" s="189"/>
      <c r="B112" s="199"/>
      <c r="C112" s="199"/>
      <c r="D112" s="201"/>
      <c r="E112" s="199"/>
      <c r="F112" s="199"/>
      <c r="G112" s="10"/>
      <c r="H112" s="302"/>
      <c r="I112" s="359"/>
      <c r="J112" s="359"/>
      <c r="K112" s="229"/>
      <c r="L112" s="522"/>
      <c r="M112" s="523"/>
      <c r="N112" s="523"/>
      <c r="P112" s="46"/>
      <c r="X112" s="68"/>
      <c r="Y112" s="69"/>
      <c r="Z112" s="34"/>
      <c r="AA112" s="34"/>
    </row>
    <row r="113" spans="1:34" ht="38.700000000000003" customHeight="1" x14ac:dyDescent="0.25">
      <c r="A113" s="189"/>
      <c r="B113" s="199"/>
      <c r="C113" s="199"/>
      <c r="D113" s="201"/>
      <c r="E113" s="199"/>
      <c r="F113" s="199"/>
      <c r="G113" s="10"/>
      <c r="H113" s="10"/>
      <c r="I113" s="10"/>
      <c r="J113" s="34"/>
      <c r="K113" s="229"/>
      <c r="L113" s="523"/>
      <c r="M113" s="523"/>
      <c r="N113" s="523"/>
      <c r="P113" s="30"/>
      <c r="X113" s="68"/>
      <c r="Y113" s="69"/>
      <c r="Z113" s="34"/>
      <c r="AA113" s="34"/>
    </row>
    <row r="114" spans="1:34" ht="15.75" customHeight="1" x14ac:dyDescent="0.25">
      <c r="A114" s="234"/>
      <c r="B114" s="268" t="s">
        <v>355</v>
      </c>
      <c r="C114" s="268"/>
      <c r="D114" s="268"/>
      <c r="E114" s="269"/>
      <c r="F114" s="199"/>
      <c r="G114" s="10"/>
      <c r="H114" s="10"/>
      <c r="I114" s="10"/>
      <c r="J114" s="34"/>
      <c r="K114" s="229"/>
      <c r="L114" s="230"/>
      <c r="M114" s="197"/>
      <c r="N114" s="195"/>
      <c r="P114" s="30"/>
      <c r="X114" s="68"/>
      <c r="Y114" s="69"/>
      <c r="Z114" s="34"/>
      <c r="AA114" s="34"/>
    </row>
    <row r="115" spans="1:34" ht="99" customHeight="1" x14ac:dyDescent="0.25">
      <c r="A115" s="189"/>
      <c r="B115" s="351" t="s">
        <v>678</v>
      </c>
      <c r="C115" s="352"/>
      <c r="D115" s="353" t="s">
        <v>133</v>
      </c>
      <c r="E115" s="354"/>
      <c r="F115" s="354"/>
      <c r="G115" s="354"/>
      <c r="H115" s="354"/>
      <c r="I115" s="354"/>
      <c r="J115" s="354"/>
      <c r="K115" s="355"/>
      <c r="L115" s="254" t="str">
        <f>IF(TillDelVal=1,"","Ange poäng-värde
")</f>
        <v xml:space="preserve">Ange poäng-värde
</v>
      </c>
      <c r="M115" s="508" t="str">
        <f>IF(TillDelVal=1,"","Ange prisavdrag från totalpriset (kr)
")</f>
        <v xml:space="preserve">Ange prisavdrag från totalpriset (kr)
</v>
      </c>
      <c r="N115" s="509"/>
      <c r="O115" s="252"/>
      <c r="P115" s="255" t="s">
        <v>173</v>
      </c>
      <c r="Q115" s="510" t="s">
        <v>74</v>
      </c>
      <c r="R115" s="511"/>
      <c r="S115" s="511"/>
      <c r="T115" s="511"/>
      <c r="U115" s="511"/>
      <c r="V115" s="511"/>
      <c r="W115" s="511"/>
      <c r="X115" s="512"/>
      <c r="Y115" s="111"/>
      <c r="Z115" s="110"/>
      <c r="AA115" s="112"/>
      <c r="AB115" s="112"/>
    </row>
    <row r="116" spans="1:34" ht="34.5" customHeight="1" x14ac:dyDescent="0.25">
      <c r="A116" s="189"/>
      <c r="B116" s="257" t="s">
        <v>648</v>
      </c>
      <c r="C116" s="262"/>
      <c r="D116" s="257"/>
      <c r="E116" s="258"/>
      <c r="F116" s="258"/>
      <c r="G116" s="258"/>
      <c r="H116" s="258"/>
      <c r="I116" s="258"/>
      <c r="J116" s="258"/>
      <c r="K116" s="259"/>
      <c r="L116" s="243"/>
      <c r="M116" s="260"/>
      <c r="N116" s="261"/>
      <c r="O116" s="74"/>
      <c r="P116" s="242"/>
      <c r="Q116" s="263"/>
      <c r="R116" s="264"/>
      <c r="S116" s="264"/>
      <c r="T116" s="264"/>
      <c r="U116" s="264"/>
      <c r="V116" s="264"/>
      <c r="W116" s="264"/>
      <c r="X116" s="265"/>
      <c r="Y116" s="74"/>
      <c r="Z116" s="74"/>
      <c r="AA116" s="74" t="b">
        <f t="shared" ref="AA116" si="4">IF(OR(LEFT(B116,4)="Välj",B116=""),TRUE,FALSE)</f>
        <v>1</v>
      </c>
      <c r="AB116" s="74" t="b">
        <f t="shared" ref="AB116:AB135" si="5">IF(G116="Ska-krav",TRUE,FALSE)</f>
        <v>0</v>
      </c>
      <c r="AH116" s="63" t="b">
        <f>IF(AND(D116="Ska-krav",P116&lt;&gt;"Ja"),TRUE,FALSE)</f>
        <v>0</v>
      </c>
    </row>
    <row r="117" spans="1:34" ht="32.25" customHeight="1" x14ac:dyDescent="0.25">
      <c r="A117" s="189"/>
      <c r="B117" s="257" t="s">
        <v>648</v>
      </c>
      <c r="C117" s="262"/>
      <c r="D117" s="257"/>
      <c r="E117" s="258"/>
      <c r="F117" s="258"/>
      <c r="G117" s="258"/>
      <c r="H117" s="258"/>
      <c r="I117" s="258"/>
      <c r="J117" s="258"/>
      <c r="K117" s="259"/>
      <c r="L117" s="243"/>
      <c r="M117" s="260"/>
      <c r="N117" s="261"/>
      <c r="O117" s="74"/>
      <c r="P117" s="242"/>
      <c r="Q117" s="263"/>
      <c r="R117" s="264"/>
      <c r="S117" s="264"/>
      <c r="T117" s="264"/>
      <c r="U117" s="264"/>
      <c r="V117" s="264"/>
      <c r="W117" s="264"/>
      <c r="X117" s="265"/>
      <c r="Y117" s="74"/>
      <c r="Z117" s="74"/>
      <c r="AA117" s="74" t="b">
        <f t="shared" ref="AA117:AA135" si="6">IF(AND(G117="Bör-krav",L117&lt;=0),TRUE,FALSE)</f>
        <v>0</v>
      </c>
      <c r="AB117" s="74" t="b">
        <f t="shared" si="5"/>
        <v>0</v>
      </c>
      <c r="AH117" s="63" t="b">
        <f t="shared" ref="AH117:AH135" si="7">IF(AND(D117="Ska-krav",P117&lt;&gt;"Ja"),TRUE,FALSE)</f>
        <v>0</v>
      </c>
    </row>
    <row r="118" spans="1:34" ht="32.25" customHeight="1" x14ac:dyDescent="0.25">
      <c r="A118" s="189"/>
      <c r="B118" s="257" t="s">
        <v>648</v>
      </c>
      <c r="C118" s="262"/>
      <c r="D118" s="257"/>
      <c r="E118" s="258"/>
      <c r="F118" s="258"/>
      <c r="G118" s="258"/>
      <c r="H118" s="258"/>
      <c r="I118" s="258"/>
      <c r="J118" s="258"/>
      <c r="K118" s="259"/>
      <c r="L118" s="243"/>
      <c r="M118" s="260"/>
      <c r="N118" s="261"/>
      <c r="O118" s="74"/>
      <c r="P118" s="242"/>
      <c r="Q118" s="263"/>
      <c r="R118" s="264"/>
      <c r="S118" s="264"/>
      <c r="T118" s="264"/>
      <c r="U118" s="264"/>
      <c r="V118" s="264"/>
      <c r="W118" s="264"/>
      <c r="X118" s="265"/>
      <c r="Y118" s="74"/>
      <c r="Z118" s="74"/>
      <c r="AA118" s="74" t="b">
        <f t="shared" si="6"/>
        <v>0</v>
      </c>
      <c r="AB118" s="74" t="b">
        <f t="shared" si="5"/>
        <v>0</v>
      </c>
      <c r="AH118" s="63" t="b">
        <f t="shared" si="7"/>
        <v>0</v>
      </c>
    </row>
    <row r="119" spans="1:34" ht="32.25" customHeight="1" x14ac:dyDescent="0.25">
      <c r="A119" s="189"/>
      <c r="B119" s="257" t="s">
        <v>648</v>
      </c>
      <c r="C119" s="262"/>
      <c r="D119" s="257"/>
      <c r="E119" s="258"/>
      <c r="F119" s="258"/>
      <c r="G119" s="258"/>
      <c r="H119" s="258"/>
      <c r="I119" s="258"/>
      <c r="J119" s="258"/>
      <c r="K119" s="259"/>
      <c r="L119" s="243"/>
      <c r="M119" s="260"/>
      <c r="N119" s="261"/>
      <c r="O119" s="74"/>
      <c r="P119" s="242"/>
      <c r="Q119" s="263"/>
      <c r="R119" s="264"/>
      <c r="S119" s="264"/>
      <c r="T119" s="264"/>
      <c r="U119" s="264"/>
      <c r="V119" s="264"/>
      <c r="W119" s="264"/>
      <c r="X119" s="265"/>
      <c r="Y119" s="74"/>
      <c r="Z119" s="74"/>
      <c r="AA119" s="74" t="b">
        <f t="shared" si="6"/>
        <v>0</v>
      </c>
      <c r="AB119" s="74" t="b">
        <f t="shared" si="5"/>
        <v>0</v>
      </c>
      <c r="AH119" s="63" t="b">
        <f t="shared" si="7"/>
        <v>0</v>
      </c>
    </row>
    <row r="120" spans="1:34" ht="32.25" customHeight="1" x14ac:dyDescent="0.25">
      <c r="A120" s="189"/>
      <c r="B120" s="257" t="s">
        <v>648</v>
      </c>
      <c r="C120" s="262"/>
      <c r="D120" s="257"/>
      <c r="E120" s="258"/>
      <c r="F120" s="258"/>
      <c r="G120" s="258"/>
      <c r="H120" s="258"/>
      <c r="I120" s="258"/>
      <c r="J120" s="258"/>
      <c r="K120" s="259"/>
      <c r="L120" s="243"/>
      <c r="M120" s="260"/>
      <c r="N120" s="261"/>
      <c r="O120" s="74"/>
      <c r="P120" s="242"/>
      <c r="Q120" s="263"/>
      <c r="R120" s="264"/>
      <c r="S120" s="264"/>
      <c r="T120" s="264"/>
      <c r="U120" s="264"/>
      <c r="V120" s="264"/>
      <c r="W120" s="264"/>
      <c r="X120" s="265"/>
      <c r="Y120" s="74"/>
      <c r="Z120" s="74"/>
      <c r="AA120" s="74" t="b">
        <f t="shared" si="6"/>
        <v>0</v>
      </c>
      <c r="AB120" s="74" t="b">
        <f t="shared" si="5"/>
        <v>0</v>
      </c>
      <c r="AH120" s="63" t="b">
        <f t="shared" si="7"/>
        <v>0</v>
      </c>
    </row>
    <row r="121" spans="1:34" ht="32.25" customHeight="1" x14ac:dyDescent="0.25">
      <c r="A121" s="189"/>
      <c r="B121" s="257" t="s">
        <v>648</v>
      </c>
      <c r="C121" s="262"/>
      <c r="D121" s="257"/>
      <c r="E121" s="258"/>
      <c r="F121" s="258"/>
      <c r="G121" s="258"/>
      <c r="H121" s="258"/>
      <c r="I121" s="258"/>
      <c r="J121" s="258"/>
      <c r="K121" s="259"/>
      <c r="L121" s="243"/>
      <c r="M121" s="260"/>
      <c r="N121" s="261"/>
      <c r="O121" s="74"/>
      <c r="P121" s="242"/>
      <c r="Q121" s="263"/>
      <c r="R121" s="264"/>
      <c r="S121" s="264"/>
      <c r="T121" s="264"/>
      <c r="U121" s="264"/>
      <c r="V121" s="264"/>
      <c r="W121" s="264"/>
      <c r="X121" s="265"/>
      <c r="Y121" s="74"/>
      <c r="Z121" s="74"/>
      <c r="AA121" s="74" t="b">
        <f t="shared" si="6"/>
        <v>0</v>
      </c>
      <c r="AB121" s="74" t="b">
        <f t="shared" si="5"/>
        <v>0</v>
      </c>
      <c r="AH121" s="63" t="b">
        <f t="shared" si="7"/>
        <v>0</v>
      </c>
    </row>
    <row r="122" spans="1:34" ht="32.25" customHeight="1" x14ac:dyDescent="0.25">
      <c r="A122" s="189"/>
      <c r="B122" s="257" t="s">
        <v>648</v>
      </c>
      <c r="C122" s="262"/>
      <c r="D122" s="257"/>
      <c r="E122" s="258"/>
      <c r="F122" s="258"/>
      <c r="G122" s="258"/>
      <c r="H122" s="258"/>
      <c r="I122" s="258"/>
      <c r="J122" s="258"/>
      <c r="K122" s="259"/>
      <c r="L122" s="243"/>
      <c r="M122" s="260"/>
      <c r="N122" s="261"/>
      <c r="O122" s="214"/>
      <c r="P122" s="242"/>
      <c r="Q122" s="263"/>
      <c r="R122" s="264"/>
      <c r="S122" s="264"/>
      <c r="T122" s="264"/>
      <c r="U122" s="264"/>
      <c r="V122" s="264"/>
      <c r="W122" s="264"/>
      <c r="X122" s="265"/>
      <c r="Y122" s="74"/>
      <c r="Z122" s="74"/>
      <c r="AA122" s="74" t="b">
        <f t="shared" si="6"/>
        <v>0</v>
      </c>
      <c r="AB122" s="74" t="b">
        <f t="shared" si="5"/>
        <v>0</v>
      </c>
      <c r="AH122" s="63" t="b">
        <f t="shared" si="7"/>
        <v>0</v>
      </c>
    </row>
    <row r="123" spans="1:34" ht="32.25" customHeight="1" x14ac:dyDescent="0.25">
      <c r="A123" s="189"/>
      <c r="B123" s="257" t="s">
        <v>648</v>
      </c>
      <c r="C123" s="262"/>
      <c r="D123" s="257"/>
      <c r="E123" s="258"/>
      <c r="F123" s="258"/>
      <c r="G123" s="258"/>
      <c r="H123" s="258"/>
      <c r="I123" s="258"/>
      <c r="J123" s="258"/>
      <c r="K123" s="259"/>
      <c r="L123" s="243"/>
      <c r="M123" s="260"/>
      <c r="N123" s="261"/>
      <c r="O123" s="74"/>
      <c r="P123" s="242"/>
      <c r="Q123" s="263"/>
      <c r="R123" s="264"/>
      <c r="S123" s="264"/>
      <c r="T123" s="264"/>
      <c r="U123" s="264"/>
      <c r="V123" s="264"/>
      <c r="W123" s="264"/>
      <c r="X123" s="265"/>
      <c r="Y123" s="74"/>
      <c r="Z123" s="74"/>
      <c r="AA123" s="74" t="b">
        <f t="shared" si="6"/>
        <v>0</v>
      </c>
      <c r="AB123" s="74" t="b">
        <f t="shared" si="5"/>
        <v>0</v>
      </c>
      <c r="AH123" s="63" t="b">
        <f t="shared" si="7"/>
        <v>0</v>
      </c>
    </row>
    <row r="124" spans="1:34" ht="32.25" customHeight="1" x14ac:dyDescent="0.25">
      <c r="A124" s="189"/>
      <c r="B124" s="257" t="s">
        <v>648</v>
      </c>
      <c r="C124" s="262"/>
      <c r="D124" s="257"/>
      <c r="E124" s="258"/>
      <c r="F124" s="258"/>
      <c r="G124" s="258"/>
      <c r="H124" s="258"/>
      <c r="I124" s="258"/>
      <c r="J124" s="258"/>
      <c r="K124" s="259"/>
      <c r="L124" s="243"/>
      <c r="M124" s="260"/>
      <c r="N124" s="261"/>
      <c r="O124" s="74"/>
      <c r="P124" s="242"/>
      <c r="Q124" s="263"/>
      <c r="R124" s="264"/>
      <c r="S124" s="264"/>
      <c r="T124" s="264"/>
      <c r="U124" s="264"/>
      <c r="V124" s="264"/>
      <c r="W124" s="264"/>
      <c r="X124" s="265"/>
      <c r="Y124" s="74"/>
      <c r="Z124" s="74"/>
      <c r="AA124" s="74" t="b">
        <f t="shared" si="6"/>
        <v>0</v>
      </c>
      <c r="AB124" s="74" t="b">
        <f t="shared" si="5"/>
        <v>0</v>
      </c>
      <c r="AH124" s="63" t="b">
        <f t="shared" si="7"/>
        <v>0</v>
      </c>
    </row>
    <row r="125" spans="1:34" ht="32.25" customHeight="1" x14ac:dyDescent="0.25">
      <c r="A125" s="189"/>
      <c r="B125" s="257" t="s">
        <v>648</v>
      </c>
      <c r="C125" s="262"/>
      <c r="D125" s="257"/>
      <c r="E125" s="258"/>
      <c r="F125" s="258"/>
      <c r="G125" s="258"/>
      <c r="H125" s="258"/>
      <c r="I125" s="258"/>
      <c r="J125" s="258"/>
      <c r="K125" s="259"/>
      <c r="L125" s="243"/>
      <c r="M125" s="260"/>
      <c r="N125" s="261"/>
      <c r="O125" s="74"/>
      <c r="P125" s="242"/>
      <c r="Q125" s="263"/>
      <c r="R125" s="264"/>
      <c r="S125" s="264"/>
      <c r="T125" s="264"/>
      <c r="U125" s="264"/>
      <c r="V125" s="264"/>
      <c r="W125" s="264"/>
      <c r="X125" s="265"/>
      <c r="Y125" s="74"/>
      <c r="Z125" s="74"/>
      <c r="AA125" s="74" t="b">
        <f t="shared" si="6"/>
        <v>0</v>
      </c>
      <c r="AB125" s="74" t="b">
        <f t="shared" si="5"/>
        <v>0</v>
      </c>
      <c r="AH125" s="63" t="b">
        <f t="shared" si="7"/>
        <v>0</v>
      </c>
    </row>
    <row r="126" spans="1:34" ht="32.25" customHeight="1" x14ac:dyDescent="0.25">
      <c r="A126" s="189"/>
      <c r="B126" s="257" t="s">
        <v>648</v>
      </c>
      <c r="C126" s="262"/>
      <c r="D126" s="257"/>
      <c r="E126" s="258"/>
      <c r="F126" s="258"/>
      <c r="G126" s="258"/>
      <c r="H126" s="258"/>
      <c r="I126" s="258"/>
      <c r="J126" s="258"/>
      <c r="K126" s="259"/>
      <c r="L126" s="243"/>
      <c r="M126" s="260"/>
      <c r="N126" s="261"/>
      <c r="O126" s="74"/>
      <c r="P126" s="242"/>
      <c r="Q126" s="263"/>
      <c r="R126" s="264"/>
      <c r="S126" s="264"/>
      <c r="T126" s="264"/>
      <c r="U126" s="264"/>
      <c r="V126" s="264"/>
      <c r="W126" s="264"/>
      <c r="X126" s="265"/>
      <c r="Y126" s="74"/>
      <c r="Z126" s="74"/>
      <c r="AA126" s="74" t="b">
        <f t="shared" si="6"/>
        <v>0</v>
      </c>
      <c r="AB126" s="74" t="b">
        <f t="shared" si="5"/>
        <v>0</v>
      </c>
      <c r="AH126" s="63" t="b">
        <f t="shared" si="7"/>
        <v>0</v>
      </c>
    </row>
    <row r="127" spans="1:34" ht="32.25" customHeight="1" x14ac:dyDescent="0.25">
      <c r="A127" s="189"/>
      <c r="B127" s="257" t="s">
        <v>648</v>
      </c>
      <c r="C127" s="262"/>
      <c r="D127" s="257"/>
      <c r="E127" s="258"/>
      <c r="F127" s="258"/>
      <c r="G127" s="258"/>
      <c r="H127" s="258"/>
      <c r="I127" s="258"/>
      <c r="J127" s="258"/>
      <c r="K127" s="259"/>
      <c r="L127" s="243"/>
      <c r="M127" s="260"/>
      <c r="N127" s="261"/>
      <c r="O127" s="74"/>
      <c r="P127" s="242"/>
      <c r="Q127" s="263"/>
      <c r="R127" s="264"/>
      <c r="S127" s="264"/>
      <c r="T127" s="264"/>
      <c r="U127" s="264"/>
      <c r="V127" s="264"/>
      <c r="W127" s="264"/>
      <c r="X127" s="265"/>
      <c r="Y127" s="74"/>
      <c r="Z127" s="74"/>
      <c r="AA127" s="74" t="b">
        <f t="shared" si="6"/>
        <v>0</v>
      </c>
      <c r="AB127" s="74" t="b">
        <f t="shared" si="5"/>
        <v>0</v>
      </c>
      <c r="AH127" s="63" t="b">
        <f t="shared" si="7"/>
        <v>0</v>
      </c>
    </row>
    <row r="128" spans="1:34" ht="32.25" customHeight="1" x14ac:dyDescent="0.25">
      <c r="A128" s="189"/>
      <c r="B128" s="257" t="s">
        <v>648</v>
      </c>
      <c r="C128" s="262"/>
      <c r="D128" s="257"/>
      <c r="E128" s="258"/>
      <c r="F128" s="258"/>
      <c r="G128" s="258"/>
      <c r="H128" s="258"/>
      <c r="I128" s="258"/>
      <c r="J128" s="258"/>
      <c r="K128" s="259"/>
      <c r="L128" s="243"/>
      <c r="M128" s="260"/>
      <c r="N128" s="261"/>
      <c r="O128" s="74"/>
      <c r="P128" s="242"/>
      <c r="Q128" s="263"/>
      <c r="R128" s="264"/>
      <c r="S128" s="264"/>
      <c r="T128" s="264"/>
      <c r="U128" s="264"/>
      <c r="V128" s="264"/>
      <c r="W128" s="264"/>
      <c r="X128" s="265"/>
      <c r="Y128" s="74"/>
      <c r="Z128" s="74"/>
      <c r="AA128" s="74" t="b">
        <f t="shared" si="6"/>
        <v>0</v>
      </c>
      <c r="AB128" s="74" t="b">
        <f t="shared" si="5"/>
        <v>0</v>
      </c>
      <c r="AH128" s="63" t="b">
        <f t="shared" si="7"/>
        <v>0</v>
      </c>
    </row>
    <row r="129" spans="1:46" ht="32.25" customHeight="1" x14ac:dyDescent="0.25">
      <c r="A129" s="189"/>
      <c r="B129" s="257" t="s">
        <v>648</v>
      </c>
      <c r="C129" s="262"/>
      <c r="D129" s="257"/>
      <c r="E129" s="258"/>
      <c r="F129" s="258"/>
      <c r="G129" s="258"/>
      <c r="H129" s="258"/>
      <c r="I129" s="258"/>
      <c r="J129" s="258"/>
      <c r="K129" s="259"/>
      <c r="L129" s="243"/>
      <c r="M129" s="260"/>
      <c r="N129" s="261"/>
      <c r="O129" s="214"/>
      <c r="P129" s="242"/>
      <c r="Q129" s="263"/>
      <c r="R129" s="264"/>
      <c r="S129" s="264"/>
      <c r="T129" s="264"/>
      <c r="U129" s="264"/>
      <c r="V129" s="264"/>
      <c r="W129" s="264"/>
      <c r="X129" s="265"/>
      <c r="Y129" s="74"/>
      <c r="Z129" s="74"/>
      <c r="AA129" s="74" t="b">
        <f t="shared" si="6"/>
        <v>0</v>
      </c>
      <c r="AB129" s="74" t="b">
        <f t="shared" si="5"/>
        <v>0</v>
      </c>
      <c r="AH129" s="63" t="b">
        <f t="shared" si="7"/>
        <v>0</v>
      </c>
    </row>
    <row r="130" spans="1:46" ht="32.25" customHeight="1" x14ac:dyDescent="0.25">
      <c r="A130" s="189"/>
      <c r="B130" s="257" t="s">
        <v>648</v>
      </c>
      <c r="C130" s="262"/>
      <c r="D130" s="257"/>
      <c r="E130" s="258"/>
      <c r="F130" s="258"/>
      <c r="G130" s="258"/>
      <c r="H130" s="258"/>
      <c r="I130" s="258"/>
      <c r="J130" s="258"/>
      <c r="K130" s="259"/>
      <c r="L130" s="243"/>
      <c r="M130" s="260"/>
      <c r="N130" s="261"/>
      <c r="O130" s="74"/>
      <c r="P130" s="242"/>
      <c r="Q130" s="263"/>
      <c r="R130" s="264"/>
      <c r="S130" s="264"/>
      <c r="T130" s="264"/>
      <c r="U130" s="264"/>
      <c r="V130" s="264"/>
      <c r="W130" s="264"/>
      <c r="X130" s="265"/>
      <c r="Y130" s="74"/>
      <c r="Z130" s="74"/>
      <c r="AA130" s="74" t="b">
        <f t="shared" si="6"/>
        <v>0</v>
      </c>
      <c r="AB130" s="74" t="b">
        <f t="shared" si="5"/>
        <v>0</v>
      </c>
      <c r="AH130" s="63" t="b">
        <f t="shared" si="7"/>
        <v>0</v>
      </c>
    </row>
    <row r="131" spans="1:46" ht="32.25" customHeight="1" x14ac:dyDescent="0.25">
      <c r="A131" s="189"/>
      <c r="B131" s="257" t="s">
        <v>648</v>
      </c>
      <c r="C131" s="262"/>
      <c r="D131" s="257"/>
      <c r="E131" s="258"/>
      <c r="F131" s="258"/>
      <c r="G131" s="258"/>
      <c r="H131" s="258"/>
      <c r="I131" s="258"/>
      <c r="J131" s="258"/>
      <c r="K131" s="259"/>
      <c r="L131" s="243"/>
      <c r="M131" s="260"/>
      <c r="N131" s="261"/>
      <c r="O131" s="74"/>
      <c r="P131" s="242"/>
      <c r="Q131" s="263"/>
      <c r="R131" s="264"/>
      <c r="S131" s="264"/>
      <c r="T131" s="264"/>
      <c r="U131" s="264"/>
      <c r="V131" s="264"/>
      <c r="W131" s="264"/>
      <c r="X131" s="265"/>
      <c r="Y131" s="74"/>
      <c r="Z131" s="74"/>
      <c r="AA131" s="74" t="b">
        <f t="shared" si="6"/>
        <v>0</v>
      </c>
      <c r="AB131" s="74" t="b">
        <f t="shared" si="5"/>
        <v>0</v>
      </c>
      <c r="AH131" s="63" t="b">
        <f t="shared" si="7"/>
        <v>0</v>
      </c>
    </row>
    <row r="132" spans="1:46" ht="32.25" customHeight="1" x14ac:dyDescent="0.25">
      <c r="A132" s="189"/>
      <c r="B132" s="257" t="s">
        <v>648</v>
      </c>
      <c r="C132" s="262"/>
      <c r="D132" s="257"/>
      <c r="E132" s="258"/>
      <c r="F132" s="258"/>
      <c r="G132" s="258"/>
      <c r="H132" s="258"/>
      <c r="I132" s="258"/>
      <c r="J132" s="258"/>
      <c r="K132" s="259"/>
      <c r="L132" s="243"/>
      <c r="M132" s="260"/>
      <c r="N132" s="261"/>
      <c r="O132" s="74"/>
      <c r="P132" s="242"/>
      <c r="Q132" s="263"/>
      <c r="R132" s="264"/>
      <c r="S132" s="264"/>
      <c r="T132" s="264"/>
      <c r="U132" s="264"/>
      <c r="V132" s="264"/>
      <c r="W132" s="264"/>
      <c r="X132" s="265"/>
      <c r="Y132" s="74"/>
      <c r="Z132" s="74"/>
      <c r="AA132" s="74" t="b">
        <f t="shared" si="6"/>
        <v>0</v>
      </c>
      <c r="AB132" s="74" t="b">
        <f t="shared" si="5"/>
        <v>0</v>
      </c>
      <c r="AH132" s="63" t="b">
        <f t="shared" si="7"/>
        <v>0</v>
      </c>
    </row>
    <row r="133" spans="1:46" ht="32.25" customHeight="1" x14ac:dyDescent="0.25">
      <c r="A133" s="189"/>
      <c r="B133" s="257" t="s">
        <v>648</v>
      </c>
      <c r="C133" s="262"/>
      <c r="D133" s="257"/>
      <c r="E133" s="258"/>
      <c r="F133" s="258"/>
      <c r="G133" s="258"/>
      <c r="H133" s="258"/>
      <c r="I133" s="258"/>
      <c r="J133" s="258"/>
      <c r="K133" s="259"/>
      <c r="L133" s="243"/>
      <c r="M133" s="260"/>
      <c r="N133" s="261"/>
      <c r="O133" s="74"/>
      <c r="P133" s="242"/>
      <c r="Q133" s="263"/>
      <c r="R133" s="264"/>
      <c r="S133" s="264"/>
      <c r="T133" s="264"/>
      <c r="U133" s="264"/>
      <c r="V133" s="264"/>
      <c r="W133" s="264"/>
      <c r="X133" s="265"/>
      <c r="Y133" s="74"/>
      <c r="Z133" s="74"/>
      <c r="AA133" s="74" t="b">
        <f t="shared" si="6"/>
        <v>0</v>
      </c>
      <c r="AB133" s="74" t="b">
        <f t="shared" si="5"/>
        <v>0</v>
      </c>
      <c r="AH133" s="63" t="b">
        <f t="shared" si="7"/>
        <v>0</v>
      </c>
    </row>
    <row r="134" spans="1:46" ht="32.25" customHeight="1" x14ac:dyDescent="0.25">
      <c r="A134" s="189"/>
      <c r="B134" s="257" t="s">
        <v>648</v>
      </c>
      <c r="C134" s="262"/>
      <c r="D134" s="257"/>
      <c r="E134" s="258"/>
      <c r="F134" s="258"/>
      <c r="G134" s="258"/>
      <c r="H134" s="258"/>
      <c r="I134" s="258"/>
      <c r="J134" s="258"/>
      <c r="K134" s="259"/>
      <c r="L134" s="243"/>
      <c r="M134" s="260"/>
      <c r="N134" s="261"/>
      <c r="O134" s="74"/>
      <c r="P134" s="242"/>
      <c r="Q134" s="263"/>
      <c r="R134" s="264"/>
      <c r="S134" s="264"/>
      <c r="T134" s="264"/>
      <c r="U134" s="264"/>
      <c r="V134" s="264"/>
      <c r="W134" s="264"/>
      <c r="X134" s="265"/>
      <c r="Y134" s="74"/>
      <c r="Z134" s="74"/>
      <c r="AA134" s="74" t="b">
        <f t="shared" si="6"/>
        <v>0</v>
      </c>
      <c r="AB134" s="74" t="b">
        <f t="shared" si="5"/>
        <v>0</v>
      </c>
      <c r="AH134" s="63" t="b">
        <f t="shared" si="7"/>
        <v>0</v>
      </c>
    </row>
    <row r="135" spans="1:46" ht="32.25" customHeight="1" x14ac:dyDescent="0.25">
      <c r="A135" s="189"/>
      <c r="B135" s="257" t="s">
        <v>648</v>
      </c>
      <c r="C135" s="262"/>
      <c r="D135" s="257"/>
      <c r="E135" s="258"/>
      <c r="F135" s="258"/>
      <c r="G135" s="258"/>
      <c r="H135" s="258"/>
      <c r="I135" s="258"/>
      <c r="J135" s="258"/>
      <c r="K135" s="259"/>
      <c r="L135" s="243"/>
      <c r="M135" s="260"/>
      <c r="N135" s="261"/>
      <c r="O135" s="187"/>
      <c r="P135" s="242"/>
      <c r="Q135" s="263"/>
      <c r="R135" s="264"/>
      <c r="S135" s="264"/>
      <c r="T135" s="264"/>
      <c r="U135" s="264"/>
      <c r="V135" s="264"/>
      <c r="W135" s="264"/>
      <c r="X135" s="265"/>
      <c r="Y135" s="74"/>
      <c r="Z135" s="74"/>
      <c r="AA135" s="74" t="b">
        <f t="shared" si="6"/>
        <v>0</v>
      </c>
      <c r="AB135" s="74" t="b">
        <f t="shared" si="5"/>
        <v>0</v>
      </c>
      <c r="AH135" s="63" t="b">
        <f t="shared" si="7"/>
        <v>0</v>
      </c>
    </row>
    <row r="136" spans="1:46" ht="6.75" customHeight="1" x14ac:dyDescent="0.25">
      <c r="A136" s="191">
        <v>1</v>
      </c>
      <c r="AA136" s="74"/>
      <c r="AB136" s="74"/>
      <c r="AH136" s="63"/>
    </row>
    <row r="137" spans="1:46" ht="54.75" customHeight="1" x14ac:dyDescent="0.25">
      <c r="A137" s="189">
        <v>1</v>
      </c>
      <c r="B137" s="46"/>
      <c r="D137" s="34"/>
      <c r="E137" s="34"/>
      <c r="F137" s="34"/>
      <c r="G137" s="34"/>
      <c r="H137" s="34"/>
      <c r="I137" s="34"/>
      <c r="J137" s="34"/>
      <c r="L137" s="118" t="str">
        <f>IF(UtvarderingsVal="Alt3","","Max poäng för uppfyllda bör-krav")</f>
        <v>Max poäng för uppfyllda bör-krav</v>
      </c>
      <c r="M137" s="335" t="str">
        <f>IF(UtvarderingsVal="Alt2","","Max prisavdrag för uppfyllda bör-krav")</f>
        <v>Max prisavdrag för uppfyllda bör-krav</v>
      </c>
      <c r="N137" s="336"/>
      <c r="P137" s="34"/>
      <c r="Q137" s="34"/>
      <c r="R137" s="34"/>
      <c r="S137" s="34"/>
      <c r="T137" s="34"/>
      <c r="U137" s="34"/>
      <c r="V137" s="34"/>
      <c r="W137" s="68"/>
      <c r="X137" s="69"/>
      <c r="Y137" s="34"/>
      <c r="Z137" s="34"/>
      <c r="AA137" s="74"/>
      <c r="AB137" s="74"/>
      <c r="AH137" s="63"/>
    </row>
    <row r="138" spans="1:46" ht="27" customHeight="1" x14ac:dyDescent="0.25">
      <c r="A138" s="189">
        <v>1</v>
      </c>
      <c r="B138" s="356"/>
      <c r="C138" s="315"/>
      <c r="F138" s="34"/>
      <c r="G138" s="75"/>
      <c r="H138" s="34"/>
      <c r="I138" s="34"/>
      <c r="J138" s="34"/>
      <c r="K138" s="117"/>
      <c r="L138" s="93">
        <f>IF(UtvarderingsVal="Alt3","",SUM(L116:L135))</f>
        <v>0</v>
      </c>
      <c r="M138" s="349">
        <f>IF(UtvarderingsVal="Alt2","",SUM(M116:M135))</f>
        <v>0</v>
      </c>
      <c r="N138" s="350"/>
      <c r="P138" s="144" t="str">
        <f>IF(UtvarderingsVal="Alt3","","Total erhållen poängsumma:")</f>
        <v>Total erhållen poängsumma:</v>
      </c>
      <c r="Q138" s="78">
        <f>IF(UtvarderingsVal="Alt3","",SUMIF(P116:P135,"Ja",L116:L135))</f>
        <v>0</v>
      </c>
      <c r="R138" s="314"/>
      <c r="S138" s="315"/>
      <c r="T138" s="333" t="str">
        <f>IF(UtvarderingsVal="Alt2","","Totalt erhållet prisavdrag:")</f>
        <v>Totalt erhållet prisavdrag:</v>
      </c>
      <c r="U138" s="334"/>
      <c r="V138" s="78">
        <f>IF(UtvarderingsVal="Alt2","",SUMIF(P116:P135,"Ja",M116:M135))</f>
        <v>0</v>
      </c>
      <c r="W138" s="314"/>
      <c r="X138" s="315"/>
      <c r="Y138" s="69"/>
      <c r="Z138" s="74"/>
      <c r="AA138" s="74"/>
      <c r="AB138" s="74"/>
      <c r="AH138" s="63"/>
    </row>
    <row r="139" spans="1:46" ht="13.8" x14ac:dyDescent="0.25">
      <c r="A139" s="189"/>
      <c r="B139" s="34"/>
      <c r="C139" s="34"/>
      <c r="D139" s="34"/>
      <c r="E139" s="34"/>
      <c r="F139" s="34"/>
      <c r="G139" s="34"/>
      <c r="H139" s="34"/>
      <c r="I139" s="34"/>
      <c r="J139" s="34"/>
      <c r="M139" s="558"/>
      <c r="N139" s="558"/>
      <c r="P139" s="34"/>
      <c r="Q139" s="34"/>
      <c r="R139" s="34"/>
      <c r="S139" s="34"/>
      <c r="T139" s="34"/>
      <c r="U139" s="34"/>
      <c r="V139" s="34"/>
      <c r="W139" s="34"/>
      <c r="X139" s="68"/>
      <c r="Y139" s="69"/>
      <c r="Z139" s="34"/>
      <c r="AA139" s="74"/>
      <c r="AB139" s="74"/>
      <c r="AH139" s="63"/>
    </row>
    <row r="140" spans="1:46" ht="21" customHeight="1" x14ac:dyDescent="0.25">
      <c r="C140" s="94"/>
      <c r="D140" s="94"/>
      <c r="E140" s="92"/>
      <c r="F140" s="92"/>
      <c r="G140" s="92"/>
      <c r="H140" s="92"/>
      <c r="I140" s="95"/>
      <c r="J140" s="7"/>
      <c r="P140" s="51"/>
      <c r="R140" s="7"/>
      <c r="S140" s="7"/>
      <c r="T140" s="46"/>
      <c r="U140" s="7"/>
      <c r="V140" s="54"/>
      <c r="W140" s="52"/>
      <c r="X140" s="34"/>
      <c r="Y140" s="34"/>
      <c r="Z140" s="34"/>
      <c r="AA140" s="74"/>
      <c r="AB140" s="74"/>
      <c r="AH140" s="63"/>
      <c r="AI140" s="57"/>
      <c r="AJ140" s="57"/>
      <c r="AK140" s="57"/>
      <c r="AL140" s="57"/>
      <c r="AM140" s="57"/>
      <c r="AN140" s="57"/>
      <c r="AO140" s="57"/>
      <c r="AP140" s="57"/>
      <c r="AQ140" s="57"/>
      <c r="AR140" s="57"/>
      <c r="AS140" s="57"/>
      <c r="AT140" s="57"/>
    </row>
    <row r="141" spans="1:46" ht="7.5" customHeight="1" x14ac:dyDescent="0.25">
      <c r="B141" s="94"/>
      <c r="C141" s="94"/>
      <c r="D141" s="94"/>
      <c r="E141" s="56"/>
      <c r="F141" s="56"/>
      <c r="G141" s="56"/>
      <c r="H141" s="56"/>
      <c r="J141" s="7"/>
      <c r="P141" s="51"/>
      <c r="R141" s="7"/>
      <c r="S141" s="7"/>
      <c r="T141" s="46"/>
      <c r="U141" s="7"/>
      <c r="V141" s="54"/>
      <c r="W141" s="52"/>
      <c r="X141" s="34"/>
      <c r="Y141" s="34"/>
      <c r="Z141" s="34"/>
      <c r="AA141" s="74"/>
      <c r="AB141" s="74"/>
      <c r="AH141" s="63"/>
      <c r="AI141" s="57"/>
      <c r="AJ141" s="57"/>
      <c r="AK141" s="57"/>
      <c r="AL141" s="57"/>
      <c r="AM141" s="57"/>
      <c r="AN141" s="57"/>
      <c r="AO141" s="57"/>
      <c r="AP141" s="57"/>
      <c r="AQ141" s="57"/>
      <c r="AR141" s="57"/>
      <c r="AS141" s="57"/>
      <c r="AT141" s="57"/>
    </row>
    <row r="142" spans="1:46" ht="23.25" customHeight="1" x14ac:dyDescent="0.25">
      <c r="A142" s="191" t="s">
        <v>158</v>
      </c>
      <c r="B142" s="153" t="s">
        <v>368</v>
      </c>
      <c r="C142" s="154"/>
      <c r="D142" s="155"/>
      <c r="E142" s="146"/>
      <c r="F142" s="156"/>
      <c r="G142" s="156"/>
      <c r="H142" s="156"/>
      <c r="I142" s="146"/>
      <c r="J142" s="148"/>
      <c r="K142" s="146"/>
      <c r="L142" s="147"/>
      <c r="M142" s="146"/>
      <c r="N142" s="157"/>
      <c r="P142" s="310" t="s">
        <v>127</v>
      </c>
      <c r="Q142" s="311"/>
      <c r="R142" s="365" t="s">
        <v>117</v>
      </c>
      <c r="S142" s="357" t="s">
        <v>664</v>
      </c>
      <c r="T142" s="358"/>
      <c r="U142" s="358"/>
      <c r="V142" s="358"/>
      <c r="W142" s="358"/>
      <c r="X142" s="311"/>
      <c r="Y142" s="96"/>
      <c r="Z142" s="34"/>
      <c r="AA142" s="34"/>
      <c r="AB142" s="34"/>
      <c r="AH142" s="57"/>
      <c r="AI142" s="57"/>
      <c r="AJ142" s="57"/>
      <c r="AK142" s="57"/>
      <c r="AL142" s="57"/>
      <c r="AM142" s="57"/>
      <c r="AN142" s="57"/>
      <c r="AO142" s="57"/>
      <c r="AP142" s="57"/>
      <c r="AQ142" s="57"/>
      <c r="AR142" s="57"/>
      <c r="AS142" s="57"/>
      <c r="AT142" s="57"/>
    </row>
    <row r="143" spans="1:46" ht="27" customHeight="1" x14ac:dyDescent="0.25">
      <c r="A143" s="191" t="s">
        <v>158</v>
      </c>
      <c r="B143" s="158" t="s">
        <v>131</v>
      </c>
      <c r="J143" s="7"/>
      <c r="N143" s="159"/>
      <c r="P143" s="312"/>
      <c r="Q143" s="313"/>
      <c r="R143" s="366"/>
      <c r="S143" s="312"/>
      <c r="T143" s="359"/>
      <c r="U143" s="359"/>
      <c r="V143" s="359"/>
      <c r="W143" s="359"/>
      <c r="X143" s="313"/>
      <c r="Y143" s="96"/>
      <c r="Z143" s="34"/>
      <c r="AA143" s="34"/>
      <c r="AB143" s="34"/>
      <c r="AH143" s="57"/>
      <c r="AI143" s="57"/>
      <c r="AJ143" s="57"/>
      <c r="AK143" s="57"/>
      <c r="AL143" s="57"/>
      <c r="AM143" s="57"/>
      <c r="AN143" s="57"/>
      <c r="AO143" s="57"/>
      <c r="AP143" s="57"/>
      <c r="AQ143" s="57"/>
      <c r="AR143" s="57"/>
      <c r="AS143" s="57"/>
      <c r="AT143" s="57"/>
    </row>
    <row r="144" spans="1:46" ht="63.75" customHeight="1" x14ac:dyDescent="0.3">
      <c r="A144" s="191" t="s">
        <v>158</v>
      </c>
      <c r="B144" s="184" t="s">
        <v>75</v>
      </c>
      <c r="J144" s="7"/>
      <c r="N144" s="159"/>
      <c r="P144" s="312"/>
      <c r="Q144" s="313"/>
      <c r="R144" s="366"/>
      <c r="S144" s="312"/>
      <c r="T144" s="359"/>
      <c r="U144" s="359"/>
      <c r="V144" s="359"/>
      <c r="W144" s="359"/>
      <c r="X144" s="313"/>
      <c r="Y144" s="96"/>
      <c r="Z144" s="34"/>
      <c r="AA144" s="34"/>
      <c r="AB144" s="34"/>
      <c r="AH144" s="57"/>
      <c r="AI144" s="57"/>
      <c r="AJ144" s="57"/>
      <c r="AK144" s="57"/>
      <c r="AL144" s="57"/>
      <c r="AM144" s="57"/>
      <c r="AN144" s="57"/>
      <c r="AO144" s="57"/>
      <c r="AP144" s="57"/>
      <c r="AQ144" s="57"/>
      <c r="AR144" s="57"/>
      <c r="AS144" s="57"/>
      <c r="AT144" s="57"/>
    </row>
    <row r="145" spans="1:46" ht="20.25" customHeight="1" x14ac:dyDescent="0.25">
      <c r="A145" s="191" t="s">
        <v>158</v>
      </c>
      <c r="B145" s="158" t="s">
        <v>130</v>
      </c>
      <c r="J145" s="171" t="s">
        <v>110</v>
      </c>
      <c r="N145" s="160"/>
      <c r="P145" s="185"/>
      <c r="Q145" s="308" t="s">
        <v>114</v>
      </c>
      <c r="R145" s="304" t="s">
        <v>111</v>
      </c>
      <c r="S145" s="344" t="s">
        <v>112</v>
      </c>
      <c r="T145" s="345"/>
      <c r="U145" s="344" t="s">
        <v>113</v>
      </c>
      <c r="V145" s="345"/>
      <c r="W145" s="360" t="s">
        <v>156</v>
      </c>
      <c r="X145" s="361"/>
      <c r="Y145" s="33"/>
      <c r="Z145" s="33"/>
      <c r="AD145" s="10"/>
      <c r="AE145" s="83"/>
      <c r="AH145" s="57"/>
      <c r="AI145" s="57"/>
      <c r="AJ145" s="57"/>
      <c r="AK145" s="57"/>
      <c r="AL145" s="57"/>
      <c r="AM145" s="57"/>
      <c r="AN145" s="57"/>
      <c r="AO145" s="57"/>
      <c r="AP145" s="57"/>
      <c r="AQ145" s="57"/>
      <c r="AR145" s="57"/>
      <c r="AS145" s="57"/>
      <c r="AT145" s="57"/>
    </row>
    <row r="146" spans="1:46" ht="21.75" customHeight="1" x14ac:dyDescent="0.25">
      <c r="A146" s="191" t="s">
        <v>158</v>
      </c>
      <c r="B146" s="172" t="s">
        <v>118</v>
      </c>
      <c r="C146" s="173"/>
      <c r="D146" s="174"/>
      <c r="E146" s="175"/>
      <c r="F146" s="176"/>
      <c r="G146" s="176"/>
      <c r="H146" s="177"/>
      <c r="I146" s="178" t="s">
        <v>155</v>
      </c>
      <c r="J146" s="212">
        <v>1</v>
      </c>
      <c r="L146" s="364"/>
      <c r="M146" s="364"/>
      <c r="N146" s="160"/>
      <c r="P146" s="186" t="s">
        <v>126</v>
      </c>
      <c r="Q146" s="309"/>
      <c r="R146" s="305"/>
      <c r="S146" s="346"/>
      <c r="T146" s="347"/>
      <c r="U146" s="346"/>
      <c r="V146" s="347"/>
      <c r="W146" s="362"/>
      <c r="X146" s="363"/>
      <c r="Y146" s="33"/>
      <c r="Z146" s="33"/>
      <c r="AD146" s="10"/>
      <c r="AE146" s="34"/>
      <c r="AH146" s="57"/>
      <c r="AI146" s="57"/>
      <c r="AJ146" s="57"/>
      <c r="AK146" s="57"/>
      <c r="AL146" s="57"/>
      <c r="AM146" s="57"/>
      <c r="AN146" s="57"/>
      <c r="AO146" s="57"/>
      <c r="AP146" s="57"/>
      <c r="AQ146" s="57"/>
      <c r="AR146" s="57"/>
      <c r="AS146" s="57"/>
      <c r="AT146" s="57"/>
    </row>
    <row r="147" spans="1:46" ht="21.75" customHeight="1" x14ac:dyDescent="0.25">
      <c r="A147" s="191" t="s">
        <v>158</v>
      </c>
      <c r="B147" s="172" t="s">
        <v>121</v>
      </c>
      <c r="C147" s="175"/>
      <c r="D147" s="179"/>
      <c r="E147" s="175"/>
      <c r="F147" s="176"/>
      <c r="G147" s="176"/>
      <c r="H147" s="177"/>
      <c r="I147" s="178" t="s">
        <v>175</v>
      </c>
      <c r="J147" s="212">
        <v>0</v>
      </c>
      <c r="L147" s="337"/>
      <c r="M147" s="337"/>
      <c r="N147" s="160"/>
      <c r="P147" s="167">
        <f>Y69</f>
        <v>0</v>
      </c>
      <c r="Q147" s="168">
        <f>J146</f>
        <v>1</v>
      </c>
      <c r="R147" s="213"/>
      <c r="S147" s="306">
        <f>IFERROR(R147/P147*100,0)</f>
        <v>0</v>
      </c>
      <c r="T147" s="307"/>
      <c r="U147" s="284">
        <f>IFERROR(S147*Q147,"")</f>
        <v>0</v>
      </c>
      <c r="V147" s="285"/>
      <c r="W147" s="338" t="str">
        <f>IFERROR(SUM(U147+U149),"")</f>
        <v/>
      </c>
      <c r="X147" s="339"/>
      <c r="Y147" s="33"/>
      <c r="Z147" s="33"/>
      <c r="AD147" s="10"/>
      <c r="AE147" s="53"/>
      <c r="AH147" s="57"/>
      <c r="AI147" s="57"/>
      <c r="AJ147" s="57"/>
      <c r="AK147" s="57"/>
      <c r="AL147" s="57"/>
      <c r="AM147" s="57"/>
      <c r="AN147" s="57"/>
      <c r="AO147" s="57"/>
      <c r="AP147" s="57"/>
      <c r="AQ147" s="57"/>
      <c r="AR147" s="57"/>
      <c r="AS147" s="57"/>
      <c r="AT147" s="57"/>
    </row>
    <row r="148" spans="1:46" ht="29.25" customHeight="1" x14ac:dyDescent="0.25">
      <c r="A148" s="191" t="s">
        <v>158</v>
      </c>
      <c r="B148" s="537" t="s">
        <v>47</v>
      </c>
      <c r="C148" s="538"/>
      <c r="D148" s="539"/>
      <c r="E148" s="175"/>
      <c r="F148" s="180"/>
      <c r="G148" s="180"/>
      <c r="H148" s="181"/>
      <c r="I148" s="182" t="s">
        <v>48</v>
      </c>
      <c r="J148" s="183">
        <f>J147+J146</f>
        <v>1</v>
      </c>
      <c r="L148" s="99"/>
      <c r="M148" s="99"/>
      <c r="N148" s="161"/>
      <c r="P148" s="119" t="s">
        <v>119</v>
      </c>
      <c r="Q148" s="120"/>
      <c r="R148" s="121"/>
      <c r="S148" s="286"/>
      <c r="T148" s="287"/>
      <c r="U148" s="427"/>
      <c r="V148" s="428"/>
      <c r="W148" s="340"/>
      <c r="X148" s="341"/>
      <c r="Y148" s="33"/>
      <c r="Z148" s="33"/>
      <c r="AD148" s="10"/>
      <c r="AE148" s="34"/>
      <c r="AH148" s="57"/>
      <c r="AI148" s="57"/>
      <c r="AJ148" s="57"/>
      <c r="AK148" s="57"/>
      <c r="AL148" s="57"/>
      <c r="AM148" s="57"/>
      <c r="AN148" s="57"/>
      <c r="AO148" s="57"/>
      <c r="AP148" s="57"/>
      <c r="AQ148" s="57"/>
      <c r="AR148" s="57"/>
      <c r="AS148" s="57"/>
      <c r="AT148" s="57"/>
    </row>
    <row r="149" spans="1:46" ht="27.75" customHeight="1" x14ac:dyDescent="0.25">
      <c r="A149" s="191" t="s">
        <v>158</v>
      </c>
      <c r="B149" s="162"/>
      <c r="C149" s="163"/>
      <c r="D149" s="163"/>
      <c r="E149" s="163"/>
      <c r="F149" s="163"/>
      <c r="G149" s="163"/>
      <c r="H149" s="163"/>
      <c r="I149" s="163"/>
      <c r="J149" s="164"/>
      <c r="K149" s="165"/>
      <c r="L149" s="165"/>
      <c r="M149" s="165"/>
      <c r="N149" s="166"/>
      <c r="P149" s="169">
        <f>Q138</f>
        <v>0</v>
      </c>
      <c r="Q149" s="168">
        <f>J147</f>
        <v>0</v>
      </c>
      <c r="R149" s="170"/>
      <c r="S149" s="279"/>
      <c r="T149" s="280"/>
      <c r="U149" s="284" t="str">
        <f>IFERROR(((P149/L138)*100)*Q149,"")</f>
        <v/>
      </c>
      <c r="V149" s="285"/>
      <c r="W149" s="342"/>
      <c r="X149" s="343"/>
      <c r="Y149" s="33"/>
      <c r="Z149" s="33"/>
      <c r="AD149" s="10"/>
      <c r="AE149" s="53"/>
      <c r="AH149" s="57"/>
      <c r="AI149" s="57"/>
      <c r="AJ149" s="57"/>
      <c r="AK149" s="57"/>
      <c r="AL149" s="57"/>
      <c r="AM149" s="57"/>
      <c r="AN149" s="57"/>
      <c r="AO149" s="57"/>
      <c r="AP149" s="57"/>
      <c r="AQ149" s="57"/>
      <c r="AR149" s="57"/>
      <c r="AS149" s="57"/>
      <c r="AT149" s="57"/>
    </row>
    <row r="150" spans="1:46" ht="8.25" customHeight="1" x14ac:dyDescent="0.25">
      <c r="A150" s="191" t="s">
        <v>158</v>
      </c>
      <c r="J150" s="7"/>
      <c r="L150" s="84"/>
      <c r="M150" s="84"/>
      <c r="N150" s="84"/>
      <c r="P150" s="62"/>
      <c r="R150" s="62"/>
      <c r="S150" s="302"/>
      <c r="T150" s="302"/>
      <c r="U150" s="302"/>
      <c r="V150" s="302"/>
      <c r="W150" s="33"/>
      <c r="Y150" s="33"/>
      <c r="Z150" s="33"/>
      <c r="AD150" s="10"/>
      <c r="AE150" s="34"/>
      <c r="AH150" s="57"/>
      <c r="AI150" s="57"/>
      <c r="AJ150" s="57"/>
      <c r="AK150" s="57"/>
      <c r="AL150" s="57"/>
      <c r="AM150" s="57"/>
      <c r="AN150" s="57"/>
      <c r="AO150" s="57"/>
      <c r="AP150" s="57"/>
      <c r="AQ150" s="57"/>
      <c r="AR150" s="57"/>
      <c r="AS150" s="57"/>
      <c r="AT150" s="57"/>
    </row>
    <row r="151" spans="1:46" ht="8.25" customHeight="1" x14ac:dyDescent="0.25">
      <c r="A151" s="191" t="s">
        <v>158</v>
      </c>
      <c r="J151" s="7"/>
      <c r="L151" s="84"/>
      <c r="M151" s="84"/>
      <c r="N151" s="84"/>
      <c r="P151" s="62"/>
      <c r="R151" s="62"/>
      <c r="S151" s="10"/>
      <c r="T151" s="10"/>
      <c r="U151" s="10"/>
      <c r="V151" s="10"/>
      <c r="W151" s="33"/>
      <c r="Y151" s="33"/>
      <c r="Z151" s="33"/>
      <c r="AD151" s="10"/>
      <c r="AE151" s="34"/>
      <c r="AH151" s="57"/>
      <c r="AI151" s="57"/>
      <c r="AJ151" s="57"/>
      <c r="AK151" s="57"/>
      <c r="AL151" s="57"/>
      <c r="AM151" s="57"/>
      <c r="AN151" s="57"/>
      <c r="AO151" s="57"/>
      <c r="AP151" s="57"/>
      <c r="AQ151" s="57"/>
      <c r="AR151" s="57"/>
      <c r="AS151" s="57"/>
      <c r="AT151" s="57"/>
    </row>
    <row r="152" spans="1:46" ht="7.5" hidden="1" customHeight="1" x14ac:dyDescent="0.3">
      <c r="B152" s="79"/>
      <c r="C152" s="79"/>
      <c r="D152" s="79"/>
      <c r="E152" s="79"/>
      <c r="F152" s="79"/>
      <c r="G152" s="79"/>
      <c r="H152" s="79"/>
      <c r="I152" s="79"/>
      <c r="S152" s="34"/>
      <c r="T152" s="34"/>
      <c r="U152" s="34"/>
      <c r="V152" s="82"/>
      <c r="W152" s="82"/>
      <c r="X152" s="82"/>
      <c r="Y152" s="82"/>
      <c r="Z152" s="52"/>
    </row>
    <row r="153" spans="1:46" ht="29.25" hidden="1" customHeight="1" x14ac:dyDescent="0.25">
      <c r="A153" s="191" t="s">
        <v>159</v>
      </c>
      <c r="B153" s="145" t="s">
        <v>369</v>
      </c>
      <c r="C153" s="146"/>
      <c r="D153" s="146"/>
      <c r="E153" s="146"/>
      <c r="F153" s="146"/>
      <c r="G153" s="146"/>
      <c r="H153" s="146"/>
      <c r="I153" s="146"/>
      <c r="J153" s="146"/>
      <c r="K153" s="147"/>
      <c r="L153" s="146"/>
      <c r="M153" s="146"/>
      <c r="N153" s="157"/>
      <c r="P153" s="328" t="s">
        <v>129</v>
      </c>
      <c r="Q153" s="311"/>
      <c r="R153" s="328" t="s">
        <v>128</v>
      </c>
      <c r="S153" s="311"/>
    </row>
    <row r="154" spans="1:46" customFormat="1" ht="21.75" hidden="1" customHeight="1" x14ac:dyDescent="0.25">
      <c r="A154" s="191" t="s">
        <v>159</v>
      </c>
      <c r="B154" s="329" t="s">
        <v>176</v>
      </c>
      <c r="C154" s="330"/>
      <c r="D154" s="330"/>
      <c r="E154" s="330"/>
      <c r="F154" s="330"/>
      <c r="G154" s="330"/>
      <c r="H154" s="330"/>
      <c r="I154" s="330"/>
      <c r="J154" s="330"/>
      <c r="K154" s="330"/>
      <c r="L154" s="330"/>
      <c r="M154" s="330"/>
      <c r="N154" s="331"/>
      <c r="P154" s="100">
        <f>V138</f>
        <v>0</v>
      </c>
      <c r="Q154" s="86"/>
      <c r="R154" s="100">
        <f>Y69-P154</f>
        <v>0</v>
      </c>
      <c r="S154" s="86"/>
    </row>
    <row r="155" spans="1:46" hidden="1" x14ac:dyDescent="0.25">
      <c r="A155" s="191" t="s">
        <v>159</v>
      </c>
      <c r="B155" s="332"/>
      <c r="C155" s="330"/>
      <c r="D155" s="330"/>
      <c r="E155" s="330"/>
      <c r="F155" s="330"/>
      <c r="G155" s="330"/>
      <c r="H155" s="330"/>
      <c r="I155" s="330"/>
      <c r="J155" s="330"/>
      <c r="K155" s="330"/>
      <c r="L155" s="330"/>
      <c r="M155" s="330"/>
      <c r="N155" s="331"/>
      <c r="P155" s="88"/>
      <c r="Q155" s="87"/>
      <c r="R155" s="322" t="s">
        <v>168</v>
      </c>
      <c r="S155" s="313"/>
      <c r="T155" s="34"/>
      <c r="U155" s="34"/>
      <c r="X155" s="34"/>
      <c r="Y155" s="34"/>
      <c r="Z155" s="34"/>
      <c r="AA155" s="34"/>
      <c r="AB155" s="34"/>
      <c r="AC155" s="34"/>
      <c r="AD155" s="34"/>
      <c r="AE155" s="34"/>
      <c r="AF155" s="34"/>
      <c r="AG155" s="34"/>
    </row>
    <row r="156" spans="1:46" hidden="1" x14ac:dyDescent="0.25">
      <c r="A156" s="191" t="s">
        <v>159</v>
      </c>
      <c r="B156" s="325"/>
      <c r="C156" s="326"/>
      <c r="D156" s="326"/>
      <c r="E156" s="326"/>
      <c r="F156" s="326"/>
      <c r="G156" s="326"/>
      <c r="H156" s="326"/>
      <c r="I156" s="326"/>
      <c r="J156" s="326"/>
      <c r="K156" s="326"/>
      <c r="L156" s="326"/>
      <c r="M156" s="326"/>
      <c r="N156" s="327"/>
      <c r="P156" s="89"/>
      <c r="Q156" s="90"/>
      <c r="R156" s="323"/>
      <c r="S156" s="324"/>
      <c r="T156" s="34"/>
      <c r="U156" s="34"/>
      <c r="V156" s="55"/>
      <c r="Z156" s="356"/>
      <c r="AA156" s="356"/>
      <c r="AB156" s="356"/>
      <c r="AC156" s="34"/>
      <c r="AE156" s="34"/>
      <c r="AF156" s="34"/>
      <c r="AG156" s="34"/>
    </row>
    <row r="157" spans="1:46" ht="9" hidden="1" customHeight="1" x14ac:dyDescent="0.25">
      <c r="A157" s="191" t="s">
        <v>159</v>
      </c>
      <c r="J157" s="7"/>
      <c r="L157" s="84"/>
      <c r="M157" s="84"/>
      <c r="N157" s="84"/>
      <c r="P157" s="62"/>
      <c r="R157" s="62"/>
      <c r="S157" s="10"/>
      <c r="T157" s="10"/>
      <c r="U157" s="10"/>
      <c r="V157" s="10"/>
      <c r="W157" s="33"/>
      <c r="Y157" s="33"/>
      <c r="Z157" s="33"/>
      <c r="AD157" s="10"/>
      <c r="AE157" s="34"/>
      <c r="AH157" s="57"/>
      <c r="AI157" s="57"/>
      <c r="AJ157" s="57"/>
      <c r="AK157" s="57"/>
      <c r="AL157" s="57"/>
      <c r="AM157" s="57"/>
      <c r="AN157" s="57"/>
      <c r="AO157" s="57"/>
      <c r="AP157" s="57"/>
      <c r="AQ157" s="57"/>
      <c r="AR157" s="57"/>
      <c r="AS157" s="57"/>
      <c r="AT157" s="57"/>
    </row>
    <row r="158" spans="1:46" ht="9" hidden="1" customHeight="1" x14ac:dyDescent="0.25">
      <c r="J158" s="7"/>
      <c r="L158" s="84"/>
      <c r="M158" s="84"/>
      <c r="N158" s="84"/>
      <c r="P158" s="62"/>
      <c r="R158" s="62"/>
      <c r="S158" s="10"/>
      <c r="T158" s="10"/>
      <c r="U158" s="10"/>
      <c r="V158" s="10"/>
      <c r="W158" s="33"/>
      <c r="Y158" s="33"/>
      <c r="Z158" s="33"/>
      <c r="AD158" s="10"/>
      <c r="AE158" s="34"/>
      <c r="AH158" s="57"/>
      <c r="AI158" s="57"/>
      <c r="AJ158" s="57"/>
      <c r="AK158" s="57"/>
      <c r="AL158" s="57"/>
      <c r="AM158" s="57"/>
      <c r="AN158" s="57"/>
      <c r="AO158" s="57"/>
      <c r="AP158" s="57"/>
      <c r="AQ158" s="57"/>
      <c r="AR158" s="57"/>
      <c r="AS158" s="57"/>
      <c r="AT158" s="57"/>
    </row>
    <row r="159" spans="1:46" ht="23.25" hidden="1" customHeight="1" collapsed="1" x14ac:dyDescent="0.25">
      <c r="A159" s="191" t="s">
        <v>160</v>
      </c>
      <c r="B159" s="145" t="s">
        <v>370</v>
      </c>
      <c r="C159" s="146"/>
      <c r="D159" s="146"/>
      <c r="E159" s="146"/>
      <c r="F159" s="147"/>
      <c r="G159" s="146"/>
      <c r="H159" s="146"/>
      <c r="I159" s="146"/>
      <c r="J159" s="148"/>
      <c r="K159" s="146"/>
      <c r="L159" s="149"/>
      <c r="M159" s="149"/>
      <c r="N159" s="150"/>
      <c r="P159" s="62"/>
      <c r="R159" s="62"/>
      <c r="S159" s="10"/>
      <c r="T159" s="10"/>
      <c r="U159" s="10"/>
      <c r="V159" s="10"/>
      <c r="W159" s="33"/>
      <c r="Y159" s="33"/>
      <c r="Z159" s="33"/>
      <c r="AD159" s="10"/>
      <c r="AE159" s="34"/>
      <c r="AH159" s="57"/>
      <c r="AI159" s="57"/>
      <c r="AJ159" s="57"/>
      <c r="AK159" s="57"/>
      <c r="AL159" s="57"/>
      <c r="AM159" s="57"/>
      <c r="AN159" s="57"/>
      <c r="AO159" s="57"/>
      <c r="AP159" s="57"/>
      <c r="AQ159" s="57"/>
      <c r="AR159" s="57"/>
      <c r="AS159" s="57"/>
      <c r="AT159" s="57"/>
    </row>
    <row r="160" spans="1:46" ht="9.75" hidden="1" customHeight="1" x14ac:dyDescent="0.25">
      <c r="A160" s="191" t="s">
        <v>160</v>
      </c>
      <c r="B160" s="151"/>
      <c r="J160" s="7"/>
      <c r="L160" s="84"/>
      <c r="M160" s="84"/>
      <c r="N160" s="152"/>
      <c r="P160" s="62"/>
      <c r="R160" s="62"/>
      <c r="S160" s="10"/>
      <c r="T160" s="10"/>
      <c r="U160" s="10"/>
      <c r="V160" s="10"/>
      <c r="W160" s="33"/>
      <c r="Y160" s="33"/>
      <c r="Z160" s="33"/>
      <c r="AD160" s="10"/>
      <c r="AE160" s="34"/>
      <c r="AH160" s="57"/>
      <c r="AI160" s="57"/>
      <c r="AJ160" s="57"/>
      <c r="AK160" s="57"/>
      <c r="AL160" s="57"/>
      <c r="AM160" s="57"/>
      <c r="AN160" s="57"/>
      <c r="AO160" s="57"/>
      <c r="AP160" s="57"/>
      <c r="AQ160" s="57"/>
      <c r="AR160" s="57"/>
      <c r="AS160" s="57"/>
      <c r="AT160" s="57"/>
    </row>
    <row r="161" spans="1:46" ht="20.25" hidden="1" customHeight="1" x14ac:dyDescent="0.25">
      <c r="A161" s="191" t="s">
        <v>160</v>
      </c>
      <c r="B161" s="325" t="s">
        <v>132</v>
      </c>
      <c r="C161" s="326"/>
      <c r="D161" s="326"/>
      <c r="E161" s="326"/>
      <c r="F161" s="326"/>
      <c r="G161" s="326"/>
      <c r="H161" s="326"/>
      <c r="I161" s="326"/>
      <c r="J161" s="326"/>
      <c r="K161" s="326"/>
      <c r="L161" s="326"/>
      <c r="M161" s="326"/>
      <c r="N161" s="327"/>
      <c r="P161" s="72"/>
      <c r="Q161" s="73"/>
      <c r="R161" s="71"/>
      <c r="S161" s="303"/>
      <c r="T161" s="303"/>
      <c r="U161" s="303"/>
      <c r="V161" s="303"/>
      <c r="W161" s="33"/>
      <c r="AD161" s="10"/>
      <c r="AE161" s="53"/>
      <c r="AH161" s="57"/>
      <c r="AI161" s="57"/>
      <c r="AJ161" s="57"/>
      <c r="AK161" s="57"/>
      <c r="AL161" s="57"/>
      <c r="AM161" s="57"/>
      <c r="AN161" s="57"/>
      <c r="AO161" s="57"/>
      <c r="AP161" s="57"/>
      <c r="AQ161" s="57"/>
      <c r="AR161" s="57"/>
      <c r="AS161" s="57"/>
      <c r="AT161" s="57"/>
    </row>
    <row r="162" spans="1:46" ht="19.5" hidden="1" customHeight="1" x14ac:dyDescent="0.25">
      <c r="A162" s="191" t="s">
        <v>160</v>
      </c>
      <c r="B162" s="294"/>
      <c r="C162" s="295"/>
      <c r="D162" s="295"/>
      <c r="E162" s="295"/>
      <c r="F162" s="295"/>
      <c r="G162" s="295"/>
      <c r="H162" s="295"/>
      <c r="I162" s="295"/>
      <c r="J162" s="295"/>
      <c r="K162" s="295"/>
      <c r="L162" s="295"/>
      <c r="M162" s="295"/>
      <c r="N162" s="296"/>
      <c r="P162" s="62"/>
      <c r="U162" s="330"/>
      <c r="V162" s="330"/>
      <c r="W162" s="33"/>
      <c r="AD162" s="10"/>
      <c r="AH162" s="57"/>
      <c r="AI162" s="57"/>
      <c r="AJ162" s="57"/>
      <c r="AK162" s="57"/>
      <c r="AL162" s="57"/>
      <c r="AM162" s="57"/>
      <c r="AN162" s="57"/>
      <c r="AO162" s="57"/>
      <c r="AP162" s="57"/>
      <c r="AQ162" s="57"/>
      <c r="AR162" s="57"/>
      <c r="AS162" s="57"/>
      <c r="AT162" s="57"/>
    </row>
    <row r="163" spans="1:46" ht="18" hidden="1" customHeight="1" x14ac:dyDescent="0.25">
      <c r="A163" s="191" t="s">
        <v>160</v>
      </c>
      <c r="B163" s="297"/>
      <c r="C163" s="295"/>
      <c r="D163" s="295"/>
      <c r="E163" s="295"/>
      <c r="F163" s="295"/>
      <c r="G163" s="295"/>
      <c r="H163" s="295"/>
      <c r="I163" s="295"/>
      <c r="J163" s="295"/>
      <c r="K163" s="295"/>
      <c r="L163" s="295"/>
      <c r="M163" s="295"/>
      <c r="N163" s="296"/>
      <c r="P163" s="72"/>
      <c r="Q163" s="73"/>
      <c r="R163" s="71"/>
      <c r="S163" s="303"/>
      <c r="T163" s="303"/>
      <c r="U163" s="303"/>
      <c r="V163" s="303"/>
      <c r="W163" s="10"/>
      <c r="AD163" s="10"/>
      <c r="AE163" s="56"/>
      <c r="AH163" s="57"/>
      <c r="AI163" s="57"/>
      <c r="AJ163" s="57"/>
      <c r="AK163" s="57"/>
      <c r="AL163" s="57"/>
      <c r="AM163" s="57"/>
      <c r="AN163" s="57"/>
      <c r="AO163" s="57"/>
      <c r="AP163" s="57"/>
      <c r="AQ163" s="57"/>
      <c r="AR163" s="57"/>
      <c r="AS163" s="57"/>
      <c r="AT163" s="57"/>
    </row>
    <row r="164" spans="1:46" ht="19.5" hidden="1" customHeight="1" x14ac:dyDescent="0.25">
      <c r="A164" s="191" t="s">
        <v>160</v>
      </c>
      <c r="B164" s="297"/>
      <c r="C164" s="295"/>
      <c r="D164" s="295"/>
      <c r="E164" s="295"/>
      <c r="F164" s="295"/>
      <c r="G164" s="295"/>
      <c r="H164" s="295"/>
      <c r="I164" s="295"/>
      <c r="J164" s="295"/>
      <c r="K164" s="295"/>
      <c r="L164" s="295"/>
      <c r="M164" s="295"/>
      <c r="N164" s="296"/>
      <c r="P164" s="62"/>
      <c r="R164" s="62"/>
      <c r="S164" s="302"/>
      <c r="T164" s="302"/>
      <c r="U164" s="302"/>
      <c r="V164" s="302"/>
      <c r="W164" s="56"/>
      <c r="AD164" s="56"/>
      <c r="AE164" s="56"/>
      <c r="AH164" s="57"/>
      <c r="AI164" s="57"/>
      <c r="AJ164" s="57"/>
      <c r="AK164" s="57"/>
      <c r="AL164" s="57"/>
      <c r="AM164" s="57"/>
      <c r="AN164" s="57"/>
      <c r="AO164" s="57"/>
      <c r="AP164" s="57"/>
      <c r="AQ164" s="57"/>
      <c r="AR164" s="57"/>
      <c r="AS164" s="57"/>
      <c r="AT164" s="57"/>
    </row>
    <row r="165" spans="1:46" ht="12.75" hidden="1" customHeight="1" x14ac:dyDescent="0.25">
      <c r="A165" s="191" t="s">
        <v>160</v>
      </c>
      <c r="B165" s="297"/>
      <c r="C165" s="295"/>
      <c r="D165" s="295"/>
      <c r="E165" s="295"/>
      <c r="F165" s="295"/>
      <c r="G165" s="295"/>
      <c r="H165" s="295"/>
      <c r="I165" s="295"/>
      <c r="J165" s="295"/>
      <c r="K165" s="295"/>
      <c r="L165" s="295"/>
      <c r="M165" s="295"/>
      <c r="N165" s="296"/>
      <c r="P165" s="72"/>
      <c r="Q165" s="73"/>
      <c r="R165" s="426"/>
      <c r="S165" s="426"/>
      <c r="T165" s="426"/>
      <c r="AH165" s="57"/>
      <c r="AI165" s="57"/>
      <c r="AJ165" s="57"/>
      <c r="AK165" s="57"/>
      <c r="AL165" s="57"/>
      <c r="AM165" s="57"/>
      <c r="AN165" s="57"/>
      <c r="AO165" s="57"/>
      <c r="AP165" s="57"/>
      <c r="AQ165" s="57"/>
      <c r="AR165" s="57"/>
      <c r="AS165" s="57"/>
      <c r="AT165" s="57"/>
    </row>
    <row r="166" spans="1:46" ht="15.75" hidden="1" customHeight="1" x14ac:dyDescent="0.25">
      <c r="A166" s="191" t="s">
        <v>160</v>
      </c>
      <c r="B166" s="297"/>
      <c r="C166" s="295"/>
      <c r="D166" s="295"/>
      <c r="E166" s="295"/>
      <c r="F166" s="295"/>
      <c r="G166" s="295"/>
      <c r="H166" s="295"/>
      <c r="I166" s="295"/>
      <c r="J166" s="295"/>
      <c r="K166" s="295"/>
      <c r="L166" s="295"/>
      <c r="M166" s="295"/>
      <c r="N166" s="296"/>
      <c r="P166" s="62"/>
      <c r="R166" s="426"/>
      <c r="S166" s="426"/>
      <c r="T166" s="426"/>
      <c r="AH166" s="57"/>
      <c r="AI166" s="57"/>
      <c r="AJ166" s="57"/>
      <c r="AK166" s="57"/>
      <c r="AL166" s="57"/>
      <c r="AM166" s="57"/>
      <c r="AN166" s="57"/>
      <c r="AO166" s="57"/>
      <c r="AP166" s="57"/>
      <c r="AQ166" s="57"/>
      <c r="AR166" s="57"/>
      <c r="AS166" s="57"/>
      <c r="AT166" s="57"/>
    </row>
    <row r="167" spans="1:46" ht="18" hidden="1" customHeight="1" x14ac:dyDescent="0.25">
      <c r="A167" s="191" t="s">
        <v>160</v>
      </c>
      <c r="B167" s="297"/>
      <c r="C167" s="295"/>
      <c r="D167" s="295"/>
      <c r="E167" s="295"/>
      <c r="F167" s="295"/>
      <c r="G167" s="295"/>
      <c r="H167" s="295"/>
      <c r="I167" s="295"/>
      <c r="J167" s="295"/>
      <c r="K167" s="295"/>
      <c r="L167" s="295"/>
      <c r="M167" s="295"/>
      <c r="N167" s="296"/>
      <c r="P167" s="72"/>
      <c r="Q167" s="73"/>
      <c r="R167" s="71"/>
      <c r="S167" s="303"/>
      <c r="T167" s="303"/>
      <c r="U167" s="303"/>
      <c r="V167" s="303"/>
      <c r="AH167" s="57"/>
      <c r="AI167" s="57"/>
      <c r="AJ167" s="57"/>
      <c r="AK167" s="57"/>
      <c r="AL167" s="57"/>
      <c r="AM167" s="57"/>
      <c r="AN167" s="57"/>
      <c r="AO167" s="57"/>
      <c r="AP167" s="57"/>
      <c r="AQ167" s="57"/>
      <c r="AR167" s="57"/>
      <c r="AS167" s="57"/>
      <c r="AT167" s="57"/>
    </row>
    <row r="168" spans="1:46" hidden="1" x14ac:dyDescent="0.25">
      <c r="A168" s="191" t="s">
        <v>160</v>
      </c>
      <c r="B168" s="298"/>
      <c r="C168" s="299"/>
      <c r="D168" s="299"/>
      <c r="E168" s="299"/>
      <c r="F168" s="299"/>
      <c r="G168" s="299"/>
      <c r="H168" s="299"/>
      <c r="I168" s="299"/>
      <c r="J168" s="299"/>
      <c r="K168" s="299"/>
      <c r="L168" s="299"/>
      <c r="M168" s="299"/>
      <c r="N168" s="300"/>
      <c r="P168" s="70"/>
      <c r="R168" s="10"/>
      <c r="U168" s="330"/>
      <c r="V168" s="330"/>
      <c r="W168" s="7"/>
      <c r="AD168" s="7"/>
      <c r="AH168" s="57"/>
      <c r="AI168" s="57"/>
      <c r="AJ168" s="57"/>
      <c r="AK168" s="57"/>
      <c r="AL168" s="57"/>
      <c r="AM168" s="57"/>
      <c r="AN168" s="57"/>
      <c r="AO168" s="57"/>
      <c r="AP168" s="57"/>
      <c r="AQ168" s="57"/>
      <c r="AR168" s="57"/>
      <c r="AS168" s="57"/>
      <c r="AT168" s="57"/>
    </row>
    <row r="169" spans="1:46" x14ac:dyDescent="0.25">
      <c r="B169" s="91"/>
      <c r="C169" s="91"/>
      <c r="D169" s="91"/>
      <c r="E169" s="91"/>
      <c r="F169" s="91"/>
      <c r="G169" s="91"/>
      <c r="H169" s="91"/>
      <c r="I169" s="91"/>
      <c r="J169" s="7"/>
      <c r="L169" s="85"/>
      <c r="M169" s="85"/>
      <c r="N169" s="85"/>
      <c r="P169" s="70"/>
      <c r="R169" s="10"/>
      <c r="U169" s="33"/>
      <c r="V169" s="33"/>
      <c r="W169" s="7"/>
      <c r="AD169" s="7"/>
      <c r="AH169" s="57"/>
      <c r="AI169" s="57"/>
      <c r="AJ169" s="57"/>
      <c r="AK169" s="57"/>
      <c r="AL169" s="57"/>
      <c r="AM169" s="57"/>
      <c r="AN169" s="57"/>
      <c r="AO169" s="57"/>
      <c r="AP169" s="57"/>
      <c r="AQ169" s="57"/>
      <c r="AR169" s="57"/>
      <c r="AS169" s="57"/>
      <c r="AT169" s="57"/>
    </row>
    <row r="170" spans="1:46" x14ac:dyDescent="0.25">
      <c r="B170" s="91"/>
      <c r="C170" s="91"/>
      <c r="D170" s="91"/>
      <c r="E170" s="91"/>
      <c r="F170" s="91"/>
      <c r="G170" s="91"/>
      <c r="H170" s="91"/>
      <c r="I170" s="91"/>
      <c r="J170" s="7"/>
      <c r="L170" s="85"/>
      <c r="M170" s="85"/>
      <c r="N170" s="85"/>
      <c r="P170" s="70"/>
      <c r="R170" s="10"/>
      <c r="U170" s="33"/>
      <c r="V170" s="33"/>
      <c r="W170" s="7"/>
      <c r="AD170" s="7"/>
      <c r="AH170" s="57"/>
      <c r="AI170" s="57"/>
      <c r="AJ170" s="57"/>
      <c r="AK170" s="57"/>
      <c r="AL170" s="57"/>
      <c r="AM170" s="57"/>
      <c r="AN170" s="57"/>
      <c r="AO170" s="57"/>
      <c r="AP170" s="57"/>
      <c r="AQ170" s="57"/>
      <c r="AR170" s="57"/>
      <c r="AS170" s="57"/>
      <c r="AT170" s="57"/>
    </row>
    <row r="171" spans="1:46" ht="17.399999999999999" x14ac:dyDescent="0.25">
      <c r="B171" s="395" t="s">
        <v>352</v>
      </c>
      <c r="C171" s="395"/>
      <c r="D171" s="395"/>
      <c r="E171" s="395"/>
      <c r="F171" s="395"/>
      <c r="H171" s="76"/>
      <c r="I171" s="76"/>
      <c r="J171" s="76"/>
      <c r="S171" s="34"/>
      <c r="T171" s="34"/>
      <c r="U171" s="34"/>
      <c r="W171" s="34"/>
    </row>
    <row r="172" spans="1:46" ht="26.25" customHeight="1" x14ac:dyDescent="0.25">
      <c r="B172" s="288" t="s">
        <v>351</v>
      </c>
      <c r="C172" s="289"/>
      <c r="D172" s="289"/>
      <c r="E172" s="289"/>
      <c r="F172" s="289"/>
      <c r="G172" s="289"/>
      <c r="H172" s="289"/>
      <c r="I172" s="289"/>
      <c r="J172" s="76"/>
      <c r="S172" s="34"/>
      <c r="T172" s="34"/>
      <c r="U172" s="34"/>
      <c r="W172" s="34"/>
    </row>
    <row r="173" spans="1:46" x14ac:dyDescent="0.25">
      <c r="B173" s="30" t="s">
        <v>120</v>
      </c>
      <c r="H173" s="76"/>
      <c r="I173" s="76"/>
      <c r="J173" s="76"/>
      <c r="K173" s="46"/>
      <c r="P173" s="30"/>
      <c r="U173" s="34"/>
      <c r="V173" s="34"/>
      <c r="W173" s="34"/>
    </row>
    <row r="174" spans="1:46" ht="19.5" customHeight="1" x14ac:dyDescent="0.25">
      <c r="B174" s="419" t="s">
        <v>642</v>
      </c>
      <c r="C174" s="420"/>
      <c r="D174" s="420"/>
      <c r="E174" s="420"/>
      <c r="F174" s="420"/>
      <c r="G174" s="420"/>
      <c r="H174" s="420"/>
      <c r="I174" s="421"/>
      <c r="J174" s="76"/>
      <c r="K174" s="46"/>
      <c r="P174" s="290"/>
      <c r="Q174" s="290"/>
      <c r="R174" s="290"/>
      <c r="S174" s="290"/>
      <c r="T174" s="194"/>
      <c r="U174" s="34"/>
    </row>
    <row r="175" spans="1:46" ht="27.75" customHeight="1" x14ac:dyDescent="0.25">
      <c r="B175" s="291"/>
      <c r="C175" s="292"/>
      <c r="D175" s="292"/>
      <c r="E175" s="292"/>
      <c r="F175" s="292"/>
      <c r="G175" s="292"/>
      <c r="H175" s="292"/>
      <c r="I175" s="293"/>
      <c r="J175" s="76"/>
      <c r="K175" s="46"/>
      <c r="U175" s="34"/>
      <c r="AG175" s="34"/>
      <c r="AH175" s="34"/>
    </row>
    <row r="176" spans="1:46" ht="19.5" customHeight="1" x14ac:dyDescent="0.25">
      <c r="B176" s="291"/>
      <c r="C176" s="292"/>
      <c r="D176" s="292"/>
      <c r="E176" s="292"/>
      <c r="F176" s="292"/>
      <c r="G176" s="292"/>
      <c r="H176" s="292"/>
      <c r="I176" s="293"/>
      <c r="K176" s="46"/>
      <c r="U176" s="34"/>
      <c r="X176" s="348"/>
      <c r="Y176" s="348"/>
      <c r="Z176" s="348"/>
      <c r="AA176" s="348"/>
      <c r="AB176" s="348"/>
      <c r="AG176" s="34"/>
      <c r="AH176" s="34"/>
    </row>
    <row r="177" spans="2:34" ht="19.5" customHeight="1" x14ac:dyDescent="0.25">
      <c r="B177" s="529"/>
      <c r="C177" s="529"/>
      <c r="D177" s="529"/>
      <c r="E177" s="529"/>
      <c r="F177" s="529"/>
      <c r="G177" s="529"/>
      <c r="H177" s="529"/>
      <c r="I177" s="529"/>
      <c r="K177" s="46"/>
      <c r="U177" s="34"/>
      <c r="X177" s="348"/>
      <c r="Y177" s="348"/>
      <c r="Z177" s="348"/>
      <c r="AA177" s="348"/>
      <c r="AB177" s="348"/>
      <c r="AG177" s="34"/>
      <c r="AH177" s="34"/>
    </row>
    <row r="178" spans="2:34" ht="12.75" customHeight="1" x14ac:dyDescent="0.25">
      <c r="J178" s="7"/>
      <c r="P178" s="7"/>
      <c r="Q178" s="7"/>
      <c r="R178" s="7"/>
      <c r="S178" s="7"/>
      <c r="T178" s="7"/>
      <c r="U178" s="34"/>
      <c r="X178" s="348"/>
      <c r="Y178" s="348"/>
      <c r="Z178" s="348"/>
      <c r="AA178" s="348"/>
      <c r="AB178" s="348"/>
      <c r="AG178" s="34"/>
      <c r="AH178" s="34"/>
    </row>
    <row r="179" spans="2:34" ht="19.5" customHeight="1" x14ac:dyDescent="0.25">
      <c r="B179" s="30" t="s">
        <v>359</v>
      </c>
      <c r="P179" s="30"/>
      <c r="U179" s="34"/>
      <c r="X179" s="348"/>
      <c r="Y179" s="348"/>
      <c r="Z179" s="348"/>
      <c r="AA179" s="348"/>
      <c r="AB179" s="348"/>
      <c r="AG179" s="34"/>
      <c r="AH179" s="34"/>
    </row>
    <row r="180" spans="2:34" ht="19.5" customHeight="1" x14ac:dyDescent="0.25">
      <c r="B180" s="406" t="s">
        <v>643</v>
      </c>
      <c r="C180" s="406"/>
      <c r="D180" s="406"/>
      <c r="E180" s="406"/>
      <c r="F180" s="406"/>
      <c r="G180" s="406"/>
      <c r="H180" s="406"/>
      <c r="I180" s="406"/>
      <c r="P180" s="290"/>
      <c r="Q180" s="290"/>
      <c r="R180" s="290"/>
      <c r="S180" s="290"/>
      <c r="T180" s="194"/>
      <c r="U180" s="34"/>
      <c r="X180" s="348"/>
      <c r="Y180" s="348"/>
      <c r="Z180" s="348"/>
      <c r="AA180" s="348"/>
      <c r="AB180" s="348"/>
    </row>
    <row r="181" spans="2:34" ht="27.75" customHeight="1" x14ac:dyDescent="0.25">
      <c r="B181" s="291"/>
      <c r="C181" s="292"/>
      <c r="D181" s="292"/>
      <c r="E181" s="292"/>
      <c r="F181" s="292"/>
      <c r="G181" s="292"/>
      <c r="H181" s="292"/>
      <c r="I181" s="293"/>
      <c r="U181" s="34"/>
      <c r="X181" s="348"/>
      <c r="Y181" s="348"/>
      <c r="Z181" s="348"/>
      <c r="AA181" s="348"/>
      <c r="AB181" s="348"/>
      <c r="AG181" s="34"/>
      <c r="AH181" s="34"/>
    </row>
    <row r="182" spans="2:34" ht="19.5" customHeight="1" x14ac:dyDescent="0.25">
      <c r="B182" s="529"/>
      <c r="C182" s="529"/>
      <c r="D182" s="529"/>
      <c r="E182" s="529"/>
      <c r="F182" s="529"/>
      <c r="G182" s="529"/>
      <c r="H182" s="529"/>
      <c r="I182" s="529"/>
      <c r="U182" s="34"/>
      <c r="X182" s="348"/>
      <c r="Y182" s="348"/>
      <c r="Z182" s="348"/>
      <c r="AA182" s="348"/>
      <c r="AB182" s="348"/>
      <c r="AG182" s="34"/>
      <c r="AH182" s="34"/>
    </row>
    <row r="183" spans="2:34" ht="19.5" customHeight="1" x14ac:dyDescent="0.25">
      <c r="B183" s="529"/>
      <c r="C183" s="529"/>
      <c r="D183" s="529"/>
      <c r="E183" s="529"/>
      <c r="F183" s="529"/>
      <c r="G183" s="529"/>
      <c r="H183" s="529"/>
      <c r="I183" s="529"/>
      <c r="U183" s="34"/>
      <c r="X183" s="348"/>
      <c r="Y183" s="348"/>
      <c r="Z183" s="348"/>
      <c r="AA183" s="348"/>
      <c r="AB183" s="348"/>
      <c r="AG183" s="34"/>
      <c r="AH183" s="34"/>
    </row>
    <row r="184" spans="2:34" ht="19.5" customHeight="1" x14ac:dyDescent="0.25">
      <c r="U184" s="34"/>
      <c r="X184" s="348"/>
      <c r="Y184" s="348"/>
      <c r="Z184" s="348"/>
      <c r="AA184" s="348"/>
      <c r="AB184" s="348"/>
      <c r="AG184" s="34"/>
      <c r="AH184" s="34"/>
    </row>
    <row r="185" spans="2:34" ht="19.5" customHeight="1" x14ac:dyDescent="0.25">
      <c r="B185" s="30" t="s">
        <v>360</v>
      </c>
      <c r="P185" s="30"/>
      <c r="U185" s="34"/>
      <c r="X185" s="348"/>
      <c r="Y185" s="348"/>
      <c r="Z185" s="348"/>
      <c r="AA185" s="348"/>
      <c r="AB185" s="348"/>
      <c r="AG185" s="34"/>
      <c r="AH185" s="34"/>
    </row>
    <row r="186" spans="2:34" ht="33" customHeight="1" x14ac:dyDescent="0.25">
      <c r="B186" s="406" t="s">
        <v>670</v>
      </c>
      <c r="C186" s="406"/>
      <c r="D186" s="406"/>
      <c r="E186" s="406"/>
      <c r="F186" s="406"/>
      <c r="G186" s="406"/>
      <c r="H186" s="406"/>
      <c r="I186" s="406"/>
      <c r="P186" s="435"/>
      <c r="Q186" s="435"/>
      <c r="R186" s="435"/>
      <c r="S186" s="435"/>
      <c r="T186" s="194"/>
      <c r="U186" s="34"/>
      <c r="X186" s="348"/>
      <c r="Y186" s="348"/>
      <c r="Z186" s="348"/>
      <c r="AA186" s="348"/>
      <c r="AB186" s="348"/>
    </row>
    <row r="187" spans="2:34" ht="31.5" customHeight="1" x14ac:dyDescent="0.25">
      <c r="B187" s="301"/>
      <c r="C187" s="292"/>
      <c r="D187" s="292"/>
      <c r="E187" s="292"/>
      <c r="F187" s="292"/>
      <c r="G187" s="292"/>
      <c r="H187" s="292"/>
      <c r="I187" s="293"/>
      <c r="U187" s="34"/>
      <c r="X187" s="348"/>
      <c r="Y187" s="348"/>
      <c r="Z187" s="348"/>
      <c r="AA187" s="348"/>
      <c r="AB187" s="348"/>
      <c r="AG187" s="34"/>
      <c r="AH187" s="34"/>
    </row>
    <row r="188" spans="2:34" ht="19.5" customHeight="1" x14ac:dyDescent="0.25">
      <c r="B188" s="529"/>
      <c r="C188" s="529"/>
      <c r="D188" s="529"/>
      <c r="E188" s="529"/>
      <c r="F188" s="529"/>
      <c r="G188" s="529"/>
      <c r="H188" s="529"/>
      <c r="I188" s="529"/>
      <c r="U188" s="34"/>
      <c r="X188" s="348"/>
      <c r="Y188" s="348"/>
      <c r="Z188" s="348"/>
      <c r="AA188" s="348"/>
      <c r="AB188" s="348"/>
      <c r="AG188" s="34"/>
      <c r="AH188" s="34"/>
    </row>
    <row r="189" spans="2:34" ht="19.5" customHeight="1" x14ac:dyDescent="0.25">
      <c r="B189" s="529"/>
      <c r="C189" s="529"/>
      <c r="D189" s="529"/>
      <c r="E189" s="529"/>
      <c r="F189" s="529"/>
      <c r="G189" s="529"/>
      <c r="H189" s="529"/>
      <c r="I189" s="529"/>
      <c r="U189" s="34"/>
      <c r="X189" s="348"/>
      <c r="Y189" s="348"/>
      <c r="Z189" s="348"/>
      <c r="AA189" s="348"/>
      <c r="AB189" s="348"/>
      <c r="AG189" s="34"/>
      <c r="AH189" s="34"/>
    </row>
    <row r="190" spans="2:34" ht="19.5" customHeight="1" x14ac:dyDescent="0.25">
      <c r="B190" s="529"/>
      <c r="C190" s="529"/>
      <c r="D190" s="529"/>
      <c r="E190" s="529"/>
      <c r="F190" s="529"/>
      <c r="G190" s="529"/>
      <c r="H190" s="529"/>
      <c r="I190" s="529"/>
      <c r="U190" s="34"/>
      <c r="X190" s="348"/>
      <c r="Y190" s="348"/>
      <c r="Z190" s="348"/>
      <c r="AA190" s="348"/>
      <c r="AB190" s="348"/>
      <c r="AG190" s="34"/>
      <c r="AH190" s="34"/>
    </row>
    <row r="191" spans="2:34" ht="19.5" customHeight="1" x14ac:dyDescent="0.25">
      <c r="B191" s="529"/>
      <c r="C191" s="529"/>
      <c r="D191" s="529"/>
      <c r="E191" s="529"/>
      <c r="F191" s="529"/>
      <c r="G191" s="529"/>
      <c r="H191" s="529"/>
      <c r="I191" s="529"/>
      <c r="U191" s="34"/>
      <c r="X191" s="348"/>
      <c r="Y191" s="348"/>
      <c r="Z191" s="348"/>
      <c r="AA191" s="348"/>
      <c r="AB191" s="348"/>
      <c r="AG191" s="34"/>
      <c r="AH191" s="34"/>
    </row>
    <row r="192" spans="2:34" ht="17.25" customHeight="1" x14ac:dyDescent="0.25">
      <c r="B192" s="44"/>
      <c r="C192" s="44"/>
      <c r="D192" s="44"/>
      <c r="E192" s="44"/>
      <c r="F192" s="44"/>
      <c r="H192" s="38"/>
      <c r="I192" s="38"/>
      <c r="J192" s="38"/>
      <c r="P192" s="37"/>
      <c r="S192" s="34"/>
      <c r="T192" s="34"/>
      <c r="U192" s="34"/>
      <c r="X192" s="348"/>
      <c r="Y192" s="348"/>
      <c r="Z192" s="348"/>
      <c r="AA192" s="348"/>
      <c r="AB192" s="348"/>
      <c r="AG192" s="34"/>
      <c r="AH192" s="34"/>
    </row>
    <row r="193" spans="2:34" ht="19.5" customHeight="1" x14ac:dyDescent="0.25">
      <c r="B193" s="30" t="s">
        <v>169</v>
      </c>
      <c r="P193" s="30"/>
      <c r="U193" s="34"/>
      <c r="X193" s="348"/>
      <c r="Y193" s="348"/>
      <c r="Z193" s="348"/>
      <c r="AA193" s="348"/>
      <c r="AB193" s="348"/>
      <c r="AG193" s="34"/>
      <c r="AH193" s="34"/>
    </row>
    <row r="194" spans="2:34" ht="19.5" customHeight="1" x14ac:dyDescent="0.25">
      <c r="B194" s="406" t="s">
        <v>200</v>
      </c>
      <c r="C194" s="406"/>
      <c r="D194" s="406"/>
      <c r="E194" s="406"/>
      <c r="F194" s="406"/>
      <c r="G194" s="406"/>
      <c r="H194" s="406"/>
      <c r="I194" s="406"/>
      <c r="K194" s="46"/>
      <c r="P194" s="290"/>
      <c r="Q194" s="290"/>
      <c r="R194" s="290"/>
      <c r="S194" s="290"/>
      <c r="T194" s="194"/>
      <c r="U194" s="34"/>
      <c r="X194" s="348"/>
      <c r="Y194" s="348"/>
      <c r="Z194" s="348"/>
      <c r="AA194" s="348"/>
      <c r="AB194" s="348"/>
    </row>
    <row r="195" spans="2:34" ht="30.75" customHeight="1" x14ac:dyDescent="0.25">
      <c r="B195" s="291"/>
      <c r="C195" s="292"/>
      <c r="D195" s="292"/>
      <c r="E195" s="292"/>
      <c r="F195" s="292"/>
      <c r="G195" s="292"/>
      <c r="H195" s="292"/>
      <c r="I195" s="293"/>
      <c r="K195" s="46"/>
      <c r="U195" s="34"/>
      <c r="X195" s="348"/>
      <c r="Y195" s="348"/>
      <c r="Z195" s="348"/>
      <c r="AA195" s="348"/>
      <c r="AB195" s="348"/>
      <c r="AG195" s="34"/>
      <c r="AH195" s="34"/>
    </row>
    <row r="196" spans="2:34" ht="19.5" customHeight="1" x14ac:dyDescent="0.25">
      <c r="B196" s="529"/>
      <c r="C196" s="529"/>
      <c r="D196" s="529"/>
      <c r="E196" s="529"/>
      <c r="F196" s="529"/>
      <c r="G196" s="529"/>
      <c r="H196" s="529"/>
      <c r="I196" s="529"/>
      <c r="K196" s="46"/>
      <c r="U196" s="34"/>
      <c r="X196" s="348"/>
      <c r="Y196" s="348"/>
      <c r="Z196" s="348"/>
      <c r="AA196" s="348"/>
      <c r="AB196" s="348"/>
      <c r="AG196" s="34"/>
      <c r="AH196" s="34"/>
    </row>
    <row r="197" spans="2:34" ht="19.5" customHeight="1" x14ac:dyDescent="0.25">
      <c r="B197" s="529"/>
      <c r="C197" s="529"/>
      <c r="D197" s="529"/>
      <c r="E197" s="529"/>
      <c r="F197" s="529"/>
      <c r="G197" s="529"/>
      <c r="H197" s="529"/>
      <c r="I197" s="529"/>
      <c r="K197" s="46"/>
      <c r="U197" s="34"/>
      <c r="X197" s="348"/>
      <c r="Y197" s="348"/>
      <c r="Z197" s="348"/>
      <c r="AA197" s="348"/>
      <c r="AB197" s="348"/>
      <c r="AG197" s="34"/>
      <c r="AH197" s="34"/>
    </row>
    <row r="198" spans="2:34" ht="19.5" customHeight="1" x14ac:dyDescent="0.25">
      <c r="J198" s="7"/>
      <c r="P198" s="7"/>
      <c r="Q198" s="7"/>
      <c r="R198" s="7"/>
      <c r="S198" s="7"/>
      <c r="T198" s="7"/>
      <c r="U198" s="34"/>
      <c r="X198" s="348"/>
      <c r="Y198" s="348"/>
      <c r="Z198" s="348"/>
      <c r="AA198" s="348"/>
      <c r="AB198" s="348"/>
      <c r="AG198" s="34"/>
      <c r="AH198" s="34"/>
    </row>
    <row r="199" spans="2:34" ht="17.25" customHeight="1" x14ac:dyDescent="0.25">
      <c r="B199" s="30" t="s">
        <v>358</v>
      </c>
      <c r="C199" s="44"/>
      <c r="D199" s="44"/>
      <c r="E199" s="44"/>
      <c r="F199" s="44"/>
      <c r="H199" s="38"/>
      <c r="I199" s="38"/>
      <c r="J199" s="38"/>
      <c r="P199" s="37"/>
      <c r="S199" s="34"/>
      <c r="T199" s="34"/>
      <c r="U199" s="34"/>
      <c r="X199" s="348"/>
      <c r="Y199" s="348"/>
      <c r="Z199" s="348"/>
      <c r="AA199" s="348"/>
      <c r="AB199" s="348"/>
      <c r="AG199" s="34"/>
      <c r="AH199" s="34"/>
    </row>
    <row r="200" spans="2:34" s="1" customFormat="1" ht="43.95" customHeight="1" x14ac:dyDescent="0.25">
      <c r="B200" s="406" t="s">
        <v>644</v>
      </c>
      <c r="C200" s="406"/>
      <c r="D200" s="406"/>
      <c r="E200" s="406"/>
      <c r="F200" s="406"/>
      <c r="G200" s="406"/>
      <c r="H200" s="406"/>
      <c r="I200" s="406"/>
      <c r="X200" s="348"/>
      <c r="Y200" s="348"/>
      <c r="Z200" s="348"/>
      <c r="AA200" s="348"/>
      <c r="AB200" s="348"/>
    </row>
    <row r="201" spans="2:34" s="1" customFormat="1" ht="41.25" customHeight="1" x14ac:dyDescent="0.25">
      <c r="B201" s="547"/>
      <c r="C201" s="548"/>
      <c r="D201" s="548"/>
      <c r="E201" s="549"/>
      <c r="F201" s="549"/>
      <c r="G201" s="549"/>
      <c r="H201" s="549"/>
      <c r="I201" s="550"/>
      <c r="X201" s="348"/>
      <c r="Y201" s="348"/>
      <c r="Z201" s="348"/>
      <c r="AA201" s="348"/>
      <c r="AB201" s="348"/>
    </row>
    <row r="202" spans="2:34" s="1" customFormat="1" ht="41.25" customHeight="1" x14ac:dyDescent="0.25">
      <c r="B202" s="551"/>
      <c r="C202" s="552"/>
      <c r="D202" s="552"/>
      <c r="E202" s="553"/>
      <c r="F202" s="553"/>
      <c r="G202" s="553"/>
      <c r="H202" s="553"/>
      <c r="I202" s="554"/>
      <c r="X202" s="348"/>
      <c r="Y202" s="348"/>
      <c r="Z202" s="348"/>
      <c r="AA202" s="348"/>
      <c r="AB202" s="348"/>
    </row>
    <row r="203" spans="2:34" s="1" customFormat="1" ht="25.5" customHeight="1" x14ac:dyDescent="0.3">
      <c r="B203" s="555"/>
      <c r="C203" s="556"/>
      <c r="D203" s="556"/>
      <c r="E203" s="556"/>
      <c r="F203" s="556"/>
      <c r="G203" s="556"/>
      <c r="H203" s="556"/>
      <c r="I203" s="557"/>
      <c r="J203" s="22"/>
      <c r="K203" s="22"/>
      <c r="L203" s="22"/>
      <c r="M203" s="22"/>
      <c r="X203" s="348"/>
      <c r="Y203" s="348"/>
      <c r="Z203" s="348"/>
      <c r="AA203" s="348"/>
      <c r="AB203" s="348"/>
    </row>
    <row r="204" spans="2:34" ht="17.25" customHeight="1" x14ac:dyDescent="0.25">
      <c r="B204" s="44"/>
      <c r="C204" s="44"/>
      <c r="D204" s="44"/>
      <c r="E204" s="44"/>
      <c r="F204" s="44"/>
      <c r="H204" s="38"/>
      <c r="I204" s="38"/>
      <c r="J204" s="38"/>
      <c r="P204" s="37"/>
      <c r="S204" s="34"/>
      <c r="T204" s="34"/>
      <c r="U204" s="34"/>
      <c r="X204" s="348"/>
      <c r="Y204" s="348"/>
      <c r="Z204" s="348"/>
      <c r="AA204" s="348"/>
      <c r="AB204" s="348"/>
      <c r="AG204" s="34"/>
      <c r="AH204" s="34"/>
    </row>
    <row r="205" spans="2:34" ht="20.25" customHeight="1" x14ac:dyDescent="0.25">
      <c r="B205" s="395" t="s">
        <v>34</v>
      </c>
      <c r="C205" s="395"/>
      <c r="D205" s="395"/>
      <c r="E205" s="395"/>
      <c r="F205" s="395"/>
      <c r="P205" s="37"/>
      <c r="S205" s="34"/>
      <c r="T205" s="34"/>
      <c r="U205" s="34"/>
      <c r="X205" s="348"/>
      <c r="Y205" s="348"/>
      <c r="Z205" s="348"/>
      <c r="AA205" s="348"/>
      <c r="AB205" s="348"/>
      <c r="AG205" s="34"/>
      <c r="AH205" s="34"/>
    </row>
    <row r="206" spans="2:34" ht="33" customHeight="1" x14ac:dyDescent="0.25">
      <c r="B206" s="419" t="s">
        <v>35</v>
      </c>
      <c r="C206" s="530"/>
      <c r="D206" s="530"/>
      <c r="E206" s="530"/>
      <c r="F206" s="530"/>
      <c r="G206" s="530"/>
      <c r="H206" s="530"/>
      <c r="I206" s="530"/>
      <c r="J206" s="101"/>
      <c r="K206" s="91"/>
      <c r="L206" s="91"/>
      <c r="M206" s="91"/>
      <c r="N206" s="91"/>
      <c r="O206" s="34"/>
      <c r="P206" s="34"/>
      <c r="Q206" s="34"/>
      <c r="R206" s="34"/>
      <c r="S206" s="34"/>
      <c r="T206" s="34"/>
      <c r="U206" s="34"/>
      <c r="X206" s="348"/>
      <c r="Y206" s="348"/>
      <c r="Z206" s="348"/>
      <c r="AA206" s="348"/>
      <c r="AB206" s="348"/>
      <c r="AG206" s="34"/>
      <c r="AH206" s="34"/>
    </row>
    <row r="207" spans="2:34" ht="17.25" customHeight="1" x14ac:dyDescent="0.25">
      <c r="B207" s="531"/>
      <c r="C207" s="532"/>
      <c r="D207" s="532"/>
      <c r="E207" s="532"/>
      <c r="F207" s="532"/>
      <c r="G207" s="532"/>
      <c r="H207" s="532"/>
      <c r="I207" s="532"/>
      <c r="J207" s="102"/>
      <c r="K207" s="103"/>
      <c r="L207" s="103"/>
      <c r="M207" s="103"/>
      <c r="N207" s="103"/>
      <c r="O207" s="34"/>
      <c r="P207" s="34"/>
      <c r="Q207" s="34"/>
      <c r="R207" s="34"/>
      <c r="S207" s="34"/>
      <c r="T207" s="34"/>
      <c r="U207" s="34"/>
      <c r="X207" s="348"/>
      <c r="Y207" s="348"/>
      <c r="Z207" s="348"/>
      <c r="AA207" s="348"/>
      <c r="AB207" s="348"/>
      <c r="AG207" s="34"/>
      <c r="AH207" s="34"/>
    </row>
    <row r="208" spans="2:34" ht="12.75" customHeight="1" x14ac:dyDescent="0.25">
      <c r="B208" s="533"/>
      <c r="C208" s="534"/>
      <c r="D208" s="534"/>
      <c r="E208" s="534"/>
      <c r="F208" s="534"/>
      <c r="G208" s="534"/>
      <c r="H208" s="534"/>
      <c r="I208" s="534"/>
      <c r="J208" s="102"/>
      <c r="K208" s="103"/>
      <c r="L208" s="103"/>
      <c r="M208" s="103"/>
      <c r="N208" s="103"/>
      <c r="X208" s="348"/>
      <c r="Y208" s="348"/>
      <c r="Z208" s="348"/>
      <c r="AA208" s="348"/>
      <c r="AB208" s="348"/>
    </row>
    <row r="209" spans="2:28" ht="12.75" customHeight="1" x14ac:dyDescent="0.25">
      <c r="B209" s="533"/>
      <c r="C209" s="534"/>
      <c r="D209" s="534"/>
      <c r="E209" s="534"/>
      <c r="F209" s="534"/>
      <c r="G209" s="534"/>
      <c r="H209" s="534"/>
      <c r="I209" s="534"/>
      <c r="J209" s="102"/>
      <c r="K209" s="103"/>
      <c r="L209" s="103"/>
      <c r="M209" s="103"/>
      <c r="N209" s="103"/>
      <c r="X209" s="348"/>
      <c r="Y209" s="348"/>
      <c r="Z209" s="348"/>
      <c r="AA209" s="348"/>
      <c r="AB209" s="348"/>
    </row>
    <row r="210" spans="2:28" ht="12.75" customHeight="1" x14ac:dyDescent="0.25">
      <c r="B210" s="533"/>
      <c r="C210" s="534"/>
      <c r="D210" s="534"/>
      <c r="E210" s="534"/>
      <c r="F210" s="534"/>
      <c r="G210" s="534"/>
      <c r="H210" s="534"/>
      <c r="I210" s="534"/>
      <c r="J210" s="102"/>
      <c r="K210" s="103"/>
      <c r="L210" s="103"/>
      <c r="M210" s="103"/>
      <c r="N210" s="103"/>
      <c r="X210" s="348"/>
      <c r="Y210" s="348"/>
      <c r="Z210" s="348"/>
      <c r="AA210" s="348"/>
      <c r="AB210" s="348"/>
    </row>
    <row r="211" spans="2:28" ht="12.75" customHeight="1" x14ac:dyDescent="0.25">
      <c r="B211" s="533"/>
      <c r="C211" s="534"/>
      <c r="D211" s="534"/>
      <c r="E211" s="534"/>
      <c r="F211" s="534"/>
      <c r="G211" s="534"/>
      <c r="H211" s="534"/>
      <c r="I211" s="534"/>
      <c r="J211" s="102"/>
      <c r="K211" s="103"/>
      <c r="L211" s="103"/>
      <c r="M211" s="103"/>
      <c r="N211" s="103"/>
      <c r="X211" s="348"/>
      <c r="Y211" s="348"/>
      <c r="Z211" s="348"/>
      <c r="AA211" s="348"/>
      <c r="AB211" s="348"/>
    </row>
    <row r="212" spans="2:28" ht="12.75" customHeight="1" x14ac:dyDescent="0.25">
      <c r="B212" s="533"/>
      <c r="C212" s="534"/>
      <c r="D212" s="534"/>
      <c r="E212" s="534"/>
      <c r="F212" s="534"/>
      <c r="G212" s="534"/>
      <c r="H212" s="534"/>
      <c r="I212" s="534"/>
      <c r="J212" s="102"/>
      <c r="K212" s="103"/>
      <c r="L212" s="103"/>
      <c r="M212" s="103"/>
      <c r="N212" s="103"/>
      <c r="X212" s="348"/>
      <c r="Y212" s="348"/>
      <c r="Z212" s="348"/>
      <c r="AA212" s="348"/>
      <c r="AB212" s="348"/>
    </row>
    <row r="213" spans="2:28" ht="12.75" customHeight="1" x14ac:dyDescent="0.25">
      <c r="B213" s="533"/>
      <c r="C213" s="534"/>
      <c r="D213" s="534"/>
      <c r="E213" s="534"/>
      <c r="F213" s="534"/>
      <c r="G213" s="534"/>
      <c r="H213" s="534"/>
      <c r="I213" s="534"/>
      <c r="J213" s="97"/>
      <c r="K213" s="98"/>
      <c r="L213" s="98"/>
      <c r="M213" s="98"/>
      <c r="N213" s="98"/>
      <c r="X213" s="348"/>
      <c r="Y213" s="348"/>
      <c r="Z213" s="348"/>
      <c r="AA213" s="348"/>
      <c r="AB213" s="348"/>
    </row>
    <row r="214" spans="2:28" ht="12.75" customHeight="1" x14ac:dyDescent="0.25">
      <c r="B214" s="533"/>
      <c r="C214" s="534"/>
      <c r="D214" s="534"/>
      <c r="E214" s="534"/>
      <c r="F214" s="534"/>
      <c r="G214" s="534"/>
      <c r="H214" s="534"/>
      <c r="I214" s="534"/>
      <c r="J214" s="97"/>
      <c r="K214" s="98"/>
      <c r="L214" s="98"/>
      <c r="M214" s="98"/>
      <c r="N214" s="98"/>
      <c r="X214" s="348"/>
      <c r="Y214" s="348"/>
      <c r="Z214" s="348"/>
      <c r="AA214" s="348"/>
      <c r="AB214" s="348"/>
    </row>
    <row r="215" spans="2:28" ht="12.75" customHeight="1" x14ac:dyDescent="0.25">
      <c r="B215" s="533"/>
      <c r="C215" s="534"/>
      <c r="D215" s="534"/>
      <c r="E215" s="534"/>
      <c r="F215" s="534"/>
      <c r="G215" s="534"/>
      <c r="H215" s="534"/>
      <c r="I215" s="534"/>
      <c r="J215" s="97"/>
      <c r="K215" s="98"/>
      <c r="L215" s="98"/>
      <c r="M215" s="98"/>
      <c r="N215" s="98"/>
      <c r="X215" s="348"/>
      <c r="Y215" s="348"/>
      <c r="Z215" s="348"/>
      <c r="AA215" s="348"/>
      <c r="AB215" s="348"/>
    </row>
    <row r="216" spans="2:28" ht="15" customHeight="1" x14ac:dyDescent="0.25">
      <c r="B216" s="535"/>
      <c r="C216" s="536"/>
      <c r="D216" s="536"/>
      <c r="E216" s="536"/>
      <c r="F216" s="536"/>
      <c r="G216" s="536"/>
      <c r="H216" s="536"/>
      <c r="I216" s="536"/>
      <c r="J216" s="97"/>
      <c r="K216" s="98"/>
      <c r="L216" s="98"/>
      <c r="M216" s="98"/>
      <c r="N216" s="98"/>
      <c r="X216" s="348"/>
      <c r="Y216" s="348"/>
      <c r="Z216" s="348"/>
      <c r="AA216" s="348"/>
      <c r="AB216" s="348"/>
    </row>
    <row r="217" spans="2:28" x14ac:dyDescent="0.25">
      <c r="P217" s="46"/>
      <c r="X217" s="348"/>
      <c r="Y217" s="348"/>
      <c r="Z217" s="348"/>
      <c r="AA217" s="348"/>
      <c r="AB217" s="348"/>
    </row>
    <row r="218" spans="2:28" ht="15" customHeight="1" x14ac:dyDescent="0.25">
      <c r="B218" s="30" t="s">
        <v>676</v>
      </c>
      <c r="M218" s="30"/>
      <c r="P218" s="30" t="s">
        <v>135</v>
      </c>
      <c r="X218" s="348"/>
      <c r="Y218" s="348"/>
      <c r="Z218" s="348"/>
      <c r="AA218" s="348"/>
      <c r="AB218" s="348"/>
    </row>
    <row r="219" spans="2:28" ht="19.5" customHeight="1" x14ac:dyDescent="0.25">
      <c r="B219" s="406" t="s">
        <v>137</v>
      </c>
      <c r="C219" s="406"/>
      <c r="D219" s="406"/>
      <c r="E219" s="406"/>
      <c r="F219" s="406"/>
      <c r="G219" s="406"/>
      <c r="H219" s="406"/>
      <c r="I219" s="406"/>
      <c r="P219" s="419" t="s">
        <v>136</v>
      </c>
      <c r="Q219" s="420"/>
      <c r="R219" s="420"/>
      <c r="S219" s="420"/>
      <c r="T219" s="420"/>
      <c r="U219" s="420"/>
      <c r="V219" s="420"/>
      <c r="W219" s="436"/>
      <c r="X219" s="348"/>
      <c r="Y219" s="348"/>
      <c r="Z219" s="348"/>
      <c r="AA219" s="348"/>
      <c r="AB219" s="348"/>
    </row>
    <row r="220" spans="2:28" ht="30.75" customHeight="1" x14ac:dyDescent="0.25">
      <c r="B220" s="291"/>
      <c r="C220" s="292"/>
      <c r="D220" s="292"/>
      <c r="E220" s="292"/>
      <c r="F220" s="292"/>
      <c r="G220" s="292"/>
      <c r="H220" s="292"/>
      <c r="I220" s="293"/>
      <c r="O220" s="54"/>
      <c r="P220" s="281"/>
      <c r="Q220" s="282"/>
      <c r="R220" s="282"/>
      <c r="S220" s="282"/>
      <c r="T220" s="282"/>
      <c r="U220" s="282"/>
      <c r="V220" s="282"/>
      <c r="W220" s="283"/>
      <c r="X220" s="348"/>
      <c r="Y220" s="348"/>
      <c r="Z220" s="348"/>
      <c r="AA220" s="348"/>
      <c r="AB220" s="348"/>
    </row>
    <row r="221" spans="2:28" ht="19.5" customHeight="1" x14ac:dyDescent="0.25">
      <c r="B221" s="540"/>
      <c r="C221" s="540"/>
      <c r="D221" s="540"/>
      <c r="E221" s="540"/>
      <c r="F221" s="540"/>
      <c r="G221" s="540"/>
      <c r="H221" s="540"/>
      <c r="I221" s="540"/>
      <c r="P221" s="281"/>
      <c r="Q221" s="282"/>
      <c r="R221" s="282"/>
      <c r="S221" s="282"/>
      <c r="T221" s="282"/>
      <c r="U221" s="282"/>
      <c r="V221" s="282"/>
      <c r="W221" s="283"/>
      <c r="X221" s="348"/>
      <c r="Y221" s="348"/>
      <c r="Z221" s="348"/>
      <c r="AA221" s="348"/>
      <c r="AB221" s="348"/>
    </row>
    <row r="222" spans="2:28" ht="19.5" customHeight="1" x14ac:dyDescent="0.25">
      <c r="B222" s="544"/>
      <c r="C222" s="545"/>
      <c r="D222" s="545"/>
      <c r="E222" s="545"/>
      <c r="F222" s="545"/>
      <c r="G222" s="545"/>
      <c r="H222" s="545"/>
      <c r="I222" s="546"/>
      <c r="P222" s="281"/>
      <c r="Q222" s="282"/>
      <c r="R222" s="282"/>
      <c r="S222" s="282"/>
      <c r="T222" s="282"/>
      <c r="U222" s="282"/>
      <c r="V222" s="282"/>
      <c r="W222" s="283"/>
      <c r="X222" s="348"/>
      <c r="Y222" s="348"/>
      <c r="Z222" s="348"/>
      <c r="AA222" s="348"/>
      <c r="AB222" s="348"/>
    </row>
    <row r="223" spans="2:28" ht="19.5" customHeight="1" x14ac:dyDescent="0.25">
      <c r="B223" s="30"/>
      <c r="P223" s="39"/>
      <c r="Q223" s="39"/>
      <c r="R223" s="39"/>
      <c r="S223" s="39"/>
      <c r="T223" s="39"/>
      <c r="U223" s="39"/>
      <c r="X223" s="348"/>
      <c r="Y223" s="348"/>
      <c r="Z223" s="348"/>
      <c r="AA223" s="348"/>
      <c r="AB223" s="348"/>
    </row>
    <row r="224" spans="2:28" x14ac:dyDescent="0.25">
      <c r="P224" s="46"/>
      <c r="X224" s="348"/>
      <c r="Y224" s="348"/>
      <c r="Z224" s="348"/>
      <c r="AA224" s="348"/>
      <c r="AB224" s="348"/>
    </row>
    <row r="225" spans="2:46" ht="19.5" customHeight="1" x14ac:dyDescent="0.25">
      <c r="B225" s="30"/>
      <c r="H225" s="30"/>
      <c r="R225" s="35"/>
      <c r="U225" s="80"/>
      <c r="X225" s="348"/>
      <c r="Y225" s="348"/>
      <c r="Z225" s="348"/>
      <c r="AA225" s="348"/>
      <c r="AB225" s="348"/>
    </row>
    <row r="226" spans="2:46" ht="19.5" customHeight="1" x14ac:dyDescent="0.25">
      <c r="B226" s="30"/>
      <c r="H226" s="30"/>
      <c r="P226" s="429" t="s">
        <v>645</v>
      </c>
      <c r="Q226" s="430"/>
      <c r="R226" s="430"/>
      <c r="S226" s="430"/>
      <c r="T226" s="430"/>
      <c r="U226" s="430"/>
      <c r="V226" s="430"/>
      <c r="W226" s="431"/>
      <c r="X226" s="77"/>
      <c r="Y226" s="77"/>
      <c r="Z226" s="77"/>
      <c r="AA226" s="77"/>
      <c r="AB226" s="77"/>
    </row>
    <row r="227" spans="2:46" ht="21" customHeight="1" x14ac:dyDescent="0.25">
      <c r="M227" s="46"/>
      <c r="P227" s="432"/>
      <c r="Q227" s="433"/>
      <c r="R227" s="433"/>
      <c r="S227" s="433"/>
      <c r="T227" s="433"/>
      <c r="U227" s="433"/>
      <c r="V227" s="433"/>
      <c r="W227" s="434"/>
      <c r="X227" s="30"/>
      <c r="Y227" s="30"/>
      <c r="Z227" s="30"/>
      <c r="AA227" s="30"/>
      <c r="AB227" s="30"/>
      <c r="AC227" s="30"/>
      <c r="AD227" s="30"/>
      <c r="AE227" s="30"/>
      <c r="AF227" s="30"/>
      <c r="AG227" s="30"/>
      <c r="AH227" s="58"/>
      <c r="AI227" s="58"/>
      <c r="AJ227" s="58"/>
      <c r="AK227" s="58"/>
      <c r="AL227" s="58"/>
      <c r="AM227" s="58"/>
      <c r="AN227" s="58"/>
      <c r="AO227" s="58"/>
      <c r="AP227" s="58"/>
      <c r="AQ227" s="58"/>
      <c r="AR227" s="58"/>
      <c r="AS227" s="58"/>
      <c r="AT227" s="57"/>
    </row>
    <row r="228" spans="2:46" ht="51" customHeight="1" x14ac:dyDescent="0.25">
      <c r="B228" s="526" t="s">
        <v>122</v>
      </c>
      <c r="C228" s="527"/>
      <c r="D228" s="527"/>
      <c r="E228" s="527"/>
      <c r="F228" s="527"/>
      <c r="G228" s="527"/>
      <c r="H228" s="527"/>
      <c r="I228" s="528"/>
      <c r="P228" s="425" t="str">
        <f>"Leverantören intygar att avropssvaret är giltigt minst den tid som avropande organisation angett ovan. "&amp;CHAR(10)&amp;"("&amp;TEXT(D34,"ÅÅÅÅ-MM-DD")&amp;")"</f>
        <v>Leverantören intygar att avropssvaret är giltigt minst den tid som avropande organisation angett ovan. 
(1900-01-00)</v>
      </c>
      <c r="Q228" s="425"/>
      <c r="R228" s="425"/>
      <c r="S228" s="425"/>
      <c r="T228" s="425"/>
      <c r="U228" s="425"/>
      <c r="V228" s="425"/>
      <c r="W228" s="425"/>
      <c r="X228" s="30"/>
      <c r="Y228" s="30"/>
      <c r="Z228" s="30"/>
      <c r="AA228" s="30"/>
      <c r="AB228" s="30"/>
      <c r="AC228" s="30"/>
      <c r="AD228" s="30"/>
      <c r="AE228" s="30"/>
      <c r="AF228" s="30"/>
      <c r="AG228" s="30"/>
      <c r="AH228" s="58"/>
      <c r="AI228" s="58"/>
      <c r="AJ228" s="58"/>
      <c r="AK228" s="58"/>
      <c r="AL228" s="58"/>
      <c r="AM228" s="58"/>
      <c r="AN228" s="58"/>
      <c r="AO228" s="58"/>
      <c r="AP228" s="58"/>
      <c r="AQ228" s="58"/>
      <c r="AR228" s="58"/>
      <c r="AS228" s="58"/>
      <c r="AT228" s="57"/>
    </row>
    <row r="229" spans="2:46" ht="21" customHeight="1" x14ac:dyDescent="0.25">
      <c r="B229" s="81"/>
      <c r="P229" s="419" t="s">
        <v>37</v>
      </c>
      <c r="Q229" s="420"/>
      <c r="R229" s="420"/>
      <c r="S229" s="420"/>
      <c r="T229" s="420"/>
      <c r="U229" s="420"/>
      <c r="V229" s="420"/>
      <c r="W229" s="421"/>
      <c r="X229" s="30"/>
      <c r="Y229" s="30"/>
      <c r="Z229" s="30"/>
      <c r="AA229" s="30"/>
      <c r="AB229" s="30"/>
      <c r="AC229" s="30"/>
      <c r="AD229" s="30"/>
      <c r="AE229" s="30"/>
      <c r="AF229" s="30"/>
      <c r="AG229" s="30"/>
      <c r="AH229" s="58"/>
      <c r="AI229" s="58"/>
      <c r="AJ229" s="58"/>
      <c r="AK229" s="58"/>
      <c r="AL229" s="58"/>
      <c r="AM229" s="58"/>
      <c r="AN229" s="58"/>
      <c r="AO229" s="58"/>
      <c r="AP229" s="58"/>
      <c r="AQ229" s="58"/>
      <c r="AR229" s="58"/>
      <c r="AS229" s="58"/>
      <c r="AT229" s="57"/>
    </row>
    <row r="230" spans="2:46" ht="21.75" customHeight="1" x14ac:dyDescent="0.25">
      <c r="B230" s="33"/>
      <c r="C230" s="33"/>
      <c r="D230" s="33"/>
      <c r="E230" s="33"/>
      <c r="F230" s="256" t="s">
        <v>720</v>
      </c>
      <c r="G230" s="256"/>
      <c r="H230" s="256"/>
      <c r="I230" s="256"/>
      <c r="J230" s="256"/>
      <c r="K230" s="256"/>
      <c r="L230" s="256"/>
      <c r="M230" s="256"/>
      <c r="P230" s="281"/>
      <c r="Q230" s="282"/>
      <c r="R230" s="282"/>
      <c r="S230" s="282"/>
      <c r="T230" s="282"/>
      <c r="U230" s="282"/>
      <c r="V230" s="282"/>
      <c r="W230" s="283"/>
      <c r="X230" s="40"/>
      <c r="Y230" s="40"/>
      <c r="Z230" s="40"/>
      <c r="AA230" s="40"/>
      <c r="AB230" s="40"/>
      <c r="AC230" s="40"/>
      <c r="AD230" s="40"/>
      <c r="AE230" s="40"/>
      <c r="AF230" s="40"/>
      <c r="AG230" s="40"/>
      <c r="AH230" s="57" t="b">
        <f>IF(P230=0,TRUE,FALSE)</f>
        <v>1</v>
      </c>
      <c r="AI230" s="59"/>
      <c r="AJ230" s="60"/>
      <c r="AK230" s="57"/>
      <c r="AL230" s="57"/>
      <c r="AM230" s="57"/>
      <c r="AN230" s="57"/>
      <c r="AO230" s="57"/>
      <c r="AP230" s="57"/>
      <c r="AQ230" s="57"/>
      <c r="AR230" s="57"/>
      <c r="AS230" s="57"/>
      <c r="AT230" s="57"/>
    </row>
    <row r="231" spans="2:46" ht="7.5" customHeight="1" x14ac:dyDescent="0.25">
      <c r="B231" s="33"/>
      <c r="C231" s="33"/>
      <c r="D231" s="33"/>
      <c r="E231" s="33"/>
      <c r="F231" s="256"/>
      <c r="G231" s="256"/>
      <c r="H231" s="256"/>
      <c r="I231" s="256"/>
      <c r="J231" s="256"/>
      <c r="K231" s="256"/>
      <c r="L231" s="256"/>
      <c r="M231" s="256"/>
      <c r="P231" s="41"/>
      <c r="Q231" s="41"/>
      <c r="R231" s="41"/>
      <c r="S231" s="41"/>
      <c r="T231" s="41"/>
      <c r="X231" s="42"/>
      <c r="Y231" s="42"/>
      <c r="Z231" s="42"/>
      <c r="AA231" s="42"/>
      <c r="AB231" s="42"/>
      <c r="AC231" s="42"/>
      <c r="AD231" s="42"/>
      <c r="AE231" s="42"/>
      <c r="AF231" s="42"/>
      <c r="AG231" s="42"/>
      <c r="AH231" s="61"/>
      <c r="AI231" s="61"/>
      <c r="AJ231" s="60"/>
      <c r="AK231" s="57"/>
      <c r="AL231" s="57"/>
      <c r="AM231" s="57"/>
      <c r="AN231" s="57"/>
      <c r="AO231" s="57"/>
      <c r="AP231" s="57"/>
      <c r="AQ231" s="57"/>
      <c r="AR231" s="57"/>
      <c r="AS231" s="57"/>
      <c r="AT231" s="57"/>
    </row>
    <row r="232" spans="2:46" ht="18" customHeight="1" x14ac:dyDescent="0.25">
      <c r="B232" s="33"/>
      <c r="C232" s="33"/>
      <c r="D232" s="33"/>
      <c r="E232" s="33"/>
      <c r="F232" s="256"/>
      <c r="G232" s="256"/>
      <c r="H232" s="256"/>
      <c r="I232" s="256"/>
      <c r="J232" s="256"/>
      <c r="K232" s="256"/>
      <c r="L232" s="256"/>
      <c r="M232" s="256"/>
      <c r="P232" s="422" t="s">
        <v>38</v>
      </c>
      <c r="Q232" s="423"/>
      <c r="R232" s="423"/>
      <c r="S232" s="423"/>
      <c r="T232" s="423"/>
      <c r="U232" s="423"/>
      <c r="V232" s="423"/>
      <c r="W232" s="424"/>
      <c r="X232" s="41"/>
      <c r="Y232" s="41"/>
      <c r="Z232" s="41"/>
      <c r="AA232" s="41"/>
      <c r="AB232" s="41"/>
      <c r="AC232" s="41"/>
      <c r="AD232" s="41"/>
      <c r="AE232" s="41"/>
      <c r="AF232" s="41"/>
      <c r="AG232" s="41"/>
      <c r="AH232" s="60"/>
      <c r="AI232" s="60"/>
      <c r="AJ232" s="60"/>
      <c r="AK232" s="57"/>
      <c r="AL232" s="57"/>
      <c r="AM232" s="57"/>
      <c r="AN232" s="57"/>
      <c r="AO232" s="57"/>
      <c r="AP232" s="57"/>
      <c r="AQ232" s="57"/>
      <c r="AR232" s="57"/>
      <c r="AS232" s="57"/>
      <c r="AT232" s="57"/>
    </row>
    <row r="233" spans="2:46" ht="14.25" customHeight="1" x14ac:dyDescent="0.25">
      <c r="B233" s="47"/>
      <c r="C233" s="47"/>
      <c r="D233" s="47"/>
      <c r="P233" s="413"/>
      <c r="Q233" s="414"/>
      <c r="R233" s="414"/>
      <c r="S233" s="414"/>
      <c r="T233" s="414"/>
      <c r="U233" s="414"/>
      <c r="V233" s="414"/>
      <c r="W233" s="415"/>
      <c r="X233" s="40"/>
      <c r="Y233" s="40"/>
      <c r="Z233" s="40"/>
      <c r="AA233" s="40"/>
      <c r="AB233" s="40"/>
      <c r="AC233" s="40"/>
      <c r="AD233" s="40"/>
      <c r="AE233" s="40"/>
      <c r="AF233" s="40"/>
      <c r="AG233" s="40"/>
      <c r="AH233" s="59"/>
      <c r="AI233" s="59"/>
      <c r="AJ233" s="60"/>
      <c r="AK233" s="57"/>
      <c r="AL233" s="57"/>
      <c r="AM233" s="57"/>
      <c r="AN233" s="57"/>
      <c r="AO233" s="57"/>
      <c r="AP233" s="57"/>
      <c r="AQ233" s="57"/>
      <c r="AR233" s="57"/>
      <c r="AS233" s="57"/>
      <c r="AT233" s="57"/>
    </row>
    <row r="234" spans="2:46" ht="26.25" customHeight="1" x14ac:dyDescent="0.25">
      <c r="B234" s="270" t="s">
        <v>668</v>
      </c>
      <c r="C234" s="271"/>
      <c r="D234" s="271"/>
      <c r="E234" s="271"/>
      <c r="F234" s="271"/>
      <c r="G234" s="271"/>
      <c r="H234" s="271"/>
      <c r="I234" s="272"/>
      <c r="P234" s="416"/>
      <c r="Q234" s="417"/>
      <c r="R234" s="417"/>
      <c r="S234" s="417"/>
      <c r="T234" s="417"/>
      <c r="U234" s="417"/>
      <c r="V234" s="417"/>
      <c r="W234" s="418"/>
      <c r="X234" s="42"/>
      <c r="Y234" s="42"/>
      <c r="Z234" s="42"/>
      <c r="AA234" s="42"/>
      <c r="AB234" s="42"/>
      <c r="AC234" s="42"/>
      <c r="AD234" s="42"/>
      <c r="AE234" s="42"/>
      <c r="AF234" s="42"/>
      <c r="AG234" s="42"/>
      <c r="AH234" s="57" t="b">
        <f>IF(P233=0,TRUE,FALSE)</f>
        <v>1</v>
      </c>
      <c r="AI234" s="61"/>
      <c r="AJ234" s="60"/>
      <c r="AK234" s="57"/>
      <c r="AL234" s="57"/>
      <c r="AM234" s="57"/>
      <c r="AN234" s="57"/>
      <c r="AO234" s="57"/>
      <c r="AP234" s="57"/>
      <c r="AQ234" s="57"/>
      <c r="AR234" s="57"/>
      <c r="AS234" s="57"/>
      <c r="AT234" s="57"/>
    </row>
    <row r="235" spans="2:46" ht="42.75" customHeight="1" x14ac:dyDescent="0.25">
      <c r="B235" s="273"/>
      <c r="C235" s="274"/>
      <c r="D235" s="274"/>
      <c r="E235" s="274"/>
      <c r="F235" s="274"/>
      <c r="G235" s="274"/>
      <c r="H235" s="274"/>
      <c r="I235" s="275"/>
      <c r="R235" s="42"/>
      <c r="X235" s="42"/>
      <c r="Y235" s="42"/>
      <c r="Z235" s="42"/>
      <c r="AA235" s="42"/>
      <c r="AB235" s="42"/>
      <c r="AC235" s="42"/>
      <c r="AD235" s="42"/>
      <c r="AE235" s="42"/>
      <c r="AF235" s="42"/>
      <c r="AG235" s="42"/>
      <c r="AH235" s="61"/>
      <c r="AI235" s="61"/>
      <c r="AJ235" s="60"/>
      <c r="AK235" s="57"/>
      <c r="AL235" s="57"/>
      <c r="AM235" s="57"/>
      <c r="AN235" s="57"/>
      <c r="AO235" s="57"/>
      <c r="AP235" s="57"/>
      <c r="AQ235" s="57"/>
      <c r="AR235" s="57"/>
      <c r="AS235" s="57"/>
      <c r="AT235" s="57"/>
    </row>
    <row r="236" spans="2:46" ht="25.5" customHeight="1" x14ac:dyDescent="0.25">
      <c r="B236" s="276"/>
      <c r="C236" s="277"/>
      <c r="D236" s="277"/>
      <c r="E236" s="277"/>
      <c r="F236" s="277"/>
      <c r="G236" s="277"/>
      <c r="H236" s="277"/>
      <c r="I236" s="278"/>
      <c r="T236" s="412" t="str">
        <f>IF(LarmStatus,"Minst ett av de obligatoriska kraven är inte ifyllda eller besvarde med Nej","")</f>
        <v>Minst ett av de obligatoriska kraven är inte ifyllda eller besvarde med Nej</v>
      </c>
      <c r="U236" s="412"/>
      <c r="V236" s="412"/>
      <c r="W236" s="412"/>
      <c r="X236" s="46"/>
      <c r="AH236" s="57"/>
      <c r="AI236" s="57"/>
      <c r="AJ236" s="57"/>
      <c r="AK236" s="57"/>
      <c r="AL236" s="57"/>
      <c r="AM236" s="57"/>
      <c r="AN236" s="57"/>
      <c r="AO236" s="57"/>
      <c r="AP236" s="57"/>
      <c r="AQ236" s="57"/>
      <c r="AR236" s="57"/>
      <c r="AS236" s="57"/>
      <c r="AT236" s="57"/>
    </row>
    <row r="237" spans="2:46" ht="7.5" customHeight="1" x14ac:dyDescent="0.25">
      <c r="AH237" s="57"/>
      <c r="AI237" s="57"/>
      <c r="AJ237" s="57"/>
      <c r="AK237" s="57"/>
      <c r="AL237" s="57"/>
      <c r="AM237" s="57"/>
      <c r="AN237" s="57"/>
      <c r="AO237" s="57"/>
      <c r="AP237" s="57"/>
      <c r="AQ237" s="57"/>
      <c r="AR237" s="57"/>
      <c r="AS237" s="57"/>
      <c r="AT237" s="57"/>
    </row>
    <row r="238" spans="2:46" ht="7.5" customHeight="1" x14ac:dyDescent="0.25">
      <c r="AH238" s="57"/>
      <c r="AI238" s="57"/>
      <c r="AJ238" s="57"/>
      <c r="AK238" s="57"/>
      <c r="AL238" s="57"/>
      <c r="AM238" s="57"/>
      <c r="AN238" s="57"/>
      <c r="AO238" s="57"/>
      <c r="AP238" s="57"/>
      <c r="AQ238" s="57"/>
      <c r="AR238" s="57"/>
      <c r="AS238" s="57"/>
      <c r="AT238" s="57"/>
    </row>
    <row r="239" spans="2:46" ht="20.25" customHeight="1" x14ac:dyDescent="0.25">
      <c r="AH239" s="57"/>
      <c r="AI239" s="57"/>
      <c r="AJ239" s="57"/>
      <c r="AK239" s="57"/>
      <c r="AL239" s="57"/>
      <c r="AM239" s="57"/>
      <c r="AN239" s="57"/>
      <c r="AO239" s="57"/>
      <c r="AP239" s="57"/>
      <c r="AQ239" s="57"/>
      <c r="AR239" s="57"/>
      <c r="AS239" s="57"/>
      <c r="AT239" s="57"/>
    </row>
    <row r="240" spans="2:46" ht="17.25" customHeight="1" x14ac:dyDescent="0.25">
      <c r="AH240" s="57"/>
      <c r="AI240" s="57"/>
      <c r="AJ240" s="57"/>
      <c r="AK240" s="57"/>
      <c r="AL240" s="57"/>
      <c r="AM240" s="57"/>
      <c r="AN240" s="57"/>
      <c r="AO240" s="57"/>
      <c r="AP240" s="57"/>
      <c r="AQ240" s="57"/>
      <c r="AR240" s="57"/>
      <c r="AS240" s="57"/>
      <c r="AT240" s="57"/>
    </row>
    <row r="241" spans="34:46" ht="17.25" customHeight="1" x14ac:dyDescent="0.25">
      <c r="AH241" s="57"/>
      <c r="AI241" s="57"/>
      <c r="AJ241" s="57"/>
      <c r="AK241" s="57"/>
      <c r="AL241" s="57"/>
      <c r="AM241" s="57"/>
      <c r="AN241" s="57"/>
      <c r="AO241" s="57"/>
      <c r="AP241" s="57"/>
      <c r="AQ241" s="57"/>
      <c r="AR241" s="57"/>
      <c r="AS241" s="57"/>
      <c r="AT241" s="57"/>
    </row>
    <row r="242" spans="34:46" ht="17.25" customHeight="1" x14ac:dyDescent="0.25">
      <c r="AH242" s="57"/>
      <c r="AI242" s="57"/>
      <c r="AJ242" s="57"/>
      <c r="AK242" s="57"/>
      <c r="AL242" s="57"/>
      <c r="AM242" s="57"/>
      <c r="AN242" s="57"/>
      <c r="AO242" s="57"/>
      <c r="AP242" s="57"/>
      <c r="AQ242" s="57"/>
      <c r="AR242" s="57"/>
      <c r="AS242" s="57"/>
      <c r="AT242" s="57"/>
    </row>
    <row r="243" spans="34:46" ht="17.25" customHeight="1" x14ac:dyDescent="0.25">
      <c r="AH243" s="57"/>
      <c r="AI243" s="57"/>
      <c r="AJ243" s="57"/>
      <c r="AK243" s="57"/>
      <c r="AL243" s="57"/>
      <c r="AM243" s="57"/>
      <c r="AN243" s="57"/>
      <c r="AO243" s="57"/>
      <c r="AP243" s="57"/>
      <c r="AQ243" s="57"/>
      <c r="AR243" s="57"/>
      <c r="AS243" s="57"/>
      <c r="AT243" s="57"/>
    </row>
    <row r="244" spans="34:46" ht="17.25" customHeight="1" x14ac:dyDescent="0.25">
      <c r="AH244" s="57"/>
      <c r="AI244" s="57"/>
      <c r="AJ244" s="57"/>
      <c r="AK244" s="57"/>
      <c r="AL244" s="57"/>
      <c r="AM244" s="57"/>
      <c r="AN244" s="57"/>
      <c r="AO244" s="57"/>
      <c r="AP244" s="57"/>
      <c r="AQ244" s="57"/>
      <c r="AR244" s="57"/>
      <c r="AS244" s="57"/>
      <c r="AT244" s="57"/>
    </row>
    <row r="245" spans="34:46" ht="17.25" customHeight="1" x14ac:dyDescent="0.25">
      <c r="AH245" s="57"/>
      <c r="AI245" s="57"/>
      <c r="AJ245" s="57"/>
      <c r="AK245" s="57"/>
      <c r="AL245" s="57"/>
      <c r="AM245" s="57"/>
      <c r="AN245" s="57"/>
      <c r="AO245" s="57"/>
      <c r="AP245" s="57"/>
      <c r="AQ245" s="57"/>
      <c r="AR245" s="57"/>
      <c r="AS245" s="57"/>
      <c r="AT245" s="57"/>
    </row>
    <row r="246" spans="34:46" ht="17.25" customHeight="1" x14ac:dyDescent="0.25">
      <c r="AH246" s="57"/>
      <c r="AI246" s="57"/>
      <c r="AJ246" s="57"/>
      <c r="AK246" s="57"/>
      <c r="AL246" s="57"/>
      <c r="AM246" s="57"/>
      <c r="AN246" s="57"/>
      <c r="AO246" s="57"/>
      <c r="AP246" s="57"/>
      <c r="AQ246" s="57"/>
      <c r="AR246" s="57"/>
      <c r="AS246" s="57"/>
      <c r="AT246" s="57"/>
    </row>
  </sheetData>
  <sheetProtection formatColumns="0" formatRows="0"/>
  <dataConsolidate/>
  <mergeCells count="454">
    <mergeCell ref="B107:C107"/>
    <mergeCell ref="B222:I222"/>
    <mergeCell ref="B189:I189"/>
    <mergeCell ref="B220:I220"/>
    <mergeCell ref="B219:I219"/>
    <mergeCell ref="B174:I174"/>
    <mergeCell ref="B171:F171"/>
    <mergeCell ref="B200:I200"/>
    <mergeCell ref="M124:N124"/>
    <mergeCell ref="D125:K125"/>
    <mergeCell ref="D124:K124"/>
    <mergeCell ref="B205:F205"/>
    <mergeCell ref="B195:I195"/>
    <mergeCell ref="B196:I196"/>
    <mergeCell ref="B197:I197"/>
    <mergeCell ref="B201:I203"/>
    <mergeCell ref="M134:N134"/>
    <mergeCell ref="M132:N132"/>
    <mergeCell ref="B132:C132"/>
    <mergeCell ref="M133:N133"/>
    <mergeCell ref="M139:N139"/>
    <mergeCell ref="M125:N125"/>
    <mergeCell ref="M131:N131"/>
    <mergeCell ref="B129:C129"/>
    <mergeCell ref="Y58:Z58"/>
    <mergeCell ref="Q60:V60"/>
    <mergeCell ref="Q59:V59"/>
    <mergeCell ref="B228:I228"/>
    <mergeCell ref="B133:C133"/>
    <mergeCell ref="B138:C138"/>
    <mergeCell ref="B134:C134"/>
    <mergeCell ref="B186:I186"/>
    <mergeCell ref="B176:I176"/>
    <mergeCell ref="B177:I177"/>
    <mergeCell ref="B188:I188"/>
    <mergeCell ref="B191:I191"/>
    <mergeCell ref="B183:I183"/>
    <mergeCell ref="B182:I182"/>
    <mergeCell ref="B180:I180"/>
    <mergeCell ref="B206:I206"/>
    <mergeCell ref="B207:I216"/>
    <mergeCell ref="B148:D148"/>
    <mergeCell ref="B190:I190"/>
    <mergeCell ref="B221:I221"/>
    <mergeCell ref="B194:I194"/>
    <mergeCell ref="B135:C135"/>
    <mergeCell ref="Q90:X90"/>
    <mergeCell ref="M126:N126"/>
    <mergeCell ref="Q117:X117"/>
    <mergeCell ref="M116:N116"/>
    <mergeCell ref="B110:C110"/>
    <mergeCell ref="M117:N117"/>
    <mergeCell ref="H112:J112"/>
    <mergeCell ref="AA48:AR48"/>
    <mergeCell ref="Q116:X116"/>
    <mergeCell ref="M115:N115"/>
    <mergeCell ref="Q115:X115"/>
    <mergeCell ref="L79:N82"/>
    <mergeCell ref="L112:N113"/>
    <mergeCell ref="Y55:Z55"/>
    <mergeCell ref="Q54:V54"/>
    <mergeCell ref="W53:X53"/>
    <mergeCell ref="Q53:V53"/>
    <mergeCell ref="Q58:V58"/>
    <mergeCell ref="Y65:Z65"/>
    <mergeCell ref="Y64:Z64"/>
    <mergeCell ref="Y59:Z59"/>
    <mergeCell ref="Y60:Z60"/>
    <mergeCell ref="Y62:Z62"/>
    <mergeCell ref="Q65:V65"/>
    <mergeCell ref="W57:X57"/>
    <mergeCell ref="Y57:Z57"/>
    <mergeCell ref="M129:N129"/>
    <mergeCell ref="B130:C130"/>
    <mergeCell ref="M130:N130"/>
    <mergeCell ref="M128:N128"/>
    <mergeCell ref="Q128:X128"/>
    <mergeCell ref="Q127:X127"/>
    <mergeCell ref="Q130:X130"/>
    <mergeCell ref="D131:K131"/>
    <mergeCell ref="D130:K130"/>
    <mergeCell ref="D129:K129"/>
    <mergeCell ref="D128:K128"/>
    <mergeCell ref="D127:K127"/>
    <mergeCell ref="Q64:V64"/>
    <mergeCell ref="W64:X64"/>
    <mergeCell ref="W65:X65"/>
    <mergeCell ref="W50:X50"/>
    <mergeCell ref="C51:E51"/>
    <mergeCell ref="Q66:V66"/>
    <mergeCell ref="G58:L58"/>
    <mergeCell ref="G60:L60"/>
    <mergeCell ref="C61:E61"/>
    <mergeCell ref="G61:L61"/>
    <mergeCell ref="G65:L65"/>
    <mergeCell ref="C59:E59"/>
    <mergeCell ref="W60:X60"/>
    <mergeCell ref="C50:E50"/>
    <mergeCell ref="G50:L50"/>
    <mergeCell ref="Q57:V57"/>
    <mergeCell ref="W58:X58"/>
    <mergeCell ref="D93:N93"/>
    <mergeCell ref="G64:L64"/>
    <mergeCell ref="B98:C98"/>
    <mergeCell ref="B91:C91"/>
    <mergeCell ref="B100:C100"/>
    <mergeCell ref="D101:N101"/>
    <mergeCell ref="B97:C97"/>
    <mergeCell ref="C64:E64"/>
    <mergeCell ref="C65:E65"/>
    <mergeCell ref="B79:D79"/>
    <mergeCell ref="E77:I77"/>
    <mergeCell ref="B92:C92"/>
    <mergeCell ref="B99:C99"/>
    <mergeCell ref="B103:C103"/>
    <mergeCell ref="B106:C106"/>
    <mergeCell ref="P45:Q45"/>
    <mergeCell ref="P46:T46"/>
    <mergeCell ref="B20:I25"/>
    <mergeCell ref="C47:E47"/>
    <mergeCell ref="T14:W14"/>
    <mergeCell ref="D36:E36"/>
    <mergeCell ref="G37:H37"/>
    <mergeCell ref="D33:E33"/>
    <mergeCell ref="B34:C34"/>
    <mergeCell ref="B45:F45"/>
    <mergeCell ref="P28:W28"/>
    <mergeCell ref="E16:I16"/>
    <mergeCell ref="S16:W16"/>
    <mergeCell ref="D30:E30"/>
    <mergeCell ref="P15:S15"/>
    <mergeCell ref="T15:W15"/>
    <mergeCell ref="P27:W27"/>
    <mergeCell ref="B15:D15"/>
    <mergeCell ref="W47:X47"/>
    <mergeCell ref="G47:L47"/>
    <mergeCell ref="B43:K43"/>
    <mergeCell ref="B46:F46"/>
    <mergeCell ref="H10:I10"/>
    <mergeCell ref="B14:D14"/>
    <mergeCell ref="H13:I13"/>
    <mergeCell ref="E13:G13"/>
    <mergeCell ref="P10:S10"/>
    <mergeCell ref="T10:W10"/>
    <mergeCell ref="B39:K39"/>
    <mergeCell ref="P16:R16"/>
    <mergeCell ref="P20:W24"/>
    <mergeCell ref="B40:K40"/>
    <mergeCell ref="B42:K42"/>
    <mergeCell ref="E11:G11"/>
    <mergeCell ref="H11:I11"/>
    <mergeCell ref="E12:G12"/>
    <mergeCell ref="H12:I12"/>
    <mergeCell ref="B11:D11"/>
    <mergeCell ref="E14:I14"/>
    <mergeCell ref="E15:I15"/>
    <mergeCell ref="B33:C33"/>
    <mergeCell ref="D31:E31"/>
    <mergeCell ref="B37:C37"/>
    <mergeCell ref="D37:E37"/>
    <mergeCell ref="G31:I31"/>
    <mergeCell ref="D34:E34"/>
    <mergeCell ref="B28:I28"/>
    <mergeCell ref="P9:U9"/>
    <mergeCell ref="P12:S12"/>
    <mergeCell ref="B36:C36"/>
    <mergeCell ref="B31:C31"/>
    <mergeCell ref="B9:G9"/>
    <mergeCell ref="H9:I9"/>
    <mergeCell ref="V9:W9"/>
    <mergeCell ref="B10:D10"/>
    <mergeCell ref="E10:G10"/>
    <mergeCell ref="E17:I17"/>
    <mergeCell ref="S17:W17"/>
    <mergeCell ref="P17:R17"/>
    <mergeCell ref="T13:U13"/>
    <mergeCell ref="P11:S11"/>
    <mergeCell ref="T12:U12"/>
    <mergeCell ref="V12:W12"/>
    <mergeCell ref="P13:S13"/>
    <mergeCell ref="B12:D12"/>
    <mergeCell ref="B13:D13"/>
    <mergeCell ref="T11:W11"/>
    <mergeCell ref="V13:W13"/>
    <mergeCell ref="P14:S14"/>
    <mergeCell ref="B17:D17"/>
    <mergeCell ref="B16:D16"/>
    <mergeCell ref="B3:E3"/>
    <mergeCell ref="P3:R3"/>
    <mergeCell ref="T3:W3"/>
    <mergeCell ref="B4:I5"/>
    <mergeCell ref="P4:W5"/>
    <mergeCell ref="B8:G8"/>
    <mergeCell ref="H8:I8"/>
    <mergeCell ref="P8:U8"/>
    <mergeCell ref="V8:W8"/>
    <mergeCell ref="B6:I6"/>
    <mergeCell ref="B7:I7"/>
    <mergeCell ref="J6:O7"/>
    <mergeCell ref="J4:O4"/>
    <mergeCell ref="J5:O5"/>
    <mergeCell ref="J8:O8"/>
    <mergeCell ref="T236:W236"/>
    <mergeCell ref="P233:W234"/>
    <mergeCell ref="P230:W230"/>
    <mergeCell ref="P229:W229"/>
    <mergeCell ref="P232:W232"/>
    <mergeCell ref="P228:W228"/>
    <mergeCell ref="P180:S180"/>
    <mergeCell ref="S145:T146"/>
    <mergeCell ref="U150:V150"/>
    <mergeCell ref="S161:T161"/>
    <mergeCell ref="U168:V168"/>
    <mergeCell ref="R165:T166"/>
    <mergeCell ref="U162:V162"/>
    <mergeCell ref="U148:V148"/>
    <mergeCell ref="S167:T167"/>
    <mergeCell ref="U149:V149"/>
    <mergeCell ref="P226:W227"/>
    <mergeCell ref="P186:S186"/>
    <mergeCell ref="U161:V161"/>
    <mergeCell ref="U167:V167"/>
    <mergeCell ref="P174:S174"/>
    <mergeCell ref="U164:V164"/>
    <mergeCell ref="P219:W219"/>
    <mergeCell ref="P222:W222"/>
    <mergeCell ref="Y56:Z56"/>
    <mergeCell ref="G30:I30"/>
    <mergeCell ref="B30:C30"/>
    <mergeCell ref="G36:H36"/>
    <mergeCell ref="Y51:Z51"/>
    <mergeCell ref="Y52:Z52"/>
    <mergeCell ref="Y47:Z47"/>
    <mergeCell ref="Y48:Z48"/>
    <mergeCell ref="Q48:V48"/>
    <mergeCell ref="Q47:V47"/>
    <mergeCell ref="G48:L48"/>
    <mergeCell ref="C48:E48"/>
    <mergeCell ref="Y53:Z53"/>
    <mergeCell ref="W54:X54"/>
    <mergeCell ref="Y54:Z54"/>
    <mergeCell ref="Q55:V55"/>
    <mergeCell ref="W55:X55"/>
    <mergeCell ref="W48:X48"/>
    <mergeCell ref="Y49:Z49"/>
    <mergeCell ref="Y50:Z50"/>
    <mergeCell ref="G51:L51"/>
    <mergeCell ref="Q51:V51"/>
    <mergeCell ref="W51:X51"/>
    <mergeCell ref="C52:E52"/>
    <mergeCell ref="Y61:Z61"/>
    <mergeCell ref="W61:X61"/>
    <mergeCell ref="G63:L63"/>
    <mergeCell ref="W62:X62"/>
    <mergeCell ref="C63:E63"/>
    <mergeCell ref="Q62:V62"/>
    <mergeCell ref="C62:E62"/>
    <mergeCell ref="Y63:Z63"/>
    <mergeCell ref="Q63:V63"/>
    <mergeCell ref="G62:L62"/>
    <mergeCell ref="W63:X63"/>
    <mergeCell ref="Q61:V61"/>
    <mergeCell ref="G49:L49"/>
    <mergeCell ref="G59:L59"/>
    <mergeCell ref="W52:X52"/>
    <mergeCell ref="W56:X56"/>
    <mergeCell ref="C56:E56"/>
    <mergeCell ref="G56:L56"/>
    <mergeCell ref="C54:E54"/>
    <mergeCell ref="G54:L54"/>
    <mergeCell ref="C60:E60"/>
    <mergeCell ref="C49:E49"/>
    <mergeCell ref="G57:L57"/>
    <mergeCell ref="W59:X59"/>
    <mergeCell ref="C53:E53"/>
    <mergeCell ref="G53:L53"/>
    <mergeCell ref="C55:E55"/>
    <mergeCell ref="G55:L55"/>
    <mergeCell ref="C58:E58"/>
    <mergeCell ref="Q56:V56"/>
    <mergeCell ref="C57:E57"/>
    <mergeCell ref="Q49:V49"/>
    <mergeCell ref="G52:L52"/>
    <mergeCell ref="Q52:V52"/>
    <mergeCell ref="Q50:V50"/>
    <mergeCell ref="W49:X49"/>
    <mergeCell ref="Q96:X96"/>
    <mergeCell ref="Y67:Z67"/>
    <mergeCell ref="Y69:Z69"/>
    <mergeCell ref="Y66:Z66"/>
    <mergeCell ref="W66:X66"/>
    <mergeCell ref="C66:E66"/>
    <mergeCell ref="G66:L66"/>
    <mergeCell ref="B80:J80"/>
    <mergeCell ref="K86:K89"/>
    <mergeCell ref="B75:J75"/>
    <mergeCell ref="B85:J86"/>
    <mergeCell ref="B82:J82"/>
    <mergeCell ref="B88:F88"/>
    <mergeCell ref="B84:J84"/>
    <mergeCell ref="W67:X67"/>
    <mergeCell ref="U72:W72"/>
    <mergeCell ref="C67:E67"/>
    <mergeCell ref="L86:N88"/>
    <mergeCell ref="B89:E89"/>
    <mergeCell ref="Q67:V67"/>
    <mergeCell ref="B74:J74"/>
    <mergeCell ref="B71:F71"/>
    <mergeCell ref="B81:D81"/>
    <mergeCell ref="G67:L67"/>
    <mergeCell ref="Q99:X99"/>
    <mergeCell ref="Q98:X98"/>
    <mergeCell ref="Q97:X97"/>
    <mergeCell ref="D91:N91"/>
    <mergeCell ref="D92:N92"/>
    <mergeCell ref="B105:C105"/>
    <mergeCell ref="B93:C93"/>
    <mergeCell ref="B96:C96"/>
    <mergeCell ref="D110:N110"/>
    <mergeCell ref="D99:N99"/>
    <mergeCell ref="D100:N100"/>
    <mergeCell ref="D96:N96"/>
    <mergeCell ref="D97:N97"/>
    <mergeCell ref="D98:N98"/>
    <mergeCell ref="B102:C102"/>
    <mergeCell ref="D103:N103"/>
    <mergeCell ref="Q93:X93"/>
    <mergeCell ref="Q110:X110"/>
    <mergeCell ref="Q109:X109"/>
    <mergeCell ref="Q108:X108"/>
    <mergeCell ref="Q107:X107"/>
    <mergeCell ref="Q106:X106"/>
    <mergeCell ref="Q105:X105"/>
    <mergeCell ref="Q104:X104"/>
    <mergeCell ref="B118:C118"/>
    <mergeCell ref="R142:R144"/>
    <mergeCell ref="Q124:X124"/>
    <mergeCell ref="R138:S138"/>
    <mergeCell ref="B117:C117"/>
    <mergeCell ref="B108:C108"/>
    <mergeCell ref="B94:C94"/>
    <mergeCell ref="B95:C95"/>
    <mergeCell ref="B115:C115"/>
    <mergeCell ref="B101:C101"/>
    <mergeCell ref="B109:C109"/>
    <mergeCell ref="B104:C104"/>
    <mergeCell ref="B116:C116"/>
    <mergeCell ref="M122:N122"/>
    <mergeCell ref="D123:K123"/>
    <mergeCell ref="D122:K122"/>
    <mergeCell ref="D121:K121"/>
    <mergeCell ref="D120:K120"/>
    <mergeCell ref="Q95:X95"/>
    <mergeCell ref="Q94:X94"/>
    <mergeCell ref="D115:K115"/>
    <mergeCell ref="D117:K117"/>
    <mergeCell ref="Q101:X101"/>
    <mergeCell ref="Q100:X100"/>
    <mergeCell ref="U145:V146"/>
    <mergeCell ref="X176:AB225"/>
    <mergeCell ref="M138:N138"/>
    <mergeCell ref="D126:K126"/>
    <mergeCell ref="B90:C90"/>
    <mergeCell ref="D90:N90"/>
    <mergeCell ref="D94:N94"/>
    <mergeCell ref="D95:N95"/>
    <mergeCell ref="Z156:AB156"/>
    <mergeCell ref="S142:X144"/>
    <mergeCell ref="M135:N135"/>
    <mergeCell ref="Q135:X135"/>
    <mergeCell ref="Q132:X132"/>
    <mergeCell ref="W145:X146"/>
    <mergeCell ref="B119:C119"/>
    <mergeCell ref="B128:C128"/>
    <mergeCell ref="B124:C124"/>
    <mergeCell ref="B122:C122"/>
    <mergeCell ref="B121:C121"/>
    <mergeCell ref="B125:C125"/>
    <mergeCell ref="B131:C131"/>
    <mergeCell ref="B120:C120"/>
    <mergeCell ref="M127:N127"/>
    <mergeCell ref="L146:M146"/>
    <mergeCell ref="D132:K132"/>
    <mergeCell ref="J9:O9"/>
    <mergeCell ref="J10:O10"/>
    <mergeCell ref="Q92:X92"/>
    <mergeCell ref="Q91:X91"/>
    <mergeCell ref="D116:K116"/>
    <mergeCell ref="R155:S156"/>
    <mergeCell ref="B161:N161"/>
    <mergeCell ref="P153:Q153"/>
    <mergeCell ref="R153:S153"/>
    <mergeCell ref="B154:N156"/>
    <mergeCell ref="S150:T150"/>
    <mergeCell ref="Q102:X102"/>
    <mergeCell ref="Q133:X133"/>
    <mergeCell ref="Q134:X134"/>
    <mergeCell ref="T138:U138"/>
    <mergeCell ref="D135:K135"/>
    <mergeCell ref="D134:K134"/>
    <mergeCell ref="M137:N137"/>
    <mergeCell ref="B127:C127"/>
    <mergeCell ref="Q131:X131"/>
    <mergeCell ref="Q129:X129"/>
    <mergeCell ref="L147:M147"/>
    <mergeCell ref="W147:X149"/>
    <mergeCell ref="B114:E114"/>
    <mergeCell ref="B234:I236"/>
    <mergeCell ref="S149:T149"/>
    <mergeCell ref="P220:W220"/>
    <mergeCell ref="P221:W221"/>
    <mergeCell ref="U147:V147"/>
    <mergeCell ref="S148:T148"/>
    <mergeCell ref="B172:I172"/>
    <mergeCell ref="Q122:X122"/>
    <mergeCell ref="M121:N121"/>
    <mergeCell ref="P194:S194"/>
    <mergeCell ref="B181:I181"/>
    <mergeCell ref="B162:N168"/>
    <mergeCell ref="B187:I187"/>
    <mergeCell ref="S164:T164"/>
    <mergeCell ref="S163:T163"/>
    <mergeCell ref="B175:I175"/>
    <mergeCell ref="U163:V163"/>
    <mergeCell ref="R145:R146"/>
    <mergeCell ref="S147:T147"/>
    <mergeCell ref="Q145:Q146"/>
    <mergeCell ref="P142:Q144"/>
    <mergeCell ref="W138:X138"/>
    <mergeCell ref="D133:K133"/>
    <mergeCell ref="F230:M232"/>
    <mergeCell ref="D119:K119"/>
    <mergeCell ref="D102:N102"/>
    <mergeCell ref="M118:N118"/>
    <mergeCell ref="B126:C126"/>
    <mergeCell ref="Q126:X126"/>
    <mergeCell ref="M119:N119"/>
    <mergeCell ref="Q119:X119"/>
    <mergeCell ref="Q125:X125"/>
    <mergeCell ref="Q103:X103"/>
    <mergeCell ref="Q121:X121"/>
    <mergeCell ref="Q118:X118"/>
    <mergeCell ref="D104:N104"/>
    <mergeCell ref="D105:N105"/>
    <mergeCell ref="D106:N106"/>
    <mergeCell ref="D107:N107"/>
    <mergeCell ref="D108:N108"/>
    <mergeCell ref="D109:N109"/>
    <mergeCell ref="Q120:X120"/>
    <mergeCell ref="M120:N120"/>
    <mergeCell ref="Q123:X123"/>
    <mergeCell ref="D118:K118"/>
    <mergeCell ref="B123:C123"/>
    <mergeCell ref="M123:N123"/>
  </mergeCells>
  <phoneticPr fontId="0" type="noConversion"/>
  <conditionalFormatting sqref="P230:W230 P233:W234">
    <cfRule type="expression" dxfId="56" priority="455" stopIfTrue="1">
      <formula>#REF!="Ja"</formula>
    </cfRule>
  </conditionalFormatting>
  <conditionalFormatting sqref="S17:W17">
    <cfRule type="expression" dxfId="55" priority="453" stopIfTrue="1">
      <formula>$P$17="Nej"</formula>
    </cfRule>
  </conditionalFormatting>
  <conditionalFormatting sqref="B44:F44">
    <cfRule type="expression" dxfId="54" priority="454" stopIfTrue="1">
      <formula>#REF!="Leveransavtal"</formula>
    </cfRule>
  </conditionalFormatting>
  <conditionalFormatting sqref="V156 P154 Z152 P155:Q156">
    <cfRule type="expression" dxfId="53" priority="451" stopIfTrue="1">
      <formula>#REF!=TRUE</formula>
    </cfRule>
  </conditionalFormatting>
  <conditionalFormatting sqref="J148">
    <cfRule type="cellIs" dxfId="52" priority="363" stopIfTrue="1" operator="greaterThan">
      <formula>1</formula>
    </cfRule>
    <cfRule type="cellIs" dxfId="51" priority="432" stopIfTrue="1" operator="lessThan">
      <formula>1</formula>
    </cfRule>
  </conditionalFormatting>
  <conditionalFormatting sqref="T174">
    <cfRule type="cellIs" dxfId="50" priority="361" stopIfTrue="1" operator="equal">
      <formula>"Nej"</formula>
    </cfRule>
  </conditionalFormatting>
  <conditionalFormatting sqref="T180">
    <cfRule type="cellIs" dxfId="49" priority="359" stopIfTrue="1" operator="equal">
      <formula>"Nej"</formula>
    </cfRule>
  </conditionalFormatting>
  <conditionalFormatting sqref="T186">
    <cfRule type="cellIs" dxfId="48" priority="356" stopIfTrue="1" operator="equal">
      <formula>"Nej"</formula>
    </cfRule>
  </conditionalFormatting>
  <conditionalFormatting sqref="T174 T180 T186">
    <cfRule type="expression" dxfId="47" priority="362" stopIfTrue="1">
      <formula>AG174</formula>
    </cfRule>
  </conditionalFormatting>
  <conditionalFormatting sqref="Q48:X67">
    <cfRule type="expression" dxfId="46" priority="335">
      <formula>$C48&lt;&gt;ValVarTja</formula>
    </cfRule>
  </conditionalFormatting>
  <conditionalFormatting sqref="M137:N138 T138:V138">
    <cfRule type="expression" dxfId="45" priority="308">
      <formula>$C$82="Ut1"</formula>
    </cfRule>
  </conditionalFormatting>
  <conditionalFormatting sqref="L137:L138 P138:Q138">
    <cfRule type="expression" dxfId="44" priority="307">
      <formula>$C$82="Ut2"</formula>
    </cfRule>
  </conditionalFormatting>
  <conditionalFormatting sqref="L115:L135">
    <cfRule type="expression" dxfId="43" priority="48">
      <formula>UtvarderingsVal="Alt3"</formula>
    </cfRule>
    <cfRule type="expression" dxfId="42" priority="102">
      <formula>$L$115=""</formula>
    </cfRule>
    <cfRule type="expression" dxfId="41" priority="104" stopIfTrue="1">
      <formula>OR(UtvarderingsVal="UtFalskt",UtvarderingsVal="Ut2")</formula>
    </cfRule>
  </conditionalFormatting>
  <conditionalFormatting sqref="M115:N135">
    <cfRule type="expression" dxfId="40" priority="47">
      <formula>UtvarderingsVal="Alt2"</formula>
    </cfRule>
    <cfRule type="expression" dxfId="39" priority="103">
      <formula>$M$115=""</formula>
    </cfRule>
    <cfRule type="expression" dxfId="38" priority="105">
      <formula>OR(UtvarderingsVal="UtFalskt",UtvarderingsVal="Ut1")</formula>
    </cfRule>
  </conditionalFormatting>
  <conditionalFormatting sqref="L116:N135 D116:D135">
    <cfRule type="expression" dxfId="37" priority="106">
      <formula>$B116=""</formula>
    </cfRule>
  </conditionalFormatting>
  <conditionalFormatting sqref="D91">
    <cfRule type="expression" dxfId="36" priority="98">
      <formula>$B91=""</formula>
    </cfRule>
  </conditionalFormatting>
  <conditionalFormatting sqref="T194">
    <cfRule type="cellIs" dxfId="35" priority="50" stopIfTrue="1" operator="equal">
      <formula>"Nej"</formula>
    </cfRule>
  </conditionalFormatting>
  <conditionalFormatting sqref="T194">
    <cfRule type="expression" dxfId="34" priority="51" stopIfTrue="1">
      <formula>AG194</formula>
    </cfRule>
  </conditionalFormatting>
  <conditionalFormatting sqref="M138:N138">
    <cfRule type="expression" dxfId="33" priority="44">
      <formula>UtvarderingsVal="Alt2"</formula>
    </cfRule>
  </conditionalFormatting>
  <conditionalFormatting sqref="L138">
    <cfRule type="expression" dxfId="32" priority="46">
      <formula>UtvarderingsVal="Alt3"</formula>
    </cfRule>
  </conditionalFormatting>
  <conditionalFormatting sqref="Q138">
    <cfRule type="expression" dxfId="31" priority="45">
      <formula>UtvarderingsVal="Alt3"</formula>
    </cfRule>
  </conditionalFormatting>
  <conditionalFormatting sqref="V138">
    <cfRule type="expression" dxfId="30" priority="43">
      <formula>UtvarderingsVal="Alt2"</formula>
    </cfRule>
  </conditionalFormatting>
  <conditionalFormatting sqref="L115:N135">
    <cfRule type="expression" dxfId="29" priority="42">
      <formula>UtvarderingsVal="Alt4"</formula>
    </cfRule>
  </conditionalFormatting>
  <conditionalFormatting sqref="B116:C135">
    <cfRule type="expression" dxfId="28" priority="22">
      <formula>$B116=""</formula>
    </cfRule>
  </conditionalFormatting>
  <conditionalFormatting sqref="D92">
    <cfRule type="expression" dxfId="27" priority="21">
      <formula>$B92=""</formula>
    </cfRule>
  </conditionalFormatting>
  <conditionalFormatting sqref="D93">
    <cfRule type="expression" dxfId="26" priority="20">
      <formula>$B93=""</formula>
    </cfRule>
  </conditionalFormatting>
  <conditionalFormatting sqref="D94">
    <cfRule type="expression" dxfId="25" priority="19">
      <formula>$B94=""</formula>
    </cfRule>
  </conditionalFormatting>
  <conditionalFormatting sqref="D95">
    <cfRule type="expression" dxfId="24" priority="18">
      <formula>$B95=""</formula>
    </cfRule>
  </conditionalFormatting>
  <conditionalFormatting sqref="D96">
    <cfRule type="expression" dxfId="23" priority="17">
      <formula>$B96=""</formula>
    </cfRule>
  </conditionalFormatting>
  <conditionalFormatting sqref="D97">
    <cfRule type="expression" dxfId="22" priority="16">
      <formula>$B97=""</formula>
    </cfRule>
  </conditionalFormatting>
  <conditionalFormatting sqref="D98">
    <cfRule type="expression" dxfId="21" priority="15">
      <formula>$B98=""</formula>
    </cfRule>
  </conditionalFormatting>
  <conditionalFormatting sqref="D99">
    <cfRule type="expression" dxfId="20" priority="14">
      <formula>$B99=""</formula>
    </cfRule>
  </conditionalFormatting>
  <conditionalFormatting sqref="D100">
    <cfRule type="expression" dxfId="19" priority="13">
      <formula>$B100=""</formula>
    </cfRule>
  </conditionalFormatting>
  <conditionalFormatting sqref="D101">
    <cfRule type="expression" dxfId="18" priority="12">
      <formula>$B101=""</formula>
    </cfRule>
  </conditionalFormatting>
  <conditionalFormatting sqref="D102">
    <cfRule type="expression" dxfId="17" priority="11">
      <formula>$B102=""</formula>
    </cfRule>
  </conditionalFormatting>
  <conditionalFormatting sqref="D103">
    <cfRule type="expression" dxfId="16" priority="10">
      <formula>$B103=""</formula>
    </cfRule>
  </conditionalFormatting>
  <conditionalFormatting sqref="D104">
    <cfRule type="expression" dxfId="15" priority="9">
      <formula>$B104=""</formula>
    </cfRule>
  </conditionalFormatting>
  <conditionalFormatting sqref="D105">
    <cfRule type="expression" dxfId="14" priority="8">
      <formula>$B105=""</formula>
    </cfRule>
  </conditionalFormatting>
  <conditionalFormatting sqref="D106">
    <cfRule type="expression" dxfId="13" priority="7">
      <formula>$B106=""</formula>
    </cfRule>
  </conditionalFormatting>
  <conditionalFormatting sqref="D107">
    <cfRule type="expression" dxfId="12" priority="6">
      <formula>$B107=""</formula>
    </cfRule>
  </conditionalFormatting>
  <conditionalFormatting sqref="D108">
    <cfRule type="expression" dxfId="11" priority="5">
      <formula>$B108=""</formula>
    </cfRule>
  </conditionalFormatting>
  <conditionalFormatting sqref="D109">
    <cfRule type="expression" dxfId="10" priority="4">
      <formula>$B109=""</formula>
    </cfRule>
  </conditionalFormatting>
  <conditionalFormatting sqref="D110">
    <cfRule type="expression" dxfId="9" priority="3">
      <formula>$B110=""</formula>
    </cfRule>
  </conditionalFormatting>
  <conditionalFormatting sqref="B91:C110">
    <cfRule type="expression" dxfId="8" priority="2">
      <formula>$B91=""</formula>
    </cfRule>
  </conditionalFormatting>
  <conditionalFormatting sqref="P116:X135">
    <cfRule type="expression" dxfId="7" priority="1883" stopIfTrue="1">
      <formula>IF(AND(G116="Ska-krav",P116="Nej"),TRUE,FALSE)</formula>
    </cfRule>
    <cfRule type="expression" dxfId="6" priority="1884" stopIfTrue="1">
      <formula>$G116=""</formula>
    </cfRule>
  </conditionalFormatting>
  <conditionalFormatting sqref="L116:N135">
    <cfRule type="expression" dxfId="5" priority="1886">
      <formula>$G116="Ska-Krav"</formula>
    </cfRule>
  </conditionalFormatting>
  <dataValidations xWindow="179" yWindow="422" count="20">
    <dataValidation type="list" allowBlank="1" showInputMessage="1" showErrorMessage="1" sqref="T174 P116:P136 Q225 T180 T186 T194 P17 P91:P110" xr:uid="{00000000-0002-0000-0000-000000000000}">
      <formula1>"Ja,Nej"</formula1>
    </dataValidation>
    <dataValidation type="date" errorStyle="information" allowBlank="1" showInputMessage="1" showErrorMessage="1" errorTitle="Fel" error="Ange datum i datumformatet ÅÅÅÅ-MM-DD" promptTitle="Datum" prompt="Datum i datumformatet ÅÅÅÅ-MM-DD" sqref="D34:E34" xr:uid="{00000000-0002-0000-0000-000001000000}">
      <formula1>40817</formula1>
      <formula2>43585</formula2>
    </dataValidation>
    <dataValidation type="date" errorStyle="information" allowBlank="1" showInputMessage="1" showErrorMessage="1" errorTitle="Fel" error="Fel datumformat._x000a_Ange datum i datumformatet ÅÅÅÅ-MM-DD Alternativt texten &quot;Ej tillämpligt&quot;_x000a_" promptTitle="Datum" prompt="Datum i datumformatet ÅÅÅÅ-MM-DD_x000a_" sqref="B34:C34 B37:E37" xr:uid="{00000000-0002-0000-0000-000002000000}">
      <formula1>40817</formula1>
      <formula2>43585</formula2>
    </dataValidation>
    <dataValidation allowBlank="1" showErrorMessage="1" sqref="B41:I41" xr:uid="{00000000-0002-0000-0000-000003000000}"/>
    <dataValidation type="decimal" allowBlank="1" showInputMessage="1" showErrorMessage="1" error="Talet måste vara mellan 0 och 100" sqref="D44:E44" xr:uid="{00000000-0002-0000-0000-000004000000}">
      <formula1>0</formula1>
      <formula2>100</formula2>
    </dataValidation>
    <dataValidation type="list" allowBlank="1" showInputMessage="1" showErrorMessage="1" sqref="F44" xr:uid="{00000000-0002-0000-0000-000005000000}">
      <formula1>"Mån,År"</formula1>
    </dataValidation>
    <dataValidation type="date" errorStyle="information" allowBlank="1" showInputMessage="1" showErrorMessage="1" errorTitle="Fel" error="Ange datum i datumformatet ÅÅÅÅ-MM-DD och får inte vara tidigare än 2012-01-01 eller senare än 2016-01-01_x000a_Alternativt texten &quot;Ej tillämpligt&quot;_x000a_" promptTitle="Datum" prompt="Datum i datumformatet ÅÅÅÅ-MM-DD alternativt texten &quot;Ej tillämpligt&quot;_x000a_" sqref="B44:C44" xr:uid="{00000000-0002-0000-0000-000006000000}">
      <formula1>40544</formula1>
      <formula2>72686</formula2>
    </dataValidation>
    <dataValidation type="date" errorStyle="information" allowBlank="1" showInputMessage="1" showErrorMessage="1" errorTitle="Fel" error="Ogiltigt datum._x000a_Datum anges i datumformatet ÅÅÅÅ-MM-DD och får inte vara senare än datumet &quot;Sista dag för avropssvar&quot;" promptTitle="Datum" prompt="Datum i datumformatet ÅÅÅÅ-MM-DD" sqref="D31" xr:uid="{00000000-0002-0000-0000-000007000000}">
      <formula1>40817</formula1>
      <formula2>D34</formula2>
    </dataValidation>
    <dataValidation type="date" errorStyle="information" allowBlank="1" showInputMessage="1" showErrorMessage="1" errorTitle="Fel" error="Ogiltigt datum._x000a_Datum anges i datumformatet ÅÅÅÅ-MM-DD och får inte vara senare än datumet &quot;Sista dag för avropssvar&quot;" promptTitle="Datum" prompt="Datum i datumformatet ÅÅÅÅ-MM-DD" sqref="B31" xr:uid="{00000000-0002-0000-0000-000008000000}">
      <formula1>40909</formula1>
      <formula2>B34</formula2>
    </dataValidation>
    <dataValidation type="date" errorStyle="information" allowBlank="1" showInputMessage="1" showErrorMessage="1" errorTitle="Fel" error="Fel datumformat._x000a_Ange datum i datumformatet ÅÅÅÅ-MM-DD Alternativt texten &quot;Ej tillämpligt&quot;_x000a_" promptTitle="Datum" prompt="Datum i datumformatet ÅÅÅÅ-MM-DD_x000a_Som tumregel vid komplexa avrop kan det anses rimligt med minst 14 arbetsdagars svarstid och vid mindre komplexa avrop är motsvarande svarstid sju arbetsdagar." sqref="B38" xr:uid="{00000000-0002-0000-0000-000009000000}">
      <formula1>40817</formula1>
      <formula2>42308</formula2>
    </dataValidation>
    <dataValidation type="date" errorStyle="information" allowBlank="1" showInputMessage="1" showErrorMessage="1" errorTitle="Fel" error="Ange datum i datumformatet ÅÅÅÅ-MM-DD" promptTitle="Datum" prompt="Datum i datumformatet ÅÅÅÅ-MM-DD" sqref="D38" xr:uid="{00000000-0002-0000-0000-00000A000000}">
      <formula1>40817</formula1>
      <formula2>42308</formula2>
    </dataValidation>
    <dataValidation type="list" allowBlank="1" showInputMessage="1" showErrorMessage="1" sqref="K136" xr:uid="{00000000-0002-0000-0000-00000B000000}">
      <formula1>"Välj typ av krav,Bör-krav,Ska-krav"</formula1>
    </dataValidation>
    <dataValidation type="list" allowBlank="1" showInputMessage="1" showErrorMessage="1" sqref="B136:C136 C48:E67" xr:uid="{00000000-0002-0000-0000-00000C000000}">
      <formula1>ResVarTja</formula1>
    </dataValidation>
    <dataValidation type="list" allowBlank="1" showInputMessage="1" showErrorMessage="1" sqref="O48:O67" xr:uid="{00000000-0002-0000-0000-00000D000000}">
      <formula1>TblEnhet</formula1>
    </dataValidation>
    <dataValidation type="list" showInputMessage="1" showErrorMessage="1" sqref="B116:C135 B91:C110" xr:uid="{00000000-0002-0000-0000-00000E000000}">
      <formula1>Delområde_Vara_Tjanst</formula1>
    </dataValidation>
    <dataValidation type="list" allowBlank="1" showInputMessage="1" showErrorMessage="1" sqref="B40 B43:K43" xr:uid="{00000000-0002-0000-0000-00000F000000}">
      <formula1>TblDelområde</formula1>
    </dataValidation>
    <dataValidation type="list" allowBlank="1" showInputMessage="1" showErrorMessage="1" sqref="B75:J75" xr:uid="{00000000-0002-0000-0000-000010000000}">
      <formula1>TblGrundTilldeln</formula1>
    </dataValidation>
    <dataValidation type="list" allowBlank="1" showInputMessage="1" showErrorMessage="1" sqref="B82:J82" xr:uid="{00000000-0002-0000-0000-000011000000}">
      <formula1>TblUtVrd</formula1>
    </dataValidation>
    <dataValidation type="list" allowBlank="1" showInputMessage="1" showErrorMessage="1" sqref="M48:M67" xr:uid="{00000000-0002-0000-0000-000013000000}">
      <formula1>ValBilaga</formula1>
    </dataValidation>
    <dataValidation type="list" allowBlank="1" showInputMessage="1" showErrorMessage="1" sqref="F48:F67" xr:uid="{00000000-0002-0000-0000-000014000000}">
      <formula1>TblKmpNiv</formula1>
    </dataValidation>
  </dataValidations>
  <pageMargins left="0.31496062992125984" right="0.31496062992125984" top="0.39370078740157483" bottom="0.39370078740157483" header="0.51181102362204722" footer="0.19685039370078741"/>
  <pageSetup paperSize="9" scale="80" fitToWidth="0" fitToHeight="0" pageOrder="overThenDown" orientation="landscape" r:id="rId1"/>
  <headerFooter alignWithMargins="0">
    <oddFooter>&amp;R&amp;P (&amp;N)</oddFooter>
  </headerFooter>
  <colBreaks count="1" manualBreakCount="1">
    <brk id="15" max="1048575" man="1"/>
  </colBreaks>
  <drawing r:id="rId2"/>
  <legacyDrawing r:id="rId3"/>
  <controls>
    <mc:AlternateContent xmlns:mc="http://schemas.openxmlformats.org/markup-compatibility/2006">
      <mc:Choice Requires="x14">
        <control shapeId="1148" r:id="rId4" name="AddRows3Button">
          <controlPr defaultSize="0" autoLine="0" autoPict="0" r:id="rId5">
            <anchor moveWithCells="1" sizeWithCells="1">
              <from>
                <xdr:col>11</xdr:col>
                <xdr:colOff>708660</xdr:colOff>
                <xdr:row>111</xdr:row>
                <xdr:rowOff>0</xdr:rowOff>
              </from>
              <to>
                <xdr:col>13</xdr:col>
                <xdr:colOff>685800</xdr:colOff>
                <xdr:row>111</xdr:row>
                <xdr:rowOff>0</xdr:rowOff>
              </to>
            </anchor>
          </controlPr>
        </control>
      </mc:Choice>
      <mc:Fallback>
        <control shapeId="1148" r:id="rId4" name="AddRows3Button"/>
      </mc:Fallback>
    </mc:AlternateContent>
    <mc:AlternateContent xmlns:mc="http://schemas.openxmlformats.org/markup-compatibility/2006">
      <mc:Choice Requires="x14">
        <control shapeId="1127" r:id="rId6" name="AddRows2Button">
          <controlPr defaultSize="0" autoLine="0" r:id="rId7">
            <anchor moveWithCells="1">
              <from>
                <xdr:col>11</xdr:col>
                <xdr:colOff>541020</xdr:colOff>
                <xdr:row>84</xdr:row>
                <xdr:rowOff>76200</xdr:rowOff>
              </from>
              <to>
                <xdr:col>13</xdr:col>
                <xdr:colOff>464820</xdr:colOff>
                <xdr:row>87</xdr:row>
                <xdr:rowOff>38100</xdr:rowOff>
              </to>
            </anchor>
          </controlPr>
        </control>
      </mc:Choice>
      <mc:Fallback>
        <control shapeId="1127" r:id="rId6" name="AddRows2Button"/>
      </mc:Fallback>
    </mc:AlternateContent>
    <mc:AlternateContent xmlns:mc="http://schemas.openxmlformats.org/markup-compatibility/2006">
      <mc:Choice Requires="x14">
        <control shapeId="1120" r:id="rId8" name="AddRowsButton">
          <controlPr defaultSize="0" autoLine="0" r:id="rId9">
            <anchor moveWithCells="1">
              <from>
                <xdr:col>11</xdr:col>
                <xdr:colOff>708660</xdr:colOff>
                <xdr:row>41</xdr:row>
                <xdr:rowOff>0</xdr:rowOff>
              </from>
              <to>
                <xdr:col>13</xdr:col>
                <xdr:colOff>632460</xdr:colOff>
                <xdr:row>43</xdr:row>
                <xdr:rowOff>53340</xdr:rowOff>
              </to>
            </anchor>
          </controlPr>
        </control>
      </mc:Choice>
      <mc:Fallback>
        <control shapeId="1120" r:id="rId8" name="AddRowsButton"/>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1873" id="{00000000-000E-0000-0100-00000A000000}">
            <xm:f>ISNUMBER(SEARCH("1",Admin!$D$80))=TRUE</xm:f>
            <x14:dxf>
              <font>
                <color theme="0"/>
              </font>
              <fill>
                <patternFill>
                  <bgColor theme="0"/>
                </patternFill>
              </fill>
              <border>
                <right/>
                <top/>
                <bottom/>
              </border>
            </x14:dxf>
          </x14:cfRule>
          <xm:sqref>M138:N138</xm:sqref>
        </x14:conditionalFormatting>
        <x14:conditionalFormatting xmlns:xm="http://schemas.microsoft.com/office/excel/2006/main">
          <x14:cfRule type="expression" priority="1874" id="{00000000-000E-0000-0100-000009000000}">
            <xm:f>ISNUMBER(SEARCH("1",Admin!$D$80))=TRUE</xm:f>
            <x14:dxf>
              <font>
                <color theme="0"/>
              </font>
            </x14:dxf>
          </x14:cfRule>
          <xm:sqref>M137:N137</xm:sqref>
        </x14:conditionalFormatting>
        <x14:conditionalFormatting xmlns:xm="http://schemas.microsoft.com/office/excel/2006/main">
          <x14:cfRule type="expression" priority="1876" id="{00000000-000E-0000-0100-000007000000}">
            <xm:f>ISNUMBER(SEARCH("Ut2",Admin!$D$80))=TRUE</xm:f>
            <x14:dxf>
              <font>
                <color theme="0"/>
              </font>
              <fill>
                <patternFill>
                  <bgColor theme="0"/>
                </patternFill>
              </fill>
            </x14:dxf>
          </x14:cfRule>
          <xm:sqref>L137</xm:sqref>
        </x14:conditionalFormatting>
        <x14:conditionalFormatting xmlns:xm="http://schemas.microsoft.com/office/excel/2006/main">
          <x14:cfRule type="expression" priority="1877" id="{00000000-000E-0000-0100-000006000000}">
            <xm:f>ISNUMBER(SEARCH("1",Admin!$D$80))=TRUE</xm:f>
            <x14:dxf>
              <font>
                <strike val="0"/>
                <color theme="0"/>
              </font>
              <fill>
                <patternFill>
                  <bgColor theme="0"/>
                </patternFill>
              </fill>
              <border>
                <left/>
                <right/>
                <top/>
                <bottom/>
              </border>
            </x14:dxf>
          </x14:cfRule>
          <xm:sqref>T138:V138</xm:sqref>
        </x14:conditionalFormatting>
      </x14:conditionalFormattings>
    </ext>
    <ext xmlns:x14="http://schemas.microsoft.com/office/spreadsheetml/2009/9/main" uri="{CCE6A557-97BC-4b89-ADB6-D9C93CAAB3DF}">
      <x14:dataValidations xmlns:xm="http://schemas.microsoft.com/office/excel/2006/main" xWindow="179" yWindow="422" count="1">
        <x14:dataValidation type="list" allowBlank="1" showInputMessage="1" showErrorMessage="1" xr:uid="{00000000-0002-0000-0000-000015000000}">
          <x14:formula1>
            <xm:f>Admin!$F$68:$F$75</xm:f>
          </x14:formula1>
          <xm:sqref>D136:E136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dimension ref="A1:M38"/>
  <sheetViews>
    <sheetView showGridLines="0" showRuler="0" topLeftCell="A7" zoomScaleNormal="100" zoomScalePageLayoutView="90" workbookViewId="0"/>
  </sheetViews>
  <sheetFormatPr defaultColWidth="9.109375" defaultRowHeight="13.2" x14ac:dyDescent="0.25"/>
  <cols>
    <col min="1" max="1" width="2.5546875" style="1" customWidth="1"/>
    <col min="2" max="2" width="50.33203125" style="1" customWidth="1"/>
    <col min="3" max="3" width="3.109375" style="1" customWidth="1"/>
    <col min="4" max="4" width="50.33203125" style="1" customWidth="1"/>
    <col min="5" max="5" width="9.109375" style="1"/>
    <col min="6" max="6" width="13.109375" style="1" customWidth="1"/>
    <col min="7" max="16384" width="9.109375" style="1"/>
  </cols>
  <sheetData>
    <row r="1" spans="2:13" ht="17.25" customHeight="1" x14ac:dyDescent="0.25">
      <c r="D1" s="26" t="str">
        <f>"Avrop nr: "&amp;'1 Specifikation'!B15</f>
        <v xml:space="preserve">Avrop nr: </v>
      </c>
      <c r="F1" s="27"/>
    </row>
    <row r="2" spans="2:13" ht="17.25" customHeight="1" x14ac:dyDescent="0.25"/>
    <row r="3" spans="2:13" ht="17.25" customHeight="1" x14ac:dyDescent="0.3">
      <c r="B3" s="48"/>
    </row>
    <row r="5" spans="2:13" ht="25.5" customHeight="1" x14ac:dyDescent="0.3">
      <c r="B5" s="28" t="s">
        <v>46</v>
      </c>
      <c r="C5" s="28"/>
      <c r="D5" s="28"/>
      <c r="J5" s="22"/>
      <c r="K5" s="22"/>
      <c r="L5" s="22"/>
      <c r="M5" s="22"/>
    </row>
    <row r="6" spans="2:13" ht="48.75" customHeight="1" x14ac:dyDescent="0.3">
      <c r="B6" s="562" t="str">
        <f>"Detta kontrakt reglerar avrop från ramavtalsområde "&amp;'1 Specifikation'!J5&amp;", "&amp;'1 Specifikation'!J8</f>
        <v xml:space="preserve">Detta kontrakt reglerar avrop från ramavtalsområde IT-konsulttjänster, </v>
      </c>
      <c r="C6" s="563"/>
      <c r="D6" s="563"/>
      <c r="F6" s="27"/>
      <c r="J6" s="22"/>
      <c r="K6" s="22"/>
      <c r="L6" s="22"/>
      <c r="M6" s="22"/>
    </row>
    <row r="7" spans="2:13" ht="25.5" customHeight="1" x14ac:dyDescent="0.3">
      <c r="B7" s="20" t="s">
        <v>45</v>
      </c>
      <c r="C7" s="20"/>
      <c r="D7" s="20"/>
      <c r="J7" s="22"/>
      <c r="K7" s="22"/>
      <c r="L7" s="22"/>
      <c r="M7" s="22"/>
    </row>
    <row r="8" spans="2:13" ht="45.75" customHeight="1" x14ac:dyDescent="0.3">
      <c r="B8" s="302" t="s">
        <v>44</v>
      </c>
      <c r="C8" s="302"/>
      <c r="D8" s="302"/>
      <c r="G8" s="26"/>
      <c r="J8" s="22"/>
      <c r="K8" s="22"/>
      <c r="L8" s="22"/>
      <c r="M8" s="22"/>
    </row>
    <row r="9" spans="2:13" ht="17.399999999999999" x14ac:dyDescent="0.3">
      <c r="B9" s="10" t="s">
        <v>166</v>
      </c>
      <c r="C9" s="10"/>
      <c r="D9" s="10"/>
      <c r="G9" s="26"/>
      <c r="J9" s="22"/>
      <c r="K9" s="22"/>
      <c r="L9" s="22"/>
      <c r="M9" s="22"/>
    </row>
    <row r="10" spans="2:13" ht="17.399999999999999" x14ac:dyDescent="0.3">
      <c r="B10" s="302" t="s">
        <v>162</v>
      </c>
      <c r="C10" s="302"/>
      <c r="D10" s="302"/>
      <c r="J10" s="22"/>
      <c r="K10" s="22"/>
      <c r="L10" s="22"/>
      <c r="M10" s="22"/>
    </row>
    <row r="11" spans="2:13" ht="17.399999999999999" x14ac:dyDescent="0.3">
      <c r="B11" s="10" t="s">
        <v>163</v>
      </c>
      <c r="C11" s="10"/>
      <c r="D11" s="10"/>
      <c r="J11" s="22"/>
      <c r="K11" s="22"/>
      <c r="L11" s="22"/>
      <c r="M11" s="22"/>
    </row>
    <row r="12" spans="2:13" ht="17.399999999999999" x14ac:dyDescent="0.3">
      <c r="B12" s="302" t="s">
        <v>164</v>
      </c>
      <c r="C12" s="302"/>
      <c r="D12" s="302"/>
      <c r="G12" s="25"/>
      <c r="J12" s="22"/>
      <c r="K12" s="22"/>
      <c r="L12" s="22"/>
      <c r="M12" s="22"/>
    </row>
    <row r="13" spans="2:13" ht="17.399999999999999" x14ac:dyDescent="0.3">
      <c r="B13" s="10" t="s">
        <v>167</v>
      </c>
      <c r="C13" s="10"/>
      <c r="D13" s="10"/>
      <c r="G13" s="25"/>
      <c r="J13" s="22"/>
      <c r="K13" s="22"/>
      <c r="L13" s="22"/>
      <c r="M13" s="22"/>
    </row>
    <row r="14" spans="2:13" ht="17.399999999999999" x14ac:dyDescent="0.3">
      <c r="B14" s="10" t="s">
        <v>165</v>
      </c>
      <c r="C14" s="10"/>
      <c r="D14" s="10"/>
      <c r="G14" s="25"/>
      <c r="J14" s="22"/>
      <c r="K14" s="22"/>
      <c r="L14" s="22"/>
      <c r="M14" s="22"/>
    </row>
    <row r="15" spans="2:13" ht="18" customHeight="1" x14ac:dyDescent="0.3">
      <c r="B15" s="302"/>
      <c r="C15" s="302"/>
      <c r="D15" s="302"/>
      <c r="J15" s="22"/>
      <c r="K15" s="22"/>
      <c r="L15" s="22"/>
      <c r="M15" s="22"/>
    </row>
    <row r="16" spans="2:13" ht="41.25" customHeight="1" x14ac:dyDescent="0.3">
      <c r="B16" s="302" t="s">
        <v>43</v>
      </c>
      <c r="C16" s="302"/>
      <c r="D16" s="302"/>
      <c r="J16" s="22"/>
      <c r="K16" s="22"/>
      <c r="L16" s="22"/>
      <c r="M16" s="22"/>
    </row>
    <row r="17" spans="1:13" ht="10.5" customHeight="1" x14ac:dyDescent="0.4">
      <c r="B17" s="24"/>
      <c r="C17" s="23"/>
      <c r="D17" s="23"/>
      <c r="J17" s="22"/>
      <c r="K17" s="22"/>
      <c r="L17" s="22"/>
      <c r="M17" s="22"/>
    </row>
    <row r="18" spans="1:13" s="21" customFormat="1" ht="24" customHeight="1" x14ac:dyDescent="0.25">
      <c r="B18" s="20" t="s">
        <v>36</v>
      </c>
      <c r="C18" s="20"/>
      <c r="D18" s="20"/>
    </row>
    <row r="19" spans="1:13" ht="67.5" customHeight="1" x14ac:dyDescent="0.25">
      <c r="B19" s="302" t="s">
        <v>172</v>
      </c>
      <c r="C19" s="302"/>
      <c r="D19" s="302"/>
    </row>
    <row r="20" spans="1:13" ht="26.25" customHeight="1" x14ac:dyDescent="0.25">
      <c r="B20" s="10"/>
      <c r="C20" s="10"/>
      <c r="D20" s="10"/>
    </row>
    <row r="21" spans="1:13" s="9" customFormat="1" ht="18" customHeight="1" x14ac:dyDescent="0.25">
      <c r="A21" s="1"/>
      <c r="B21" s="8" t="s">
        <v>42</v>
      </c>
      <c r="C21"/>
      <c r="D21" s="8" t="s">
        <v>41</v>
      </c>
      <c r="E21" s="20"/>
    </row>
    <row r="22" spans="1:13" s="9" customFormat="1" ht="23.25" customHeight="1" x14ac:dyDescent="0.25">
      <c r="A22" s="1"/>
      <c r="B22" s="104">
        <f>'1 Specifikation'!B9</f>
        <v>0</v>
      </c>
      <c r="C22"/>
      <c r="D22" s="106">
        <f>'1 Specifikation'!P9</f>
        <v>0</v>
      </c>
    </row>
    <row r="23" spans="1:13" s="9" customFormat="1" ht="12.75" customHeight="1" x14ac:dyDescent="0.25">
      <c r="A23" s="1"/>
      <c r="B23" s="19" t="s">
        <v>40</v>
      </c>
      <c r="C23"/>
      <c r="D23" s="19" t="s">
        <v>40</v>
      </c>
    </row>
    <row r="24" spans="1:13" s="9" customFormat="1" ht="18" customHeight="1" x14ac:dyDescent="0.25">
      <c r="A24" s="1"/>
      <c r="B24" s="105">
        <f>'1 Specifikation'!H9</f>
        <v>0</v>
      </c>
      <c r="C24"/>
      <c r="D24" s="107">
        <f>'1 Specifikation'!V9</f>
        <v>0</v>
      </c>
    </row>
    <row r="25" spans="1:13" s="9" customFormat="1" ht="44.25" customHeight="1" x14ac:dyDescent="0.25">
      <c r="A25" s="1"/>
      <c r="B25" s="18"/>
      <c r="C25"/>
      <c r="D25"/>
    </row>
    <row r="26" spans="1:13" s="9" customFormat="1" x14ac:dyDescent="0.25">
      <c r="B26" s="15" t="s">
        <v>37</v>
      </c>
      <c r="D26" s="15" t="s">
        <v>37</v>
      </c>
    </row>
    <row r="27" spans="1:13" s="9" customFormat="1" ht="28.5" customHeight="1" x14ac:dyDescent="0.25">
      <c r="B27" s="17"/>
      <c r="D27" s="16"/>
    </row>
    <row r="28" spans="1:13" ht="16.5" customHeight="1" x14ac:dyDescent="0.25">
      <c r="A28" s="9"/>
      <c r="B28" s="9"/>
      <c r="C28" s="9"/>
      <c r="D28" s="9"/>
    </row>
    <row r="29" spans="1:13" ht="26.4" x14ac:dyDescent="0.25">
      <c r="A29" s="9"/>
      <c r="B29" s="45" t="s">
        <v>52</v>
      </c>
      <c r="C29" s="9"/>
      <c r="D29" s="45" t="s">
        <v>53</v>
      </c>
    </row>
    <row r="30" spans="1:13" x14ac:dyDescent="0.25">
      <c r="A30" s="9"/>
      <c r="B30" s="14"/>
      <c r="C30" s="9"/>
      <c r="D30" s="13"/>
    </row>
    <row r="31" spans="1:13" x14ac:dyDescent="0.25">
      <c r="A31" s="9"/>
      <c r="B31" s="12"/>
      <c r="C31" s="9"/>
      <c r="D31" s="11"/>
    </row>
    <row r="32" spans="1:13" x14ac:dyDescent="0.25">
      <c r="A32" s="10"/>
      <c r="B32" s="10"/>
      <c r="C32" s="10"/>
      <c r="D32" s="9"/>
    </row>
    <row r="33" spans="2:4" ht="15.75" customHeight="1" x14ac:dyDescent="0.25">
      <c r="B33" s="8" t="s">
        <v>39</v>
      </c>
      <c r="C33" s="8"/>
      <c r="D33" s="8"/>
    </row>
    <row r="34" spans="2:4" x14ac:dyDescent="0.25">
      <c r="B34" s="559"/>
      <c r="C34" s="560"/>
      <c r="D34" s="561"/>
    </row>
    <row r="35" spans="2:4" x14ac:dyDescent="0.25">
      <c r="B35" s="559"/>
      <c r="C35" s="560"/>
      <c r="D35" s="561"/>
    </row>
    <row r="36" spans="2:4" x14ac:dyDescent="0.25">
      <c r="B36" s="559"/>
      <c r="C36" s="560"/>
      <c r="D36" s="561"/>
    </row>
    <row r="37" spans="2:4" x14ac:dyDescent="0.25">
      <c r="B37" s="559"/>
      <c r="C37" s="560"/>
      <c r="D37" s="561"/>
    </row>
    <row r="38" spans="2:4" x14ac:dyDescent="0.25">
      <c r="B38" s="559"/>
      <c r="C38" s="560"/>
      <c r="D38" s="561"/>
    </row>
  </sheetData>
  <sheetProtection algorithmName="SHA-512" hashValue="yN6lakYpvgjbhJLuKRq801ntPqLWbyE9/5cwug1cL2r4zJ0cGCpgDvGm3M7obmhX/SEPLLCc3MpTSSMJq5b1qw==" saltValue="0PHhqed0ZerBpu8RkLcNUQ==" spinCount="100000" sheet="1" formatColumns="0" formatRows="0"/>
  <mergeCells count="12">
    <mergeCell ref="B38:D38"/>
    <mergeCell ref="B19:D19"/>
    <mergeCell ref="B34:D34"/>
    <mergeCell ref="B6:D6"/>
    <mergeCell ref="B35:D35"/>
    <mergeCell ref="B36:D36"/>
    <mergeCell ref="B37:D37"/>
    <mergeCell ref="B8:D8"/>
    <mergeCell ref="B10:D10"/>
    <mergeCell ref="B12:D12"/>
    <mergeCell ref="B15:D15"/>
    <mergeCell ref="B16:D16"/>
  </mergeCells>
  <pageMargins left="0.74803149606299213" right="0.74803149606299213" top="0.39370078740157483" bottom="0.98425196850393704" header="0.51181102362204722" footer="0.51181102362204722"/>
  <pageSetup paperSize="9" scale="80" fitToHeight="2" orientation="portrait" r:id="rId1"/>
  <headerFooter alignWithMargins="0">
    <oddFooter>&amp;R&amp;P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B1:AO142"/>
  <sheetViews>
    <sheetView showGridLines="0" topLeftCell="A68" zoomScale="85" zoomScaleNormal="85" workbookViewId="0"/>
  </sheetViews>
  <sheetFormatPr defaultColWidth="9.109375" defaultRowHeight="13.2" x14ac:dyDescent="0.25"/>
  <cols>
    <col min="1" max="2" width="6.6640625" style="1" customWidth="1"/>
    <col min="3" max="3" width="23.6640625" style="1" bestFit="1" customWidth="1"/>
    <col min="4" max="8" width="24.44140625" style="1" bestFit="1" customWidth="1"/>
    <col min="9" max="23" width="24.5546875" style="1" customWidth="1"/>
    <col min="24" max="24" width="26.109375" style="1" customWidth="1"/>
    <col min="25" max="32" width="24.5546875" style="1" customWidth="1"/>
    <col min="33" max="33" width="40" style="1" bestFit="1" customWidth="1"/>
    <col min="34" max="34" width="17" style="1" bestFit="1" customWidth="1"/>
    <col min="35" max="35" width="13.88671875" style="1" bestFit="1" customWidth="1"/>
    <col min="36" max="36" width="13.44140625" style="1" bestFit="1" customWidth="1"/>
    <col min="37" max="37" width="19.88671875" style="1" bestFit="1" customWidth="1"/>
    <col min="38" max="38" width="12.109375" style="1" bestFit="1" customWidth="1"/>
    <col min="39" max="39" width="17.44140625" style="1" bestFit="1" customWidth="1"/>
    <col min="40" max="40" width="17.5546875" style="1" bestFit="1" customWidth="1"/>
    <col min="41" max="41" width="27.6640625" style="1" bestFit="1" customWidth="1"/>
    <col min="42" max="43" width="9.109375" style="1"/>
    <col min="44" max="44" width="18.6640625" style="1" bestFit="1" customWidth="1"/>
    <col min="45" max="16384" width="9.109375" style="1"/>
  </cols>
  <sheetData>
    <row r="1" spans="2:41" x14ac:dyDescent="0.25">
      <c r="K1" s="50" t="s">
        <v>153</v>
      </c>
    </row>
    <row r="2" spans="2:41" x14ac:dyDescent="0.25">
      <c r="D2" s="114" t="s">
        <v>202</v>
      </c>
      <c r="E2" s="114" t="s">
        <v>203</v>
      </c>
      <c r="F2" s="114" t="s">
        <v>204</v>
      </c>
      <c r="G2" s="114" t="s">
        <v>205</v>
      </c>
      <c r="H2" s="114" t="s">
        <v>206</v>
      </c>
      <c r="I2" s="114" t="s">
        <v>207</v>
      </c>
      <c r="J2" s="114" t="s">
        <v>647</v>
      </c>
      <c r="K2" s="238" t="str">
        <f>'1 Specifikation'!B43</f>
        <v>Välj kompetensområde</v>
      </c>
    </row>
    <row r="3" spans="2:41" ht="13.8" thickBot="1" x14ac:dyDescent="0.3">
      <c r="C3" s="139" t="s">
        <v>146</v>
      </c>
      <c r="D3" s="114" t="str">
        <f>C5</f>
        <v>1. Verksamhetens IT-behov</v>
      </c>
      <c r="E3" s="114" t="str">
        <f>C6</f>
        <v>2. Ledning av IT-projekt</v>
      </c>
      <c r="F3" s="114" t="str">
        <f>C7</f>
        <v>3. Säkerhet i IT och IT-projekt</v>
      </c>
      <c r="G3" s="114" t="str">
        <f>C8</f>
        <v>4. Arkitektur och Utveckling</v>
      </c>
      <c r="H3" s="114" t="str">
        <f>C9</f>
        <v>5. Helhet, IT-konsultlösningar</v>
      </c>
      <c r="I3" s="114">
        <f>C10</f>
        <v>0</v>
      </c>
      <c r="J3" s="114">
        <f>C11</f>
        <v>0</v>
      </c>
      <c r="K3" s="137" t="str">
        <f>IFERROR(IF(INDEX(D3:J3,MATCH(K$2,D$2:J$2,0))=0,"",INDEX(D3:J3,MATCH(K$2,D$2:J$2,0))),"")</f>
        <v/>
      </c>
    </row>
    <row r="4" spans="2:41" x14ac:dyDescent="0.25">
      <c r="C4" s="202" t="s">
        <v>646</v>
      </c>
      <c r="D4" s="203" t="s">
        <v>716</v>
      </c>
      <c r="E4" s="203" t="s">
        <v>716</v>
      </c>
      <c r="F4" s="203" t="s">
        <v>716</v>
      </c>
      <c r="G4" s="203" t="s">
        <v>716</v>
      </c>
      <c r="H4" s="203" t="s">
        <v>716</v>
      </c>
      <c r="I4" s="203"/>
      <c r="J4" s="203"/>
      <c r="K4" s="137" t="s">
        <v>716</v>
      </c>
    </row>
    <row r="5" spans="2:41" x14ac:dyDescent="0.25">
      <c r="C5" s="4" t="s">
        <v>679</v>
      </c>
      <c r="D5" s="203" t="s">
        <v>638</v>
      </c>
      <c r="E5" s="49" t="s">
        <v>692</v>
      </c>
      <c r="F5" s="49" t="s">
        <v>697</v>
      </c>
      <c r="G5" s="49" t="s">
        <v>700</v>
      </c>
      <c r="H5" s="49" t="s">
        <v>638</v>
      </c>
      <c r="I5" s="134"/>
      <c r="J5" s="134"/>
      <c r="K5" s="137" t="str">
        <f t="shared" ref="K5:K35" si="0">IFERROR(IF(INDEX(D5:J5,MATCH(K$2,D$3:J$3,0))=0,"",INDEX(D5:J5,MATCH(K$2,D$3:J$3,0))),"")</f>
        <v/>
      </c>
      <c r="AF5"/>
      <c r="AG5"/>
      <c r="AH5"/>
      <c r="AI5"/>
      <c r="AJ5"/>
      <c r="AK5"/>
      <c r="AL5"/>
      <c r="AM5"/>
      <c r="AN5"/>
      <c r="AO5"/>
    </row>
    <row r="6" spans="2:41" x14ac:dyDescent="0.25">
      <c r="C6" s="4" t="s">
        <v>680</v>
      </c>
      <c r="D6" s="203" t="s">
        <v>639</v>
      </c>
      <c r="E6" s="49" t="s">
        <v>693</v>
      </c>
      <c r="F6" s="49" t="s">
        <v>698</v>
      </c>
      <c r="G6" s="49" t="s">
        <v>701</v>
      </c>
      <c r="H6" s="49" t="s">
        <v>639</v>
      </c>
      <c r="I6" s="134"/>
      <c r="J6" s="134"/>
      <c r="K6" s="137" t="str">
        <f t="shared" si="0"/>
        <v/>
      </c>
    </row>
    <row r="7" spans="2:41" x14ac:dyDescent="0.25">
      <c r="C7" s="4" t="s">
        <v>681</v>
      </c>
      <c r="D7" s="203" t="s">
        <v>684</v>
      </c>
      <c r="E7" s="49" t="s">
        <v>694</v>
      </c>
      <c r="F7" s="49" t="s">
        <v>699</v>
      </c>
      <c r="G7" s="49" t="s">
        <v>702</v>
      </c>
      <c r="H7" s="49" t="s">
        <v>684</v>
      </c>
      <c r="I7" s="134"/>
      <c r="J7" s="134"/>
      <c r="K7" s="137" t="str">
        <f t="shared" si="0"/>
        <v/>
      </c>
    </row>
    <row r="8" spans="2:41" x14ac:dyDescent="0.25">
      <c r="C8" s="4" t="s">
        <v>682</v>
      </c>
      <c r="D8" s="203" t="s">
        <v>640</v>
      </c>
      <c r="E8" s="49" t="s">
        <v>695</v>
      </c>
      <c r="F8" s="49" t="s">
        <v>696</v>
      </c>
      <c r="G8" s="49" t="s">
        <v>703</v>
      </c>
      <c r="H8" s="49" t="s">
        <v>640</v>
      </c>
      <c r="I8" s="134"/>
      <c r="J8" s="134"/>
      <c r="K8" s="137" t="str">
        <f t="shared" si="0"/>
        <v/>
      </c>
    </row>
    <row r="9" spans="2:41" ht="12.75" customHeight="1" x14ac:dyDescent="0.25">
      <c r="C9" s="4" t="s">
        <v>683</v>
      </c>
      <c r="D9" s="203" t="s">
        <v>685</v>
      </c>
      <c r="E9" s="49" t="s">
        <v>696</v>
      </c>
      <c r="F9" s="49"/>
      <c r="G9" s="49" t="s">
        <v>704</v>
      </c>
      <c r="H9" s="49" t="s">
        <v>685</v>
      </c>
      <c r="I9" s="134"/>
      <c r="J9" s="134"/>
      <c r="K9" s="137" t="str">
        <f t="shared" si="0"/>
        <v/>
      </c>
    </row>
    <row r="10" spans="2:41" ht="12.75" customHeight="1" x14ac:dyDescent="0.25">
      <c r="C10" s="4"/>
      <c r="D10" s="203" t="s">
        <v>686</v>
      </c>
      <c r="E10" s="49"/>
      <c r="F10" s="49"/>
      <c r="G10" s="49" t="s">
        <v>705</v>
      </c>
      <c r="H10" s="49" t="s">
        <v>686</v>
      </c>
      <c r="I10" s="134"/>
      <c r="J10" s="134"/>
      <c r="K10" s="137" t="str">
        <f t="shared" si="0"/>
        <v/>
      </c>
    </row>
    <row r="11" spans="2:41" ht="12.75" customHeight="1" x14ac:dyDescent="0.25">
      <c r="C11" s="4"/>
      <c r="D11" s="203" t="s">
        <v>687</v>
      </c>
      <c r="E11" s="49"/>
      <c r="F11" s="49"/>
      <c r="G11" s="49" t="s">
        <v>641</v>
      </c>
      <c r="H11" s="49" t="s">
        <v>687</v>
      </c>
      <c r="I11" s="134"/>
      <c r="J11" s="134"/>
      <c r="K11" s="137" t="str">
        <f t="shared" si="0"/>
        <v/>
      </c>
    </row>
    <row r="12" spans="2:41" x14ac:dyDescent="0.25">
      <c r="D12" s="203" t="s">
        <v>688</v>
      </c>
      <c r="E12" s="49"/>
      <c r="F12" s="49"/>
      <c r="G12" s="49" t="s">
        <v>706</v>
      </c>
      <c r="H12" s="49" t="s">
        <v>688</v>
      </c>
      <c r="I12" s="134"/>
      <c r="J12" s="134"/>
      <c r="K12" s="137" t="str">
        <f t="shared" si="0"/>
        <v/>
      </c>
    </row>
    <row r="13" spans="2:41" x14ac:dyDescent="0.25">
      <c r="B13" s="2"/>
      <c r="D13" s="203" t="s">
        <v>689</v>
      </c>
      <c r="E13" s="49"/>
      <c r="F13" s="49"/>
      <c r="G13" s="49" t="s">
        <v>707</v>
      </c>
      <c r="H13" s="49" t="s">
        <v>689</v>
      </c>
      <c r="I13" s="134"/>
      <c r="J13" s="134"/>
      <c r="K13" s="137" t="str">
        <f t="shared" si="0"/>
        <v/>
      </c>
    </row>
    <row r="14" spans="2:41" x14ac:dyDescent="0.25">
      <c r="D14" s="203" t="s">
        <v>690</v>
      </c>
      <c r="E14" s="49"/>
      <c r="F14" s="49"/>
      <c r="G14" s="49" t="s">
        <v>708</v>
      </c>
      <c r="H14" s="49" t="s">
        <v>690</v>
      </c>
      <c r="I14" s="134"/>
      <c r="J14" s="134"/>
      <c r="K14" s="137" t="str">
        <f t="shared" si="0"/>
        <v/>
      </c>
    </row>
    <row r="15" spans="2:41" x14ac:dyDescent="0.25">
      <c r="D15" s="203" t="s">
        <v>691</v>
      </c>
      <c r="E15" s="49"/>
      <c r="F15" s="49"/>
      <c r="G15" s="49" t="s">
        <v>709</v>
      </c>
      <c r="H15" s="49" t="s">
        <v>691</v>
      </c>
      <c r="I15" s="134"/>
      <c r="J15" s="134"/>
      <c r="K15" s="137" t="str">
        <f t="shared" si="0"/>
        <v/>
      </c>
    </row>
    <row r="16" spans="2:41" x14ac:dyDescent="0.25">
      <c r="D16" s="203" t="s">
        <v>637</v>
      </c>
      <c r="E16" s="49"/>
      <c r="F16" s="49"/>
      <c r="G16" s="49" t="s">
        <v>710</v>
      </c>
      <c r="H16" s="49" t="s">
        <v>692</v>
      </c>
      <c r="I16" s="134"/>
      <c r="J16" s="134"/>
      <c r="K16" s="137" t="str">
        <f t="shared" si="0"/>
        <v/>
      </c>
    </row>
    <row r="17" spans="4:11" x14ac:dyDescent="0.25">
      <c r="D17" s="203"/>
      <c r="E17" s="49"/>
      <c r="F17" s="49"/>
      <c r="G17" s="49" t="s">
        <v>696</v>
      </c>
      <c r="H17" s="49" t="s">
        <v>693</v>
      </c>
      <c r="I17" s="134"/>
      <c r="J17" s="134"/>
      <c r="K17" s="137" t="str">
        <f t="shared" si="0"/>
        <v/>
      </c>
    </row>
    <row r="18" spans="4:11" s="245" customFormat="1" x14ac:dyDescent="0.25">
      <c r="D18" s="203"/>
      <c r="E18" s="49"/>
      <c r="F18" s="49"/>
      <c r="G18" s="49"/>
      <c r="H18" s="49" t="s">
        <v>694</v>
      </c>
      <c r="I18" s="134"/>
      <c r="J18" s="134"/>
      <c r="K18" s="137" t="str">
        <f t="shared" ref="K18:K21" si="1">IFERROR(IF(INDEX(D18:J18,MATCH(K$2,D$3:J$3,0))=0,"",INDEX(D18:J18,MATCH(K$2,D$3:J$3,0))),"")</f>
        <v/>
      </c>
    </row>
    <row r="19" spans="4:11" s="245" customFormat="1" x14ac:dyDescent="0.25">
      <c r="D19" s="203"/>
      <c r="E19" s="49"/>
      <c r="F19" s="49"/>
      <c r="G19" s="49"/>
      <c r="H19" s="49" t="s">
        <v>695</v>
      </c>
      <c r="I19" s="134"/>
      <c r="J19" s="134"/>
      <c r="K19" s="137" t="str">
        <f t="shared" si="1"/>
        <v/>
      </c>
    </row>
    <row r="20" spans="4:11" s="245" customFormat="1" x14ac:dyDescent="0.25">
      <c r="D20" s="203"/>
      <c r="E20" s="49"/>
      <c r="F20" s="49"/>
      <c r="G20" s="49"/>
      <c r="H20" s="49" t="s">
        <v>697</v>
      </c>
      <c r="I20" s="134"/>
      <c r="J20" s="134"/>
      <c r="K20" s="137" t="str">
        <f t="shared" si="1"/>
        <v/>
      </c>
    </row>
    <row r="21" spans="4:11" s="245" customFormat="1" x14ac:dyDescent="0.25">
      <c r="D21" s="203"/>
      <c r="E21" s="49"/>
      <c r="F21" s="49"/>
      <c r="G21" s="49"/>
      <c r="H21" s="49" t="s">
        <v>698</v>
      </c>
      <c r="I21" s="134"/>
      <c r="J21" s="134"/>
      <c r="K21" s="137" t="str">
        <f t="shared" si="1"/>
        <v/>
      </c>
    </row>
    <row r="22" spans="4:11" x14ac:dyDescent="0.25">
      <c r="D22" s="203"/>
      <c r="E22" s="49"/>
      <c r="F22" s="49"/>
      <c r="G22" s="49"/>
      <c r="H22" s="49" t="s">
        <v>699</v>
      </c>
      <c r="I22" s="134"/>
      <c r="J22" s="134"/>
      <c r="K22" s="137" t="str">
        <f t="shared" si="0"/>
        <v/>
      </c>
    </row>
    <row r="23" spans="4:11" x14ac:dyDescent="0.25">
      <c r="D23" s="203"/>
      <c r="E23" s="49"/>
      <c r="F23" s="49"/>
      <c r="G23" s="49"/>
      <c r="H23" s="49" t="s">
        <v>700</v>
      </c>
      <c r="I23" s="134"/>
      <c r="J23" s="134"/>
      <c r="K23" s="137" t="str">
        <f t="shared" si="0"/>
        <v/>
      </c>
    </row>
    <row r="24" spans="4:11" x14ac:dyDescent="0.25">
      <c r="D24" s="203"/>
      <c r="E24" s="49"/>
      <c r="F24" s="49"/>
      <c r="G24" s="49"/>
      <c r="H24" s="49" t="s">
        <v>701</v>
      </c>
      <c r="I24" s="134"/>
      <c r="J24" s="134"/>
      <c r="K24" s="137" t="str">
        <f t="shared" si="0"/>
        <v/>
      </c>
    </row>
    <row r="25" spans="4:11" x14ac:dyDescent="0.25">
      <c r="D25" s="203"/>
      <c r="E25" s="49"/>
      <c r="F25" s="49"/>
      <c r="G25" s="49"/>
      <c r="H25" s="49" t="s">
        <v>702</v>
      </c>
      <c r="I25" s="134"/>
      <c r="J25" s="134"/>
      <c r="K25" s="137" t="str">
        <f t="shared" si="0"/>
        <v/>
      </c>
    </row>
    <row r="26" spans="4:11" s="245" customFormat="1" x14ac:dyDescent="0.25">
      <c r="D26" s="203"/>
      <c r="E26" s="49"/>
      <c r="F26" s="49"/>
      <c r="G26" s="49"/>
      <c r="H26" s="49" t="s">
        <v>703</v>
      </c>
      <c r="I26" s="134"/>
      <c r="J26" s="134"/>
      <c r="K26" s="137" t="str">
        <f t="shared" si="0"/>
        <v/>
      </c>
    </row>
    <row r="27" spans="4:11" s="245" customFormat="1" x14ac:dyDescent="0.25">
      <c r="D27" s="203"/>
      <c r="E27" s="49"/>
      <c r="F27" s="49"/>
      <c r="G27" s="49"/>
      <c r="H27" s="49" t="s">
        <v>704</v>
      </c>
      <c r="I27" s="134"/>
      <c r="J27" s="134"/>
      <c r="K27" s="137" t="str">
        <f t="shared" si="0"/>
        <v/>
      </c>
    </row>
    <row r="28" spans="4:11" x14ac:dyDescent="0.25">
      <c r="D28" s="203"/>
      <c r="E28" s="49"/>
      <c r="F28" s="49"/>
      <c r="G28" s="49"/>
      <c r="H28" s="49" t="s">
        <v>705</v>
      </c>
      <c r="I28" s="134"/>
      <c r="J28" s="134"/>
      <c r="K28" s="137" t="str">
        <f t="shared" si="0"/>
        <v/>
      </c>
    </row>
    <row r="29" spans="4:11" s="245" customFormat="1" x14ac:dyDescent="0.25">
      <c r="D29" s="203"/>
      <c r="E29" s="49"/>
      <c r="F29" s="49"/>
      <c r="G29" s="49"/>
      <c r="H29" s="49" t="s">
        <v>641</v>
      </c>
      <c r="I29" s="134"/>
      <c r="J29" s="134"/>
      <c r="K29" s="137" t="str">
        <f t="shared" ref="K29:K33" si="2">IFERROR(IF(INDEX(D29:J29,MATCH(K$2,D$3:J$3,0))=0,"",INDEX(D29:J29,MATCH(K$2,D$3:J$3,0))),"")</f>
        <v/>
      </c>
    </row>
    <row r="30" spans="4:11" s="245" customFormat="1" x14ac:dyDescent="0.25">
      <c r="D30" s="203"/>
      <c r="E30" s="49"/>
      <c r="F30" s="49"/>
      <c r="G30" s="49"/>
      <c r="H30" s="49" t="s">
        <v>706</v>
      </c>
      <c r="I30" s="134"/>
      <c r="J30" s="134"/>
      <c r="K30" s="137" t="str">
        <f t="shared" si="2"/>
        <v/>
      </c>
    </row>
    <row r="31" spans="4:11" s="245" customFormat="1" x14ac:dyDescent="0.25">
      <c r="D31" s="203"/>
      <c r="E31" s="49"/>
      <c r="F31" s="49"/>
      <c r="G31" s="49"/>
      <c r="H31" s="49" t="s">
        <v>707</v>
      </c>
      <c r="I31" s="134"/>
      <c r="J31" s="134"/>
      <c r="K31" s="137" t="str">
        <f t="shared" si="2"/>
        <v/>
      </c>
    </row>
    <row r="32" spans="4:11" s="245" customFormat="1" x14ac:dyDescent="0.25">
      <c r="D32" s="203"/>
      <c r="E32" s="49"/>
      <c r="F32" s="49"/>
      <c r="G32" s="49"/>
      <c r="H32" s="49" t="s">
        <v>708</v>
      </c>
      <c r="I32" s="134"/>
      <c r="J32" s="134"/>
      <c r="K32" s="137" t="str">
        <f t="shared" si="2"/>
        <v/>
      </c>
    </row>
    <row r="33" spans="4:11" s="245" customFormat="1" x14ac:dyDescent="0.25">
      <c r="D33" s="203"/>
      <c r="E33" s="49"/>
      <c r="F33" s="49"/>
      <c r="G33" s="49"/>
      <c r="H33" s="49" t="s">
        <v>709</v>
      </c>
      <c r="I33" s="134"/>
      <c r="J33" s="134"/>
      <c r="K33" s="137" t="str">
        <f t="shared" si="2"/>
        <v/>
      </c>
    </row>
    <row r="34" spans="4:11" x14ac:dyDescent="0.25">
      <c r="D34" s="203"/>
      <c r="E34" s="49"/>
      <c r="F34" s="49"/>
      <c r="G34" s="49"/>
      <c r="H34" s="49" t="s">
        <v>710</v>
      </c>
      <c r="I34" s="134"/>
      <c r="J34" s="134"/>
      <c r="K34" s="137" t="str">
        <f t="shared" si="0"/>
        <v/>
      </c>
    </row>
    <row r="35" spans="4:11" x14ac:dyDescent="0.25">
      <c r="D35" s="203"/>
      <c r="E35" s="49"/>
      <c r="F35" s="49"/>
      <c r="G35" s="49"/>
      <c r="H35" s="49" t="s">
        <v>696</v>
      </c>
      <c r="I35" s="134"/>
      <c r="J35" s="134"/>
      <c r="K35" s="137" t="str">
        <f t="shared" si="0"/>
        <v/>
      </c>
    </row>
    <row r="36" spans="4:11" x14ac:dyDescent="0.25">
      <c r="J36" s="135"/>
    </row>
    <row r="37" spans="4:11" x14ac:dyDescent="0.25">
      <c r="J37" s="135"/>
    </row>
    <row r="38" spans="4:11" ht="13.8" thickBot="1" x14ac:dyDescent="0.3">
      <c r="D38" s="108" t="s">
        <v>624</v>
      </c>
      <c r="J38" s="50" t="s">
        <v>152</v>
      </c>
    </row>
    <row r="39" spans="4:11" x14ac:dyDescent="0.25">
      <c r="D39" s="115" t="s">
        <v>374</v>
      </c>
      <c r="E39" s="138" t="str">
        <f>D39</f>
        <v>Välj Vara/Tjanst</v>
      </c>
      <c r="F39" s="138" t="str">
        <f>E39</f>
        <v>Välj Vara/Tjanst</v>
      </c>
      <c r="G39" s="138" t="str">
        <f>F39</f>
        <v>Välj Vara/Tjanst</v>
      </c>
      <c r="H39" s="138" t="str">
        <f>G39</f>
        <v>Välj Vara/Tjanst</v>
      </c>
      <c r="I39" s="138" t="str">
        <f>H39</f>
        <v>Välj Vara/Tjanst</v>
      </c>
      <c r="J39" s="136" t="e">
        <f>INDEX(D39:I39,MATCH(K$2,D$2:I$2,0))</f>
        <v>#N/A</v>
      </c>
    </row>
    <row r="40" spans="4:11" x14ac:dyDescent="0.25">
      <c r="D40" s="203" t="s">
        <v>208</v>
      </c>
      <c r="E40" s="203" t="s">
        <v>209</v>
      </c>
      <c r="F40" s="49" t="s">
        <v>210</v>
      </c>
      <c r="G40" s="49" t="s">
        <v>211</v>
      </c>
      <c r="H40" s="49" t="s">
        <v>212</v>
      </c>
      <c r="I40" s="134" t="s">
        <v>213</v>
      </c>
      <c r="J40" s="137" t="str">
        <f t="shared" ref="J40:J64" si="3">IFERROR(IF(INDEX(D40:I40,MATCH(K$2,D$2:I$2,0))=0,"",INDEX(D40:I40,MATCH(K$2,D$2:I$2,0))),"")</f>
        <v/>
      </c>
    </row>
    <row r="41" spans="4:11" x14ac:dyDescent="0.25">
      <c r="D41" s="203" t="s">
        <v>214</v>
      </c>
      <c r="E41" s="203" t="s">
        <v>215</v>
      </c>
      <c r="F41" s="49" t="s">
        <v>216</v>
      </c>
      <c r="G41" s="49" t="s">
        <v>217</v>
      </c>
      <c r="H41" s="49" t="s">
        <v>218</v>
      </c>
      <c r="I41" s="134" t="s">
        <v>219</v>
      </c>
      <c r="J41" s="137" t="str">
        <f t="shared" si="3"/>
        <v/>
      </c>
    </row>
    <row r="42" spans="4:11" x14ac:dyDescent="0.25">
      <c r="D42" s="203" t="s">
        <v>220</v>
      </c>
      <c r="E42" s="203" t="s">
        <v>221</v>
      </c>
      <c r="F42" s="49" t="s">
        <v>222</v>
      </c>
      <c r="G42" s="49" t="s">
        <v>223</v>
      </c>
      <c r="H42" s="49" t="s">
        <v>224</v>
      </c>
      <c r="I42" s="134" t="s">
        <v>225</v>
      </c>
      <c r="J42" s="137" t="str">
        <f t="shared" si="3"/>
        <v/>
      </c>
    </row>
    <row r="43" spans="4:11" x14ac:dyDescent="0.25">
      <c r="D43" s="203" t="s">
        <v>226</v>
      </c>
      <c r="E43" s="203" t="s">
        <v>227</v>
      </c>
      <c r="F43" s="49" t="s">
        <v>228</v>
      </c>
      <c r="G43" s="49" t="s">
        <v>229</v>
      </c>
      <c r="H43" s="49" t="s">
        <v>230</v>
      </c>
      <c r="I43" s="134" t="s">
        <v>231</v>
      </c>
      <c r="J43" s="137" t="str">
        <f t="shared" si="3"/>
        <v/>
      </c>
    </row>
    <row r="44" spans="4:11" x14ac:dyDescent="0.25">
      <c r="D44" s="203" t="s">
        <v>232</v>
      </c>
      <c r="E44" s="203" t="s">
        <v>233</v>
      </c>
      <c r="F44" s="49" t="s">
        <v>234</v>
      </c>
      <c r="G44" s="49" t="s">
        <v>235</v>
      </c>
      <c r="H44" s="49" t="s">
        <v>236</v>
      </c>
      <c r="I44" s="134" t="s">
        <v>237</v>
      </c>
      <c r="J44" s="137" t="str">
        <f t="shared" si="3"/>
        <v/>
      </c>
    </row>
    <row r="45" spans="4:11" x14ac:dyDescent="0.25">
      <c r="D45" s="203" t="s">
        <v>238</v>
      </c>
      <c r="E45" s="203" t="s">
        <v>239</v>
      </c>
      <c r="F45" s="49" t="s">
        <v>240</v>
      </c>
      <c r="G45" s="49" t="s">
        <v>241</v>
      </c>
      <c r="H45" s="49" t="s">
        <v>242</v>
      </c>
      <c r="I45" s="134" t="s">
        <v>243</v>
      </c>
      <c r="J45" s="137" t="str">
        <f t="shared" si="3"/>
        <v/>
      </c>
    </row>
    <row r="46" spans="4:11" x14ac:dyDescent="0.25">
      <c r="D46" s="203" t="s">
        <v>244</v>
      </c>
      <c r="E46" s="203" t="s">
        <v>245</v>
      </c>
      <c r="F46" s="49" t="s">
        <v>246</v>
      </c>
      <c r="G46" s="49" t="s">
        <v>247</v>
      </c>
      <c r="H46" s="49" t="s">
        <v>248</v>
      </c>
      <c r="I46" s="134" t="s">
        <v>249</v>
      </c>
      <c r="J46" s="137" t="str">
        <f t="shared" si="3"/>
        <v/>
      </c>
    </row>
    <row r="47" spans="4:11" x14ac:dyDescent="0.25">
      <c r="D47" s="203" t="s">
        <v>250</v>
      </c>
      <c r="E47" s="203" t="s">
        <v>251</v>
      </c>
      <c r="F47" s="49" t="s">
        <v>252</v>
      </c>
      <c r="G47" s="49" t="s">
        <v>253</v>
      </c>
      <c r="H47" s="49" t="s">
        <v>254</v>
      </c>
      <c r="I47" s="134" t="s">
        <v>255</v>
      </c>
      <c r="J47" s="137" t="str">
        <f t="shared" si="3"/>
        <v/>
      </c>
    </row>
    <row r="48" spans="4:11" x14ac:dyDescent="0.25">
      <c r="D48" s="203" t="s">
        <v>256</v>
      </c>
      <c r="E48" s="203" t="s">
        <v>257</v>
      </c>
      <c r="F48" s="49" t="s">
        <v>258</v>
      </c>
      <c r="G48" s="49" t="s">
        <v>259</v>
      </c>
      <c r="H48" s="49" t="s">
        <v>260</v>
      </c>
      <c r="I48" s="134" t="s">
        <v>261</v>
      </c>
      <c r="J48" s="137" t="str">
        <f t="shared" si="3"/>
        <v/>
      </c>
    </row>
    <row r="49" spans="4:18" x14ac:dyDescent="0.25">
      <c r="D49" s="203" t="s">
        <v>262</v>
      </c>
      <c r="E49" s="203" t="s">
        <v>263</v>
      </c>
      <c r="F49" s="49" t="s">
        <v>264</v>
      </c>
      <c r="G49" s="49" t="s">
        <v>265</v>
      </c>
      <c r="H49" s="49" t="s">
        <v>266</v>
      </c>
      <c r="I49" s="134" t="s">
        <v>267</v>
      </c>
      <c r="J49" s="137" t="str">
        <f t="shared" si="3"/>
        <v/>
      </c>
    </row>
    <row r="50" spans="4:18" x14ac:dyDescent="0.25">
      <c r="D50" s="203" t="s">
        <v>268</v>
      </c>
      <c r="E50" s="203" t="s">
        <v>269</v>
      </c>
      <c r="F50" s="49" t="s">
        <v>270</v>
      </c>
      <c r="G50" s="49" t="s">
        <v>271</v>
      </c>
      <c r="H50" s="49" t="s">
        <v>272</v>
      </c>
      <c r="I50" s="134" t="s">
        <v>273</v>
      </c>
      <c r="J50" s="137" t="str">
        <f t="shared" si="3"/>
        <v/>
      </c>
    </row>
    <row r="51" spans="4:18" x14ac:dyDescent="0.25">
      <c r="D51" s="203" t="s">
        <v>274</v>
      </c>
      <c r="E51" s="203" t="s">
        <v>275</v>
      </c>
      <c r="F51" s="49" t="s">
        <v>276</v>
      </c>
      <c r="G51" s="49" t="s">
        <v>277</v>
      </c>
      <c r="H51" s="49" t="s">
        <v>278</v>
      </c>
      <c r="I51" s="134" t="s">
        <v>279</v>
      </c>
      <c r="J51" s="137" t="str">
        <f t="shared" si="3"/>
        <v/>
      </c>
    </row>
    <row r="52" spans="4:18" x14ac:dyDescent="0.25">
      <c r="D52" s="203" t="s">
        <v>280</v>
      </c>
      <c r="E52" s="203" t="s">
        <v>281</v>
      </c>
      <c r="F52" s="49" t="s">
        <v>282</v>
      </c>
      <c r="G52" s="49" t="s">
        <v>283</v>
      </c>
      <c r="H52" s="49" t="s">
        <v>284</v>
      </c>
      <c r="I52" s="134" t="s">
        <v>285</v>
      </c>
      <c r="J52" s="137" t="str">
        <f t="shared" si="3"/>
        <v/>
      </c>
    </row>
    <row r="53" spans="4:18" x14ac:dyDescent="0.25">
      <c r="D53" s="203" t="s">
        <v>286</v>
      </c>
      <c r="E53" s="203" t="s">
        <v>287</v>
      </c>
      <c r="F53" s="49" t="s">
        <v>288</v>
      </c>
      <c r="G53" s="49" t="s">
        <v>289</v>
      </c>
      <c r="H53" s="49" t="s">
        <v>290</v>
      </c>
      <c r="I53" s="134" t="s">
        <v>291</v>
      </c>
      <c r="J53" s="137" t="str">
        <f t="shared" si="3"/>
        <v/>
      </c>
    </row>
    <row r="54" spans="4:18" x14ac:dyDescent="0.25">
      <c r="D54" s="203" t="s">
        <v>292</v>
      </c>
      <c r="E54" s="203" t="s">
        <v>293</v>
      </c>
      <c r="F54" s="49" t="s">
        <v>294</v>
      </c>
      <c r="G54" s="49" t="s">
        <v>295</v>
      </c>
      <c r="H54" s="49" t="s">
        <v>296</v>
      </c>
      <c r="I54" s="134" t="s">
        <v>297</v>
      </c>
      <c r="J54" s="137" t="str">
        <f t="shared" si="3"/>
        <v/>
      </c>
    </row>
    <row r="55" spans="4:18" x14ac:dyDescent="0.25">
      <c r="D55" s="203" t="s">
        <v>298</v>
      </c>
      <c r="E55" s="203" t="s">
        <v>299</v>
      </c>
      <c r="F55" s="49" t="s">
        <v>300</v>
      </c>
      <c r="G55" s="49" t="s">
        <v>301</v>
      </c>
      <c r="H55" s="49" t="s">
        <v>302</v>
      </c>
      <c r="I55" s="134" t="s">
        <v>303</v>
      </c>
      <c r="J55" s="137" t="str">
        <f t="shared" si="3"/>
        <v/>
      </c>
    </row>
    <row r="56" spans="4:18" x14ac:dyDescent="0.25">
      <c r="D56" s="203" t="s">
        <v>304</v>
      </c>
      <c r="E56" s="203" t="s">
        <v>305</v>
      </c>
      <c r="F56" s="49" t="s">
        <v>306</v>
      </c>
      <c r="G56" s="49" t="s">
        <v>307</v>
      </c>
      <c r="H56" s="49" t="s">
        <v>308</v>
      </c>
      <c r="I56" s="134" t="s">
        <v>309</v>
      </c>
      <c r="J56" s="137" t="str">
        <f t="shared" si="3"/>
        <v/>
      </c>
    </row>
    <row r="57" spans="4:18" x14ac:dyDescent="0.25">
      <c r="D57" s="203" t="s">
        <v>310</v>
      </c>
      <c r="E57" s="203" t="s">
        <v>311</v>
      </c>
      <c r="F57" s="49" t="s">
        <v>312</v>
      </c>
      <c r="G57" s="49" t="s">
        <v>313</v>
      </c>
      <c r="H57" s="49" t="s">
        <v>314</v>
      </c>
      <c r="I57" s="134" t="s">
        <v>315</v>
      </c>
      <c r="J57" s="137" t="str">
        <f t="shared" si="3"/>
        <v/>
      </c>
    </row>
    <row r="58" spans="4:18" x14ac:dyDescent="0.25">
      <c r="D58" s="203" t="s">
        <v>316</v>
      </c>
      <c r="E58" s="203" t="s">
        <v>317</v>
      </c>
      <c r="F58" s="49" t="s">
        <v>318</v>
      </c>
      <c r="G58" s="49" t="s">
        <v>319</v>
      </c>
      <c r="H58" s="49" t="s">
        <v>320</v>
      </c>
      <c r="I58" s="134" t="s">
        <v>321</v>
      </c>
      <c r="J58" s="137" t="str">
        <f t="shared" si="3"/>
        <v/>
      </c>
    </row>
    <row r="59" spans="4:18" x14ac:dyDescent="0.25">
      <c r="D59" s="203" t="s">
        <v>322</v>
      </c>
      <c r="E59" s="203" t="s">
        <v>323</v>
      </c>
      <c r="F59" s="49" t="s">
        <v>324</v>
      </c>
      <c r="G59" s="49" t="s">
        <v>325</v>
      </c>
      <c r="H59" s="49" t="s">
        <v>326</v>
      </c>
      <c r="I59" s="134" t="s">
        <v>327</v>
      </c>
      <c r="J59" s="137" t="str">
        <f t="shared" si="3"/>
        <v/>
      </c>
    </row>
    <row r="60" spans="4:18" x14ac:dyDescent="0.25">
      <c r="D60" s="203" t="s">
        <v>328</v>
      </c>
      <c r="E60" s="203" t="s">
        <v>329</v>
      </c>
      <c r="F60" s="49" t="s">
        <v>330</v>
      </c>
      <c r="G60" s="49" t="s">
        <v>331</v>
      </c>
      <c r="H60" s="49" t="s">
        <v>332</v>
      </c>
      <c r="I60" s="134" t="s">
        <v>333</v>
      </c>
      <c r="J60" s="137" t="str">
        <f t="shared" si="3"/>
        <v/>
      </c>
    </row>
    <row r="61" spans="4:18" x14ac:dyDescent="0.25">
      <c r="D61" s="203" t="s">
        <v>375</v>
      </c>
      <c r="E61" s="203" t="s">
        <v>376</v>
      </c>
      <c r="F61" s="49" t="s">
        <v>377</v>
      </c>
      <c r="G61" s="49" t="s">
        <v>378</v>
      </c>
      <c r="H61" s="49" t="s">
        <v>379</v>
      </c>
      <c r="I61" s="134" t="s">
        <v>380</v>
      </c>
      <c r="J61" s="137" t="str">
        <f t="shared" si="3"/>
        <v/>
      </c>
    </row>
    <row r="62" spans="4:18" x14ac:dyDescent="0.25">
      <c r="D62" s="203" t="s">
        <v>381</v>
      </c>
      <c r="E62" s="203" t="s">
        <v>382</v>
      </c>
      <c r="F62" s="49" t="s">
        <v>383</v>
      </c>
      <c r="G62" s="49" t="s">
        <v>384</v>
      </c>
      <c r="H62" s="49" t="s">
        <v>385</v>
      </c>
      <c r="I62" s="134" t="s">
        <v>386</v>
      </c>
      <c r="J62" s="137" t="str">
        <f t="shared" si="3"/>
        <v/>
      </c>
    </row>
    <row r="63" spans="4:18" x14ac:dyDescent="0.25">
      <c r="D63" s="203" t="s">
        <v>387</v>
      </c>
      <c r="E63" s="203" t="s">
        <v>388</v>
      </c>
      <c r="F63" s="49" t="s">
        <v>389</v>
      </c>
      <c r="G63" s="49" t="s">
        <v>390</v>
      </c>
      <c r="H63" s="49" t="s">
        <v>391</v>
      </c>
      <c r="I63" s="134" t="s">
        <v>392</v>
      </c>
      <c r="J63" s="137" t="str">
        <f t="shared" si="3"/>
        <v/>
      </c>
      <c r="R63" s="5"/>
    </row>
    <row r="64" spans="4:18" x14ac:dyDescent="0.25">
      <c r="D64" s="203" t="s">
        <v>393</v>
      </c>
      <c r="E64" s="203" t="s">
        <v>394</v>
      </c>
      <c r="F64" s="49" t="s">
        <v>395</v>
      </c>
      <c r="G64" s="49" t="s">
        <v>396</v>
      </c>
      <c r="H64" s="49" t="s">
        <v>397</v>
      </c>
      <c r="I64" s="134" t="s">
        <v>398</v>
      </c>
      <c r="J64" s="137" t="str">
        <f t="shared" si="3"/>
        <v/>
      </c>
      <c r="R64" s="5"/>
    </row>
    <row r="65" spans="3:25" x14ac:dyDescent="0.25">
      <c r="R65" s="5"/>
    </row>
    <row r="66" spans="3:25" ht="13.8" thickBot="1" x14ac:dyDescent="0.3">
      <c r="H66" s="50"/>
      <c r="I66" s="50"/>
      <c r="J66" s="50" t="s">
        <v>98</v>
      </c>
      <c r="K66" s="109"/>
      <c r="L66" s="109"/>
      <c r="W66" s="50"/>
      <c r="Y66" s="50"/>
    </row>
    <row r="67" spans="3:25" ht="13.8" thickBot="1" x14ac:dyDescent="0.3">
      <c r="C67" s="50"/>
      <c r="D67" s="122" t="s">
        <v>149</v>
      </c>
      <c r="F67" s="130" t="s">
        <v>138</v>
      </c>
      <c r="H67" s="130" t="s">
        <v>148</v>
      </c>
      <c r="J67" s="131" t="s">
        <v>76</v>
      </c>
    </row>
    <row r="68" spans="3:25" x14ac:dyDescent="0.25">
      <c r="C68" s="108"/>
      <c r="D68" s="123"/>
      <c r="E68" s="108"/>
      <c r="F68" s="129" t="s">
        <v>123</v>
      </c>
      <c r="H68" s="220" t="s">
        <v>718</v>
      </c>
      <c r="J68" s="132" t="s">
        <v>77</v>
      </c>
      <c r="K68" s="108"/>
      <c r="L68" s="108"/>
    </row>
    <row r="69" spans="3:25" x14ac:dyDescent="0.25">
      <c r="C69" s="108"/>
      <c r="D69" s="124"/>
      <c r="E69" s="108"/>
      <c r="F69" s="126" t="s">
        <v>139</v>
      </c>
      <c r="H69" s="128" t="s">
        <v>125</v>
      </c>
      <c r="J69" s="132" t="s">
        <v>78</v>
      </c>
      <c r="K69" s="108"/>
      <c r="L69" s="108"/>
    </row>
    <row r="70" spans="3:25" ht="53.4" thickBot="1" x14ac:dyDescent="0.3">
      <c r="C70" s="108"/>
      <c r="D70" s="125" t="s">
        <v>353</v>
      </c>
      <c r="E70" s="108"/>
      <c r="F70" s="126" t="s">
        <v>140</v>
      </c>
      <c r="H70" s="245"/>
      <c r="J70" s="132" t="s">
        <v>79</v>
      </c>
      <c r="K70" s="108"/>
      <c r="L70" s="108"/>
    </row>
    <row r="71" spans="3:25" x14ac:dyDescent="0.25">
      <c r="C71" s="108"/>
      <c r="E71" s="108"/>
      <c r="F71" s="126" t="s">
        <v>141</v>
      </c>
      <c r="H71" s="245"/>
      <c r="J71" s="132" t="s">
        <v>80</v>
      </c>
      <c r="K71" s="108"/>
      <c r="L71" s="108"/>
    </row>
    <row r="72" spans="3:25" ht="13.8" thickBot="1" x14ac:dyDescent="0.3">
      <c r="C72" s="108"/>
      <c r="D72" s="50" t="s">
        <v>150</v>
      </c>
      <c r="E72" s="108"/>
      <c r="F72" s="126" t="s">
        <v>142</v>
      </c>
      <c r="H72" s="245"/>
      <c r="J72" s="132" t="s">
        <v>81</v>
      </c>
      <c r="K72" s="108"/>
      <c r="L72" s="108"/>
    </row>
    <row r="73" spans="3:25" x14ac:dyDescent="0.25">
      <c r="C73" s="108"/>
      <c r="D73" s="224" t="s">
        <v>147</v>
      </c>
      <c r="E73" s="108"/>
      <c r="F73" s="126" t="s">
        <v>143</v>
      </c>
      <c r="J73" s="132" t="s">
        <v>82</v>
      </c>
      <c r="K73" s="108"/>
      <c r="L73" s="108"/>
    </row>
    <row r="74" spans="3:25" x14ac:dyDescent="0.25">
      <c r="D74" s="225" t="s">
        <v>346</v>
      </c>
      <c r="F74" s="126" t="s">
        <v>144</v>
      </c>
      <c r="J74" s="132" t="s">
        <v>83</v>
      </c>
      <c r="K74" s="108"/>
      <c r="L74" s="108"/>
    </row>
    <row r="75" spans="3:25" ht="53.4" thickBot="1" x14ac:dyDescent="0.3">
      <c r="D75" s="226" t="s">
        <v>347</v>
      </c>
      <c r="F75" s="127" t="s">
        <v>145</v>
      </c>
      <c r="J75" s="132" t="s">
        <v>84</v>
      </c>
      <c r="K75" s="108"/>
      <c r="L75" s="108"/>
    </row>
    <row r="76" spans="3:25" ht="39.6" x14ac:dyDescent="0.25">
      <c r="D76" s="226" t="s">
        <v>348</v>
      </c>
      <c r="J76" s="132" t="s">
        <v>85</v>
      </c>
      <c r="K76" s="108"/>
      <c r="L76" s="108"/>
      <c r="O76" s="50"/>
    </row>
    <row r="77" spans="3:25" ht="27" thickBot="1" x14ac:dyDescent="0.3">
      <c r="D77" s="227" t="s">
        <v>349</v>
      </c>
      <c r="F77" s="21" t="s">
        <v>632</v>
      </c>
      <c r="J77" s="132" t="s">
        <v>97</v>
      </c>
      <c r="K77" s="108"/>
      <c r="L77" s="108"/>
      <c r="O77" s="29"/>
    </row>
    <row r="78" spans="3:25" x14ac:dyDescent="0.25">
      <c r="F78" s="123"/>
      <c r="J78" s="132" t="s">
        <v>86</v>
      </c>
      <c r="K78" s="108"/>
      <c r="L78" s="108"/>
      <c r="O78" s="29"/>
    </row>
    <row r="79" spans="3:25" x14ac:dyDescent="0.25">
      <c r="F79" s="246" t="s">
        <v>631</v>
      </c>
      <c r="J79" s="132" t="s">
        <v>87</v>
      </c>
      <c r="K79" s="108"/>
      <c r="L79" s="108"/>
      <c r="O79" s="29"/>
    </row>
    <row r="80" spans="3:25" ht="13.8" thickBot="1" x14ac:dyDescent="0.3">
      <c r="D80" s="190"/>
      <c r="F80" s="133" t="s">
        <v>714</v>
      </c>
      <c r="J80" s="132" t="s">
        <v>88</v>
      </c>
      <c r="K80" s="108"/>
      <c r="L80" s="108"/>
      <c r="O80" s="29"/>
    </row>
    <row r="81" spans="3:17" x14ac:dyDescent="0.25">
      <c r="J81" s="132" t="s">
        <v>89</v>
      </c>
      <c r="K81" s="108"/>
      <c r="L81" s="108"/>
    </row>
    <row r="82" spans="3:17" x14ac:dyDescent="0.25">
      <c r="J82" s="132" t="s">
        <v>90</v>
      </c>
      <c r="K82" s="108"/>
      <c r="L82" s="108"/>
    </row>
    <row r="83" spans="3:17" x14ac:dyDescent="0.25">
      <c r="J83" s="132" t="s">
        <v>91</v>
      </c>
      <c r="K83" s="108"/>
      <c r="L83" s="108"/>
    </row>
    <row r="84" spans="3:17" x14ac:dyDescent="0.25">
      <c r="J84" s="132" t="s">
        <v>92</v>
      </c>
      <c r="K84" s="108"/>
      <c r="L84" s="108"/>
    </row>
    <row r="85" spans="3:17" x14ac:dyDescent="0.25">
      <c r="J85" s="132" t="s">
        <v>93</v>
      </c>
      <c r="K85" s="108"/>
      <c r="L85" s="108"/>
    </row>
    <row r="86" spans="3:17" ht="12.75" customHeight="1" x14ac:dyDescent="0.25">
      <c r="D86" s="116"/>
      <c r="E86" s="116"/>
      <c r="G86" s="116"/>
      <c r="H86" s="116"/>
      <c r="I86" s="116"/>
      <c r="J86" s="132" t="s">
        <v>94</v>
      </c>
      <c r="K86" s="108"/>
      <c r="L86" s="108"/>
    </row>
    <row r="87" spans="3:17" ht="12.75" customHeight="1" x14ac:dyDescent="0.25">
      <c r="D87" s="116"/>
      <c r="E87" s="116"/>
      <c r="G87" s="116"/>
      <c r="H87" s="116"/>
      <c r="I87" s="116"/>
      <c r="J87" s="132" t="s">
        <v>95</v>
      </c>
      <c r="K87" s="108"/>
      <c r="L87" s="108"/>
    </row>
    <row r="88" spans="3:17" ht="13.8" thickBot="1" x14ac:dyDescent="0.3">
      <c r="J88" s="133" t="s">
        <v>96</v>
      </c>
      <c r="K88" s="108"/>
      <c r="L88" s="108"/>
    </row>
    <row r="90" spans="3:17" x14ac:dyDescent="0.25">
      <c r="C90" s="50" t="s">
        <v>151</v>
      </c>
    </row>
    <row r="91" spans="3:17" x14ac:dyDescent="0.25">
      <c r="C91" s="114" t="s">
        <v>18</v>
      </c>
      <c r="D91" s="114" t="s">
        <v>19</v>
      </c>
      <c r="E91" s="114" t="s">
        <v>21</v>
      </c>
      <c r="F91" s="114" t="s">
        <v>3</v>
      </c>
      <c r="G91" s="114" t="s">
        <v>4</v>
      </c>
      <c r="H91" s="114" t="s">
        <v>6</v>
      </c>
      <c r="I91" s="114" t="s">
        <v>26</v>
      </c>
      <c r="J91" s="114" t="s">
        <v>27</v>
      </c>
      <c r="K91" s="114" t="s">
        <v>24</v>
      </c>
      <c r="L91" s="114" t="s">
        <v>20</v>
      </c>
      <c r="M91" s="114" t="s">
        <v>1</v>
      </c>
      <c r="N91" s="114" t="s">
        <v>22</v>
      </c>
      <c r="O91" s="114" t="s">
        <v>23</v>
      </c>
      <c r="P91" s="114" t="s">
        <v>7</v>
      </c>
      <c r="Q91" s="114" t="s">
        <v>25</v>
      </c>
    </row>
    <row r="92" spans="3:17" x14ac:dyDescent="0.25">
      <c r="C92" s="4"/>
      <c r="D92" s="4"/>
      <c r="E92" s="4"/>
      <c r="F92" s="4"/>
      <c r="G92" s="4"/>
      <c r="H92" s="4"/>
      <c r="I92" s="4"/>
      <c r="J92" s="4"/>
      <c r="K92" s="4"/>
      <c r="L92" s="4"/>
      <c r="M92" s="4"/>
      <c r="N92" s="4"/>
      <c r="O92" s="4"/>
      <c r="P92" s="4"/>
      <c r="Q92" s="4"/>
    </row>
    <row r="93" spans="3:17" x14ac:dyDescent="0.25">
      <c r="C93" s="4" t="str">
        <f>"Välj "&amp;C91</f>
        <v>Välj Juridiskt Namn</v>
      </c>
      <c r="D93" s="4" t="str">
        <f t="shared" ref="D93:Q93" si="4">D91</f>
        <v xml:space="preserve">Förvaltningens avtalsnummer </v>
      </c>
      <c r="E93" s="4" t="str">
        <f t="shared" si="4"/>
        <v>Organisations-nummer</v>
      </c>
      <c r="F93" s="4" t="str">
        <f t="shared" si="4"/>
        <v>Adress</v>
      </c>
      <c r="G93" s="4" t="str">
        <f t="shared" si="4"/>
        <v>Postnummer</v>
      </c>
      <c r="H93" s="4" t="str">
        <f t="shared" si="4"/>
        <v>Postadress</v>
      </c>
      <c r="I93" s="4" t="str">
        <f t="shared" si="4"/>
        <v>Telefon Växel</v>
      </c>
      <c r="J93" s="4" t="str">
        <f t="shared" si="4"/>
        <v>Telefon kundtjänst</v>
      </c>
      <c r="K93" s="4" t="str">
        <f t="shared" si="4"/>
        <v>Hemsida</v>
      </c>
      <c r="L93" s="4" t="str">
        <f t="shared" si="4"/>
        <v xml:space="preserve">Kontaktperson </v>
      </c>
      <c r="M93" s="4" t="str">
        <f t="shared" si="4"/>
        <v>Telefon</v>
      </c>
      <c r="N93" s="4" t="str">
        <f t="shared" si="4"/>
        <v>E-post kontaktperson</v>
      </c>
      <c r="O93" s="4" t="str">
        <f t="shared" si="4"/>
        <v>Befattning Kontaktperson</v>
      </c>
      <c r="P93" s="4" t="str">
        <f t="shared" si="4"/>
        <v>Fax</v>
      </c>
      <c r="Q93" s="4" t="str">
        <f t="shared" si="4"/>
        <v>E-post Gruppbrevlåda</v>
      </c>
    </row>
    <row r="94" spans="3:17" x14ac:dyDescent="0.25">
      <c r="C94" s="4" t="s">
        <v>56</v>
      </c>
      <c r="D94" s="4" t="s">
        <v>57</v>
      </c>
      <c r="E94" s="4" t="s">
        <v>58</v>
      </c>
      <c r="F94" s="4" t="s">
        <v>59</v>
      </c>
      <c r="G94" s="4" t="s">
        <v>60</v>
      </c>
      <c r="H94" s="4" t="s">
        <v>61</v>
      </c>
      <c r="I94" s="4" t="s">
        <v>62</v>
      </c>
      <c r="J94" s="4" t="s">
        <v>63</v>
      </c>
      <c r="K94" s="4" t="s">
        <v>64</v>
      </c>
      <c r="L94" s="4" t="s">
        <v>65</v>
      </c>
      <c r="M94" s="4" t="s">
        <v>66</v>
      </c>
      <c r="N94" s="4" t="s">
        <v>67</v>
      </c>
      <c r="O94" s="4" t="s">
        <v>68</v>
      </c>
      <c r="P94" s="4" t="s">
        <v>69</v>
      </c>
      <c r="Q94" s="4" t="s">
        <v>70</v>
      </c>
    </row>
    <row r="95" spans="3:17" x14ac:dyDescent="0.25">
      <c r="C95" s="4"/>
      <c r="D95" s="4"/>
      <c r="E95" s="4"/>
      <c r="F95" s="4"/>
      <c r="G95" s="4"/>
      <c r="H95" s="4"/>
      <c r="I95" s="4"/>
      <c r="J95" s="4"/>
      <c r="K95" s="4"/>
      <c r="L95" s="4"/>
      <c r="M95" s="4"/>
      <c r="N95" s="4"/>
      <c r="O95" s="4"/>
      <c r="P95" s="4"/>
      <c r="Q95" s="4"/>
    </row>
    <row r="96" spans="3:17" x14ac:dyDescent="0.25">
      <c r="C96" s="4"/>
      <c r="D96" s="4"/>
      <c r="E96" s="4"/>
      <c r="F96" s="4"/>
      <c r="G96" s="4"/>
      <c r="H96" s="4"/>
      <c r="I96" s="4"/>
      <c r="J96" s="4"/>
      <c r="K96" s="4"/>
      <c r="L96" s="4"/>
      <c r="M96" s="4"/>
      <c r="N96" s="4"/>
      <c r="O96" s="4"/>
      <c r="P96" s="4"/>
      <c r="Q96" s="4"/>
    </row>
    <row r="97" spans="3:30" x14ac:dyDescent="0.25">
      <c r="C97" s="4"/>
      <c r="D97" s="4"/>
      <c r="E97" s="4"/>
      <c r="F97" s="4"/>
      <c r="G97" s="4"/>
      <c r="H97" s="4"/>
      <c r="I97" s="4"/>
      <c r="J97" s="4"/>
      <c r="K97" s="4"/>
      <c r="L97" s="4"/>
      <c r="M97" s="4"/>
      <c r="N97" s="4"/>
      <c r="O97" s="4"/>
      <c r="P97" s="4"/>
      <c r="Q97" s="4"/>
    </row>
    <row r="98" spans="3:30" x14ac:dyDescent="0.25">
      <c r="C98" s="4"/>
      <c r="D98" s="4"/>
      <c r="E98" s="4"/>
      <c r="F98" s="4"/>
      <c r="G98" s="4"/>
      <c r="H98" s="4"/>
      <c r="I98" s="4"/>
      <c r="J98" s="4"/>
      <c r="K98" s="4"/>
      <c r="L98" s="4"/>
      <c r="M98" s="4"/>
      <c r="N98" s="4"/>
      <c r="O98" s="4"/>
      <c r="P98" s="4"/>
      <c r="Q98" s="4"/>
    </row>
    <row r="99" spans="3:30" x14ac:dyDescent="0.25">
      <c r="C99" s="4"/>
      <c r="D99" s="4"/>
      <c r="E99" s="4"/>
      <c r="F99" s="4"/>
      <c r="G99" s="4"/>
      <c r="H99" s="4"/>
      <c r="I99" s="4"/>
      <c r="J99" s="4"/>
      <c r="K99" s="4"/>
      <c r="L99" s="4"/>
      <c r="M99" s="4"/>
      <c r="N99" s="4"/>
      <c r="O99" s="4"/>
      <c r="P99" s="4"/>
      <c r="Q99" s="4"/>
    </row>
    <row r="100" spans="3:30" x14ac:dyDescent="0.25">
      <c r="C100" s="4"/>
      <c r="D100" s="4"/>
      <c r="E100" s="4"/>
      <c r="F100" s="4"/>
      <c r="G100" s="4"/>
      <c r="H100" s="4"/>
      <c r="I100" s="4"/>
      <c r="J100" s="4"/>
      <c r="K100" s="4"/>
      <c r="L100" s="4"/>
      <c r="M100" s="4"/>
      <c r="N100" s="4"/>
      <c r="O100" s="4"/>
      <c r="P100" s="4"/>
      <c r="Q100" s="4"/>
    </row>
    <row r="101" spans="3:30" x14ac:dyDescent="0.25">
      <c r="C101" s="4"/>
      <c r="D101" s="4"/>
      <c r="E101" s="4"/>
      <c r="F101" s="4"/>
      <c r="G101" s="4"/>
      <c r="H101" s="4"/>
      <c r="I101" s="4"/>
      <c r="J101" s="4"/>
      <c r="K101" s="4"/>
      <c r="L101" s="4"/>
      <c r="M101" s="4"/>
      <c r="N101" s="4"/>
      <c r="O101" s="4"/>
      <c r="P101" s="4"/>
      <c r="Q101" s="4"/>
    </row>
    <row r="102" spans="3:30" x14ac:dyDescent="0.25">
      <c r="C102" s="4"/>
      <c r="D102" s="4"/>
      <c r="E102" s="4"/>
      <c r="F102" s="4"/>
      <c r="G102" s="4"/>
      <c r="H102" s="4"/>
      <c r="I102" s="4"/>
      <c r="J102" s="4"/>
      <c r="K102" s="4"/>
      <c r="L102" s="4"/>
      <c r="M102" s="4"/>
      <c r="N102" s="4"/>
      <c r="O102" s="4"/>
      <c r="P102" s="4"/>
      <c r="Q102" s="4"/>
    </row>
    <row r="103" spans="3:30" x14ac:dyDescent="0.25">
      <c r="C103" s="4"/>
      <c r="D103" s="4"/>
      <c r="E103" s="4"/>
      <c r="F103" s="4"/>
      <c r="G103" s="4"/>
      <c r="H103" s="4"/>
      <c r="I103" s="4"/>
      <c r="J103" s="4"/>
      <c r="K103" s="4"/>
      <c r="L103" s="4"/>
      <c r="M103" s="4"/>
      <c r="N103" s="4"/>
      <c r="O103" s="4"/>
      <c r="P103" s="4"/>
      <c r="Q103" s="4"/>
    </row>
    <row r="104" spans="3:30" x14ac:dyDescent="0.25">
      <c r="C104" s="4"/>
      <c r="D104" s="4"/>
      <c r="E104" s="4"/>
      <c r="F104" s="4"/>
      <c r="G104" s="4"/>
      <c r="H104" s="4"/>
      <c r="I104" s="4"/>
      <c r="J104" s="4"/>
      <c r="K104" s="4"/>
      <c r="L104" s="4"/>
      <c r="M104" s="4"/>
      <c r="N104" s="4"/>
      <c r="O104" s="4"/>
      <c r="P104" s="4"/>
      <c r="Q104" s="4"/>
    </row>
    <row r="105" spans="3:30" x14ac:dyDescent="0.25">
      <c r="C105" s="4"/>
      <c r="D105" s="4"/>
      <c r="E105" s="4"/>
      <c r="F105" s="4"/>
      <c r="G105" s="4"/>
      <c r="H105" s="4"/>
      <c r="I105" s="4"/>
      <c r="J105" s="4"/>
      <c r="K105" s="4"/>
      <c r="L105" s="4"/>
      <c r="M105" s="4"/>
      <c r="N105" s="4"/>
      <c r="O105" s="4"/>
      <c r="P105" s="4"/>
      <c r="Q105" s="4"/>
    </row>
    <row r="106" spans="3:30" x14ac:dyDescent="0.25">
      <c r="C106" s="4"/>
      <c r="D106" s="4"/>
      <c r="E106" s="4"/>
      <c r="F106" s="4"/>
      <c r="G106" s="4"/>
      <c r="H106" s="4"/>
      <c r="I106" s="4"/>
      <c r="J106" s="4"/>
      <c r="K106" s="4"/>
      <c r="L106" s="4"/>
      <c r="M106" s="4"/>
      <c r="N106" s="4"/>
      <c r="O106" s="4"/>
      <c r="P106" s="4"/>
      <c r="Q106" s="4"/>
    </row>
    <row r="107" spans="3:30" x14ac:dyDescent="0.25">
      <c r="C107" s="4"/>
      <c r="D107" s="4"/>
      <c r="E107" s="4"/>
      <c r="F107" s="4"/>
      <c r="G107" s="4"/>
      <c r="H107" s="4"/>
      <c r="I107" s="4"/>
      <c r="J107" s="4"/>
      <c r="K107" s="4"/>
      <c r="L107" s="4"/>
      <c r="M107" s="4"/>
      <c r="N107" s="4"/>
      <c r="O107" s="4"/>
      <c r="P107" s="4"/>
      <c r="Q107" s="4"/>
    </row>
    <row r="108" spans="3:30" x14ac:dyDescent="0.25">
      <c r="C108" s="4"/>
      <c r="D108" s="4"/>
      <c r="E108" s="4"/>
      <c r="F108" s="4"/>
      <c r="G108" s="4"/>
      <c r="H108" s="4"/>
      <c r="I108" s="4"/>
      <c r="J108" s="4"/>
      <c r="K108" s="4"/>
      <c r="L108" s="4"/>
      <c r="M108" s="4"/>
      <c r="N108" s="4"/>
      <c r="O108" s="4"/>
      <c r="P108" s="4"/>
      <c r="Q108" s="4"/>
    </row>
    <row r="110" spans="3:30" x14ac:dyDescent="0.25">
      <c r="E110" s="50" t="s">
        <v>187</v>
      </c>
      <c r="F110" s="1">
        <v>30</v>
      </c>
      <c r="G110" s="1">
        <f>F110+1</f>
        <v>31</v>
      </c>
      <c r="H110" s="1">
        <f t="shared" ref="H110:AC110" si="5">G110+1</f>
        <v>32</v>
      </c>
      <c r="I110" s="1">
        <f t="shared" si="5"/>
        <v>33</v>
      </c>
      <c r="J110" s="1">
        <f t="shared" si="5"/>
        <v>34</v>
      </c>
      <c r="K110" s="1">
        <f t="shared" si="5"/>
        <v>35</v>
      </c>
      <c r="L110" s="1">
        <f t="shared" si="5"/>
        <v>36</v>
      </c>
      <c r="M110" s="1">
        <f t="shared" si="5"/>
        <v>37</v>
      </c>
      <c r="N110" s="1">
        <f t="shared" si="5"/>
        <v>38</v>
      </c>
      <c r="O110" s="1">
        <f t="shared" si="5"/>
        <v>39</v>
      </c>
      <c r="P110" s="1">
        <f t="shared" si="5"/>
        <v>40</v>
      </c>
      <c r="Q110" s="1">
        <f t="shared" si="5"/>
        <v>41</v>
      </c>
      <c r="R110" s="1">
        <f t="shared" si="5"/>
        <v>42</v>
      </c>
      <c r="S110" s="1">
        <f t="shared" si="5"/>
        <v>43</v>
      </c>
      <c r="T110" s="1">
        <f t="shared" si="5"/>
        <v>44</v>
      </c>
      <c r="U110" s="1">
        <f t="shared" si="5"/>
        <v>45</v>
      </c>
      <c r="V110" s="1">
        <f t="shared" si="5"/>
        <v>46</v>
      </c>
      <c r="W110" s="1">
        <f t="shared" si="5"/>
        <v>47</v>
      </c>
      <c r="X110" s="1">
        <f t="shared" si="5"/>
        <v>48</v>
      </c>
      <c r="Y110" s="1">
        <f t="shared" si="5"/>
        <v>49</v>
      </c>
      <c r="Z110" s="1">
        <f t="shared" si="5"/>
        <v>50</v>
      </c>
      <c r="AA110" s="1">
        <f t="shared" si="5"/>
        <v>51</v>
      </c>
      <c r="AB110" s="1">
        <f t="shared" si="5"/>
        <v>52</v>
      </c>
      <c r="AC110" s="1">
        <f t="shared" si="5"/>
        <v>53</v>
      </c>
    </row>
    <row r="111" spans="3:30" x14ac:dyDescent="0.25">
      <c r="C111" s="50" t="s">
        <v>186</v>
      </c>
      <c r="E111" s="4" t="str">
        <f>J40</f>
        <v/>
      </c>
      <c r="F111" s="4">
        <f ca="1">INDIRECT("J"&amp;F110)</f>
        <v>0</v>
      </c>
      <c r="G111" s="4">
        <f t="shared" ref="G111:S111" ca="1" si="6">INDIRECT("J"&amp;G110)</f>
        <v>0</v>
      </c>
      <c r="H111" s="4">
        <f t="shared" ca="1" si="6"/>
        <v>0</v>
      </c>
      <c r="I111" s="4">
        <f t="shared" ca="1" si="6"/>
        <v>0</v>
      </c>
      <c r="J111" s="4">
        <f t="shared" ca="1" si="6"/>
        <v>0</v>
      </c>
      <c r="K111" s="4">
        <f t="shared" ca="1" si="6"/>
        <v>0</v>
      </c>
      <c r="L111" s="4">
        <f t="shared" ca="1" si="6"/>
        <v>0</v>
      </c>
      <c r="M111" s="4">
        <f t="shared" ca="1" si="6"/>
        <v>0</v>
      </c>
      <c r="N111" s="4" t="str">
        <f t="shared" ca="1" si="6"/>
        <v>ResOpt</v>
      </c>
      <c r="O111" s="4" t="e">
        <f t="shared" ca="1" si="6"/>
        <v>#N/A</v>
      </c>
      <c r="P111" s="4" t="str">
        <f t="shared" ca="1" si="6"/>
        <v/>
      </c>
      <c r="Q111" s="4" t="str">
        <f t="shared" ca="1" si="6"/>
        <v/>
      </c>
      <c r="R111" s="4" t="str">
        <f t="shared" ca="1" si="6"/>
        <v/>
      </c>
      <c r="S111" s="4" t="str">
        <f t="shared" ca="1" si="6"/>
        <v/>
      </c>
      <c r="T111" s="4" t="str">
        <f t="shared" ref="T111:AC111" ca="1" si="7">INDIRECT("J"&amp;T110)</f>
        <v/>
      </c>
      <c r="U111" s="4" t="str">
        <f t="shared" ca="1" si="7"/>
        <v/>
      </c>
      <c r="V111" s="4" t="str">
        <f t="shared" ca="1" si="7"/>
        <v/>
      </c>
      <c r="W111" s="4" t="str">
        <f t="shared" ca="1" si="7"/>
        <v/>
      </c>
      <c r="X111" s="4" t="str">
        <f t="shared" ca="1" si="7"/>
        <v/>
      </c>
      <c r="Y111" s="4" t="str">
        <f t="shared" ca="1" si="7"/>
        <v/>
      </c>
      <c r="Z111" s="4" t="str">
        <f t="shared" ca="1" si="7"/>
        <v/>
      </c>
      <c r="AA111" s="4" t="str">
        <f t="shared" ca="1" si="7"/>
        <v/>
      </c>
      <c r="AB111" s="4" t="str">
        <f t="shared" ca="1" si="7"/>
        <v/>
      </c>
      <c r="AC111" s="4" t="str">
        <f t="shared" ca="1" si="7"/>
        <v/>
      </c>
      <c r="AD111" s="221"/>
    </row>
    <row r="112" spans="3:30" x14ac:dyDescent="0.25">
      <c r="C112" s="4" t="s">
        <v>716</v>
      </c>
      <c r="E112" s="4" t="s">
        <v>399</v>
      </c>
      <c r="F112" s="4" t="s">
        <v>400</v>
      </c>
      <c r="G112" s="4" t="s">
        <v>401</v>
      </c>
      <c r="H112" s="4" t="s">
        <v>402</v>
      </c>
      <c r="I112" s="4" t="s">
        <v>403</v>
      </c>
      <c r="J112" s="4" t="s">
        <v>404</v>
      </c>
      <c r="K112" s="4" t="s">
        <v>405</v>
      </c>
      <c r="L112" s="4" t="s">
        <v>406</v>
      </c>
      <c r="M112" s="4" t="s">
        <v>407</v>
      </c>
      <c r="N112" s="4" t="s">
        <v>408</v>
      </c>
      <c r="O112" s="4" t="s">
        <v>409</v>
      </c>
      <c r="P112" s="4" t="s">
        <v>410</v>
      </c>
      <c r="Q112" s="4" t="s">
        <v>411</v>
      </c>
      <c r="R112" s="4" t="s">
        <v>412</v>
      </c>
      <c r="S112" s="4" t="s">
        <v>413</v>
      </c>
      <c r="T112" s="4" t="s">
        <v>414</v>
      </c>
      <c r="U112" s="4" t="s">
        <v>415</v>
      </c>
      <c r="V112" s="4" t="s">
        <v>416</v>
      </c>
      <c r="W112" s="4" t="s">
        <v>417</v>
      </c>
      <c r="X112" s="4" t="s">
        <v>418</v>
      </c>
      <c r="Y112" s="4" t="s">
        <v>419</v>
      </c>
      <c r="Z112" s="4" t="s">
        <v>420</v>
      </c>
      <c r="AA112" s="4" t="s">
        <v>421</v>
      </c>
      <c r="AB112" s="4" t="s">
        <v>422</v>
      </c>
      <c r="AC112" s="4" t="s">
        <v>423</v>
      </c>
    </row>
    <row r="113" spans="3:29" x14ac:dyDescent="0.25">
      <c r="C113" s="4" t="str">
        <f>IF('1 Specifikation'!C48:E48="Välj tjänst/exempelroll","",'1 Specifikation'!B48&amp;"- "&amp;'1 Specifikation'!C48)</f>
        <v>01.- Välj kompetens/roll</v>
      </c>
      <c r="E113" s="4" t="s">
        <v>424</v>
      </c>
      <c r="F113" s="4" t="s">
        <v>425</v>
      </c>
      <c r="G113" s="4" t="s">
        <v>426</v>
      </c>
      <c r="H113" s="4" t="s">
        <v>427</v>
      </c>
      <c r="I113" s="4" t="s">
        <v>428</v>
      </c>
      <c r="J113" s="4" t="s">
        <v>429</v>
      </c>
      <c r="K113" s="4" t="s">
        <v>430</v>
      </c>
      <c r="L113" s="4" t="s">
        <v>431</v>
      </c>
      <c r="M113" s="4" t="s">
        <v>432</v>
      </c>
      <c r="N113" s="4" t="s">
        <v>433</v>
      </c>
      <c r="O113" s="4" t="s">
        <v>434</v>
      </c>
      <c r="P113" s="4" t="s">
        <v>435</v>
      </c>
      <c r="Q113" s="4" t="s">
        <v>436</v>
      </c>
      <c r="R113" s="4" t="s">
        <v>437</v>
      </c>
      <c r="S113" s="4" t="s">
        <v>438</v>
      </c>
      <c r="T113" s="4" t="s">
        <v>439</v>
      </c>
      <c r="U113" s="4" t="s">
        <v>440</v>
      </c>
      <c r="V113" s="4" t="s">
        <v>441</v>
      </c>
      <c r="W113" s="4" t="s">
        <v>442</v>
      </c>
      <c r="X113" s="4" t="s">
        <v>443</v>
      </c>
      <c r="Y113" s="4" t="s">
        <v>444</v>
      </c>
      <c r="Z113" s="4" t="s">
        <v>445</v>
      </c>
      <c r="AA113" s="4" t="s">
        <v>446</v>
      </c>
      <c r="AB113" s="4" t="s">
        <v>447</v>
      </c>
      <c r="AC113" s="4" t="s">
        <v>448</v>
      </c>
    </row>
    <row r="114" spans="3:29" x14ac:dyDescent="0.25">
      <c r="C114" s="4" t="str">
        <f>IF('1 Specifikation'!C49:E49="Välj tjänst/exempelroll","",'1 Specifikation'!B49&amp;"- "&amp;'1 Specifikation'!C49)</f>
        <v>02.- Välj kompetens/roll</v>
      </c>
      <c r="E114" s="4" t="s">
        <v>449</v>
      </c>
      <c r="F114" s="4" t="s">
        <v>450</v>
      </c>
      <c r="G114" s="4" t="s">
        <v>451</v>
      </c>
      <c r="H114" s="4" t="s">
        <v>452</v>
      </c>
      <c r="I114" s="4" t="s">
        <v>453</v>
      </c>
      <c r="J114" s="4" t="s">
        <v>454</v>
      </c>
      <c r="K114" s="4" t="s">
        <v>455</v>
      </c>
      <c r="L114" s="4" t="s">
        <v>456</v>
      </c>
      <c r="M114" s="4" t="s">
        <v>457</v>
      </c>
      <c r="N114" s="4" t="s">
        <v>458</v>
      </c>
      <c r="O114" s="4" t="s">
        <v>459</v>
      </c>
      <c r="P114" s="4" t="s">
        <v>460</v>
      </c>
      <c r="Q114" s="4" t="s">
        <v>461</v>
      </c>
      <c r="R114" s="4" t="s">
        <v>462</v>
      </c>
      <c r="S114" s="4" t="s">
        <v>463</v>
      </c>
      <c r="T114" s="4" t="s">
        <v>464</v>
      </c>
      <c r="U114" s="4" t="s">
        <v>465</v>
      </c>
      <c r="V114" s="4" t="s">
        <v>466</v>
      </c>
      <c r="W114" s="4" t="s">
        <v>467</v>
      </c>
      <c r="X114" s="4" t="s">
        <v>468</v>
      </c>
      <c r="Y114" s="4" t="s">
        <v>469</v>
      </c>
      <c r="Z114" s="4" t="s">
        <v>470</v>
      </c>
      <c r="AA114" s="4" t="s">
        <v>471</v>
      </c>
      <c r="AB114" s="4" t="s">
        <v>472</v>
      </c>
      <c r="AC114" s="4" t="s">
        <v>473</v>
      </c>
    </row>
    <row r="115" spans="3:29" x14ac:dyDescent="0.25">
      <c r="C115" s="4" t="str">
        <f>IF('1 Specifikation'!C50:E50="Välj tjänst/exempelroll","",'1 Specifikation'!B50&amp;"- "&amp;'1 Specifikation'!C50)</f>
        <v>03.- Välj kompetens/roll</v>
      </c>
      <c r="E115" s="4" t="s">
        <v>474</v>
      </c>
      <c r="F115" s="4" t="s">
        <v>475</v>
      </c>
      <c r="G115" s="4" t="s">
        <v>476</v>
      </c>
      <c r="H115" s="4" t="s">
        <v>477</v>
      </c>
      <c r="I115" s="4" t="s">
        <v>478</v>
      </c>
      <c r="J115" s="4" t="s">
        <v>479</v>
      </c>
      <c r="K115" s="4" t="s">
        <v>480</v>
      </c>
      <c r="L115" s="4" t="s">
        <v>481</v>
      </c>
      <c r="M115" s="4" t="s">
        <v>482</v>
      </c>
      <c r="N115" s="4" t="s">
        <v>483</v>
      </c>
      <c r="O115" s="4" t="s">
        <v>484</v>
      </c>
      <c r="P115" s="4" t="s">
        <v>485</v>
      </c>
      <c r="Q115" s="4" t="s">
        <v>486</v>
      </c>
      <c r="R115" s="4" t="s">
        <v>487</v>
      </c>
      <c r="S115" s="4" t="s">
        <v>488</v>
      </c>
      <c r="T115" s="4" t="s">
        <v>489</v>
      </c>
      <c r="U115" s="4" t="s">
        <v>490</v>
      </c>
      <c r="V115" s="4" t="s">
        <v>491</v>
      </c>
      <c r="W115" s="4" t="s">
        <v>492</v>
      </c>
      <c r="X115" s="4" t="s">
        <v>493</v>
      </c>
      <c r="Y115" s="4" t="s">
        <v>494</v>
      </c>
      <c r="Z115" s="4" t="s">
        <v>495</v>
      </c>
      <c r="AA115" s="4" t="s">
        <v>496</v>
      </c>
      <c r="AB115" s="4" t="s">
        <v>497</v>
      </c>
      <c r="AC115" s="4" t="s">
        <v>498</v>
      </c>
    </row>
    <row r="116" spans="3:29" x14ac:dyDescent="0.25">
      <c r="C116" s="4" t="str">
        <f>IF('1 Specifikation'!C51:E51="Välj tjänst/exempelroll","",'1 Specifikation'!B51&amp;"- "&amp;'1 Specifikation'!C51)</f>
        <v>04.- Välj kompetens/roll</v>
      </c>
      <c r="E116" s="4" t="s">
        <v>499</v>
      </c>
      <c r="F116" s="4" t="s">
        <v>500</v>
      </c>
      <c r="G116" s="4" t="s">
        <v>501</v>
      </c>
      <c r="H116" s="4" t="s">
        <v>502</v>
      </c>
      <c r="I116" s="4" t="s">
        <v>503</v>
      </c>
      <c r="J116" s="4" t="s">
        <v>504</v>
      </c>
      <c r="K116" s="4" t="s">
        <v>505</v>
      </c>
      <c r="L116" s="4" t="s">
        <v>506</v>
      </c>
      <c r="M116" s="4" t="s">
        <v>507</v>
      </c>
      <c r="N116" s="4" t="s">
        <v>508</v>
      </c>
      <c r="O116" s="4" t="s">
        <v>509</v>
      </c>
      <c r="P116" s="4" t="s">
        <v>510</v>
      </c>
      <c r="Q116" s="4" t="s">
        <v>511</v>
      </c>
      <c r="R116" s="4" t="s">
        <v>512</v>
      </c>
      <c r="S116" s="4" t="s">
        <v>513</v>
      </c>
      <c r="T116" s="4" t="s">
        <v>514</v>
      </c>
      <c r="U116" s="4" t="s">
        <v>515</v>
      </c>
      <c r="V116" s="4" t="s">
        <v>516</v>
      </c>
      <c r="W116" s="4" t="s">
        <v>517</v>
      </c>
      <c r="X116" s="4" t="s">
        <v>518</v>
      </c>
      <c r="Y116" s="4" t="s">
        <v>519</v>
      </c>
      <c r="Z116" s="4" t="s">
        <v>520</v>
      </c>
      <c r="AA116" s="4" t="s">
        <v>521</v>
      </c>
      <c r="AB116" s="4" t="s">
        <v>522</v>
      </c>
      <c r="AC116" s="4" t="s">
        <v>523</v>
      </c>
    </row>
    <row r="117" spans="3:29" x14ac:dyDescent="0.25">
      <c r="C117" s="4" t="str">
        <f>IF('1 Specifikation'!C52:E52="Välj tjänst/exempelroll","",'1 Specifikation'!B52&amp;"- "&amp;'1 Specifikation'!C52)</f>
        <v>05.- Välj kompetens/roll</v>
      </c>
      <c r="E117" s="4" t="s">
        <v>524</v>
      </c>
      <c r="F117" s="4" t="s">
        <v>525</v>
      </c>
      <c r="G117" s="4" t="s">
        <v>526</v>
      </c>
      <c r="H117" s="4" t="s">
        <v>527</v>
      </c>
      <c r="I117" s="4" t="s">
        <v>528</v>
      </c>
      <c r="J117" s="4" t="s">
        <v>529</v>
      </c>
      <c r="K117" s="4" t="s">
        <v>530</v>
      </c>
      <c r="L117" s="4" t="s">
        <v>531</v>
      </c>
      <c r="M117" s="4" t="s">
        <v>532</v>
      </c>
      <c r="N117" s="4" t="s">
        <v>533</v>
      </c>
      <c r="O117" s="4" t="s">
        <v>534</v>
      </c>
      <c r="P117" s="4" t="s">
        <v>535</v>
      </c>
      <c r="Q117" s="4" t="s">
        <v>536</v>
      </c>
      <c r="R117" s="4" t="s">
        <v>537</v>
      </c>
      <c r="S117" s="4" t="s">
        <v>538</v>
      </c>
      <c r="T117" s="4" t="s">
        <v>539</v>
      </c>
      <c r="U117" s="4" t="s">
        <v>540</v>
      </c>
      <c r="V117" s="4" t="s">
        <v>541</v>
      </c>
      <c r="W117" s="4" t="s">
        <v>542</v>
      </c>
      <c r="X117" s="4" t="s">
        <v>543</v>
      </c>
      <c r="Y117" s="4" t="s">
        <v>544</v>
      </c>
      <c r="Z117" s="4" t="s">
        <v>545</v>
      </c>
      <c r="AA117" s="4" t="s">
        <v>546</v>
      </c>
      <c r="AB117" s="4" t="s">
        <v>547</v>
      </c>
      <c r="AC117" s="4" t="s">
        <v>548</v>
      </c>
    </row>
    <row r="118" spans="3:29" x14ac:dyDescent="0.25">
      <c r="C118" s="4" t="str">
        <f>IF('1 Specifikation'!C53:E53="Välj tjänst/exempelroll","",'1 Specifikation'!B53&amp;"- "&amp;'1 Specifikation'!C53)</f>
        <v>06.- Välj kompetens/roll</v>
      </c>
      <c r="E118" s="4" t="s">
        <v>549</v>
      </c>
      <c r="F118" s="4" t="s">
        <v>550</v>
      </c>
      <c r="G118" s="4" t="s">
        <v>551</v>
      </c>
      <c r="H118" s="4" t="s">
        <v>552</v>
      </c>
      <c r="I118" s="4" t="s">
        <v>553</v>
      </c>
      <c r="J118" s="4" t="s">
        <v>554</v>
      </c>
      <c r="K118" s="4" t="s">
        <v>555</v>
      </c>
      <c r="L118" s="4" t="s">
        <v>556</v>
      </c>
      <c r="M118" s="4" t="s">
        <v>557</v>
      </c>
      <c r="N118" s="4" t="s">
        <v>558</v>
      </c>
      <c r="O118" s="4" t="s">
        <v>559</v>
      </c>
      <c r="P118" s="4" t="s">
        <v>560</v>
      </c>
      <c r="Q118" s="4" t="s">
        <v>561</v>
      </c>
      <c r="R118" s="4" t="s">
        <v>562</v>
      </c>
      <c r="S118" s="4" t="s">
        <v>563</v>
      </c>
      <c r="T118" s="4" t="s">
        <v>564</v>
      </c>
      <c r="U118" s="4" t="s">
        <v>565</v>
      </c>
      <c r="V118" s="4" t="s">
        <v>566</v>
      </c>
      <c r="W118" s="4" t="s">
        <v>567</v>
      </c>
      <c r="X118" s="4" t="s">
        <v>568</v>
      </c>
      <c r="Y118" s="4" t="s">
        <v>569</v>
      </c>
      <c r="Z118" s="4" t="s">
        <v>570</v>
      </c>
      <c r="AA118" s="4" t="s">
        <v>571</v>
      </c>
      <c r="AB118" s="4" t="s">
        <v>572</v>
      </c>
      <c r="AC118" s="4" t="s">
        <v>573</v>
      </c>
    </row>
    <row r="119" spans="3:29" x14ac:dyDescent="0.25">
      <c r="C119" s="4" t="str">
        <f>IF('1 Specifikation'!C54:E54="Välj tjänst/exempelroll","",'1 Specifikation'!B54&amp;"- "&amp;'1 Specifikation'!C54)</f>
        <v>07.- Välj kompetens/roll</v>
      </c>
      <c r="E119" s="4" t="s">
        <v>574</v>
      </c>
      <c r="F119" s="4" t="s">
        <v>575</v>
      </c>
      <c r="G119" s="4" t="s">
        <v>576</v>
      </c>
      <c r="H119" s="4" t="s">
        <v>577</v>
      </c>
      <c r="I119" s="4" t="s">
        <v>578</v>
      </c>
      <c r="J119" s="4" t="s">
        <v>579</v>
      </c>
      <c r="K119" s="4" t="s">
        <v>580</v>
      </c>
      <c r="L119" s="4" t="s">
        <v>581</v>
      </c>
      <c r="M119" s="4" t="s">
        <v>582</v>
      </c>
      <c r="N119" s="4" t="s">
        <v>583</v>
      </c>
      <c r="O119" s="4" t="s">
        <v>584</v>
      </c>
      <c r="P119" s="4" t="s">
        <v>585</v>
      </c>
      <c r="Q119" s="4" t="s">
        <v>586</v>
      </c>
      <c r="R119" s="4" t="s">
        <v>587</v>
      </c>
      <c r="S119" s="4" t="s">
        <v>588</v>
      </c>
      <c r="T119" s="4" t="s">
        <v>589</v>
      </c>
      <c r="U119" s="4" t="s">
        <v>590</v>
      </c>
      <c r="V119" s="4" t="s">
        <v>591</v>
      </c>
      <c r="W119" s="4" t="s">
        <v>592</v>
      </c>
      <c r="X119" s="4" t="s">
        <v>593</v>
      </c>
      <c r="Y119" s="4" t="s">
        <v>594</v>
      </c>
      <c r="Z119" s="4" t="s">
        <v>595</v>
      </c>
      <c r="AA119" s="4" t="s">
        <v>596</v>
      </c>
      <c r="AB119" s="4" t="s">
        <v>597</v>
      </c>
      <c r="AC119" s="4" t="s">
        <v>598</v>
      </c>
    </row>
    <row r="120" spans="3:29" x14ac:dyDescent="0.25">
      <c r="C120" s="4" t="str">
        <f>IF('1 Specifikation'!C55:E55="Välj tjänst/exempelroll","",'1 Specifikation'!B55&amp;"- "&amp;'1 Specifikation'!C55)</f>
        <v>08.- Välj kompetens/roll</v>
      </c>
      <c r="E120" s="4" t="s">
        <v>599</v>
      </c>
      <c r="F120" s="4" t="s">
        <v>600</v>
      </c>
      <c r="G120" s="4" t="s">
        <v>601</v>
      </c>
      <c r="H120" s="4" t="s">
        <v>602</v>
      </c>
      <c r="I120" s="4" t="s">
        <v>603</v>
      </c>
      <c r="J120" s="4" t="s">
        <v>604</v>
      </c>
      <c r="K120" s="4" t="s">
        <v>605</v>
      </c>
      <c r="L120" s="4" t="s">
        <v>606</v>
      </c>
      <c r="M120" s="4" t="s">
        <v>607</v>
      </c>
      <c r="N120" s="4" t="s">
        <v>608</v>
      </c>
      <c r="O120" s="4" t="s">
        <v>609</v>
      </c>
      <c r="P120" s="4" t="s">
        <v>610</v>
      </c>
      <c r="Q120" s="4" t="s">
        <v>611</v>
      </c>
      <c r="R120" s="4" t="s">
        <v>612</v>
      </c>
      <c r="S120" s="4" t="s">
        <v>613</v>
      </c>
      <c r="T120" s="4" t="s">
        <v>614</v>
      </c>
      <c r="U120" s="4" t="s">
        <v>615</v>
      </c>
      <c r="V120" s="4" t="s">
        <v>616</v>
      </c>
      <c r="W120" s="4" t="s">
        <v>617</v>
      </c>
      <c r="X120" s="4" t="s">
        <v>618</v>
      </c>
      <c r="Y120" s="4" t="s">
        <v>619</v>
      </c>
      <c r="Z120" s="4" t="s">
        <v>620</v>
      </c>
      <c r="AA120" s="4" t="s">
        <v>621</v>
      </c>
      <c r="AB120" s="4" t="s">
        <v>622</v>
      </c>
      <c r="AC120" s="4" t="s">
        <v>623</v>
      </c>
    </row>
    <row r="121" spans="3:29" ht="13.8" thickBot="1" x14ac:dyDescent="0.3">
      <c r="C121" s="4" t="str">
        <f>IF('1 Specifikation'!C56:E56="Välj tjänst/exempelroll","",'1 Specifikation'!B56&amp;"- "&amp;'1 Specifikation'!C56)</f>
        <v>09.- Välj kompetens/roll</v>
      </c>
      <c r="Z121" s="222"/>
      <c r="AA121" s="222"/>
    </row>
    <row r="122" spans="3:29" x14ac:dyDescent="0.25">
      <c r="C122" s="4" t="str">
        <f>IF('1 Specifikation'!C57:E57="Välj tjänst/exempelroll","",'1 Specifikation'!B57&amp;"- "&amp;'1 Specifikation'!C57)</f>
        <v>10.- Välj kompetens/roll</v>
      </c>
      <c r="E122" s="136" t="str">
        <f t="shared" ref="E122:X122" ca="1" si="8">IFERROR(RIGHT(INDIRECT("C"&amp;E123),LEN(INDIRECT("C"&amp;E123))-6),"")</f>
        <v/>
      </c>
      <c r="F122" s="136" t="str">
        <f t="shared" ca="1" si="8"/>
        <v/>
      </c>
      <c r="G122" s="136" t="str">
        <f t="shared" ca="1" si="8"/>
        <v/>
      </c>
      <c r="H122" s="136" t="str">
        <f t="shared" ca="1" si="8"/>
        <v/>
      </c>
      <c r="I122" s="136" t="str">
        <f t="shared" ca="1" si="8"/>
        <v/>
      </c>
      <c r="J122" s="136" t="str">
        <f t="shared" ca="1" si="8"/>
        <v/>
      </c>
      <c r="K122" s="136" t="str">
        <f t="shared" ca="1" si="8"/>
        <v/>
      </c>
      <c r="L122" s="136" t="str">
        <f t="shared" ca="1" si="8"/>
        <v/>
      </c>
      <c r="M122" s="136" t="str">
        <f t="shared" ca="1" si="8"/>
        <v/>
      </c>
      <c r="N122" s="136" t="str">
        <f t="shared" ca="1" si="8"/>
        <v>cTjnstr</v>
      </c>
      <c r="O122" s="136" t="str">
        <f t="shared" ca="1" si="8"/>
        <v>ompetens/roll</v>
      </c>
      <c r="P122" s="136" t="str">
        <f t="shared" ca="1" si="8"/>
        <v>älj kompetens/roll</v>
      </c>
      <c r="Q122" s="136" t="str">
        <f t="shared" ca="1" si="8"/>
        <v>älj kompetens/roll</v>
      </c>
      <c r="R122" s="136" t="str">
        <f t="shared" ca="1" si="8"/>
        <v>älj kompetens/roll</v>
      </c>
      <c r="S122" s="136" t="str">
        <f t="shared" ca="1" si="8"/>
        <v>älj kompetens/roll</v>
      </c>
      <c r="T122" s="136" t="str">
        <f t="shared" ca="1" si="8"/>
        <v>älj kompetens/roll</v>
      </c>
      <c r="U122" s="136" t="str">
        <f t="shared" ca="1" si="8"/>
        <v>älj kompetens/roll</v>
      </c>
      <c r="V122" s="136" t="str">
        <f t="shared" ca="1" si="8"/>
        <v>älj kompetens/roll</v>
      </c>
      <c r="W122" s="136" t="str">
        <f t="shared" ca="1" si="8"/>
        <v>älj kompetens/roll</v>
      </c>
      <c r="X122" s="136" t="str">
        <f t="shared" ca="1" si="8"/>
        <v>älj kompetens/roll</v>
      </c>
      <c r="Y122" s="223"/>
    </row>
    <row r="123" spans="3:29" x14ac:dyDescent="0.25">
      <c r="C123" s="4" t="str">
        <f>IF('1 Specifikation'!C58:E58="Välj tjänst/exempelroll","",'1 Specifikation'!B58&amp;"- "&amp;'1 Specifikation'!C58)</f>
        <v>11.- Välj kompetens/roll</v>
      </c>
      <c r="E123" s="4">
        <v>102</v>
      </c>
      <c r="F123" s="4">
        <f>E123+1</f>
        <v>103</v>
      </c>
      <c r="G123" s="4">
        <f t="shared" ref="G123:Y123" si="9">F123+1</f>
        <v>104</v>
      </c>
      <c r="H123" s="4">
        <f t="shared" si="9"/>
        <v>105</v>
      </c>
      <c r="I123" s="4">
        <f t="shared" si="9"/>
        <v>106</v>
      </c>
      <c r="J123" s="4">
        <f t="shared" si="9"/>
        <v>107</v>
      </c>
      <c r="K123" s="4">
        <f t="shared" si="9"/>
        <v>108</v>
      </c>
      <c r="L123" s="4">
        <f t="shared" si="9"/>
        <v>109</v>
      </c>
      <c r="M123" s="4">
        <f t="shared" si="9"/>
        <v>110</v>
      </c>
      <c r="N123" s="4">
        <f t="shared" si="9"/>
        <v>111</v>
      </c>
      <c r="O123" s="4">
        <f t="shared" si="9"/>
        <v>112</v>
      </c>
      <c r="P123" s="4">
        <f t="shared" si="9"/>
        <v>113</v>
      </c>
      <c r="Q123" s="4">
        <f t="shared" si="9"/>
        <v>114</v>
      </c>
      <c r="R123" s="4">
        <f t="shared" si="9"/>
        <v>115</v>
      </c>
      <c r="S123" s="4">
        <f t="shared" si="9"/>
        <v>116</v>
      </c>
      <c r="T123" s="4">
        <f t="shared" si="9"/>
        <v>117</v>
      </c>
      <c r="U123" s="4">
        <f t="shared" si="9"/>
        <v>118</v>
      </c>
      <c r="V123" s="4">
        <f t="shared" si="9"/>
        <v>119</v>
      </c>
      <c r="W123" s="4">
        <f t="shared" si="9"/>
        <v>120</v>
      </c>
      <c r="X123" s="4">
        <f t="shared" si="9"/>
        <v>121</v>
      </c>
      <c r="Y123" s="4">
        <f t="shared" si="9"/>
        <v>122</v>
      </c>
    </row>
    <row r="124" spans="3:29" ht="13.8" thickBot="1" x14ac:dyDescent="0.3">
      <c r="C124" s="4" t="str">
        <f>IF('1 Specifikation'!C59:E59="Välj tjänst/exempelroll","",'1 Specifikation'!B59&amp;"- "&amp;'1 Specifikation'!C59)</f>
        <v>12.- Välj kompetens/roll</v>
      </c>
      <c r="E124" s="1" t="s">
        <v>188</v>
      </c>
      <c r="F124" s="1" t="s">
        <v>189</v>
      </c>
      <c r="G124" s="1" t="s">
        <v>190</v>
      </c>
      <c r="H124" s="1" t="s">
        <v>191</v>
      </c>
      <c r="I124" s="1" t="s">
        <v>192</v>
      </c>
      <c r="J124" s="1" t="s">
        <v>193</v>
      </c>
      <c r="K124" s="1" t="s">
        <v>194</v>
      </c>
      <c r="L124" s="1" t="s">
        <v>195</v>
      </c>
      <c r="M124" s="1" t="s">
        <v>196</v>
      </c>
      <c r="N124" s="1" t="s">
        <v>334</v>
      </c>
      <c r="O124" s="1" t="s">
        <v>335</v>
      </c>
      <c r="P124" s="1" t="s">
        <v>336</v>
      </c>
      <c r="Q124" s="1" t="s">
        <v>337</v>
      </c>
      <c r="R124" s="1" t="s">
        <v>338</v>
      </c>
      <c r="S124" s="1" t="s">
        <v>339</v>
      </c>
      <c r="T124" s="1" t="s">
        <v>340</v>
      </c>
      <c r="U124" s="1" t="s">
        <v>341</v>
      </c>
      <c r="V124" s="1" t="s">
        <v>342</v>
      </c>
      <c r="W124" s="1" t="s">
        <v>343</v>
      </c>
      <c r="X124" s="1" t="s">
        <v>344</v>
      </c>
    </row>
    <row r="125" spans="3:29" x14ac:dyDescent="0.25">
      <c r="C125" s="4" t="str">
        <f>IF('1 Specifikation'!C60:E60="Välj tjänst/exempelroll","",'1 Specifikation'!B60&amp;"- "&amp;'1 Specifikation'!C60)</f>
        <v>13.- Välj kompetens/roll</v>
      </c>
      <c r="E125" s="208" t="str">
        <f ca="1">IFERROR(INDEX($E112:$AC112,MATCH(E$122,$E$111:$AC$111,0)),"")</f>
        <v>Delområde 1/Vara/Tjanst 1/Krav1</v>
      </c>
      <c r="F125" s="208" t="str">
        <f t="shared" ref="F125:X133" ca="1" si="10">IFERROR(INDEX($E112:$AC112,MATCH(F$122,$E$111:$AC$111,0)),"")</f>
        <v>Delområde 1/Vara/Tjanst 1/Krav1</v>
      </c>
      <c r="G125" s="208" t="str">
        <f t="shared" ca="1" si="10"/>
        <v>Delområde 1/Vara/Tjanst 1/Krav1</v>
      </c>
      <c r="H125" s="208" t="str">
        <f t="shared" ca="1" si="10"/>
        <v>Delområde 1/Vara/Tjanst 1/Krav1</v>
      </c>
      <c r="I125" s="208" t="str">
        <f t="shared" ca="1" si="10"/>
        <v>Delområde 1/Vara/Tjanst 1/Krav1</v>
      </c>
      <c r="J125" s="208" t="str">
        <f t="shared" ca="1" si="10"/>
        <v>Delområde 1/Vara/Tjanst 1/Krav1</v>
      </c>
      <c r="K125" s="208" t="str">
        <f t="shared" ca="1" si="10"/>
        <v>Delområde 1/Vara/Tjanst 1/Krav1</v>
      </c>
      <c r="L125" s="208" t="str">
        <f t="shared" ca="1" si="10"/>
        <v>Delområde 1/Vara/Tjanst 1/Krav1</v>
      </c>
      <c r="M125" s="208" t="str">
        <f t="shared" ca="1" si="10"/>
        <v>Delområde 1/Vara/Tjanst 1/Krav1</v>
      </c>
      <c r="N125" s="208" t="str">
        <f t="shared" ca="1" si="10"/>
        <v/>
      </c>
      <c r="O125" s="208" t="str">
        <f t="shared" ca="1" si="10"/>
        <v/>
      </c>
      <c r="P125" s="208" t="str">
        <f t="shared" ca="1" si="10"/>
        <v/>
      </c>
      <c r="Q125" s="208" t="str">
        <f t="shared" ca="1" si="10"/>
        <v/>
      </c>
      <c r="R125" s="208" t="str">
        <f t="shared" ca="1" si="10"/>
        <v/>
      </c>
      <c r="S125" s="208" t="str">
        <f t="shared" ca="1" si="10"/>
        <v/>
      </c>
      <c r="T125" s="208" t="str">
        <f t="shared" ca="1" si="10"/>
        <v/>
      </c>
      <c r="U125" s="208" t="str">
        <f t="shared" ca="1" si="10"/>
        <v/>
      </c>
      <c r="V125" s="208" t="str">
        <f t="shared" ca="1" si="10"/>
        <v/>
      </c>
      <c r="W125" s="208" t="str">
        <f t="shared" ca="1" si="10"/>
        <v/>
      </c>
      <c r="X125" s="208" t="str">
        <f t="shared" ca="1" si="10"/>
        <v/>
      </c>
      <c r="Y125" s="136" t="str">
        <f t="shared" ref="Y125" ca="1" si="11">IFERROR(RIGHT(INDIRECT("C"&amp;Y123),LEN(INDIRECT("C"&amp;Y123))-6),"")</f>
        <v>älj kompetens/roll</v>
      </c>
    </row>
    <row r="126" spans="3:29" x14ac:dyDescent="0.25">
      <c r="C126" s="4" t="str">
        <f>IF('1 Specifikation'!C61:E61="Välj tjänst/exempelroll","",'1 Specifikation'!B61&amp;"- "&amp;'1 Specifikation'!C61)</f>
        <v>14.- Välj kompetens/roll</v>
      </c>
      <c r="E126" s="208" t="str">
        <f t="shared" ref="E126:T133" ca="1" si="12">IFERROR(INDEX($E113:$AC113,MATCH(E$122,$E$111:$AC$111,0)),"")</f>
        <v>Delområde 1/Vara/Tjanst 1/Krav2</v>
      </c>
      <c r="F126" s="208" t="str">
        <f t="shared" ca="1" si="12"/>
        <v>Delområde 1/Vara/Tjanst 1/Krav2</v>
      </c>
      <c r="G126" s="208" t="str">
        <f t="shared" ca="1" si="12"/>
        <v>Delområde 1/Vara/Tjanst 1/Krav2</v>
      </c>
      <c r="H126" s="208" t="str">
        <f t="shared" ca="1" si="12"/>
        <v>Delområde 1/Vara/Tjanst 1/Krav2</v>
      </c>
      <c r="I126" s="208" t="str">
        <f t="shared" ca="1" si="12"/>
        <v>Delområde 1/Vara/Tjanst 1/Krav2</v>
      </c>
      <c r="J126" s="208" t="str">
        <f t="shared" ca="1" si="12"/>
        <v>Delområde 1/Vara/Tjanst 1/Krav2</v>
      </c>
      <c r="K126" s="208" t="str">
        <f t="shared" ca="1" si="12"/>
        <v>Delområde 1/Vara/Tjanst 1/Krav2</v>
      </c>
      <c r="L126" s="208" t="str">
        <f t="shared" ca="1" si="12"/>
        <v>Delområde 1/Vara/Tjanst 1/Krav2</v>
      </c>
      <c r="M126" s="208" t="str">
        <f t="shared" ca="1" si="12"/>
        <v>Delområde 1/Vara/Tjanst 1/Krav2</v>
      </c>
      <c r="N126" s="208" t="str">
        <f t="shared" ca="1" si="12"/>
        <v/>
      </c>
      <c r="O126" s="208" t="str">
        <f t="shared" ca="1" si="12"/>
        <v/>
      </c>
      <c r="P126" s="208" t="str">
        <f t="shared" ca="1" si="12"/>
        <v/>
      </c>
      <c r="Q126" s="208" t="str">
        <f t="shared" ca="1" si="12"/>
        <v/>
      </c>
      <c r="R126" s="208" t="str">
        <f t="shared" ca="1" si="12"/>
        <v/>
      </c>
      <c r="S126" s="208" t="str">
        <f t="shared" ca="1" si="12"/>
        <v/>
      </c>
      <c r="T126" s="208" t="str">
        <f t="shared" ca="1" si="12"/>
        <v/>
      </c>
      <c r="U126" s="208" t="str">
        <f t="shared" ca="1" si="10"/>
        <v/>
      </c>
      <c r="V126" s="208" t="str">
        <f t="shared" ca="1" si="10"/>
        <v/>
      </c>
      <c r="W126" s="208" t="str">
        <f t="shared" ca="1" si="10"/>
        <v/>
      </c>
      <c r="X126" s="208" t="str">
        <f t="shared" ca="1" si="10"/>
        <v/>
      </c>
    </row>
    <row r="127" spans="3:29" x14ac:dyDescent="0.25">
      <c r="C127" s="4" t="str">
        <f>IF('1 Specifikation'!C62:E62="Välj tjänst/exempelroll","",'1 Specifikation'!B62&amp;"- "&amp;'1 Specifikation'!C62)</f>
        <v>15.- Välj kompetens/roll</v>
      </c>
      <c r="E127" s="208" t="str">
        <f t="shared" ca="1" si="12"/>
        <v>Delområde 1/Vara/Tjanst 1/Krav3</v>
      </c>
      <c r="F127" s="208" t="str">
        <f t="shared" ca="1" si="10"/>
        <v>Delområde 1/Vara/Tjanst 1/Krav3</v>
      </c>
      <c r="G127" s="208" t="str">
        <f t="shared" ca="1" si="10"/>
        <v>Delområde 1/Vara/Tjanst 1/Krav3</v>
      </c>
      <c r="H127" s="208" t="str">
        <f t="shared" ca="1" si="10"/>
        <v>Delområde 1/Vara/Tjanst 1/Krav3</v>
      </c>
      <c r="I127" s="208" t="str">
        <f t="shared" ca="1" si="10"/>
        <v>Delområde 1/Vara/Tjanst 1/Krav3</v>
      </c>
      <c r="J127" s="208" t="str">
        <f t="shared" ca="1" si="10"/>
        <v>Delområde 1/Vara/Tjanst 1/Krav3</v>
      </c>
      <c r="K127" s="208" t="str">
        <f t="shared" ca="1" si="10"/>
        <v>Delområde 1/Vara/Tjanst 1/Krav3</v>
      </c>
      <c r="L127" s="208" t="str">
        <f t="shared" ca="1" si="10"/>
        <v>Delområde 1/Vara/Tjanst 1/Krav3</v>
      </c>
      <c r="M127" s="208" t="str">
        <f t="shared" ca="1" si="10"/>
        <v>Delområde 1/Vara/Tjanst 1/Krav3</v>
      </c>
      <c r="N127" s="208" t="str">
        <f t="shared" ca="1" si="10"/>
        <v/>
      </c>
      <c r="O127" s="208" t="str">
        <f t="shared" ca="1" si="10"/>
        <v/>
      </c>
      <c r="P127" s="208" t="str">
        <f t="shared" ca="1" si="10"/>
        <v/>
      </c>
      <c r="Q127" s="208" t="str">
        <f t="shared" ca="1" si="10"/>
        <v/>
      </c>
      <c r="R127" s="208" t="str">
        <f t="shared" ca="1" si="10"/>
        <v/>
      </c>
      <c r="S127" s="208" t="str">
        <f t="shared" ca="1" si="10"/>
        <v/>
      </c>
      <c r="T127" s="208" t="str">
        <f t="shared" ca="1" si="10"/>
        <v/>
      </c>
      <c r="U127" s="208" t="str">
        <f t="shared" ca="1" si="10"/>
        <v/>
      </c>
      <c r="V127" s="208" t="str">
        <f t="shared" ca="1" si="10"/>
        <v/>
      </c>
      <c r="W127" s="208" t="str">
        <f t="shared" ca="1" si="10"/>
        <v/>
      </c>
      <c r="X127" s="208" t="str">
        <f t="shared" ca="1" si="10"/>
        <v/>
      </c>
    </row>
    <row r="128" spans="3:29" x14ac:dyDescent="0.25">
      <c r="C128" s="4" t="str">
        <f>IF('1 Specifikation'!C63:E63="Välj tjänst/exempelroll","",'1 Specifikation'!B63&amp;"- "&amp;'1 Specifikation'!C63)</f>
        <v>16.- Välj kompetens/roll</v>
      </c>
      <c r="E128" s="208" t="str">
        <f t="shared" ca="1" si="12"/>
        <v>Delområde 1/Vara/Tjanst 1/Krav4</v>
      </c>
      <c r="F128" s="208" t="str">
        <f t="shared" ca="1" si="10"/>
        <v>Delområde 1/Vara/Tjanst 1/Krav4</v>
      </c>
      <c r="G128" s="208" t="str">
        <f t="shared" ca="1" si="10"/>
        <v>Delområde 1/Vara/Tjanst 1/Krav4</v>
      </c>
      <c r="H128" s="208" t="str">
        <f t="shared" ca="1" si="10"/>
        <v>Delområde 1/Vara/Tjanst 1/Krav4</v>
      </c>
      <c r="I128" s="208" t="str">
        <f t="shared" ca="1" si="10"/>
        <v>Delområde 1/Vara/Tjanst 1/Krav4</v>
      </c>
      <c r="J128" s="208" t="str">
        <f t="shared" ca="1" si="10"/>
        <v>Delområde 1/Vara/Tjanst 1/Krav4</v>
      </c>
      <c r="K128" s="208" t="str">
        <f t="shared" ca="1" si="10"/>
        <v>Delområde 1/Vara/Tjanst 1/Krav4</v>
      </c>
      <c r="L128" s="208" t="str">
        <f t="shared" ca="1" si="10"/>
        <v>Delområde 1/Vara/Tjanst 1/Krav4</v>
      </c>
      <c r="M128" s="208" t="str">
        <f t="shared" ca="1" si="10"/>
        <v>Delområde 1/Vara/Tjanst 1/Krav4</v>
      </c>
      <c r="N128" s="208" t="str">
        <f t="shared" ca="1" si="10"/>
        <v/>
      </c>
      <c r="O128" s="208" t="str">
        <f t="shared" ca="1" si="10"/>
        <v/>
      </c>
      <c r="P128" s="208" t="str">
        <f t="shared" ca="1" si="10"/>
        <v/>
      </c>
      <c r="Q128" s="208" t="str">
        <f t="shared" ca="1" si="10"/>
        <v/>
      </c>
      <c r="R128" s="208" t="str">
        <f t="shared" ca="1" si="10"/>
        <v/>
      </c>
      <c r="S128" s="208" t="str">
        <f t="shared" ca="1" si="10"/>
        <v/>
      </c>
      <c r="T128" s="208" t="str">
        <f t="shared" ca="1" si="10"/>
        <v/>
      </c>
      <c r="U128" s="208" t="str">
        <f t="shared" ca="1" si="10"/>
        <v/>
      </c>
      <c r="V128" s="208" t="str">
        <f t="shared" ca="1" si="10"/>
        <v/>
      </c>
      <c r="W128" s="208" t="str">
        <f t="shared" ca="1" si="10"/>
        <v/>
      </c>
      <c r="X128" s="208" t="str">
        <f t="shared" ca="1" si="10"/>
        <v/>
      </c>
    </row>
    <row r="129" spans="3:24" x14ac:dyDescent="0.25">
      <c r="C129" s="4" t="str">
        <f>IF('1 Specifikation'!C64:E64="Välj tjänst/exempelroll","",'1 Specifikation'!B64&amp;"- "&amp;'1 Specifikation'!C64)</f>
        <v>17.- Välj kompetens/roll</v>
      </c>
      <c r="E129" s="208" t="str">
        <f t="shared" ca="1" si="12"/>
        <v>Delområde 1/Vara/Tjanst 1/Krav5</v>
      </c>
      <c r="F129" s="208" t="str">
        <f t="shared" ca="1" si="10"/>
        <v>Delområde 1/Vara/Tjanst 1/Krav5</v>
      </c>
      <c r="G129" s="208" t="str">
        <f t="shared" ca="1" si="10"/>
        <v>Delområde 1/Vara/Tjanst 1/Krav5</v>
      </c>
      <c r="H129" s="208" t="str">
        <f t="shared" ca="1" si="10"/>
        <v>Delområde 1/Vara/Tjanst 1/Krav5</v>
      </c>
      <c r="I129" s="208" t="str">
        <f t="shared" ca="1" si="10"/>
        <v>Delområde 1/Vara/Tjanst 1/Krav5</v>
      </c>
      <c r="J129" s="208" t="str">
        <f t="shared" ca="1" si="10"/>
        <v>Delområde 1/Vara/Tjanst 1/Krav5</v>
      </c>
      <c r="K129" s="208" t="str">
        <f t="shared" ca="1" si="10"/>
        <v>Delområde 1/Vara/Tjanst 1/Krav5</v>
      </c>
      <c r="L129" s="208" t="str">
        <f t="shared" ca="1" si="10"/>
        <v>Delområde 1/Vara/Tjanst 1/Krav5</v>
      </c>
      <c r="M129" s="208" t="str">
        <f t="shared" ca="1" si="10"/>
        <v>Delområde 1/Vara/Tjanst 1/Krav5</v>
      </c>
      <c r="N129" s="208" t="str">
        <f t="shared" ca="1" si="10"/>
        <v/>
      </c>
      <c r="O129" s="208" t="str">
        <f t="shared" ca="1" si="10"/>
        <v/>
      </c>
      <c r="P129" s="208" t="str">
        <f t="shared" ca="1" si="10"/>
        <v/>
      </c>
      <c r="Q129" s="208" t="str">
        <f t="shared" ca="1" si="10"/>
        <v/>
      </c>
      <c r="R129" s="208" t="str">
        <f t="shared" ca="1" si="10"/>
        <v/>
      </c>
      <c r="S129" s="208" t="str">
        <f t="shared" ca="1" si="10"/>
        <v/>
      </c>
      <c r="T129" s="208" t="str">
        <f t="shared" ca="1" si="10"/>
        <v/>
      </c>
      <c r="U129" s="208" t="str">
        <f t="shared" ca="1" si="10"/>
        <v/>
      </c>
      <c r="V129" s="208" t="str">
        <f t="shared" ca="1" si="10"/>
        <v/>
      </c>
      <c r="W129" s="208" t="str">
        <f t="shared" ca="1" si="10"/>
        <v/>
      </c>
      <c r="X129" s="208" t="str">
        <f t="shared" ca="1" si="10"/>
        <v/>
      </c>
    </row>
    <row r="130" spans="3:24" x14ac:dyDescent="0.25">
      <c r="C130" s="4" t="str">
        <f>IF('1 Specifikation'!C65:E65="Välj tjänst/exempelroll","",'1 Specifikation'!B65&amp;"- "&amp;'1 Specifikation'!C65)</f>
        <v>18.- Välj kompetens/roll</v>
      </c>
      <c r="E130" s="208" t="str">
        <f t="shared" ca="1" si="12"/>
        <v>Delområde 1/Vara/Tjanst 1/Krav6</v>
      </c>
      <c r="F130" s="208" t="str">
        <f t="shared" ca="1" si="10"/>
        <v>Delområde 1/Vara/Tjanst 1/Krav6</v>
      </c>
      <c r="G130" s="208" t="str">
        <f t="shared" ca="1" si="10"/>
        <v>Delområde 1/Vara/Tjanst 1/Krav6</v>
      </c>
      <c r="H130" s="208" t="str">
        <f t="shared" ca="1" si="10"/>
        <v>Delområde 1/Vara/Tjanst 1/Krav6</v>
      </c>
      <c r="I130" s="208" t="str">
        <f t="shared" ca="1" si="10"/>
        <v>Delområde 1/Vara/Tjanst 1/Krav6</v>
      </c>
      <c r="J130" s="208" t="str">
        <f t="shared" ca="1" si="10"/>
        <v>Delområde 1/Vara/Tjanst 1/Krav6</v>
      </c>
      <c r="K130" s="208" t="str">
        <f t="shared" ca="1" si="10"/>
        <v>Delområde 1/Vara/Tjanst 1/Krav6</v>
      </c>
      <c r="L130" s="208" t="str">
        <f t="shared" ca="1" si="10"/>
        <v>Delområde 1/Vara/Tjanst 1/Krav6</v>
      </c>
      <c r="M130" s="208" t="str">
        <f t="shared" ca="1" si="10"/>
        <v>Delområde 1/Vara/Tjanst 1/Krav6</v>
      </c>
      <c r="N130" s="208" t="str">
        <f t="shared" ca="1" si="10"/>
        <v/>
      </c>
      <c r="O130" s="208" t="str">
        <f t="shared" ca="1" si="10"/>
        <v/>
      </c>
      <c r="P130" s="208" t="str">
        <f t="shared" ca="1" si="10"/>
        <v/>
      </c>
      <c r="Q130" s="208" t="str">
        <f t="shared" ca="1" si="10"/>
        <v/>
      </c>
      <c r="R130" s="208" t="str">
        <f t="shared" ca="1" si="10"/>
        <v/>
      </c>
      <c r="S130" s="208" t="str">
        <f t="shared" ca="1" si="10"/>
        <v/>
      </c>
      <c r="T130" s="208" t="str">
        <f t="shared" ca="1" si="10"/>
        <v/>
      </c>
      <c r="U130" s="208" t="str">
        <f t="shared" ca="1" si="10"/>
        <v/>
      </c>
      <c r="V130" s="208" t="str">
        <f t="shared" ca="1" si="10"/>
        <v/>
      </c>
      <c r="W130" s="208" t="str">
        <f t="shared" ca="1" si="10"/>
        <v/>
      </c>
      <c r="X130" s="208" t="str">
        <f t="shared" ca="1" si="10"/>
        <v/>
      </c>
    </row>
    <row r="131" spans="3:24" x14ac:dyDescent="0.25">
      <c r="C131" s="4" t="str">
        <f>IF('1 Specifikation'!C66:E66="Välj tjänst/exempelroll","",'1 Specifikation'!B66&amp;"- "&amp;'1 Specifikation'!C66)</f>
        <v>19.- Välj kompetens/roll</v>
      </c>
      <c r="E131" s="208" t="str">
        <f t="shared" ca="1" si="12"/>
        <v>Delområde 1/Vara/Tjanst 1/Krav7</v>
      </c>
      <c r="F131" s="208" t="str">
        <f t="shared" ca="1" si="10"/>
        <v>Delområde 1/Vara/Tjanst 1/Krav7</v>
      </c>
      <c r="G131" s="208" t="str">
        <f t="shared" ca="1" si="10"/>
        <v>Delområde 1/Vara/Tjanst 1/Krav7</v>
      </c>
      <c r="H131" s="208" t="str">
        <f t="shared" ca="1" si="10"/>
        <v>Delområde 1/Vara/Tjanst 1/Krav7</v>
      </c>
      <c r="I131" s="208" t="str">
        <f t="shared" ca="1" si="10"/>
        <v>Delområde 1/Vara/Tjanst 1/Krav7</v>
      </c>
      <c r="J131" s="208" t="str">
        <f t="shared" ca="1" si="10"/>
        <v>Delområde 1/Vara/Tjanst 1/Krav7</v>
      </c>
      <c r="K131" s="208" t="str">
        <f t="shared" ca="1" si="10"/>
        <v>Delområde 1/Vara/Tjanst 1/Krav7</v>
      </c>
      <c r="L131" s="208" t="str">
        <f t="shared" ca="1" si="10"/>
        <v>Delområde 1/Vara/Tjanst 1/Krav7</v>
      </c>
      <c r="M131" s="208" t="str">
        <f t="shared" ca="1" si="10"/>
        <v>Delområde 1/Vara/Tjanst 1/Krav7</v>
      </c>
      <c r="N131" s="208" t="str">
        <f t="shared" ca="1" si="10"/>
        <v/>
      </c>
      <c r="O131" s="208" t="str">
        <f t="shared" ca="1" si="10"/>
        <v/>
      </c>
      <c r="P131" s="208" t="str">
        <f t="shared" ca="1" si="10"/>
        <v/>
      </c>
      <c r="Q131" s="208" t="str">
        <f t="shared" ca="1" si="10"/>
        <v/>
      </c>
      <c r="R131" s="208" t="str">
        <f t="shared" ca="1" si="10"/>
        <v/>
      </c>
      <c r="S131" s="208" t="str">
        <f t="shared" ca="1" si="10"/>
        <v/>
      </c>
      <c r="T131" s="208" t="str">
        <f t="shared" ca="1" si="10"/>
        <v/>
      </c>
      <c r="U131" s="208" t="str">
        <f t="shared" ca="1" si="10"/>
        <v/>
      </c>
      <c r="V131" s="208" t="str">
        <f t="shared" ca="1" si="10"/>
        <v/>
      </c>
      <c r="W131" s="208" t="str">
        <f t="shared" ca="1" si="10"/>
        <v/>
      </c>
      <c r="X131" s="208" t="str">
        <f t="shared" ca="1" si="10"/>
        <v/>
      </c>
    </row>
    <row r="132" spans="3:24" x14ac:dyDescent="0.25">
      <c r="C132" s="4" t="str">
        <f>IF('1 Specifikation'!C67:E67="Välj tjänst/exempelroll","",'1 Specifikation'!B67&amp;"- "&amp;'1 Specifikation'!C67)</f>
        <v>20.- Välj kompetens/roll</v>
      </c>
      <c r="E132" s="208" t="str">
        <f t="shared" ca="1" si="12"/>
        <v>Delområde 1/Vara/Tjanst 1/Krav8</v>
      </c>
      <c r="F132" s="208" t="str">
        <f t="shared" ca="1" si="10"/>
        <v>Delområde 1/Vara/Tjanst 1/Krav8</v>
      </c>
      <c r="G132" s="208" t="str">
        <f t="shared" ca="1" si="10"/>
        <v>Delområde 1/Vara/Tjanst 1/Krav8</v>
      </c>
      <c r="H132" s="208" t="str">
        <f t="shared" ca="1" si="10"/>
        <v>Delområde 1/Vara/Tjanst 1/Krav8</v>
      </c>
      <c r="I132" s="208" t="str">
        <f t="shared" ca="1" si="10"/>
        <v>Delområde 1/Vara/Tjanst 1/Krav8</v>
      </c>
      <c r="J132" s="208" t="str">
        <f t="shared" ca="1" si="10"/>
        <v>Delområde 1/Vara/Tjanst 1/Krav8</v>
      </c>
      <c r="K132" s="208" t="str">
        <f t="shared" ca="1" si="10"/>
        <v>Delområde 1/Vara/Tjanst 1/Krav8</v>
      </c>
      <c r="L132" s="208" t="str">
        <f t="shared" ca="1" si="10"/>
        <v>Delområde 1/Vara/Tjanst 1/Krav8</v>
      </c>
      <c r="M132" s="208" t="str">
        <f t="shared" ca="1" si="10"/>
        <v>Delområde 1/Vara/Tjanst 1/Krav8</v>
      </c>
      <c r="N132" s="208" t="str">
        <f t="shared" ca="1" si="10"/>
        <v/>
      </c>
      <c r="O132" s="208" t="str">
        <f t="shared" ca="1" si="10"/>
        <v/>
      </c>
      <c r="P132" s="208" t="str">
        <f t="shared" ca="1" si="10"/>
        <v/>
      </c>
      <c r="Q132" s="208" t="str">
        <f t="shared" ca="1" si="10"/>
        <v/>
      </c>
      <c r="R132" s="208" t="str">
        <f t="shared" ca="1" si="10"/>
        <v/>
      </c>
      <c r="S132" s="208" t="str">
        <f t="shared" ca="1" si="10"/>
        <v/>
      </c>
      <c r="T132" s="208" t="str">
        <f t="shared" ca="1" si="10"/>
        <v/>
      </c>
      <c r="U132" s="208" t="str">
        <f t="shared" ca="1" si="10"/>
        <v/>
      </c>
      <c r="V132" s="208" t="str">
        <f t="shared" ca="1" si="10"/>
        <v/>
      </c>
      <c r="W132" s="208" t="str">
        <f t="shared" ca="1" si="10"/>
        <v/>
      </c>
      <c r="X132" s="208" t="str">
        <f t="shared" ca="1" si="10"/>
        <v/>
      </c>
    </row>
    <row r="133" spans="3:24" x14ac:dyDescent="0.25">
      <c r="C133" s="245"/>
      <c r="E133" s="208" t="str">
        <f t="shared" ca="1" si="12"/>
        <v>Delområde 1/Vara/Tjanst 1/Krav9</v>
      </c>
      <c r="F133" s="208" t="str">
        <f t="shared" ca="1" si="10"/>
        <v>Delområde 1/Vara/Tjanst 1/Krav9</v>
      </c>
      <c r="G133" s="208" t="str">
        <f t="shared" ca="1" si="10"/>
        <v>Delområde 1/Vara/Tjanst 1/Krav9</v>
      </c>
      <c r="H133" s="208" t="str">
        <f t="shared" ca="1" si="10"/>
        <v>Delområde 1/Vara/Tjanst 1/Krav9</v>
      </c>
      <c r="I133" s="208" t="str">
        <f t="shared" ca="1" si="10"/>
        <v>Delområde 1/Vara/Tjanst 1/Krav9</v>
      </c>
      <c r="J133" s="208" t="str">
        <f t="shared" ca="1" si="10"/>
        <v>Delområde 1/Vara/Tjanst 1/Krav9</v>
      </c>
      <c r="K133" s="208" t="str">
        <f t="shared" ca="1" si="10"/>
        <v>Delområde 1/Vara/Tjanst 1/Krav9</v>
      </c>
      <c r="L133" s="208" t="str">
        <f t="shared" ca="1" si="10"/>
        <v>Delområde 1/Vara/Tjanst 1/Krav9</v>
      </c>
      <c r="M133" s="208" t="str">
        <f t="shared" ca="1" si="10"/>
        <v>Delområde 1/Vara/Tjanst 1/Krav9</v>
      </c>
      <c r="N133" s="208" t="str">
        <f t="shared" ca="1" si="10"/>
        <v/>
      </c>
      <c r="O133" s="208" t="str">
        <f t="shared" ca="1" si="10"/>
        <v/>
      </c>
      <c r="P133" s="208" t="str">
        <f t="shared" ca="1" si="10"/>
        <v/>
      </c>
      <c r="Q133" s="208" t="str">
        <f t="shared" ca="1" si="10"/>
        <v/>
      </c>
      <c r="R133" s="208" t="str">
        <f t="shared" ca="1" si="10"/>
        <v/>
      </c>
      <c r="S133" s="208" t="str">
        <f t="shared" ca="1" si="10"/>
        <v/>
      </c>
      <c r="T133" s="208" t="str">
        <f t="shared" ca="1" si="10"/>
        <v/>
      </c>
      <c r="U133" s="208" t="str">
        <f t="shared" ca="1" si="10"/>
        <v/>
      </c>
      <c r="V133" s="208" t="str">
        <f t="shared" ca="1" si="10"/>
        <v/>
      </c>
      <c r="W133" s="208" t="str">
        <f t="shared" ca="1" si="10"/>
        <v/>
      </c>
      <c r="X133" s="208" t="str">
        <f t="shared" ca="1" si="10"/>
        <v/>
      </c>
    </row>
    <row r="135" spans="3:24" x14ac:dyDescent="0.25">
      <c r="E135" s="239" t="s">
        <v>649</v>
      </c>
    </row>
    <row r="136" spans="3:24" x14ac:dyDescent="0.25">
      <c r="C136" s="50" t="s">
        <v>661</v>
      </c>
      <c r="E136" s="4" t="s">
        <v>650</v>
      </c>
    </row>
    <row r="137" spans="3:24" x14ac:dyDescent="0.25">
      <c r="C137" s="4" t="s">
        <v>712</v>
      </c>
      <c r="E137" s="4" t="s">
        <v>651</v>
      </c>
    </row>
    <row r="138" spans="3:24" x14ac:dyDescent="0.25">
      <c r="C138" s="4" t="s">
        <v>657</v>
      </c>
      <c r="E138" s="4" t="s">
        <v>652</v>
      </c>
    </row>
    <row r="139" spans="3:24" x14ac:dyDescent="0.25">
      <c r="C139" s="4" t="s">
        <v>658</v>
      </c>
      <c r="E139" s="4" t="s">
        <v>653</v>
      </c>
    </row>
    <row r="140" spans="3:24" x14ac:dyDescent="0.25">
      <c r="C140" s="4" t="s">
        <v>659</v>
      </c>
      <c r="E140" s="4" t="s">
        <v>654</v>
      </c>
    </row>
    <row r="141" spans="3:24" x14ac:dyDescent="0.25">
      <c r="C141" s="4" t="s">
        <v>660</v>
      </c>
      <c r="E141" s="4" t="s">
        <v>655</v>
      </c>
    </row>
    <row r="142" spans="3:24" x14ac:dyDescent="0.25">
      <c r="E142" s="4" t="s">
        <v>656</v>
      </c>
    </row>
  </sheetData>
  <sheetProtection formatColumns="0" formatRows="0"/>
  <phoneticPr fontId="13" type="noConversion"/>
  <conditionalFormatting sqref="D75:D77">
    <cfRule type="expression" dxfId="0" priority="1">
      <formula>ISNUMBER(SEARCH("bör",$B$105))=TRUE</formula>
    </cfRule>
  </conditionalFormatting>
  <pageMargins left="0.7" right="0.7" top="0.75" bottom="0.75" header="0.3" footer="0.3"/>
  <pageSetup paperSize="9" scale="19" orientation="landscape"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F10"/>
  <sheetViews>
    <sheetView workbookViewId="0">
      <selection activeCell="G19" sqref="G19"/>
    </sheetView>
  </sheetViews>
  <sheetFormatPr defaultColWidth="9.109375" defaultRowHeight="13.2" x14ac:dyDescent="0.25"/>
  <cols>
    <col min="1" max="1" width="9.109375" style="140"/>
    <col min="2" max="2" width="15" style="140" bestFit="1" customWidth="1"/>
    <col min="3" max="3" width="12.33203125" style="140" bestFit="1" customWidth="1"/>
    <col min="4" max="4" width="9.109375" style="140"/>
    <col min="5" max="5" width="16.88671875" style="140" customWidth="1"/>
    <col min="6" max="16384" width="9.109375" style="140"/>
  </cols>
  <sheetData>
    <row r="1" spans="1:6" x14ac:dyDescent="0.25">
      <c r="A1" s="140" t="s">
        <v>154</v>
      </c>
      <c r="B1" s="140" t="b">
        <v>0</v>
      </c>
    </row>
    <row r="2" spans="1:6" x14ac:dyDescent="0.25">
      <c r="A2" s="217" t="s">
        <v>8</v>
      </c>
      <c r="B2" s="2" t="s">
        <v>201</v>
      </c>
      <c r="C2" s="2"/>
      <c r="D2" s="140">
        <v>2</v>
      </c>
      <c r="E2" s="218" t="str">
        <f>INDEX(E3:E5,D2)</f>
        <v>Avroppsblanketten är nu upplåst, klicka här för att låsa avropsblanketten.</v>
      </c>
    </row>
    <row r="3" spans="1:6" x14ac:dyDescent="0.25">
      <c r="A3" s="217" t="s">
        <v>9</v>
      </c>
      <c r="B3" s="215" t="s">
        <v>201</v>
      </c>
      <c r="C3" s="2"/>
      <c r="E3" s="2" t="s">
        <v>199</v>
      </c>
    </row>
    <row r="4" spans="1:6" x14ac:dyDescent="0.25">
      <c r="A4" s="217" t="s">
        <v>10</v>
      </c>
      <c r="B4" s="216" t="s">
        <v>201</v>
      </c>
      <c r="C4" s="2" t="s">
        <v>15</v>
      </c>
      <c r="E4" s="218" t="s">
        <v>197</v>
      </c>
    </row>
    <row r="5" spans="1:6" x14ac:dyDescent="0.25">
      <c r="A5" s="217" t="s">
        <v>11</v>
      </c>
      <c r="B5" s="188" t="s">
        <v>12</v>
      </c>
      <c r="C5" s="2" t="s">
        <v>157</v>
      </c>
      <c r="E5" s="218" t="s">
        <v>198</v>
      </c>
    </row>
    <row r="6" spans="1:6" x14ac:dyDescent="0.25">
      <c r="A6" s="217"/>
      <c r="B6" s="141"/>
      <c r="C6" s="2" t="s">
        <v>13</v>
      </c>
      <c r="F6" s="219"/>
    </row>
    <row r="7" spans="1:6" x14ac:dyDescent="0.25">
      <c r="A7" s="217"/>
      <c r="B7" s="142"/>
      <c r="C7" s="2" t="s">
        <v>14</v>
      </c>
      <c r="E7" s="140" t="s">
        <v>345</v>
      </c>
    </row>
    <row r="8" spans="1:6" x14ac:dyDescent="0.25">
      <c r="A8" s="217"/>
      <c r="B8" s="143"/>
      <c r="C8" s="2" t="s">
        <v>16</v>
      </c>
      <c r="E8" s="140">
        <f>VALUE(IF(ISNUMBER(SEARCH("2",DpDwnTDV))=TRUE,"2","1"))</f>
        <v>2</v>
      </c>
    </row>
    <row r="9" spans="1:6" x14ac:dyDescent="0.25">
      <c r="A9" s="217"/>
      <c r="B9" s="3"/>
      <c r="C9" s="2" t="s">
        <v>17</v>
      </c>
      <c r="E9" s="140" t="str">
        <f>"Alt"&amp;IF(ISNUMBER(SEARCH("1",DpDwnUtvddrop))=TRUE,"1",IF(ISNUMBER(SEARCH("2",DpDwnUtvddrop))=TRUE,"2",IF(ISNUMBER(SEARCH("3",DpDwnUtvddrop))=TRUE,"3",IF(ISNUMBER(SEARCH("4",DpDwnUtvddrop))=TRUE,"4"))))</f>
        <v>AltFALSKT</v>
      </c>
    </row>
    <row r="10" spans="1:6" x14ac:dyDescent="0.25">
      <c r="A10" s="2"/>
      <c r="B10" s="2"/>
      <c r="C10" s="2"/>
    </row>
  </sheetData>
  <sheetProtection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79</vt:i4>
      </vt:variant>
    </vt:vector>
  </HeadingPairs>
  <TitlesOfParts>
    <vt:vector size="83" baseType="lpstr">
      <vt:lpstr>1 Specifikation</vt:lpstr>
      <vt:lpstr>2 Avtalstecknande</vt:lpstr>
      <vt:lpstr>Admin</vt:lpstr>
      <vt:lpstr>SysAdmin</vt:lpstr>
      <vt:lpstr>AntalSpec01</vt:lpstr>
      <vt:lpstr>ButtonStatus</vt:lpstr>
      <vt:lpstr>ButtonText</vt:lpstr>
      <vt:lpstr>Cell_CB_St2_Rd1</vt:lpstr>
      <vt:lpstr>Cell_CB_St2_Rd10</vt:lpstr>
      <vt:lpstr>Cell_CB_St2_Rd11</vt:lpstr>
      <vt:lpstr>Cell_CB_St2_Rd12</vt:lpstr>
      <vt:lpstr>Cell_CB_St2_Rd13</vt:lpstr>
      <vt:lpstr>Cell_CB_St2_Rd14</vt:lpstr>
      <vt:lpstr>Cell_CB_St2_Rd15</vt:lpstr>
      <vt:lpstr>Cell_CB_St2_Rd16</vt:lpstr>
      <vt:lpstr>Cell_CB_St2_Rd17</vt:lpstr>
      <vt:lpstr>Cell_CB_St2_Rd18</vt:lpstr>
      <vt:lpstr>Cell_CB_St2_Rd19</vt:lpstr>
      <vt:lpstr>Cell_CB_St2_Rd2</vt:lpstr>
      <vt:lpstr>Cell_CB_St2_Rd20</vt:lpstr>
      <vt:lpstr>Cell_CB_St2_Rd3</vt:lpstr>
      <vt:lpstr>Cell_CB_St2_Rd4</vt:lpstr>
      <vt:lpstr>Cell_CB_St2_Rd5</vt:lpstr>
      <vt:lpstr>Cell_CB_St2_Rd6</vt:lpstr>
      <vt:lpstr>Cell_CB_St2_Rd7</vt:lpstr>
      <vt:lpstr>Cell_CB_St2_Rd8</vt:lpstr>
      <vt:lpstr>Cell_CB_St2_Rd9</vt:lpstr>
      <vt:lpstr>DpDwnTDV</vt:lpstr>
      <vt:lpstr>DpDwnUtvddrop</vt:lpstr>
      <vt:lpstr>LarmStatus</vt:lpstr>
      <vt:lpstr>ListLevNamn</vt:lpstr>
      <vt:lpstr>ListvalRegion</vt:lpstr>
      <vt:lpstr>LockStatus</vt:lpstr>
      <vt:lpstr>MiljöNrTjänst</vt:lpstr>
      <vt:lpstr>NrTjänst</vt:lpstr>
      <vt:lpstr>pkey</vt:lpstr>
      <vt:lpstr>ResOpt</vt:lpstr>
      <vt:lpstr>SpecBilaga</vt:lpstr>
      <vt:lpstr>StatusSpec01</vt:lpstr>
      <vt:lpstr>TblBeräkning</vt:lpstr>
      <vt:lpstr>TblDelområde</vt:lpstr>
      <vt:lpstr>TblEnhet</vt:lpstr>
      <vt:lpstr>TblGrundTilldeln</vt:lpstr>
      <vt:lpstr>TblKmpNiv</vt:lpstr>
      <vt:lpstr>TblKrv2</vt:lpstr>
      <vt:lpstr>TblKrvKat</vt:lpstr>
      <vt:lpstr>TblKrvRes1</vt:lpstr>
      <vt:lpstr>TblKrvRes10</vt:lpstr>
      <vt:lpstr>TblKrvRes11</vt:lpstr>
      <vt:lpstr>TblKrvRes12</vt:lpstr>
      <vt:lpstr>TblKrvRes13</vt:lpstr>
      <vt:lpstr>TblKrvRes14</vt:lpstr>
      <vt:lpstr>TblKrvRes15</vt:lpstr>
      <vt:lpstr>TblKrvRes16</vt:lpstr>
      <vt:lpstr>TblKrvRes17</vt:lpstr>
      <vt:lpstr>TblKrvRes18</vt:lpstr>
      <vt:lpstr>TblKrvRes19</vt:lpstr>
      <vt:lpstr>TblKrvRes2</vt:lpstr>
      <vt:lpstr>TblKrvRes20</vt:lpstr>
      <vt:lpstr>TblKrvRes3</vt:lpstr>
      <vt:lpstr>TblKrvRes4</vt:lpstr>
      <vt:lpstr>TblKrvRes5</vt:lpstr>
      <vt:lpstr>TblKrvRes6</vt:lpstr>
      <vt:lpstr>TblKrvRes7</vt:lpstr>
      <vt:lpstr>TblKrvRes8</vt:lpstr>
      <vt:lpstr>TblKrvRes9</vt:lpstr>
      <vt:lpstr>TblLeverantörer</vt:lpstr>
      <vt:lpstr>TblTjänst</vt:lpstr>
      <vt:lpstr>TblUtVrd</vt:lpstr>
      <vt:lpstr>TidsåtgNrTjänst</vt:lpstr>
      <vt:lpstr>TillDelVal</vt:lpstr>
      <vt:lpstr>TillDelVal2</vt:lpstr>
      <vt:lpstr>UKey</vt:lpstr>
      <vt:lpstr>USRDelområde</vt:lpstr>
      <vt:lpstr>'1 Specifikation'!Utskriftsområde</vt:lpstr>
      <vt:lpstr>'1 Specifikation'!Utskriftsrubriker</vt:lpstr>
      <vt:lpstr>'2 Avtalstecknande'!Utskriftsrubriker</vt:lpstr>
      <vt:lpstr>UtvarderingsVal</vt:lpstr>
      <vt:lpstr>UtvarderingsVal2</vt:lpstr>
      <vt:lpstr>ValBilaga</vt:lpstr>
      <vt:lpstr>ValVarTja</vt:lpstr>
      <vt:lpstr>Wkey</vt:lpstr>
      <vt:lpstr>YColor</vt:lpstr>
    </vt:vector>
  </TitlesOfParts>
  <Company>VHS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dc:creator>
  <cp:lastModifiedBy>Mikael Larsson</cp:lastModifiedBy>
  <cp:lastPrinted>2018-06-12T12:59:06Z</cp:lastPrinted>
  <dcterms:created xsi:type="dcterms:W3CDTF">2008-11-24T11:40:31Z</dcterms:created>
  <dcterms:modified xsi:type="dcterms:W3CDTF">2021-04-29T10:14:06Z</dcterms:modified>
</cp:coreProperties>
</file>