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U:\Kaffe- och vattenautomater 2023\3 Förvaltning\14 Prisjusteringar och sortimentändringar\Endast sortimentändring\Café Bar\2026-01-02\"/>
    </mc:Choice>
  </mc:AlternateContent>
  <xr:revisionPtr revIDLastSave="0" documentId="13_ncr:1_{84E1CF9E-452F-40BF-AE67-B40E45F3D192}" xr6:coauthVersionLast="47" xr6:coauthVersionMax="47" xr10:uidLastSave="{00000000-0000-0000-0000-000000000000}"/>
  <bookViews>
    <workbookView xWindow="28680" yWindow="-120" windowWidth="29040" windowHeight="15720" tabRatio="894" activeTab="3" xr2:uid="{00000000-000D-0000-FFFF-FFFF00000000}"/>
  </bookViews>
  <sheets>
    <sheet name="Hyra kaffeautomater" sheetId="9" r:id="rId1"/>
    <sheet name="Underskåp" sheetId="13" r:id="rId2"/>
    <sheet name="Service kaffeautomater" sheetId="3" r:id="rId3"/>
    <sheet name="Varor" sheetId="4" r:id="rId4"/>
    <sheet name="Övrigt sortiment varor" sheetId="5" r:id="rId5"/>
    <sheet name="Övrigt sortiment automater"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5" l="1"/>
  <c r="L11" i="5"/>
  <c r="K11" i="5" s="1"/>
  <c r="L16" i="5"/>
  <c r="K16" i="5" s="1"/>
  <c r="L15" i="5"/>
  <c r="K15" i="5" s="1"/>
  <c r="L12" i="5"/>
  <c r="K12" i="5" s="1"/>
  <c r="L18" i="5"/>
  <c r="K18" i="5" s="1"/>
  <c r="L14" i="5"/>
  <c r="K14" i="5" s="1"/>
  <c r="L9" i="5"/>
  <c r="K9" i="5" s="1"/>
  <c r="L8" i="5"/>
  <c r="K8" i="5" s="1"/>
  <c r="L17" i="5"/>
  <c r="K17" i="5" s="1"/>
  <c r="L13" i="5"/>
  <c r="K13" i="5" s="1"/>
  <c r="L6" i="5"/>
  <c r="K6" i="5" s="1"/>
  <c r="L5" i="5"/>
  <c r="K5" i="5" s="1"/>
  <c r="L10" i="5"/>
  <c r="K10" i="5" s="1"/>
  <c r="L4" i="5"/>
  <c r="K4" i="5" s="1"/>
  <c r="N16" i="4"/>
  <c r="M16" i="4" s="1"/>
  <c r="N15" i="4"/>
  <c r="M15" i="4" s="1"/>
  <c r="N14" i="4"/>
  <c r="M14" i="4" s="1"/>
  <c r="N13" i="4"/>
  <c r="M13" i="4"/>
  <c r="N12" i="4"/>
  <c r="M12" i="4" s="1"/>
  <c r="N11" i="4"/>
  <c r="M11" i="4"/>
  <c r="N10" i="4"/>
  <c r="M10" i="4"/>
  <c r="N9" i="4"/>
  <c r="M9" i="4"/>
  <c r="N8" i="4"/>
  <c r="M8" i="4" s="1"/>
  <c r="N7" i="4"/>
  <c r="M7" i="4"/>
  <c r="N6" i="4"/>
  <c r="M6" i="4" s="1"/>
  <c r="N5" i="4"/>
  <c r="M5" i="4"/>
  <c r="N4" i="4"/>
  <c r="M4" i="4" s="1"/>
</calcChain>
</file>

<file path=xl/sharedStrings.xml><?xml version="1.0" encoding="utf-8"?>
<sst xmlns="http://schemas.openxmlformats.org/spreadsheetml/2006/main" count="1156" uniqueCount="470">
  <si>
    <t>Prislista Kaffeautomater</t>
  </si>
  <si>
    <t>Hyra kaffeautomater</t>
  </si>
  <si>
    <t>Position i varukorg</t>
  </si>
  <si>
    <t>Kaffeautomat. Liten modell 
80-160 koppar/fyllning</t>
  </si>
  <si>
    <t>Modellbeteckning</t>
  </si>
  <si>
    <t>Artikelnummer</t>
  </si>
  <si>
    <t>Pris hyra/månad för hyresperiod om 12 månader</t>
  </si>
  <si>
    <t>Pris hyra/månad för hyresperiod om 24 månader</t>
  </si>
  <si>
    <t>Pris hyra/månad för hyreperiod om 36 månader</t>
  </si>
  <si>
    <t>Pris hyra/månad för hyresperiod om 48 månader</t>
  </si>
  <si>
    <t>Energiförbrukning Kaffeautomat (anges i enhet Wh/h, Stand By/Idle phase)*</t>
  </si>
  <si>
    <t>UNSPSC-kod</t>
  </si>
  <si>
    <t>Momssats</t>
  </si>
  <si>
    <t>Modell 1A - hela bönor</t>
  </si>
  <si>
    <t>Modell 1B - automatmalet</t>
  </si>
  <si>
    <t>KREA TOUCH ESFB 1.2</t>
  </si>
  <si>
    <t xml:space="preserve">Modell 1C - espressobönor </t>
  </si>
  <si>
    <t xml:space="preserve">Kaffeautomat, Mellan modell
161 - 300 koppar/fyllning </t>
  </si>
  <si>
    <t>Modell 2A - hela bönor</t>
  </si>
  <si>
    <t>Modell 2B - espressobönor</t>
  </si>
  <si>
    <t>Modell 2C - hela bönor och espressobönor</t>
  </si>
  <si>
    <t>Modell 2D - automatmalet</t>
  </si>
  <si>
    <t>Modell 2E - instant</t>
  </si>
  <si>
    <t xml:space="preserve">Zia 10/35 </t>
  </si>
  <si>
    <t xml:space="preserve">Kaffeautomat, Stor modell 
&gt; 300 koppar/fyllning </t>
  </si>
  <si>
    <t>Modell 3A - espressobönor</t>
  </si>
  <si>
    <t>Modell 3B - hela bönor och espressobönor</t>
  </si>
  <si>
    <t>Underskåp</t>
  </si>
  <si>
    <t xml:space="preserve">Modellbeteckning </t>
  </si>
  <si>
    <t xml:space="preserve">Underskåp Krea </t>
  </si>
  <si>
    <t xml:space="preserve">Underskåp Wittenborg </t>
  </si>
  <si>
    <t>Underskåp Nio</t>
  </si>
  <si>
    <t>Underskåp Sienna</t>
  </si>
  <si>
    <t>Underskåp Universal  Mondo (De Jong och Evoca maskiner. Krea, Wittenborg, Sienna, Zia, Nio)</t>
  </si>
  <si>
    <t>Service kaffeautomater</t>
  </si>
  <si>
    <t>Benämning</t>
  </si>
  <si>
    <t>Enhet (kvantitet)</t>
  </si>
  <si>
    <t>Offererat pris</t>
  </si>
  <si>
    <t>Hygienisk service</t>
  </si>
  <si>
    <t>Pris per månad i SEK för hygienisk service av 1-2 kaffeautomater</t>
  </si>
  <si>
    <t>Pris per månad i SEK för hygienisk service av 3-4 kaffeautomater</t>
  </si>
  <si>
    <t>Pris per månad i SEK för hygienisk service av 5-6 kaffeautomater</t>
  </si>
  <si>
    <t>Fullservice</t>
  </si>
  <si>
    <t>Pris per månad i SEK för fullservice av 1-2 kaffeautomater</t>
  </si>
  <si>
    <t>Pris per månad i SEK för full service av 3-4 kaffeautomater</t>
  </si>
  <si>
    <t>Pris per månad i SEK för full service av 5-6 kaffeautomater</t>
  </si>
  <si>
    <t>Varor</t>
  </si>
  <si>
    <t>Vara</t>
  </si>
  <si>
    <t>Information om vara</t>
  </si>
  <si>
    <t>Detaljerad information om vara</t>
  </si>
  <si>
    <t>Krav gällande förpackning</t>
  </si>
  <si>
    <t>Artikelbenämning</t>
  </si>
  <si>
    <t>Förpackningsstorlek (minsta beställningsbara enhet)</t>
  </si>
  <si>
    <t xml:space="preserve">Pris per förpackning  (minsta beställningsbara enhet) </t>
  </si>
  <si>
    <t xml:space="preserve">Offererat pris per angiven enhet </t>
  </si>
  <si>
    <t>Prisjustering fr.o.m. 2025-05-21</t>
  </si>
  <si>
    <t>Pris per förpackning (minsta beställningsbara enhet)</t>
  </si>
  <si>
    <t>Offererat pris per angiven enhet</t>
  </si>
  <si>
    <t xml:space="preserve">Krav gällande enhet för lämnat pris 
</t>
  </si>
  <si>
    <t>Eventuell certifiering</t>
  </si>
  <si>
    <t>Kg</t>
  </si>
  <si>
    <t>Kaffe</t>
  </si>
  <si>
    <t>Hela bönor</t>
  </si>
  <si>
    <t>Mörkrost</t>
  </si>
  <si>
    <t>EUFORO EKO/RAC HB 6x1000 G</t>
  </si>
  <si>
    <t>40301</t>
  </si>
  <si>
    <t>6x1000 G</t>
  </si>
  <si>
    <t>Pris/kg ska anges</t>
  </si>
  <si>
    <t>RAC EKO</t>
  </si>
  <si>
    <t>50201706</t>
  </si>
  <si>
    <t xml:space="preserve">LÖFBERGS  FT/EKO  HB 6x1000G Dark           </t>
  </si>
  <si>
    <t>FT EKO</t>
  </si>
  <si>
    <t>Mellanrost</t>
  </si>
  <si>
    <t>GIORNO EKO/RAC HB 6x1000 G</t>
  </si>
  <si>
    <t>40300</t>
  </si>
  <si>
    <t>RUTASOKA MINOVA MELLAN EKO/RFA 1 KG</t>
  </si>
  <si>
    <t>Espresso</t>
  </si>
  <si>
    <t>REGALO EKO/RAC HB 6x1000 G</t>
  </si>
  <si>
    <t>40302</t>
  </si>
  <si>
    <t>RUTASOKA MITUMBA ESPRESSO EKO/RFA 1 KG</t>
  </si>
  <si>
    <t>Malda bönor</t>
  </si>
  <si>
    <t>GRANDE  EKO/RAC BM 6x1000 G</t>
  </si>
  <si>
    <t xml:space="preserve">LÖFBERGS Exclusive  FT/EKO 6x1000G MÖRK           </t>
  </si>
  <si>
    <t>Rutasoka Minova mellanrost EKO/RFA BM 1 kg</t>
  </si>
  <si>
    <t>AN  HIGHLAND NAT 6x1000G FTKRAVEKO MELLANRO</t>
  </si>
  <si>
    <t>4011</t>
  </si>
  <si>
    <t>FTE KRAV</t>
  </si>
  <si>
    <t>Instant</t>
  </si>
  <si>
    <t>AN INSTANT MÖRK KRAVFTO 12x250G</t>
  </si>
  <si>
    <t>4112</t>
  </si>
  <si>
    <t>12x250G</t>
  </si>
  <si>
    <t>FTO KRAV</t>
  </si>
  <si>
    <t>50201709</t>
  </si>
  <si>
    <t>ORGANICO 250G FTE FRYSTORKAT MELLANROST</t>
  </si>
  <si>
    <t>300</t>
  </si>
  <si>
    <t>6x250 G</t>
  </si>
  <si>
    <t>LÖFBERGS ARIA INSTANT(ESPRESSO) EKO FT</t>
  </si>
  <si>
    <t>10X250 G</t>
  </si>
  <si>
    <t>Te</t>
  </si>
  <si>
    <t>Klassisk smak såsom Earl Grey,  English breakfast tea eller likvärdig.</t>
  </si>
  <si>
    <t>Svart</t>
  </si>
  <si>
    <t>Maximalt 25 tepåsar per förpackning.</t>
  </si>
  <si>
    <t>KUNG MARKATTA EARL GREY TE KRAV/FTE 20 X 2 G</t>
  </si>
  <si>
    <t>6X 20 X 2 G</t>
  </si>
  <si>
    <t>FT EKO KRAV</t>
  </si>
  <si>
    <t>50201713</t>
  </si>
  <si>
    <t>Klassisk smak, såsom Earl Grey, English breakfast tea eller likvärdig.</t>
  </si>
  <si>
    <t>KUNG MARKATTA ENG.BREAKFAST KRAV/FTE 20 X 2G</t>
  </si>
  <si>
    <t>Smaksatt</t>
  </si>
  <si>
    <t>LIFE HALLON GRÄDDE 20 X 2G FT/EKO</t>
  </si>
  <si>
    <t>LIFE KAKAO 20 X 1,8G FT/EKO</t>
  </si>
  <si>
    <t>6 X 20 X 1,8G</t>
  </si>
  <si>
    <t>Tom position</t>
  </si>
  <si>
    <t>LIFE RABARBER VANILJ 20 X 1,8G FT/EKO</t>
  </si>
  <si>
    <t>6 X20 X 1,8G</t>
  </si>
  <si>
    <t>Rött</t>
  </si>
  <si>
    <t xml:space="preserve">KUNG MARKATTA ROOIBOS TE KRAV/FTE 20 X 2G </t>
  </si>
  <si>
    <t>Grönt</t>
  </si>
  <si>
    <t>KUNG MARKATTA GRÖNT TE CITGRÄS KRAV/FTE 20X2G</t>
  </si>
  <si>
    <t xml:space="preserve">KUNG MARKATTA GRÖNT TE KRAV/FTE 20 X 2 G </t>
  </si>
  <si>
    <t>Ört</t>
  </si>
  <si>
    <t>LIFE PEPPERMINT 20 X 1,8G FT/EKO</t>
  </si>
  <si>
    <t>Choklad</t>
  </si>
  <si>
    <t xml:space="preserve">FIERA 750G FTE CHOKLAD  </t>
  </si>
  <si>
    <t>10 X 750 G</t>
  </si>
  <si>
    <t>50202307</t>
  </si>
  <si>
    <t>10x1000 G</t>
  </si>
  <si>
    <t>Styck</t>
  </si>
  <si>
    <t>Mjölkdryck</t>
  </si>
  <si>
    <t>Ekologisk</t>
  </si>
  <si>
    <t>Tetra</t>
  </si>
  <si>
    <t>Portionsförpackning på cirka 1,6-2 cl.</t>
  </si>
  <si>
    <t>Portionsmjölk EKO Arla</t>
  </si>
  <si>
    <t>40E</t>
  </si>
  <si>
    <t>100 x 2 cl</t>
  </si>
  <si>
    <t>Pris per liter ska anges</t>
  </si>
  <si>
    <t>EKO</t>
  </si>
  <si>
    <t>50131701</t>
  </si>
  <si>
    <t>Laktosfri</t>
  </si>
  <si>
    <t>Portionsmjölk Laktosfri Svensk EKO</t>
  </si>
  <si>
    <t>42LE</t>
  </si>
  <si>
    <t>100 x 1,6 cl</t>
  </si>
  <si>
    <t>EKO /Laktosfri</t>
  </si>
  <si>
    <t>Mjölkpulver</t>
  </si>
  <si>
    <t>Högsta accepterade vikt per förpackning är ett (1) kg. Ett emballage får innehålla maximalt 12 kg.</t>
  </si>
  <si>
    <t xml:space="preserve">Mjölk 100% </t>
  </si>
  <si>
    <t>10 x 500 g</t>
  </si>
  <si>
    <t>100% mjölkpulver</t>
  </si>
  <si>
    <t>50131704</t>
  </si>
  <si>
    <t>Socker</t>
  </si>
  <si>
    <t>Strösocker</t>
  </si>
  <si>
    <t>Strösocker, ekologisk produktion</t>
  </si>
  <si>
    <t>Maximal vikt per förpackning är två (2) kg. Ett emballage får maximalt innehålla 12 kg.</t>
  </si>
  <si>
    <t>STRÖSOCKER EKO/KRAV 1000 GRAM</t>
  </si>
  <si>
    <t>410</t>
  </si>
  <si>
    <t>1000 G</t>
  </si>
  <si>
    <t>EKO KRAV</t>
  </si>
  <si>
    <t>50161509</t>
  </si>
  <si>
    <t>Portionsförpackat, exempelvis inslagna sockerbitar eller lössocker i rör eller påse.</t>
  </si>
  <si>
    <t>Strö/bit</t>
  </si>
  <si>
    <t>SOCKERSTICKS VITT DISPLAYKARTONG  225 X 4GR</t>
  </si>
  <si>
    <t>225 X 4GR</t>
  </si>
  <si>
    <t>g</t>
  </si>
  <si>
    <t>Sötningsmedel</t>
  </si>
  <si>
    <t>Portionsförpackat</t>
  </si>
  <si>
    <t>Maximalt antal portionsförpackningar per offererad förpackning ska vara 600 stycken.</t>
  </si>
  <si>
    <t>Suketter 500 st portioner</t>
  </si>
  <si>
    <t>1X500 st. Nettovikt 0,16g X 500= 80 g</t>
  </si>
  <si>
    <t>Pris per 50 gr ska anges</t>
  </si>
  <si>
    <t>50161510</t>
  </si>
  <si>
    <t>Förpackning</t>
  </si>
  <si>
    <t>Pappmugg</t>
  </si>
  <si>
    <t>ca 20-30 cl</t>
  </si>
  <si>
    <t>PAPPBÄG. Oprofilerade 20 CL 60 Rör med 50 ST</t>
  </si>
  <si>
    <t>1 Kartong med 3000 st muggar</t>
  </si>
  <si>
    <t>Pris per 1 000 styck ska anges</t>
  </si>
  <si>
    <t>52151504</t>
  </si>
  <si>
    <t>ca 10-12 cl</t>
  </si>
  <si>
    <t>PAPPBÄG. Oprofilerade 12 CL 40 Rör med 50 ST</t>
  </si>
  <si>
    <t>1 Kartong med 2000 st muggar</t>
  </si>
  <si>
    <t>Rörpinne/sked</t>
  </si>
  <si>
    <t>Ska passa offererad mugg 20-30 cl</t>
  </si>
  <si>
    <t>Rörpinne, trä 140mm</t>
  </si>
  <si>
    <t>1000 st</t>
  </si>
  <si>
    <t>52151505</t>
  </si>
  <si>
    <t>Övrigt sortiment varor</t>
  </si>
  <si>
    <t>Eventuell detaljerad information om vara</t>
  </si>
  <si>
    <t xml:space="preserve">Pris per förpackning (minsta beställningsbara enhet) </t>
  </si>
  <si>
    <t xml:space="preserve">Enhet för lämnat pris </t>
  </si>
  <si>
    <t>Kaffe Hela Bönor</t>
  </si>
  <si>
    <t>Arvid Nordquist HB</t>
  </si>
  <si>
    <t xml:space="preserve">Mörkrost </t>
  </si>
  <si>
    <t>AN CHEF`S BLEND HB EKO/RA  6x1000G</t>
  </si>
  <si>
    <t>6x1000G</t>
  </si>
  <si>
    <t>kg</t>
  </si>
  <si>
    <t>Bergstrands HB</t>
  </si>
  <si>
    <t xml:space="preserve">BERGSTRANDS ESPRESSO 7,3 EKO 1000 G </t>
  </si>
  <si>
    <t>4x1000G</t>
  </si>
  <si>
    <t>Löfbergs HB</t>
  </si>
  <si>
    <t>LÖFBERGS EXCL EKO/RA HB 6x1000G MÖRK</t>
  </si>
  <si>
    <t>20416</t>
  </si>
  <si>
    <t>ZOEGA HB</t>
  </si>
  <si>
    <t>ZOEGA CULTIVO 750G FTE KRAV  MÖRKROST</t>
  </si>
  <si>
    <t>X0576</t>
  </si>
  <si>
    <t>8x750G</t>
  </si>
  <si>
    <t>Ny vara från 11 aug</t>
  </si>
  <si>
    <t>FT KRAV EKO</t>
  </si>
  <si>
    <t>ZOEGA ECO HB RA/ORG 8x750G MÖRKROST</t>
  </si>
  <si>
    <t>X0583</t>
  </si>
  <si>
    <t xml:space="preserve">ZOEGA ESPRESSO CERTO 500 G FTKRAVEKO  </t>
  </si>
  <si>
    <t xml:space="preserve">X0584  </t>
  </si>
  <si>
    <t>8x500G</t>
  </si>
  <si>
    <t xml:space="preserve">Kaffe Bryggmalet </t>
  </si>
  <si>
    <t>Arvid Nordquist BM</t>
  </si>
  <si>
    <t>AN ETHIC HARVEST BM 6x1000G FT KRAV EKO MÖRKROST</t>
  </si>
  <si>
    <t>4032</t>
  </si>
  <si>
    <t>Arvid Nordqvist BM</t>
  </si>
  <si>
    <t>AN ETHIC HARVEST FTKRAV 12x500G MÖRKROST</t>
  </si>
  <si>
    <t>12X500G</t>
  </si>
  <si>
    <t>FT KRAV</t>
  </si>
  <si>
    <t>Johan &amp; Nyström BM</t>
  </si>
  <si>
    <t>J&amp;N ADVENTURE BRYGG MALET FTO  500G</t>
  </si>
  <si>
    <t>12X500 gr</t>
  </si>
  <si>
    <t>Löfbergs BM</t>
  </si>
  <si>
    <t>Löfbergs Proffessional Dark</t>
  </si>
  <si>
    <t xml:space="preserve">12x500G </t>
  </si>
  <si>
    <t>ZOEGA BM</t>
  </si>
  <si>
    <t>ZOEGA ECO BM ORG 12x450 G</t>
  </si>
  <si>
    <t>X0152</t>
  </si>
  <si>
    <t>12x450G</t>
  </si>
  <si>
    <t>Kaffe Bryggmalet portion</t>
  </si>
  <si>
    <t>AN ETHIC HARVEST 100G FTKRAV 60X100G MÖRKROST</t>
  </si>
  <si>
    <t>4061</t>
  </si>
  <si>
    <t>60X100G</t>
  </si>
  <si>
    <t>AN HIGHLAND NATURE 100G FTKRAV 60X100G MELLANROST</t>
  </si>
  <si>
    <t>4066</t>
  </si>
  <si>
    <t xml:space="preserve">48 X 125 </t>
  </si>
  <si>
    <t>ZOEGA CULTIVO 225G FTE KRAV (24st/kart)  MÖRKROST</t>
  </si>
  <si>
    <t>X0573</t>
  </si>
  <si>
    <t>24x225G</t>
  </si>
  <si>
    <t>Te (övriga smaker och varumärken)</t>
  </si>
  <si>
    <t>Life Te</t>
  </si>
  <si>
    <t>FT/EKO</t>
  </si>
  <si>
    <t>Citron / Ingefära</t>
  </si>
  <si>
    <t>20 X 1,8G</t>
  </si>
  <si>
    <t xml:space="preserve">FTE </t>
  </si>
  <si>
    <t>Earl Grey</t>
  </si>
  <si>
    <t xml:space="preserve">English Breakfast </t>
  </si>
  <si>
    <t>20 X 2G</t>
  </si>
  <si>
    <t>Grönt te</t>
  </si>
  <si>
    <t>Kokos/Ananas</t>
  </si>
  <si>
    <t>20 X 1,7G</t>
  </si>
  <si>
    <t>Sparkling Strawberry</t>
  </si>
  <si>
    <t>Tranbär/Blodapelsin</t>
  </si>
  <si>
    <t>Lakrits</t>
  </si>
  <si>
    <t>Rooibos Chai</t>
  </si>
  <si>
    <t>Vitt chai</t>
  </si>
  <si>
    <t>Sortimentsask</t>
  </si>
  <si>
    <t>8X20 tepåsar totalt 160 st.Nettovikt 296 gr</t>
  </si>
  <si>
    <t>Kung Markatta Te</t>
  </si>
  <si>
    <t>KRAV/FTE</t>
  </si>
  <si>
    <t xml:space="preserve">Rooibos Vanilj </t>
  </si>
  <si>
    <t>20 x 2 g</t>
  </si>
  <si>
    <t>Ingefära/ Citron</t>
  </si>
  <si>
    <t>Baristea</t>
  </si>
  <si>
    <t>FT BIO</t>
  </si>
  <si>
    <t>BARISTE ENGLISH 25 X 1,5G BIO/FT</t>
  </si>
  <si>
    <t>25 X 1,5</t>
  </si>
  <si>
    <t>BARISTE EARL GREY 25 X 1,5 BIO/FT</t>
  </si>
  <si>
    <t>BARISTEA FOREST FRUITS 25 X 1,5G BIO/FT</t>
  </si>
  <si>
    <t>BARISTEA CHAI 25 X 1,5G BIO/FT</t>
  </si>
  <si>
    <t>BARISTEA VANILLA 25 X 1,5G BIO/FT</t>
  </si>
  <si>
    <t>BARISTEA GREEN TEA 25 X 1,5G BIO/FT</t>
  </si>
  <si>
    <t>BARISTEA LEMON GREEN TEA 25 x 1,5G BIO/FT</t>
  </si>
  <si>
    <t>BARISTEA JASMIN GREEN TEA BIO/FT</t>
  </si>
  <si>
    <t>BARISTEA WHITE TEA RASPBERRY 25 X 1,5G BIO/FT</t>
  </si>
  <si>
    <t>BARISTEA ROOIBOS 25 X 1,5G BIO/FT</t>
  </si>
  <si>
    <t>BARISTEA MINT PURE 25 X 1,5G INF BIO/FT</t>
  </si>
  <si>
    <t>BARISTEA GINGER LEMONGRASS 25 X 1,5 G INF BIO</t>
  </si>
  <si>
    <t>BARISTEA CAMOMILE 25 X 1,0G BIO</t>
  </si>
  <si>
    <t>BARISTEA FRUIT INFUSION 25 X 1,5G BIO</t>
  </si>
  <si>
    <t>Follis Te</t>
  </si>
  <si>
    <t xml:space="preserve">Citron </t>
  </si>
  <si>
    <t>100 X 1,8G</t>
  </si>
  <si>
    <t>Black Currant (Svarta vinbär)</t>
  </si>
  <si>
    <t>Chokladpulver (övriga varumärken)</t>
  </si>
  <si>
    <t>FT/UTZ</t>
  </si>
  <si>
    <t>Portionschokladdryck</t>
  </si>
  <si>
    <t>10 x 25 g</t>
  </si>
  <si>
    <t>FT UTZ</t>
  </si>
  <si>
    <t>Chokladpulver för automatbruk</t>
  </si>
  <si>
    <t>FT</t>
  </si>
  <si>
    <t>Caldo 18,6% Cacao</t>
  </si>
  <si>
    <t>10 x 1000 g</t>
  </si>
  <si>
    <t>Chai Latte</t>
  </si>
  <si>
    <t xml:space="preserve">CHAI LATTE INSTANT 1KG  </t>
  </si>
  <si>
    <t>10 X 1 L</t>
  </si>
  <si>
    <t>Mjölkpulver (övriga varumärken)</t>
  </si>
  <si>
    <t>Mjölk 100% EKO</t>
  </si>
  <si>
    <t>EKO 100% Mjölkpulver</t>
  </si>
  <si>
    <t>Mjölk Lång Hållbarhet</t>
  </si>
  <si>
    <t>Mjölk Lång UHT 1 L</t>
  </si>
  <si>
    <t>KAFFEMJÖLK/LÅNG HÅLLBARH. MELLANMJÖLK 1 L</t>
  </si>
  <si>
    <t>11009</t>
  </si>
  <si>
    <t>Liter</t>
  </si>
  <si>
    <t>ARLA MELLANMJÖLK LÅNG HÅLLABARHET 1 L</t>
  </si>
  <si>
    <t>X7075</t>
  </si>
  <si>
    <t>Mjölk Lång  UHT Laktosfri</t>
  </si>
  <si>
    <t>LÅNG HÅLLBARH. LAKTOSFRI 1,5% ARLA 1000ML</t>
  </si>
  <si>
    <t>40LF</t>
  </si>
  <si>
    <t>Mjölk</t>
  </si>
  <si>
    <t>Färskmjölk  1 L</t>
  </si>
  <si>
    <t>ARLA FÄRSK MELLANMJÖLK 1L</t>
  </si>
  <si>
    <t>X7074</t>
  </si>
  <si>
    <t>6 X 1 L</t>
  </si>
  <si>
    <t>Färskmjölk  EKO 1 L</t>
  </si>
  <si>
    <t>ARLA STANDARDMJÖLK EKO 1 L 3%</t>
  </si>
  <si>
    <t>7170</t>
  </si>
  <si>
    <t xml:space="preserve">EKO </t>
  </si>
  <si>
    <t xml:space="preserve">ARLA EKOLOGISK FÄRSK MELLANMJÖLK 1L  </t>
  </si>
  <si>
    <t>X0294</t>
  </si>
  <si>
    <t>MJÖLK LATTE ART 2,6% EKO 1 LITER ARLA</t>
  </si>
  <si>
    <t>X9462</t>
  </si>
  <si>
    <t>Färskmjölk Laktosfri 1 L</t>
  </si>
  <si>
    <t xml:space="preserve">ARLA LAKTOSFRI FÄRSK-MELLANMJÖLK 1L  </t>
  </si>
  <si>
    <t>X0298</t>
  </si>
  <si>
    <t>Havredryck</t>
  </si>
  <si>
    <t>Havredryck portion</t>
  </si>
  <si>
    <t xml:space="preserve">OATLY HAVREDRYCK 100x2CL	</t>
  </si>
  <si>
    <t>4302</t>
  </si>
  <si>
    <t>100x2CL</t>
  </si>
  <si>
    <t>50202300</t>
  </si>
  <si>
    <t>Havredryck Lång hållbarhet</t>
  </si>
  <si>
    <t>Havredryck Lång  UTH 1 L</t>
  </si>
  <si>
    <t xml:space="preserve">OATLY HAVREDRYCK iKAFFE med lång hållbarhet 1L  (6 x 1 liter)        	</t>
  </si>
  <si>
    <t>V1223151</t>
  </si>
  <si>
    <t>6 x 1 l</t>
  </si>
  <si>
    <t>Socker Portion</t>
  </si>
  <si>
    <t>Brunt socker</t>
  </si>
  <si>
    <t>SOCKERSTICKS BRUNT FT DISPLAYKARTONG 225x4gr art 1901002</t>
  </si>
  <si>
    <t>1901002 </t>
  </si>
  <si>
    <t>Bitsocker EKO</t>
  </si>
  <si>
    <t>BITSOCKER EKOLOGISKT 500 G</t>
  </si>
  <si>
    <t>1X500 gr</t>
  </si>
  <si>
    <t>Vitt socker</t>
  </si>
  <si>
    <t>VITT PORTIONSFÖRPACKAT RÖRSOCKER  FT 1000 X 3GR</t>
  </si>
  <si>
    <t>1000 X 3GR</t>
  </si>
  <si>
    <t>Hermesetas</t>
  </si>
  <si>
    <t>400 st /ask Total nettovikt 4,7 g</t>
  </si>
  <si>
    <t xml:space="preserve">Pris per 50 gr </t>
  </si>
  <si>
    <t>Honung</t>
  </si>
  <si>
    <t>350 gr</t>
  </si>
  <si>
    <t>Maximal vikt per förpackning är 500 g. Ett emballage får innehålla maximalt ett (1) kg.</t>
  </si>
  <si>
    <t xml:space="preserve">FLYTANDE HONUNG LINDBLOM EKO 1 x 350G		</t>
  </si>
  <si>
    <t>1901008</t>
  </si>
  <si>
    <t>1 x 350G</t>
  </si>
  <si>
    <t>Termos anpassade för kaffeautomater, som passar offererad automat</t>
  </si>
  <si>
    <t>TERMOS 1,2 L</t>
  </si>
  <si>
    <t>1 st</t>
  </si>
  <si>
    <t>st.</t>
  </si>
  <si>
    <t>48101506</t>
  </si>
  <si>
    <t>TERMOS 0,9 L</t>
  </si>
  <si>
    <t>Bryggfilter till kaffebryggare</t>
  </si>
  <si>
    <t xml:space="preserve">Kaffefilter  90mm </t>
  </si>
  <si>
    <t>1X250 st.</t>
  </si>
  <si>
    <t>52151500</t>
  </si>
  <si>
    <t xml:space="preserve">Kaffefilter 110mm </t>
  </si>
  <si>
    <t>Bonamat</t>
  </si>
  <si>
    <t>Korgfilter B5 Bonamat</t>
  </si>
  <si>
    <t>Korgfilter B10 Bonamat</t>
  </si>
  <si>
    <t>Övriga bägare som uppfyller kraven i upphandlingen</t>
  </si>
  <si>
    <t>Oprofilerade</t>
  </si>
  <si>
    <t>PAPPBÄG. 23 CL (20 rörx50st/kartong)</t>
  </si>
  <si>
    <t>1 Kartong med  1000  bägare</t>
  </si>
  <si>
    <t>1000 st. bägare</t>
  </si>
  <si>
    <t>Lock till bägare, för engångsbruk, förnybar råvara</t>
  </si>
  <si>
    <t>MILJÖLOCK KAFFE 80mm 50st/frp 30st rör/krtg</t>
  </si>
  <si>
    <t>Kartong (1500 st)</t>
  </si>
  <si>
    <t>52151506</t>
  </si>
  <si>
    <t>Hållare till bägare, för engångsbruk, förnybar råvara</t>
  </si>
  <si>
    <t>BÄGARHÅLLARE MAGNET</t>
  </si>
  <si>
    <t>56112004</t>
  </si>
  <si>
    <t>Teställ</t>
  </si>
  <si>
    <t>TESTÄLL KUNG MARKATTA</t>
  </si>
  <si>
    <t>st,</t>
  </si>
  <si>
    <t>TESTÄLL LIFE</t>
  </si>
  <si>
    <t>BARISTEA TEASTÄLL BOX VIT</t>
  </si>
  <si>
    <t>st</t>
  </si>
  <si>
    <t>25%%</t>
  </si>
  <si>
    <t>Baristea Teställ</t>
  </si>
  <si>
    <t>BARISTEA TEASTÄLL BAMBOO</t>
  </si>
  <si>
    <t>BARISTEA TEASTÄLL DISPLAY</t>
  </si>
  <si>
    <t>Tillbehörsställ</t>
  </si>
  <si>
    <t>TILLBEHÖRSSTÄLL</t>
  </si>
  <si>
    <t>Rengöringstabletter ECO</t>
  </si>
  <si>
    <t>30 st./Burk</t>
  </si>
  <si>
    <t>Burk</t>
  </si>
  <si>
    <t>47131800</t>
  </si>
  <si>
    <t>Sumppåsar Bio X-tra</t>
  </si>
  <si>
    <t>Biopåse sump 10 L (Extra)</t>
  </si>
  <si>
    <t>25x10 L</t>
  </si>
  <si>
    <t>Rulle</t>
  </si>
  <si>
    <t>47121701</t>
  </si>
  <si>
    <t>Biopåse sump 35 L (Extra)</t>
  </si>
  <si>
    <t>40x35 L</t>
  </si>
  <si>
    <t>Biopåse sump 50 L (Extra)</t>
  </si>
  <si>
    <t>32x50 L</t>
  </si>
  <si>
    <t>Övrigt sortiment automater</t>
  </si>
  <si>
    <t>Tillgänglighetsanpassade kaffeautomater</t>
  </si>
  <si>
    <t>Liten modell 80-160 koppar/fyllning</t>
  </si>
  <si>
    <t>Kort beskrivning av tillgänglighetsanpassning</t>
  </si>
  <si>
    <t>Pris hyra/månad för hyresperiod om 24  månader</t>
  </si>
  <si>
    <t>Pris hyra/månad för hyresperiod om 36 månader</t>
  </si>
  <si>
    <t xml:space="preserve">*KREA PRIME INSTANT  </t>
  </si>
  <si>
    <t>Punktskrift monteras vid varje funktionsknapp, automatiskt muggsläpp, koppsensor</t>
  </si>
  <si>
    <t>*KREA TOUCH PRIME ES 3.3</t>
  </si>
  <si>
    <t>Tillgänglighetsanpassad Kaffemaskin med hela bönor. Tryckknappar med blindskrift</t>
  </si>
  <si>
    <t>Mellan modell 161 - 300 koppar/fyllning</t>
  </si>
  <si>
    <t>*WB 9000 FB</t>
  </si>
  <si>
    <t>Punktskrift monteras vid knappval, koppsensor</t>
  </si>
  <si>
    <t>3001723335002002</t>
  </si>
  <si>
    <t>Stor modell &gt; 300 koppar/fyllning</t>
  </si>
  <si>
    <t xml:space="preserve">*SOLISTA ESPRESSO 5  </t>
  </si>
  <si>
    <t>Punktskrift monteras vid knappval, muggsläpp, koppsensor</t>
  </si>
  <si>
    <t>3001723335002001</t>
  </si>
  <si>
    <t>Tabell 2 - Övriga kaffeautomater</t>
  </si>
  <si>
    <t>Kort beskrivning av kaffeautomat 
(förifyllda beskrivningar nedan i denna kolumn är exempel)</t>
  </si>
  <si>
    <t>S.M.A.R.T Sienna &amp; Nio</t>
  </si>
  <si>
    <t xml:space="preserve">S.M.A.R.T 1.2 </t>
  </si>
  <si>
    <t xml:space="preserve">För samtliga Sienna och Nio maskiner ingår S.M.A.R.T uppkoppling vilket innebär :                         1. Snabbare felavhjälpning då vår kundservice ser i realtid om en kaffemaskin inte fungerar                       2. Målsättning att lösa 40% av fel inom 40 minuter     3. Spar avsevärt på miljön då färre fysiska serviceutryckningar behövs                                     4.Ger valmöjlighet till beröringsfri kaffemaskin vilket minskar smittspridning  och underlättar för rullstolsbundna att göra sitt kaffeval                                                             5. Valmöjlighet till Webbaserad Statistik i realtid på en maskin, en grupp maskiner eller maskiner innom ett geografiskt område vilket både ger bättre kontroll och även spar tid åt slutanvändaren.                              6 Möjlighet att använda kaffemaskinens skärm som intern informationstavla. </t>
  </si>
  <si>
    <t>48101705</t>
  </si>
  <si>
    <t>NIO 20.2 2xB2C</t>
  </si>
  <si>
    <t>Mellan modell 161 - 300 koppar/fyllning, hela bönor</t>
  </si>
  <si>
    <t xml:space="preserve">SIENNA 81/35 </t>
  </si>
  <si>
    <t>Liten modell 80-160 koppar/fyllning, automatmalet</t>
  </si>
  <si>
    <t>SIENNA 81/35 X</t>
  </si>
  <si>
    <t xml:space="preserve">Liten modell 80-160 koppar/fyllning, espressobönor </t>
  </si>
  <si>
    <t>Sienna 82/24 XL</t>
  </si>
  <si>
    <t>Mellan modell 161 - 300 koppar/fyllning, espressobönor</t>
  </si>
  <si>
    <t>Sienna 82/24 Coex</t>
  </si>
  <si>
    <t>Mellan modell 161 - 300 koppar/fyllning, hela bönor och espressobönor</t>
  </si>
  <si>
    <t>Sienna 82/24 XL med förhöjning</t>
  </si>
  <si>
    <t>3001512/9DCN092</t>
  </si>
  <si>
    <t>Stor modell &gt; 300 koppar/fyllning, espressobönor</t>
  </si>
  <si>
    <t>Sienna 82/24  med förhöjning</t>
  </si>
  <si>
    <t>3001511/9DCN092</t>
  </si>
  <si>
    <t>Stor modell &gt; 300 koppar/fyllning, hela bönor och espressobönor</t>
  </si>
  <si>
    <t>BONAMAT B5 HW BRYGGPELARE 1 URNA HÖGER</t>
  </si>
  <si>
    <t>Urnbryggare</t>
  </si>
  <si>
    <t>48101505</t>
  </si>
  <si>
    <t>BONAMAT B5 HW BRYGGARE 2 URNOR</t>
  </si>
  <si>
    <t>3001142</t>
  </si>
  <si>
    <t>BONAMAT B10HW BRYGGARE 2 URNOR</t>
  </si>
  <si>
    <t>BONAMAT B10 BRYGGPELARE 1 URNA HÖGER</t>
  </si>
  <si>
    <t>BONAMAT THa VA 2,2L I PUMPTERMOS ENKELBRYGG.</t>
  </si>
  <si>
    <t>Termosbryggare</t>
  </si>
  <si>
    <t>COFFEE SOUL 12 1-FAS (INKL MJÖLKKYL) standard</t>
  </si>
  <si>
    <t>Kaffemaskin med hela bönor och färskmjölk</t>
  </si>
  <si>
    <t>WMF 9000 F BASIC modell 1 Internal storage</t>
  </si>
  <si>
    <t xml:space="preserve">Automat med trefas </t>
  </si>
  <si>
    <t>GAGGIA 300 LITEN</t>
  </si>
  <si>
    <t>W100 CORE 1B2C +3 INSTANT</t>
  </si>
  <si>
    <t>W100 CORE 2B2C +3 INSTANT</t>
  </si>
  <si>
    <t xml:space="preserve">WITTENBORG W100 G&amp;R	</t>
  </si>
  <si>
    <t>W100 1B2C +3 INSTANT</t>
  </si>
  <si>
    <t>W100 2B2C +3 INSTANT</t>
  </si>
  <si>
    <t>CIOCCO 1000G RA CHOKLAD</t>
  </si>
  <si>
    <t xml:space="preserve">GAGGIA 300 ES LITEN 1.2 </t>
  </si>
  <si>
    <t>GAGGIA300 ES MEDIUM 2.2</t>
  </si>
  <si>
    <t>Café Bar Sverige AB 2026-01-02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</si>
</sst>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r&quot;"/>
  </numFmts>
  <fonts count="23" x14ac:knownFonts="1">
    <font>
      <sz val="10"/>
      <color theme="1"/>
      <name val="Franklin Gothic Book"/>
      <family val="2"/>
      <scheme val="minor"/>
    </font>
    <font>
      <sz val="11"/>
      <color theme="1"/>
      <name val="Franklin Gothic Book"/>
      <family val="2"/>
      <scheme val="minor"/>
    </font>
    <font>
      <b/>
      <sz val="11"/>
      <name val="Franklin Gothic Book"/>
      <family val="2"/>
      <scheme val="minor"/>
    </font>
    <font>
      <b/>
      <sz val="10"/>
      <color theme="1"/>
      <name val="Franklin Gothic Book"/>
      <family val="2"/>
      <scheme val="minor"/>
    </font>
    <font>
      <sz val="12"/>
      <color theme="1"/>
      <name val="Franklin Gothic Book"/>
      <family val="2"/>
      <scheme val="minor"/>
    </font>
    <font>
      <b/>
      <sz val="14"/>
      <color theme="1"/>
      <name val="Franklin Gothic Book"/>
      <family val="2"/>
      <scheme val="minor"/>
    </font>
    <font>
      <b/>
      <sz val="14"/>
      <color theme="1"/>
      <name val="Arial"/>
      <family val="2"/>
    </font>
    <font>
      <b/>
      <sz val="18"/>
      <color theme="1"/>
      <name val="Arial"/>
      <family val="2"/>
    </font>
    <font>
      <i/>
      <sz val="10"/>
      <color theme="1"/>
      <name val="Franklin Gothic Book"/>
      <family val="2"/>
      <scheme val="minor"/>
    </font>
    <font>
      <sz val="10"/>
      <name val="Franklin Gothic Book"/>
      <family val="2"/>
      <scheme val="minor"/>
    </font>
    <font>
      <b/>
      <sz val="16"/>
      <color theme="1"/>
      <name val="Arial"/>
      <family val="2"/>
    </font>
    <font>
      <sz val="10"/>
      <color theme="1"/>
      <name val="Arial"/>
      <family val="2"/>
    </font>
    <font>
      <sz val="8"/>
      <name val="Franklin Gothic Book"/>
      <family val="2"/>
      <scheme val="minor"/>
    </font>
    <font>
      <b/>
      <sz val="12"/>
      <color theme="1"/>
      <name val="Arial"/>
      <family val="2"/>
    </font>
    <font>
      <b/>
      <sz val="12"/>
      <name val="Arial"/>
      <family val="2"/>
    </font>
    <font>
      <sz val="12"/>
      <color theme="1"/>
      <name val="Arial"/>
      <family val="2"/>
    </font>
    <font>
      <sz val="12"/>
      <name val="Arial"/>
      <family val="2"/>
    </font>
    <font>
      <sz val="12"/>
      <color indexed="8"/>
      <name val="Arial"/>
      <family val="2"/>
    </font>
    <font>
      <sz val="12"/>
      <color theme="0" tint="-0.249977111117893"/>
      <name val="Arial"/>
      <family val="2"/>
    </font>
    <font>
      <sz val="10"/>
      <color theme="0" tint="-0.249977111117893"/>
      <name val="Franklin Gothic Book"/>
      <family val="2"/>
      <scheme val="minor"/>
    </font>
    <font>
      <sz val="10"/>
      <color theme="1"/>
      <name val="Franklin Gothic Book"/>
      <family val="2"/>
      <scheme val="minor"/>
    </font>
    <font>
      <sz val="12"/>
      <color theme="0" tint="-0.34998626667073579"/>
      <name val="Arial"/>
      <family val="2"/>
    </font>
    <font>
      <sz val="10"/>
      <color rgb="FFFF0000"/>
      <name val="Franklin Gothic Book"/>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theme="8" tint="0.39997558519241921"/>
        <bgColor indexed="64"/>
      </patternFill>
    </fill>
  </fills>
  <borders count="11">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s>
  <cellStyleXfs count="3">
    <xf numFmtId="0" fontId="0" fillId="0" borderId="0"/>
    <xf numFmtId="0" fontId="1" fillId="0" borderId="0"/>
    <xf numFmtId="0" fontId="20" fillId="0" borderId="0"/>
  </cellStyleXfs>
  <cellXfs count="144">
    <xf numFmtId="0" fontId="0" fillId="0" borderId="0" xfId="0"/>
    <xf numFmtId="0" fontId="10" fillId="0" borderId="0" xfId="0" applyFont="1"/>
    <xf numFmtId="0" fontId="0" fillId="0" borderId="0" xfId="0" applyAlignment="1">
      <alignment horizontal="left" vertical="top"/>
    </xf>
    <xf numFmtId="0" fontId="0" fillId="0" borderId="0" xfId="0" applyAlignment="1">
      <alignment horizontal="center"/>
    </xf>
    <xf numFmtId="0" fontId="5" fillId="0" borderId="0" xfId="0" applyFont="1" applyAlignment="1">
      <alignment horizontal="center"/>
    </xf>
    <xf numFmtId="0" fontId="10" fillId="0" borderId="0" xfId="0" applyFont="1" applyAlignment="1">
      <alignment horizontal="left"/>
    </xf>
    <xf numFmtId="0" fontId="9" fillId="0" borderId="0" xfId="0" applyFont="1" applyAlignment="1">
      <alignment horizontal="left" vertical="top"/>
    </xf>
    <xf numFmtId="0" fontId="8" fillId="0" borderId="0" xfId="0" applyFont="1" applyAlignment="1">
      <alignment horizontal="center"/>
    </xf>
    <xf numFmtId="0" fontId="8" fillId="0" borderId="0" xfId="0" applyFont="1"/>
    <xf numFmtId="0" fontId="3" fillId="0" borderId="0" xfId="0" applyFont="1" applyAlignment="1">
      <alignment horizontal="center"/>
    </xf>
    <xf numFmtId="0" fontId="3" fillId="0" borderId="0" xfId="0" applyFont="1" applyAlignment="1">
      <alignment horizontal="right"/>
    </xf>
    <xf numFmtId="0" fontId="0" fillId="0" borderId="0" xfId="0" applyAlignment="1">
      <alignment horizontal="center" vertical="top" wrapText="1"/>
    </xf>
    <xf numFmtId="164" fontId="3" fillId="0" borderId="0" xfId="0" applyNumberFormat="1" applyFont="1"/>
    <xf numFmtId="0" fontId="0" fillId="0" borderId="0" xfId="0" applyAlignment="1">
      <alignment vertical="center"/>
    </xf>
    <xf numFmtId="0" fontId="7" fillId="0" borderId="0" xfId="0" applyFont="1" applyAlignment="1">
      <alignment vertical="top"/>
    </xf>
    <xf numFmtId="0" fontId="10" fillId="0" borderId="0" xfId="0" applyFont="1" applyAlignment="1">
      <alignment vertical="top"/>
    </xf>
    <xf numFmtId="0" fontId="2" fillId="0" borderId="0" xfId="0" applyFont="1" applyAlignment="1">
      <alignment horizontal="left" vertical="top" wrapText="1"/>
    </xf>
    <xf numFmtId="4" fontId="3" fillId="0" borderId="0" xfId="0" applyNumberFormat="1" applyFont="1" applyAlignment="1">
      <alignment horizontal="center" vertical="center" wrapText="1"/>
    </xf>
    <xf numFmtId="164" fontId="11" fillId="0" borderId="0" xfId="0" applyNumberFormat="1" applyFont="1" applyAlignment="1" applyProtection="1">
      <alignment vertical="center"/>
      <protection locked="0"/>
    </xf>
    <xf numFmtId="0" fontId="11" fillId="0" borderId="0" xfId="0" applyFont="1" applyAlignment="1" applyProtection="1">
      <alignment vertical="center"/>
      <protection locked="0"/>
    </xf>
    <xf numFmtId="49" fontId="11" fillId="3" borderId="0" xfId="0" applyNumberFormat="1" applyFont="1" applyFill="1" applyAlignment="1">
      <alignment horizontal="right" vertical="center" wrapText="1"/>
    </xf>
    <xf numFmtId="9" fontId="11" fillId="3" borderId="0" xfId="0" applyNumberFormat="1" applyFont="1" applyFill="1" applyAlignment="1">
      <alignment horizontal="right" vertical="center" wrapText="1"/>
    </xf>
    <xf numFmtId="0" fontId="0" fillId="0" borderId="0" xfId="0" applyAlignment="1">
      <alignment horizontal="center" vertical="center"/>
    </xf>
    <xf numFmtId="0" fontId="10" fillId="0" borderId="0" xfId="0" applyFont="1" applyAlignment="1">
      <alignment vertical="center"/>
    </xf>
    <xf numFmtId="0" fontId="4" fillId="0" borderId="0" xfId="0" applyFont="1" applyAlignment="1">
      <alignment vertical="center"/>
    </xf>
    <xf numFmtId="0" fontId="15" fillId="2" borderId="5" xfId="0" applyFont="1" applyFill="1" applyBorder="1" applyAlignment="1">
      <alignment horizontal="center" vertical="center" wrapText="1"/>
    </xf>
    <xf numFmtId="0" fontId="15" fillId="2" borderId="4" xfId="0" applyFont="1" applyFill="1" applyBorder="1" applyAlignment="1">
      <alignment vertical="center" wrapText="1"/>
    </xf>
    <xf numFmtId="0" fontId="15" fillId="2" borderId="4" xfId="0" applyFont="1" applyFill="1" applyBorder="1" applyAlignment="1" applyProtection="1">
      <alignment vertical="center" wrapText="1"/>
      <protection locked="0"/>
    </xf>
    <xf numFmtId="164" fontId="15" fillId="2" borderId="4" xfId="0" applyNumberFormat="1" applyFont="1" applyFill="1" applyBorder="1" applyAlignment="1" applyProtection="1">
      <alignment vertical="center"/>
      <protection locked="0"/>
    </xf>
    <xf numFmtId="0" fontId="15" fillId="2" borderId="4" xfId="0" applyFont="1" applyFill="1" applyBorder="1" applyAlignment="1" applyProtection="1">
      <alignment vertical="center"/>
      <protection locked="0"/>
    </xf>
    <xf numFmtId="49" fontId="15" fillId="2" borderId="4" xfId="0" applyNumberFormat="1" applyFont="1" applyFill="1" applyBorder="1" applyAlignment="1">
      <alignment horizontal="right" vertical="center" wrapText="1"/>
    </xf>
    <xf numFmtId="9" fontId="15" fillId="2" borderId="4" xfId="0" applyNumberFormat="1" applyFont="1" applyFill="1" applyBorder="1" applyAlignment="1">
      <alignment horizontal="right" vertical="center" wrapText="1"/>
    </xf>
    <xf numFmtId="49" fontId="15" fillId="2" borderId="5" xfId="0" applyNumberFormat="1" applyFont="1" applyFill="1" applyBorder="1" applyAlignment="1" applyProtection="1">
      <alignment horizontal="right" vertical="center"/>
      <protection locked="0"/>
    </xf>
    <xf numFmtId="9" fontId="15" fillId="2" borderId="5" xfId="0" applyNumberFormat="1" applyFont="1" applyFill="1" applyBorder="1" applyAlignment="1" applyProtection="1">
      <alignment horizontal="right" vertical="center"/>
      <protection locked="0"/>
    </xf>
    <xf numFmtId="0" fontId="16" fillId="2" borderId="5" xfId="0" applyFont="1" applyFill="1" applyBorder="1" applyAlignment="1">
      <alignment horizontal="center" vertical="center" wrapText="1"/>
    </xf>
    <xf numFmtId="0" fontId="16" fillId="2" borderId="4" xfId="0" applyFont="1" applyFill="1" applyBorder="1" applyAlignment="1">
      <alignment vertical="center" wrapText="1"/>
    </xf>
    <xf numFmtId="164" fontId="16" fillId="2" borderId="4" xfId="0" applyNumberFormat="1" applyFont="1" applyFill="1" applyBorder="1" applyAlignment="1" applyProtection="1">
      <alignment vertical="center"/>
      <protection locked="0"/>
    </xf>
    <xf numFmtId="0" fontId="13" fillId="4" borderId="5" xfId="0" applyFont="1" applyFill="1" applyBorder="1" applyAlignment="1">
      <alignment horizontal="center" vertical="center"/>
    </xf>
    <xf numFmtId="0" fontId="13" fillId="4" borderId="8"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5" fillId="2" borderId="5" xfId="0" applyFont="1" applyFill="1" applyBorder="1" applyAlignment="1" applyProtection="1">
      <alignment horizontal="center" vertical="center" wrapText="1"/>
      <protection locked="0"/>
    </xf>
    <xf numFmtId="0" fontId="15" fillId="2" borderId="5" xfId="0" applyFont="1" applyFill="1" applyBorder="1" applyAlignment="1" applyProtection="1">
      <alignment horizontal="left" vertical="top" wrapText="1"/>
      <protection locked="0"/>
    </xf>
    <xf numFmtId="0" fontId="15" fillId="2" borderId="5" xfId="0" applyFont="1" applyFill="1" applyBorder="1" applyAlignment="1" applyProtection="1">
      <alignment horizontal="left" vertical="center" wrapText="1"/>
      <protection locked="0"/>
    </xf>
    <xf numFmtId="0" fontId="14" fillId="4" borderId="5" xfId="0" applyFont="1" applyFill="1" applyBorder="1" applyAlignment="1">
      <alignment horizontal="left" vertical="center" wrapText="1"/>
    </xf>
    <xf numFmtId="0" fontId="15" fillId="2" borderId="5" xfId="0" applyFont="1" applyFill="1" applyBorder="1" applyAlignment="1">
      <alignment horizontal="center" vertical="center"/>
    </xf>
    <xf numFmtId="0" fontId="15" fillId="2" borderId="5" xfId="0" applyFont="1" applyFill="1" applyBorder="1" applyAlignment="1">
      <alignment horizontal="left" vertical="center"/>
    </xf>
    <xf numFmtId="0" fontId="15" fillId="2" borderId="5" xfId="0" applyFont="1" applyFill="1" applyBorder="1" applyAlignment="1">
      <alignment horizontal="left" vertical="center" wrapText="1"/>
    </xf>
    <xf numFmtId="164" fontId="15" fillId="2" borderId="5" xfId="0" applyNumberFormat="1" applyFont="1" applyFill="1" applyBorder="1" applyAlignment="1" applyProtection="1">
      <alignment horizontal="right" vertical="center" wrapText="1"/>
      <protection locked="0"/>
    </xf>
    <xf numFmtId="0" fontId="4" fillId="0" borderId="0" xfId="0" applyFont="1"/>
    <xf numFmtId="0" fontId="15" fillId="2" borderId="4" xfId="0" applyFont="1" applyFill="1" applyBorder="1" applyAlignment="1">
      <alignment horizontal="center" vertical="center" wrapText="1"/>
    </xf>
    <xf numFmtId="0" fontId="15" fillId="2" borderId="4" xfId="0" applyFont="1" applyFill="1" applyBorder="1" applyAlignment="1">
      <alignment horizontal="left" vertical="center" wrapText="1"/>
    </xf>
    <xf numFmtId="0" fontId="15" fillId="2" borderId="4" xfId="0" applyFont="1" applyFill="1" applyBorder="1" applyAlignment="1" applyProtection="1">
      <alignment horizontal="left" vertical="top" wrapText="1"/>
      <protection locked="0"/>
    </xf>
    <xf numFmtId="0" fontId="15" fillId="2" borderId="7" xfId="0" applyFont="1" applyFill="1" applyBorder="1" applyAlignment="1">
      <alignment horizontal="center"/>
    </xf>
    <xf numFmtId="0" fontId="15" fillId="2" borderId="4" xfId="0" applyFont="1" applyFill="1" applyBorder="1" applyAlignment="1">
      <alignment horizontal="right" vertical="center" wrapText="1"/>
    </xf>
    <xf numFmtId="0" fontId="15" fillId="2" borderId="8" xfId="0" applyFont="1" applyFill="1" applyBorder="1" applyAlignment="1">
      <alignment horizontal="center"/>
    </xf>
    <xf numFmtId="0" fontId="16" fillId="2" borderId="5" xfId="0" applyFont="1" applyFill="1" applyBorder="1" applyAlignment="1" applyProtection="1">
      <alignment horizontal="left" vertical="center" wrapText="1"/>
      <protection locked="0"/>
    </xf>
    <xf numFmtId="0" fontId="16" fillId="2" borderId="5" xfId="0" applyFont="1" applyFill="1" applyBorder="1" applyAlignment="1">
      <alignment horizontal="left" vertical="top" wrapText="1"/>
    </xf>
    <xf numFmtId="0" fontId="16" fillId="2" borderId="5" xfId="0" applyFont="1" applyFill="1" applyBorder="1" applyAlignment="1">
      <alignment horizontal="left" vertical="center" wrapText="1"/>
    </xf>
    <xf numFmtId="164" fontId="16" fillId="2" borderId="5" xfId="0" applyNumberFormat="1" applyFont="1" applyFill="1" applyBorder="1" applyAlignment="1">
      <alignment vertical="center" wrapText="1"/>
    </xf>
    <xf numFmtId="0" fontId="16" fillId="2" borderId="4" xfId="0" applyFont="1" applyFill="1" applyBorder="1" applyAlignment="1">
      <alignment horizontal="left" vertical="center" wrapText="1"/>
    </xf>
    <xf numFmtId="164" fontId="15" fillId="2" borderId="4" xfId="0" applyNumberFormat="1" applyFont="1" applyFill="1" applyBorder="1" applyAlignment="1">
      <alignment vertical="center" wrapText="1"/>
    </xf>
    <xf numFmtId="0" fontId="15" fillId="2" borderId="0" xfId="0" applyFont="1" applyFill="1" applyAlignment="1">
      <alignment horizontal="left" vertical="center"/>
    </xf>
    <xf numFmtId="0" fontId="16"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2" borderId="1" xfId="0" applyFont="1" applyFill="1" applyBorder="1" applyAlignment="1" applyProtection="1">
      <alignment horizontal="left" vertical="top" wrapText="1"/>
      <protection locked="0"/>
    </xf>
    <xf numFmtId="164" fontId="15" fillId="2" borderId="6" xfId="0" applyNumberFormat="1" applyFont="1" applyFill="1" applyBorder="1" applyAlignment="1">
      <alignment vertical="center" wrapText="1"/>
    </xf>
    <xf numFmtId="0" fontId="15" fillId="2" borderId="9" xfId="0" applyFont="1" applyFill="1" applyBorder="1" applyAlignment="1">
      <alignment horizontal="center"/>
    </xf>
    <xf numFmtId="0" fontId="15" fillId="2" borderId="6" xfId="0" applyFont="1" applyFill="1" applyBorder="1" applyAlignment="1">
      <alignment vertical="center" wrapText="1"/>
    </xf>
    <xf numFmtId="0" fontId="15" fillId="2" borderId="6" xfId="0" applyFont="1" applyFill="1" applyBorder="1" applyAlignment="1">
      <alignment horizontal="right" vertical="center" wrapText="1"/>
    </xf>
    <xf numFmtId="9" fontId="15" fillId="2" borderId="1" xfId="0" applyNumberFormat="1" applyFont="1" applyFill="1" applyBorder="1" applyAlignment="1" applyProtection="1">
      <alignment horizontal="right" vertical="center"/>
      <protection locked="0"/>
    </xf>
    <xf numFmtId="0" fontId="17" fillId="2" borderId="5" xfId="0" applyFont="1" applyFill="1" applyBorder="1" applyAlignment="1">
      <alignment horizontal="left" vertical="center" wrapText="1"/>
    </xf>
    <xf numFmtId="0" fontId="4" fillId="0" borderId="0" xfId="0" applyFont="1" applyAlignment="1">
      <alignment horizontal="center" vertical="center"/>
    </xf>
    <xf numFmtId="0" fontId="15" fillId="2" borderId="8" xfId="0" applyFont="1" applyFill="1" applyBorder="1" applyAlignment="1">
      <alignment horizontal="center" vertical="center" wrapText="1"/>
    </xf>
    <xf numFmtId="164" fontId="16" fillId="2" borderId="5" xfId="0" applyNumberFormat="1" applyFont="1" applyFill="1" applyBorder="1" applyAlignment="1" applyProtection="1">
      <alignment horizontal="right" vertical="center" wrapText="1"/>
      <protection locked="0"/>
    </xf>
    <xf numFmtId="49" fontId="16" fillId="2" borderId="4" xfId="0" applyNumberFormat="1" applyFont="1" applyFill="1" applyBorder="1" applyAlignment="1">
      <alignment horizontal="right" vertical="center" wrapText="1"/>
    </xf>
    <xf numFmtId="9" fontId="16" fillId="2" borderId="4" xfId="0" applyNumberFormat="1" applyFont="1" applyFill="1" applyBorder="1" applyAlignment="1">
      <alignment horizontal="right" vertical="center" wrapText="1"/>
    </xf>
    <xf numFmtId="0" fontId="14" fillId="4" borderId="4" xfId="0" applyFont="1" applyFill="1" applyBorder="1" applyAlignment="1">
      <alignment horizontal="left" vertical="center" wrapText="1"/>
    </xf>
    <xf numFmtId="0" fontId="18" fillId="2" borderId="5" xfId="0" applyFont="1" applyFill="1" applyBorder="1" applyAlignment="1">
      <alignment horizontal="center" vertical="center" wrapText="1"/>
    </xf>
    <xf numFmtId="0" fontId="19" fillId="0" borderId="0" xfId="0" applyFont="1" applyAlignment="1">
      <alignment vertical="center"/>
    </xf>
    <xf numFmtId="0" fontId="18" fillId="2" borderId="4" xfId="0" applyFont="1" applyFill="1" applyBorder="1" applyAlignment="1">
      <alignment vertical="center" wrapText="1"/>
    </xf>
    <xf numFmtId="0" fontId="18" fillId="2" borderId="4" xfId="0" applyFont="1" applyFill="1" applyBorder="1" applyAlignment="1">
      <alignment horizontal="right" vertical="center" wrapText="1"/>
    </xf>
    <xf numFmtId="9" fontId="18" fillId="2" borderId="5" xfId="0" applyNumberFormat="1" applyFont="1" applyFill="1" applyBorder="1" applyAlignment="1" applyProtection="1">
      <alignment horizontal="right" vertical="center"/>
      <protection locked="0"/>
    </xf>
    <xf numFmtId="0" fontId="19" fillId="0" borderId="0" xfId="0" applyFont="1"/>
    <xf numFmtId="0" fontId="18" fillId="2" borderId="5" xfId="0" applyFont="1" applyFill="1" applyBorder="1" applyAlignment="1">
      <alignment horizontal="left" vertical="center" wrapText="1"/>
    </xf>
    <xf numFmtId="0" fontId="18" fillId="2" borderId="5" xfId="0" applyFont="1" applyFill="1" applyBorder="1" applyAlignment="1" applyProtection="1">
      <alignment horizontal="left" vertical="top" wrapText="1"/>
      <protection locked="0"/>
    </xf>
    <xf numFmtId="0" fontId="18" fillId="2" borderId="8" xfId="0" applyFont="1" applyFill="1" applyBorder="1" applyAlignment="1">
      <alignment horizontal="center"/>
    </xf>
    <xf numFmtId="164" fontId="18" fillId="2" borderId="4" xfId="0" applyNumberFormat="1" applyFont="1" applyFill="1" applyBorder="1" applyAlignment="1">
      <alignment vertical="center" wrapText="1"/>
    </xf>
    <xf numFmtId="49" fontId="16" fillId="2" borderId="5" xfId="0" applyNumberFormat="1" applyFont="1" applyFill="1" applyBorder="1" applyAlignment="1" applyProtection="1">
      <alignment horizontal="left" vertical="center" wrapText="1"/>
      <protection locked="0"/>
    </xf>
    <xf numFmtId="0" fontId="16" fillId="2" borderId="4" xfId="0" applyFont="1" applyFill="1" applyBorder="1" applyAlignment="1" applyProtection="1">
      <alignment horizontal="left" vertical="top" wrapText="1"/>
      <protection locked="0"/>
    </xf>
    <xf numFmtId="0" fontId="16" fillId="2" borderId="5" xfId="0" applyFont="1" applyFill="1" applyBorder="1" applyAlignment="1" applyProtection="1">
      <alignment horizontal="left" vertical="top" wrapText="1"/>
      <protection locked="0"/>
    </xf>
    <xf numFmtId="49" fontId="16" fillId="2" borderId="5" xfId="0" applyNumberFormat="1" applyFont="1" applyFill="1" applyBorder="1" applyAlignment="1" applyProtection="1">
      <alignment horizontal="right" vertical="center"/>
      <protection locked="0"/>
    </xf>
    <xf numFmtId="9" fontId="16" fillId="2" borderId="5" xfId="0" applyNumberFormat="1" applyFont="1" applyFill="1" applyBorder="1" applyAlignment="1" applyProtection="1">
      <alignment horizontal="right" vertical="center"/>
      <protection locked="0"/>
    </xf>
    <xf numFmtId="0" fontId="16" fillId="2" borderId="4" xfId="0" applyFont="1" applyFill="1" applyBorder="1" applyAlignment="1" applyProtection="1">
      <alignment horizontal="left" vertical="center" wrapText="1"/>
      <protection locked="0"/>
    </xf>
    <xf numFmtId="49" fontId="16" fillId="2" borderId="4" xfId="0" applyNumberFormat="1" applyFont="1" applyFill="1" applyBorder="1" applyAlignment="1" applyProtection="1">
      <alignment horizontal="right" vertical="center" wrapText="1"/>
      <protection locked="0"/>
    </xf>
    <xf numFmtId="9" fontId="16" fillId="2" borderId="4" xfId="0" applyNumberFormat="1" applyFont="1" applyFill="1" applyBorder="1" applyAlignment="1" applyProtection="1">
      <alignment horizontal="right" vertical="center" wrapText="1"/>
      <protection locked="0"/>
    </xf>
    <xf numFmtId="49" fontId="16" fillId="2" borderId="4" xfId="1" applyNumberFormat="1" applyFont="1" applyFill="1" applyBorder="1" applyAlignment="1" applyProtection="1">
      <alignment horizontal="right" vertical="center" wrapText="1"/>
      <protection locked="0"/>
    </xf>
    <xf numFmtId="164" fontId="16" fillId="2" borderId="4" xfId="0" applyNumberFormat="1" applyFont="1" applyFill="1" applyBorder="1" applyAlignment="1">
      <alignment vertical="center" wrapText="1"/>
    </xf>
    <xf numFmtId="0" fontId="16" fillId="2" borderId="8" xfId="0" applyFont="1" applyFill="1" applyBorder="1" applyAlignment="1">
      <alignment horizontal="center"/>
    </xf>
    <xf numFmtId="0" fontId="16" fillId="2" borderId="4" xfId="0" applyFont="1" applyFill="1" applyBorder="1" applyAlignment="1">
      <alignment horizontal="right" vertical="center" wrapText="1"/>
    </xf>
    <xf numFmtId="0" fontId="16" fillId="2" borderId="4" xfId="0" applyFont="1" applyFill="1" applyBorder="1" applyAlignment="1">
      <alignment horizontal="center" vertical="center" wrapText="1"/>
    </xf>
    <xf numFmtId="0" fontId="16" fillId="2" borderId="4" xfId="0" applyFont="1" applyFill="1" applyBorder="1" applyAlignment="1">
      <alignment horizontal="left" vertical="top" wrapText="1"/>
    </xf>
    <xf numFmtId="0" fontId="16" fillId="2" borderId="1" xfId="0" applyFont="1" applyFill="1" applyBorder="1" applyAlignment="1">
      <alignment vertical="center" wrapText="1"/>
    </xf>
    <xf numFmtId="0" fontId="16" fillId="2" borderId="7" xfId="0" applyFont="1" applyFill="1" applyBorder="1" applyAlignment="1">
      <alignment horizontal="center"/>
    </xf>
    <xf numFmtId="0" fontId="16" fillId="2" borderId="5" xfId="0" applyFont="1" applyFill="1" applyBorder="1" applyAlignment="1">
      <alignment horizontal="center" vertical="center"/>
    </xf>
    <xf numFmtId="0" fontId="16" fillId="2" borderId="4" xfId="0" applyFont="1" applyFill="1" applyBorder="1" applyAlignment="1">
      <alignment vertical="center"/>
    </xf>
    <xf numFmtId="0" fontId="16" fillId="2" borderId="5" xfId="0" applyFont="1" applyFill="1" applyBorder="1" applyAlignment="1">
      <alignment wrapText="1"/>
    </xf>
    <xf numFmtId="0" fontId="16" fillId="2" borderId="5" xfId="0" applyFont="1" applyFill="1" applyBorder="1" applyAlignment="1">
      <alignment horizontal="center"/>
    </xf>
    <xf numFmtId="0" fontId="16" fillId="2" borderId="5" xfId="0" applyFont="1" applyFill="1" applyBorder="1" applyAlignment="1">
      <alignment vertical="center" wrapText="1"/>
    </xf>
    <xf numFmtId="0" fontId="16" fillId="2" borderId="5" xfId="0" applyFont="1" applyFill="1" applyBorder="1" applyAlignment="1">
      <alignment horizontal="right" vertical="center" wrapText="1"/>
    </xf>
    <xf numFmtId="10" fontId="16" fillId="2" borderId="5" xfId="0" applyNumberFormat="1" applyFont="1" applyFill="1" applyBorder="1" applyAlignment="1">
      <alignment horizontal="left" vertical="center" wrapText="1"/>
    </xf>
    <xf numFmtId="0" fontId="16" fillId="2" borderId="5" xfId="0" applyFont="1" applyFill="1" applyBorder="1" applyAlignment="1" applyProtection="1">
      <alignment horizontal="center" vertical="center" wrapText="1"/>
      <protection locked="0"/>
    </xf>
    <xf numFmtId="164" fontId="16" fillId="3" borderId="5" xfId="0" applyNumberFormat="1" applyFont="1" applyFill="1" applyBorder="1" applyAlignment="1">
      <alignment vertical="center" wrapText="1"/>
    </xf>
    <xf numFmtId="0" fontId="14" fillId="5" borderId="5" xfId="0" applyFont="1" applyFill="1" applyBorder="1" applyAlignment="1">
      <alignment horizontal="center" vertical="center" wrapText="1"/>
    </xf>
    <xf numFmtId="164" fontId="15" fillId="3" borderId="7" xfId="0" applyNumberFormat="1" applyFont="1" applyFill="1" applyBorder="1" applyAlignment="1">
      <alignment vertical="center" wrapText="1"/>
    </xf>
    <xf numFmtId="164" fontId="18" fillId="3" borderId="7" xfId="0" applyNumberFormat="1" applyFont="1" applyFill="1" applyBorder="1" applyAlignment="1">
      <alignment vertical="center" wrapText="1"/>
    </xf>
    <xf numFmtId="164" fontId="15" fillId="3" borderId="10" xfId="0" applyNumberFormat="1" applyFont="1" applyFill="1" applyBorder="1" applyAlignment="1">
      <alignment vertical="center" wrapText="1"/>
    </xf>
    <xf numFmtId="164" fontId="16" fillId="3" borderId="7" xfId="0" applyNumberFormat="1" applyFont="1" applyFill="1" applyBorder="1" applyAlignment="1">
      <alignment vertical="center" wrapText="1"/>
    </xf>
    <xf numFmtId="164" fontId="16" fillId="2" borderId="7" xfId="0" applyNumberFormat="1" applyFont="1" applyFill="1" applyBorder="1" applyAlignment="1" applyProtection="1">
      <alignment horizontal="right" vertical="center" wrapText="1"/>
      <protection locked="0"/>
    </xf>
    <xf numFmtId="164" fontId="16" fillId="2" borderId="8" xfId="0" applyNumberFormat="1" applyFont="1" applyFill="1" applyBorder="1" applyAlignment="1" applyProtection="1">
      <alignment horizontal="right" vertical="center" wrapText="1"/>
      <protection locked="0"/>
    </xf>
    <xf numFmtId="164" fontId="21" fillId="3" borderId="4" xfId="0" applyNumberFormat="1" applyFont="1" applyFill="1" applyBorder="1" applyAlignment="1" applyProtection="1">
      <alignment vertical="top" wrapText="1"/>
      <protection locked="0"/>
    </xf>
    <xf numFmtId="164" fontId="21" fillId="3" borderId="5" xfId="0" applyNumberFormat="1" applyFont="1" applyFill="1" applyBorder="1" applyAlignment="1" applyProtection="1">
      <alignment vertical="top" wrapText="1"/>
      <protection locked="0"/>
    </xf>
    <xf numFmtId="164" fontId="21" fillId="3" borderId="1" xfId="0" applyNumberFormat="1" applyFont="1" applyFill="1" applyBorder="1" applyAlignment="1" applyProtection="1">
      <alignment vertical="center" wrapText="1"/>
      <protection locked="0"/>
    </xf>
    <xf numFmtId="164" fontId="21" fillId="3" borderId="5" xfId="0" applyNumberFormat="1" applyFont="1" applyFill="1" applyBorder="1" applyAlignment="1" applyProtection="1">
      <alignment vertical="center" wrapText="1"/>
      <protection locked="0"/>
    </xf>
    <xf numFmtId="0" fontId="22" fillId="0" borderId="0" xfId="0" applyFont="1" applyAlignment="1">
      <alignment vertical="center"/>
    </xf>
    <xf numFmtId="0" fontId="7" fillId="0" borderId="0" xfId="0" applyFont="1" applyAlignment="1">
      <alignment vertical="center"/>
    </xf>
    <xf numFmtId="164" fontId="16" fillId="2" borderId="5" xfId="0" applyNumberFormat="1" applyFont="1" applyFill="1" applyBorder="1" applyAlignment="1">
      <alignment horizontal="right" vertical="center" wrapText="1"/>
    </xf>
    <xf numFmtId="0" fontId="16" fillId="2" borderId="4" xfId="0" applyFont="1" applyFill="1" applyBorder="1" applyAlignment="1" applyProtection="1">
      <alignment vertical="center" wrapText="1"/>
      <protection locked="0"/>
    </xf>
    <xf numFmtId="0" fontId="16" fillId="2" borderId="4" xfId="0" applyFont="1" applyFill="1" applyBorder="1" applyAlignment="1" applyProtection="1">
      <alignment horizontal="right" vertical="center" wrapText="1"/>
      <protection locked="0"/>
    </xf>
    <xf numFmtId="0" fontId="16" fillId="2" borderId="6" xfId="0" applyFont="1" applyFill="1" applyBorder="1" applyAlignment="1">
      <alignment vertical="center" wrapText="1"/>
    </xf>
    <xf numFmtId="0" fontId="16" fillId="2" borderId="4" xfId="0" applyFont="1" applyFill="1" applyBorder="1" applyAlignment="1">
      <alignment vertical="center" wrapText="1"/>
    </xf>
    <xf numFmtId="0" fontId="16" fillId="2" borderId="1" xfId="0" applyFont="1" applyFill="1" applyBorder="1" applyAlignment="1">
      <alignment vertical="center" wrapText="1"/>
    </xf>
    <xf numFmtId="0" fontId="16" fillId="2" borderId="1" xfId="0" applyFont="1" applyFill="1" applyBorder="1" applyAlignment="1">
      <alignment vertical="center"/>
    </xf>
    <xf numFmtId="0" fontId="16" fillId="2" borderId="4" xfId="0" applyFont="1" applyFill="1" applyBorder="1" applyAlignment="1">
      <alignment vertical="center"/>
    </xf>
    <xf numFmtId="0" fontId="14" fillId="4" borderId="8" xfId="0" applyFont="1" applyFill="1" applyBorder="1" applyAlignment="1">
      <alignment horizontal="left" vertical="center" wrapText="1"/>
    </xf>
    <xf numFmtId="0" fontId="15" fillId="4" borderId="2" xfId="0" applyFont="1" applyFill="1" applyBorder="1" applyAlignment="1">
      <alignment horizontal="left" vertical="center" wrapText="1"/>
    </xf>
    <xf numFmtId="0" fontId="15" fillId="4" borderId="3" xfId="0" applyFont="1" applyFill="1" applyBorder="1" applyAlignment="1">
      <alignment horizontal="left" vertical="center" wrapText="1"/>
    </xf>
    <xf numFmtId="0" fontId="6" fillId="4" borderId="8" xfId="0" applyFont="1" applyFill="1" applyBorder="1" applyAlignment="1">
      <alignment vertical="center" wrapText="1"/>
    </xf>
    <xf numFmtId="0" fontId="0" fillId="4" borderId="3" xfId="0" applyFill="1" applyBorder="1" applyAlignment="1">
      <alignment vertical="center"/>
    </xf>
    <xf numFmtId="0" fontId="0" fillId="4" borderId="2" xfId="0" applyFill="1" applyBorder="1" applyAlignment="1">
      <alignment vertical="center"/>
    </xf>
    <xf numFmtId="0" fontId="14" fillId="4" borderId="5" xfId="0" applyFont="1" applyFill="1" applyBorder="1" applyAlignment="1">
      <alignment horizontal="left" vertical="center" wrapText="1"/>
    </xf>
    <xf numFmtId="0" fontId="15" fillId="4" borderId="5" xfId="0" applyFont="1" applyFill="1" applyBorder="1" applyAlignment="1">
      <alignment horizontal="left" vertical="center" wrapText="1"/>
    </xf>
    <xf numFmtId="0" fontId="4" fillId="4" borderId="5" xfId="0" applyFont="1" applyFill="1" applyBorder="1" applyAlignment="1">
      <alignment vertical="center"/>
    </xf>
    <xf numFmtId="0" fontId="4" fillId="4" borderId="5" xfId="0" applyFont="1" applyFill="1" applyBorder="1" applyAlignment="1">
      <alignment horizontal="left" vertical="center" wrapText="1"/>
    </xf>
  </cellXfs>
  <cellStyles count="3">
    <cellStyle name="Normal" xfId="0" builtinId="0" customBuiltin="1"/>
    <cellStyle name="Normal 2" xfId="2" xr:uid="{E7971891-78A2-479A-8A45-845C5F3F80F8}"/>
    <cellStyle name="Normal 3" xfId="1" xr:uid="{611C9F0E-AD9F-41CB-9285-0AA4E25F9840}"/>
  </cellStyles>
  <dxfs count="0"/>
  <tableStyles count="0" defaultTableStyle="TableStyleMedium2" defaultPivotStyle="PivotStyleLight16"/>
  <colors>
    <mruColors>
      <color rgb="FFD2E0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tema">
  <a:themeElements>
    <a:clrScheme name="Kammarkollegiet">
      <a:dk1>
        <a:sysClr val="windowText" lastClr="000000"/>
      </a:dk1>
      <a:lt1>
        <a:sysClr val="window" lastClr="FFFFFF"/>
      </a:lt1>
      <a:dk2>
        <a:srgbClr val="000000"/>
      </a:dk2>
      <a:lt2>
        <a:srgbClr val="F8F8F8"/>
      </a:lt2>
      <a:accent1>
        <a:srgbClr val="297189"/>
      </a:accent1>
      <a:accent2>
        <a:srgbClr val="E07800"/>
      </a:accent2>
      <a:accent3>
        <a:srgbClr val="C70E08"/>
      </a:accent3>
      <a:accent4>
        <a:srgbClr val="A7185C"/>
      </a:accent4>
      <a:accent5>
        <a:srgbClr val="009EC6"/>
      </a:accent5>
      <a:accent6>
        <a:srgbClr val="008577"/>
      </a:accent6>
      <a:hlink>
        <a:srgbClr val="5F5F5F"/>
      </a:hlink>
      <a:folHlink>
        <a:srgbClr val="919191"/>
      </a:folHlink>
    </a:clrScheme>
    <a:fontScheme name="Kammarkollegiet Excel">
      <a:majorFont>
        <a:latin typeface="Franklin Gothic Book"/>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077F2-1F44-4570-9173-FFAF7DC5CD7E}">
  <dimension ref="A1:K19"/>
  <sheetViews>
    <sheetView showGridLines="0" topLeftCell="B1" zoomScale="87" zoomScaleNormal="87" workbookViewId="0">
      <selection activeCell="C1" sqref="C1"/>
    </sheetView>
  </sheetViews>
  <sheetFormatPr defaultColWidth="8.58203125" defaultRowHeight="13.5" x14ac:dyDescent="0.35"/>
  <cols>
    <col min="1" max="1" width="35.08203125" customWidth="1"/>
    <col min="2" max="2" width="42.08203125" customWidth="1"/>
    <col min="3" max="3" width="29.33203125" customWidth="1"/>
    <col min="4" max="4" width="29.5" customWidth="1"/>
    <col min="5" max="5" width="23" customWidth="1"/>
    <col min="6" max="6" width="22.75" customWidth="1"/>
    <col min="7" max="7" width="21.5" customWidth="1"/>
    <col min="8" max="8" width="22.58203125" customWidth="1"/>
    <col min="9" max="9" width="23.75" customWidth="1"/>
    <col min="10" max="10" width="17.83203125" customWidth="1"/>
    <col min="11" max="11" width="18.83203125" customWidth="1"/>
    <col min="14" max="14" width="13.58203125" customWidth="1"/>
  </cols>
  <sheetData>
    <row r="1" spans="1:11" ht="23" x14ac:dyDescent="0.35">
      <c r="A1" s="14" t="s">
        <v>0</v>
      </c>
      <c r="C1" s="14" t="s">
        <v>469</v>
      </c>
    </row>
    <row r="2" spans="1:11" ht="20" x14ac:dyDescent="0.35">
      <c r="A2" s="15" t="s">
        <v>1</v>
      </c>
    </row>
    <row r="3" spans="1:11" ht="62" x14ac:dyDescent="0.35">
      <c r="A3" s="37" t="s">
        <v>2</v>
      </c>
      <c r="B3" s="38" t="s">
        <v>3</v>
      </c>
      <c r="C3" s="39" t="s">
        <v>4</v>
      </c>
      <c r="D3" s="40" t="s">
        <v>5</v>
      </c>
      <c r="E3" s="39" t="s">
        <v>6</v>
      </c>
      <c r="F3" s="39" t="s">
        <v>7</v>
      </c>
      <c r="G3" s="39" t="s">
        <v>8</v>
      </c>
      <c r="H3" s="39" t="s">
        <v>9</v>
      </c>
      <c r="I3" s="39" t="s">
        <v>10</v>
      </c>
      <c r="J3" s="39" t="s">
        <v>11</v>
      </c>
      <c r="K3" s="39" t="s">
        <v>12</v>
      </c>
    </row>
    <row r="4" spans="1:11" ht="34.4" customHeight="1" x14ac:dyDescent="0.35">
      <c r="A4" s="25">
        <v>1</v>
      </c>
      <c r="B4" s="26" t="s">
        <v>13</v>
      </c>
      <c r="C4" s="127" t="s">
        <v>460</v>
      </c>
      <c r="D4" s="127">
        <v>3001733</v>
      </c>
      <c r="E4" s="28">
        <v>1520</v>
      </c>
      <c r="F4" s="28">
        <v>1520</v>
      </c>
      <c r="G4" s="28">
        <v>1047</v>
      </c>
      <c r="H4" s="28">
        <v>818</v>
      </c>
      <c r="I4" s="29">
        <v>39.200000000000003</v>
      </c>
      <c r="J4" s="30">
        <v>48101705</v>
      </c>
      <c r="K4" s="31">
        <v>0.25</v>
      </c>
    </row>
    <row r="5" spans="1:11" ht="34.4" customHeight="1" x14ac:dyDescent="0.35">
      <c r="A5" s="25">
        <v>2</v>
      </c>
      <c r="B5" s="26" t="s">
        <v>14</v>
      </c>
      <c r="C5" s="127" t="s">
        <v>15</v>
      </c>
      <c r="D5" s="127">
        <v>3001710</v>
      </c>
      <c r="E5" s="28">
        <v>1625</v>
      </c>
      <c r="F5" s="28">
        <v>1625</v>
      </c>
      <c r="G5" s="28">
        <v>1152</v>
      </c>
      <c r="H5" s="28">
        <v>886</v>
      </c>
      <c r="I5" s="29">
        <v>39.200000000000003</v>
      </c>
      <c r="J5" s="30">
        <v>48101705</v>
      </c>
      <c r="K5" s="31">
        <v>0.25</v>
      </c>
    </row>
    <row r="6" spans="1:11" ht="34.4" customHeight="1" x14ac:dyDescent="0.35">
      <c r="A6" s="25">
        <v>3</v>
      </c>
      <c r="B6" s="26" t="s">
        <v>16</v>
      </c>
      <c r="C6" s="127" t="s">
        <v>467</v>
      </c>
      <c r="D6" s="127">
        <v>3001727</v>
      </c>
      <c r="E6" s="28">
        <v>1520</v>
      </c>
      <c r="F6" s="28">
        <v>1520</v>
      </c>
      <c r="G6" s="28">
        <v>1179</v>
      </c>
      <c r="H6" s="28">
        <v>838</v>
      </c>
      <c r="I6" s="29">
        <v>39.200000000000003</v>
      </c>
      <c r="J6" s="30">
        <v>48101705</v>
      </c>
      <c r="K6" s="31">
        <v>0.25</v>
      </c>
    </row>
    <row r="7" spans="1:11" ht="62" x14ac:dyDescent="0.35">
      <c r="A7" s="37" t="s">
        <v>2</v>
      </c>
      <c r="B7" s="38" t="s">
        <v>17</v>
      </c>
      <c r="C7" s="39" t="s">
        <v>4</v>
      </c>
      <c r="D7" s="40" t="s">
        <v>5</v>
      </c>
      <c r="E7" s="39" t="s">
        <v>6</v>
      </c>
      <c r="F7" s="39" t="s">
        <v>7</v>
      </c>
      <c r="G7" s="39" t="s">
        <v>8</v>
      </c>
      <c r="H7" s="39" t="s">
        <v>9</v>
      </c>
      <c r="I7" s="39" t="s">
        <v>10</v>
      </c>
      <c r="J7" s="39" t="s">
        <v>11</v>
      </c>
      <c r="K7" s="39" t="s">
        <v>12</v>
      </c>
    </row>
    <row r="8" spans="1:11" ht="34.4" customHeight="1" x14ac:dyDescent="0.35">
      <c r="A8" s="25">
        <v>4</v>
      </c>
      <c r="B8" s="26" t="s">
        <v>18</v>
      </c>
      <c r="C8" s="127" t="s">
        <v>468</v>
      </c>
      <c r="D8" s="127">
        <v>3001728</v>
      </c>
      <c r="E8" s="28">
        <v>1667</v>
      </c>
      <c r="F8" s="28">
        <v>1667</v>
      </c>
      <c r="G8" s="28">
        <v>1152</v>
      </c>
      <c r="H8" s="28">
        <v>897</v>
      </c>
      <c r="I8" s="29">
        <v>39.200000000000003</v>
      </c>
      <c r="J8" s="30">
        <v>48101705</v>
      </c>
      <c r="K8" s="31">
        <v>0.25</v>
      </c>
    </row>
    <row r="9" spans="1:11" ht="34.4" customHeight="1" x14ac:dyDescent="0.35">
      <c r="A9" s="25">
        <v>5</v>
      </c>
      <c r="B9" s="26" t="s">
        <v>19</v>
      </c>
      <c r="C9" s="127" t="s">
        <v>461</v>
      </c>
      <c r="D9" s="127">
        <v>3001731</v>
      </c>
      <c r="E9" s="28">
        <v>1703</v>
      </c>
      <c r="F9" s="28">
        <v>1703</v>
      </c>
      <c r="G9" s="28">
        <v>1174</v>
      </c>
      <c r="H9" s="28">
        <v>912</v>
      </c>
      <c r="I9" s="29">
        <v>39.200000000000003</v>
      </c>
      <c r="J9" s="32">
        <v>48101705</v>
      </c>
      <c r="K9" s="33">
        <v>0.25</v>
      </c>
    </row>
    <row r="10" spans="1:11" ht="34.4" customHeight="1" x14ac:dyDescent="0.35">
      <c r="A10" s="34">
        <v>6</v>
      </c>
      <c r="B10" s="35" t="s">
        <v>20</v>
      </c>
      <c r="C10" s="127" t="s">
        <v>462</v>
      </c>
      <c r="D10" s="128">
        <v>3001730</v>
      </c>
      <c r="E10" s="36">
        <v>1583</v>
      </c>
      <c r="F10" s="28">
        <v>1583</v>
      </c>
      <c r="G10" s="28">
        <v>1093</v>
      </c>
      <c r="H10" s="28">
        <v>838</v>
      </c>
      <c r="I10" s="29">
        <v>39.200000000000003</v>
      </c>
      <c r="J10" s="30">
        <v>48101705</v>
      </c>
      <c r="K10" s="31">
        <v>0.25</v>
      </c>
    </row>
    <row r="11" spans="1:11" ht="34.4" customHeight="1" x14ac:dyDescent="0.35">
      <c r="A11" s="25">
        <v>7</v>
      </c>
      <c r="B11" s="26" t="s">
        <v>21</v>
      </c>
      <c r="C11" s="127" t="s">
        <v>463</v>
      </c>
      <c r="D11" s="127">
        <v>3001732</v>
      </c>
      <c r="E11" s="28">
        <v>2177</v>
      </c>
      <c r="F11" s="28">
        <v>2177</v>
      </c>
      <c r="G11" s="28">
        <v>1504</v>
      </c>
      <c r="H11" s="28">
        <v>1169</v>
      </c>
      <c r="I11" s="29">
        <v>37.200000000000003</v>
      </c>
      <c r="J11" s="32">
        <v>48101705</v>
      </c>
      <c r="K11" s="33">
        <v>0.25</v>
      </c>
    </row>
    <row r="12" spans="1:11" ht="34.4" customHeight="1" x14ac:dyDescent="0.35">
      <c r="A12" s="25">
        <v>8</v>
      </c>
      <c r="B12" s="26" t="s">
        <v>22</v>
      </c>
      <c r="C12" s="27" t="s">
        <v>23</v>
      </c>
      <c r="D12" s="27">
        <v>3001194</v>
      </c>
      <c r="E12" s="28">
        <v>1571</v>
      </c>
      <c r="F12" s="28">
        <v>1571</v>
      </c>
      <c r="G12" s="28">
        <v>1085</v>
      </c>
      <c r="H12" s="28">
        <v>838</v>
      </c>
      <c r="I12" s="29">
        <v>61.2</v>
      </c>
      <c r="J12" s="32">
        <v>48101705</v>
      </c>
      <c r="K12" s="33">
        <v>0.25</v>
      </c>
    </row>
    <row r="13" spans="1:11" ht="62" x14ac:dyDescent="0.35">
      <c r="A13" s="37" t="s">
        <v>2</v>
      </c>
      <c r="B13" s="38" t="s">
        <v>24</v>
      </c>
      <c r="C13" s="39" t="s">
        <v>4</v>
      </c>
      <c r="D13" s="40" t="s">
        <v>5</v>
      </c>
      <c r="E13" s="39" t="s">
        <v>6</v>
      </c>
      <c r="F13" s="39" t="s">
        <v>7</v>
      </c>
      <c r="G13" s="39" t="s">
        <v>8</v>
      </c>
      <c r="H13" s="39" t="s">
        <v>9</v>
      </c>
      <c r="I13" s="39" t="s">
        <v>10</v>
      </c>
      <c r="J13" s="39" t="s">
        <v>11</v>
      </c>
      <c r="K13" s="39" t="s">
        <v>12</v>
      </c>
    </row>
    <row r="14" spans="1:11" ht="34.4" customHeight="1" x14ac:dyDescent="0.35">
      <c r="A14" s="25">
        <v>9</v>
      </c>
      <c r="B14" s="26" t="s">
        <v>25</v>
      </c>
      <c r="C14" s="127" t="s">
        <v>464</v>
      </c>
      <c r="D14" s="127">
        <v>3001726</v>
      </c>
      <c r="E14" s="28">
        <v>2319</v>
      </c>
      <c r="F14" s="28">
        <v>2319</v>
      </c>
      <c r="G14" s="28">
        <v>1599</v>
      </c>
      <c r="H14" s="28">
        <v>1242</v>
      </c>
      <c r="I14" s="29">
        <v>37.200000000000003</v>
      </c>
      <c r="J14" s="30">
        <v>48101705</v>
      </c>
      <c r="K14" s="31">
        <v>0.25</v>
      </c>
    </row>
    <row r="15" spans="1:11" ht="34.4" customHeight="1" x14ac:dyDescent="0.35">
      <c r="A15" s="34">
        <v>10</v>
      </c>
      <c r="B15" s="35" t="s">
        <v>26</v>
      </c>
      <c r="C15" s="127" t="s">
        <v>465</v>
      </c>
      <c r="D15" s="127">
        <v>3001720</v>
      </c>
      <c r="E15" s="28">
        <v>2332</v>
      </c>
      <c r="F15" s="28">
        <v>2332</v>
      </c>
      <c r="G15" s="28">
        <v>1536</v>
      </c>
      <c r="H15" s="28">
        <v>1190</v>
      </c>
      <c r="I15" s="29">
        <v>37.200000000000003</v>
      </c>
      <c r="J15" s="30">
        <v>48101705</v>
      </c>
      <c r="K15" s="31">
        <v>0.25</v>
      </c>
    </row>
    <row r="17" spans="1:11" ht="21.65" customHeight="1" x14ac:dyDescent="0.35">
      <c r="A17" s="16"/>
      <c r="B17" s="17"/>
      <c r="C17" s="17"/>
      <c r="D17" s="17"/>
      <c r="E17" s="18"/>
      <c r="F17" s="18"/>
      <c r="G17" s="18"/>
      <c r="H17" s="18"/>
      <c r="I17" s="19"/>
      <c r="J17" s="20"/>
      <c r="K17" s="21"/>
    </row>
    <row r="19" spans="1:11" x14ac:dyDescent="0.35">
      <c r="C19" s="18"/>
      <c r="D19" s="18"/>
      <c r="E19" s="18"/>
      <c r="F19" s="18"/>
      <c r="G19" s="18"/>
      <c r="H19" s="18"/>
      <c r="I19" s="19"/>
      <c r="J19" s="20"/>
      <c r="K19" s="21"/>
    </row>
  </sheetData>
  <pageMargins left="0.70866141732283472" right="0.70866141732283472" top="0.74803149606299213" bottom="0.74803149606299213" header="0.31496062992125984" footer="0.31496062992125984"/>
  <pageSetup paperSize="9" orientation="landscape" r:id="rId1"/>
  <headerFooter>
    <oddHeader>&amp;L23.3-2401-18
Kaffe- och Vattenautomater med tillhörande varor och tjänster</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154EE-4FBA-4207-811F-7AD6F34E8EF6}">
  <dimension ref="A1:E8"/>
  <sheetViews>
    <sheetView showGridLines="0" zoomScaleNormal="100" workbookViewId="0">
      <selection activeCell="C1" sqref="C1"/>
    </sheetView>
  </sheetViews>
  <sheetFormatPr defaultRowHeight="13.5" x14ac:dyDescent="0.35"/>
  <cols>
    <col min="1" max="1" width="22.75" customWidth="1"/>
    <col min="2" max="2" width="22.25" customWidth="1"/>
    <col min="3" max="3" width="26.5" customWidth="1"/>
    <col min="4" max="4" width="15.25" customWidth="1"/>
    <col min="5" max="5" width="15.33203125" customWidth="1"/>
  </cols>
  <sheetData>
    <row r="1" spans="1:5" ht="23" x14ac:dyDescent="0.35">
      <c r="A1" s="14" t="s">
        <v>0</v>
      </c>
      <c r="C1" s="14" t="s">
        <v>469</v>
      </c>
    </row>
    <row r="2" spans="1:5" ht="20" x14ac:dyDescent="0.4">
      <c r="A2" s="1" t="s">
        <v>27</v>
      </c>
    </row>
    <row r="3" spans="1:5" ht="36" customHeight="1" x14ac:dyDescent="0.35">
      <c r="A3" s="44" t="s">
        <v>2</v>
      </c>
      <c r="B3" s="39" t="s">
        <v>28</v>
      </c>
      <c r="C3" s="39" t="s">
        <v>5</v>
      </c>
      <c r="D3" s="39" t="s">
        <v>11</v>
      </c>
      <c r="E3" s="39" t="s">
        <v>12</v>
      </c>
    </row>
    <row r="4" spans="1:5" ht="15.5" x14ac:dyDescent="0.35">
      <c r="A4" s="41">
        <v>1</v>
      </c>
      <c r="B4" s="42" t="s">
        <v>29</v>
      </c>
      <c r="C4" s="43">
        <v>3004008</v>
      </c>
      <c r="D4" s="32">
        <v>56111703</v>
      </c>
      <c r="E4" s="33">
        <v>0.25</v>
      </c>
    </row>
    <row r="5" spans="1:5" ht="15.5" x14ac:dyDescent="0.35">
      <c r="A5" s="41">
        <v>2</v>
      </c>
      <c r="B5" s="42" t="s">
        <v>30</v>
      </c>
      <c r="C5" s="43">
        <v>3004017</v>
      </c>
      <c r="D5" s="32">
        <v>56111703</v>
      </c>
      <c r="E5" s="33">
        <v>0.25</v>
      </c>
    </row>
    <row r="6" spans="1:5" ht="15.5" x14ac:dyDescent="0.35">
      <c r="A6" s="41">
        <v>3</v>
      </c>
      <c r="B6" s="42" t="s">
        <v>31</v>
      </c>
      <c r="C6" s="43">
        <v>3004012</v>
      </c>
      <c r="D6" s="32">
        <v>56111703</v>
      </c>
      <c r="E6" s="33">
        <v>0.25</v>
      </c>
    </row>
    <row r="7" spans="1:5" ht="15.5" x14ac:dyDescent="0.35">
      <c r="A7" s="41">
        <v>4</v>
      </c>
      <c r="B7" s="42" t="s">
        <v>32</v>
      </c>
      <c r="C7" s="43">
        <v>3004002</v>
      </c>
      <c r="D7" s="32">
        <v>56111703</v>
      </c>
      <c r="E7" s="33">
        <v>0.25</v>
      </c>
    </row>
    <row r="8" spans="1:5" ht="77.5" x14ac:dyDescent="0.35">
      <c r="A8" s="111">
        <v>5</v>
      </c>
      <c r="B8" s="90" t="s">
        <v>33</v>
      </c>
      <c r="C8" s="56">
        <v>3004036</v>
      </c>
      <c r="D8" s="91">
        <v>56111703</v>
      </c>
      <c r="E8" s="92">
        <v>0.25</v>
      </c>
    </row>
  </sheetData>
  <sheetProtection insertRows="0"/>
  <protectedRanges>
    <protectedRange sqref="A4:C8" name="Område1"/>
  </protectedRange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1"/>
  <sheetViews>
    <sheetView showGridLines="0" zoomScale="93" zoomScaleNormal="93" workbookViewId="0">
      <selection activeCell="C1" sqref="C1"/>
    </sheetView>
  </sheetViews>
  <sheetFormatPr defaultColWidth="8.58203125" defaultRowHeight="13.5" x14ac:dyDescent="0.35"/>
  <cols>
    <col min="1" max="1" width="20.08203125" customWidth="1"/>
    <col min="2" max="2" width="24.83203125" customWidth="1"/>
    <col min="3" max="3" width="19.33203125" customWidth="1"/>
    <col min="4" max="4" width="13.33203125" customWidth="1"/>
    <col min="5" max="5" width="17.83203125" customWidth="1"/>
    <col min="6" max="6" width="16.58203125" customWidth="1"/>
  </cols>
  <sheetData>
    <row r="1" spans="1:6" ht="23" x14ac:dyDescent="0.35">
      <c r="A1" s="14" t="s">
        <v>0</v>
      </c>
      <c r="C1" s="14" t="s">
        <v>469</v>
      </c>
    </row>
    <row r="2" spans="1:6" ht="20" x14ac:dyDescent="0.4">
      <c r="A2" s="1" t="s">
        <v>34</v>
      </c>
    </row>
    <row r="3" spans="1:6" s="2" customFormat="1" ht="47.5" customHeight="1" x14ac:dyDescent="0.35">
      <c r="A3" s="39" t="s">
        <v>2</v>
      </c>
      <c r="B3" s="39" t="s">
        <v>35</v>
      </c>
      <c r="C3" s="39" t="s">
        <v>36</v>
      </c>
      <c r="D3" s="39" t="s">
        <v>37</v>
      </c>
      <c r="E3" s="39" t="s">
        <v>11</v>
      </c>
      <c r="F3" s="39" t="s">
        <v>12</v>
      </c>
    </row>
    <row r="4" spans="1:6" ht="62" x14ac:dyDescent="0.35">
      <c r="A4" s="45">
        <v>1</v>
      </c>
      <c r="B4" s="46" t="s">
        <v>38</v>
      </c>
      <c r="C4" s="47" t="s">
        <v>39</v>
      </c>
      <c r="D4" s="48">
        <v>105</v>
      </c>
      <c r="E4" s="32">
        <v>48101705</v>
      </c>
      <c r="F4" s="33">
        <v>0.25</v>
      </c>
    </row>
    <row r="5" spans="1:6" ht="62" x14ac:dyDescent="0.35">
      <c r="A5" s="45">
        <v>2</v>
      </c>
      <c r="B5" s="46" t="s">
        <v>38</v>
      </c>
      <c r="C5" s="47" t="s">
        <v>40</v>
      </c>
      <c r="D5" s="48">
        <v>105</v>
      </c>
      <c r="E5" s="30">
        <v>48101705</v>
      </c>
      <c r="F5" s="33">
        <v>0.25</v>
      </c>
    </row>
    <row r="6" spans="1:6" ht="62" x14ac:dyDescent="0.35">
      <c r="A6" s="45">
        <v>3</v>
      </c>
      <c r="B6" s="46" t="s">
        <v>38</v>
      </c>
      <c r="C6" s="47" t="s">
        <v>41</v>
      </c>
      <c r="D6" s="48">
        <v>105</v>
      </c>
      <c r="E6" s="30">
        <v>48101705</v>
      </c>
      <c r="F6" s="33">
        <v>0.25</v>
      </c>
    </row>
    <row r="7" spans="1:6" ht="16" x14ac:dyDescent="0.4">
      <c r="A7" s="49"/>
      <c r="B7" s="49"/>
      <c r="C7" s="49"/>
      <c r="D7" s="49"/>
      <c r="E7" s="49"/>
      <c r="F7" s="49"/>
    </row>
    <row r="8" spans="1:6" ht="55.5" customHeight="1" x14ac:dyDescent="0.35">
      <c r="A8" s="39" t="s">
        <v>2</v>
      </c>
      <c r="B8" s="39" t="s">
        <v>35</v>
      </c>
      <c r="C8" s="39" t="s">
        <v>36</v>
      </c>
      <c r="D8" s="39" t="s">
        <v>37</v>
      </c>
      <c r="E8" s="39" t="s">
        <v>11</v>
      </c>
      <c r="F8" s="39" t="s">
        <v>12</v>
      </c>
    </row>
    <row r="9" spans="1:6" ht="62" x14ac:dyDescent="0.35">
      <c r="A9" s="45">
        <v>4</v>
      </c>
      <c r="B9" s="46" t="s">
        <v>42</v>
      </c>
      <c r="C9" s="47" t="s">
        <v>43</v>
      </c>
      <c r="D9" s="48">
        <v>419</v>
      </c>
      <c r="E9" s="30">
        <v>48101705</v>
      </c>
      <c r="F9" s="33">
        <v>0.25</v>
      </c>
    </row>
    <row r="10" spans="1:6" ht="62" x14ac:dyDescent="0.35">
      <c r="A10" s="45">
        <v>5</v>
      </c>
      <c r="B10" s="46" t="s">
        <v>42</v>
      </c>
      <c r="C10" s="47" t="s">
        <v>44</v>
      </c>
      <c r="D10" s="48">
        <v>419</v>
      </c>
      <c r="E10" s="30">
        <v>48101705</v>
      </c>
      <c r="F10" s="33">
        <v>0.25</v>
      </c>
    </row>
    <row r="11" spans="1:6" ht="62" x14ac:dyDescent="0.35">
      <c r="A11" s="45">
        <v>6</v>
      </c>
      <c r="B11" s="46" t="s">
        <v>42</v>
      </c>
      <c r="C11" s="47" t="s">
        <v>45</v>
      </c>
      <c r="D11" s="48">
        <v>419</v>
      </c>
      <c r="E11" s="30">
        <v>48101705</v>
      </c>
      <c r="F11" s="33">
        <v>0.25</v>
      </c>
    </row>
  </sheetData>
  <protectedRanges>
    <protectedRange sqref="D9:D11" name="Område2"/>
    <protectedRange sqref="D4:D6" name="Område1"/>
  </protectedRanges>
  <pageMargins left="0.70866141732283472" right="0.70866141732283472" top="0.74803149606299213" bottom="0.74803149606299213" header="0.31496062992125984" footer="0.31496062992125984"/>
  <pageSetup paperSize="9" orientation="landscape" r:id="rId1"/>
  <headerFooter>
    <oddHeader>&amp;L23.3-2401-18
Kaffe- och Vattenautomater med tillhörande varor och tjänster</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00"/>
  <sheetViews>
    <sheetView showGridLines="0" tabSelected="1" zoomScale="89" zoomScaleNormal="89" workbookViewId="0">
      <selection activeCell="D1" sqref="D1"/>
    </sheetView>
  </sheetViews>
  <sheetFormatPr defaultColWidth="8.58203125" defaultRowHeight="13.5" x14ac:dyDescent="0.35"/>
  <cols>
    <col min="1" max="1" width="14.5" style="3" customWidth="1"/>
    <col min="2" max="2" width="15.75" style="3" bestFit="1" customWidth="1"/>
    <col min="3" max="3" width="13.83203125" style="3" bestFit="1" customWidth="1"/>
    <col min="4" max="4" width="21.25" style="3" bestFit="1" customWidth="1"/>
    <col min="5" max="5" width="19.5" style="3" customWidth="1"/>
    <col min="6" max="6" width="23.25" style="3" customWidth="1"/>
    <col min="7" max="7" width="21" customWidth="1"/>
    <col min="8" max="8" width="13.75" bestFit="1" customWidth="1"/>
    <col min="9" max="9" width="23.58203125" style="3" bestFit="1" customWidth="1"/>
    <col min="10" max="11" width="16.83203125" customWidth="1"/>
    <col min="12" max="12" width="18.83203125" customWidth="1"/>
    <col min="13" max="14" width="16.83203125" customWidth="1"/>
    <col min="15" max="15" width="28.75" bestFit="1" customWidth="1"/>
    <col min="16" max="16" width="14.33203125" customWidth="1"/>
    <col min="17" max="17" width="12.58203125" bestFit="1" customWidth="1"/>
    <col min="18" max="18" width="9.75" bestFit="1" customWidth="1"/>
  </cols>
  <sheetData>
    <row r="1" spans="1:18" ht="23" x14ac:dyDescent="0.35">
      <c r="A1" s="14" t="s">
        <v>0</v>
      </c>
      <c r="B1"/>
      <c r="C1" s="14"/>
      <c r="D1" s="14" t="s">
        <v>469</v>
      </c>
    </row>
    <row r="2" spans="1:18" ht="21" x14ac:dyDescent="0.5">
      <c r="A2" s="5" t="s">
        <v>46</v>
      </c>
      <c r="B2" s="4"/>
    </row>
    <row r="3" spans="1:18" s="6" customFormat="1" ht="77.5" x14ac:dyDescent="0.35">
      <c r="A3" s="39" t="s">
        <v>2</v>
      </c>
      <c r="B3" s="39" t="s">
        <v>36</v>
      </c>
      <c r="C3" s="39" t="s">
        <v>47</v>
      </c>
      <c r="D3" s="39" t="s">
        <v>48</v>
      </c>
      <c r="E3" s="39" t="s">
        <v>49</v>
      </c>
      <c r="F3" s="39" t="s">
        <v>50</v>
      </c>
      <c r="G3" s="39" t="s">
        <v>51</v>
      </c>
      <c r="H3" s="39" t="s">
        <v>5</v>
      </c>
      <c r="I3" s="39" t="s">
        <v>52</v>
      </c>
      <c r="J3" s="39" t="s">
        <v>53</v>
      </c>
      <c r="K3" s="39" t="s">
        <v>54</v>
      </c>
      <c r="L3" s="113" t="s">
        <v>55</v>
      </c>
      <c r="M3" s="113" t="s">
        <v>56</v>
      </c>
      <c r="N3" s="113" t="s">
        <v>57</v>
      </c>
      <c r="O3" s="39" t="s">
        <v>58</v>
      </c>
      <c r="P3" s="39" t="s">
        <v>59</v>
      </c>
      <c r="Q3" s="39" t="s">
        <v>11</v>
      </c>
      <c r="R3" s="39" t="s">
        <v>12</v>
      </c>
    </row>
    <row r="4" spans="1:18" s="83" customFormat="1" ht="31" x14ac:dyDescent="0.35">
      <c r="A4" s="100">
        <v>1</v>
      </c>
      <c r="B4" s="101" t="s">
        <v>60</v>
      </c>
      <c r="C4" s="101" t="s">
        <v>61</v>
      </c>
      <c r="D4" s="60" t="s">
        <v>62</v>
      </c>
      <c r="E4" s="129" t="s">
        <v>63</v>
      </c>
      <c r="F4" s="102"/>
      <c r="G4" s="89" t="s">
        <v>64</v>
      </c>
      <c r="H4" s="89" t="s">
        <v>65</v>
      </c>
      <c r="I4" s="89" t="s">
        <v>66</v>
      </c>
      <c r="J4" s="120">
        <v>918</v>
      </c>
      <c r="K4" s="120">
        <v>153</v>
      </c>
      <c r="L4" s="118">
        <v>32</v>
      </c>
      <c r="M4" s="118">
        <f t="shared" ref="M4:M13" si="0">N4*6</f>
        <v>1110</v>
      </c>
      <c r="N4" s="118">
        <f t="shared" ref="N4:N16" si="1">K4+L4</f>
        <v>185</v>
      </c>
      <c r="O4" s="103" t="s">
        <v>67</v>
      </c>
      <c r="P4" s="35" t="s">
        <v>68</v>
      </c>
      <c r="Q4" s="99" t="s">
        <v>69</v>
      </c>
      <c r="R4" s="92">
        <v>0.12</v>
      </c>
    </row>
    <row r="5" spans="1:18" s="83" customFormat="1" ht="15.75" customHeight="1" x14ac:dyDescent="0.35">
      <c r="A5" s="34">
        <v>2</v>
      </c>
      <c r="B5" s="57" t="s">
        <v>60</v>
      </c>
      <c r="C5" s="57" t="s">
        <v>61</v>
      </c>
      <c r="D5" s="58" t="s">
        <v>62</v>
      </c>
      <c r="E5" s="130"/>
      <c r="F5" s="35"/>
      <c r="G5" s="90" t="s">
        <v>70</v>
      </c>
      <c r="H5" s="90">
        <v>32304</v>
      </c>
      <c r="I5" s="90" t="s">
        <v>66</v>
      </c>
      <c r="J5" s="121">
        <v>894</v>
      </c>
      <c r="K5" s="121">
        <v>149</v>
      </c>
      <c r="L5" s="119">
        <v>32</v>
      </c>
      <c r="M5" s="119">
        <f t="shared" si="0"/>
        <v>1086</v>
      </c>
      <c r="N5" s="119">
        <f t="shared" si="1"/>
        <v>181</v>
      </c>
      <c r="O5" s="98" t="s">
        <v>67</v>
      </c>
      <c r="P5" s="35" t="s">
        <v>71</v>
      </c>
      <c r="Q5" s="99" t="s">
        <v>69</v>
      </c>
      <c r="R5" s="92">
        <v>0.12</v>
      </c>
    </row>
    <row r="6" spans="1:18" s="83" customFormat="1" ht="31" x14ac:dyDescent="0.35">
      <c r="A6" s="34">
        <v>3</v>
      </c>
      <c r="B6" s="57" t="s">
        <v>60</v>
      </c>
      <c r="C6" s="57" t="s">
        <v>61</v>
      </c>
      <c r="D6" s="58" t="s">
        <v>62</v>
      </c>
      <c r="E6" s="131" t="s">
        <v>72</v>
      </c>
      <c r="F6" s="102"/>
      <c r="G6" s="90" t="s">
        <v>73</v>
      </c>
      <c r="H6" s="90" t="s">
        <v>74</v>
      </c>
      <c r="I6" s="90" t="s">
        <v>66</v>
      </c>
      <c r="J6" s="121">
        <v>756</v>
      </c>
      <c r="K6" s="121">
        <v>126</v>
      </c>
      <c r="L6" s="119">
        <v>32</v>
      </c>
      <c r="M6" s="119">
        <f t="shared" si="0"/>
        <v>948</v>
      </c>
      <c r="N6" s="119">
        <f t="shared" si="1"/>
        <v>158</v>
      </c>
      <c r="O6" s="98" t="s">
        <v>67</v>
      </c>
      <c r="P6" s="35" t="s">
        <v>68</v>
      </c>
      <c r="Q6" s="99" t="s">
        <v>69</v>
      </c>
      <c r="R6" s="92">
        <v>0.12</v>
      </c>
    </row>
    <row r="7" spans="1:18" s="83" customFormat="1" ht="46.5" x14ac:dyDescent="0.35">
      <c r="A7" s="34">
        <v>4</v>
      </c>
      <c r="B7" s="57" t="s">
        <v>60</v>
      </c>
      <c r="C7" s="57" t="s">
        <v>61</v>
      </c>
      <c r="D7" s="58" t="s">
        <v>62</v>
      </c>
      <c r="E7" s="130"/>
      <c r="F7" s="35"/>
      <c r="G7" s="90" t="s">
        <v>75</v>
      </c>
      <c r="H7" s="90">
        <v>76069</v>
      </c>
      <c r="I7" s="90" t="s">
        <v>66</v>
      </c>
      <c r="J7" s="121">
        <v>840.84</v>
      </c>
      <c r="K7" s="121">
        <v>140.13999999999999</v>
      </c>
      <c r="L7" s="119">
        <v>18</v>
      </c>
      <c r="M7" s="119">
        <f t="shared" si="0"/>
        <v>948.83999999999992</v>
      </c>
      <c r="N7" s="119">
        <f t="shared" si="1"/>
        <v>158.13999999999999</v>
      </c>
      <c r="O7" s="98" t="s">
        <v>67</v>
      </c>
      <c r="P7" s="35" t="s">
        <v>68</v>
      </c>
      <c r="Q7" s="99" t="s">
        <v>69</v>
      </c>
      <c r="R7" s="92">
        <v>0.12</v>
      </c>
    </row>
    <row r="8" spans="1:18" s="83" customFormat="1" ht="31" x14ac:dyDescent="0.35">
      <c r="A8" s="34">
        <v>5</v>
      </c>
      <c r="B8" s="57" t="s">
        <v>60</v>
      </c>
      <c r="C8" s="57" t="s">
        <v>61</v>
      </c>
      <c r="D8" s="58" t="s">
        <v>62</v>
      </c>
      <c r="E8" s="131" t="s">
        <v>76</v>
      </c>
      <c r="F8" s="102"/>
      <c r="G8" s="90" t="s">
        <v>77</v>
      </c>
      <c r="H8" s="90" t="s">
        <v>78</v>
      </c>
      <c r="I8" s="90" t="s">
        <v>66</v>
      </c>
      <c r="J8" s="121">
        <v>1056</v>
      </c>
      <c r="K8" s="121">
        <v>176</v>
      </c>
      <c r="L8" s="119">
        <v>32</v>
      </c>
      <c r="M8" s="119">
        <f t="shared" si="0"/>
        <v>1248</v>
      </c>
      <c r="N8" s="119">
        <f t="shared" si="1"/>
        <v>208</v>
      </c>
      <c r="O8" s="98" t="s">
        <v>67</v>
      </c>
      <c r="P8" s="35" t="s">
        <v>68</v>
      </c>
      <c r="Q8" s="99" t="s">
        <v>69</v>
      </c>
      <c r="R8" s="92">
        <v>0.12</v>
      </c>
    </row>
    <row r="9" spans="1:18" s="83" customFormat="1" ht="62" x14ac:dyDescent="0.35">
      <c r="A9" s="34">
        <v>6</v>
      </c>
      <c r="B9" s="57" t="s">
        <v>60</v>
      </c>
      <c r="C9" s="57" t="s">
        <v>61</v>
      </c>
      <c r="D9" s="58" t="s">
        <v>62</v>
      </c>
      <c r="E9" s="130"/>
      <c r="F9" s="35"/>
      <c r="G9" s="90" t="s">
        <v>79</v>
      </c>
      <c r="H9" s="90">
        <v>76063</v>
      </c>
      <c r="I9" s="90" t="s">
        <v>66</v>
      </c>
      <c r="J9" s="121">
        <v>1104.8399999999999</v>
      </c>
      <c r="K9" s="121">
        <v>184.14</v>
      </c>
      <c r="L9" s="119">
        <v>18</v>
      </c>
      <c r="M9" s="119">
        <f t="shared" si="0"/>
        <v>1212.8399999999999</v>
      </c>
      <c r="N9" s="119">
        <f t="shared" si="1"/>
        <v>202.14</v>
      </c>
      <c r="O9" s="98" t="s">
        <v>67</v>
      </c>
      <c r="P9" s="35" t="s">
        <v>68</v>
      </c>
      <c r="Q9" s="99" t="s">
        <v>69</v>
      </c>
      <c r="R9" s="92">
        <v>0.12</v>
      </c>
    </row>
    <row r="10" spans="1:18" s="83" customFormat="1" ht="31" x14ac:dyDescent="0.35">
      <c r="A10" s="34">
        <v>7</v>
      </c>
      <c r="B10" s="57" t="s">
        <v>60</v>
      </c>
      <c r="C10" s="57" t="s">
        <v>61</v>
      </c>
      <c r="D10" s="58" t="s">
        <v>80</v>
      </c>
      <c r="E10" s="131" t="s">
        <v>63</v>
      </c>
      <c r="F10" s="35"/>
      <c r="G10" s="56" t="s">
        <v>81</v>
      </c>
      <c r="H10" s="56">
        <v>40309</v>
      </c>
      <c r="I10" s="56" t="s">
        <v>66</v>
      </c>
      <c r="J10" s="122">
        <v>1367.7</v>
      </c>
      <c r="K10" s="123">
        <v>227.95</v>
      </c>
      <c r="L10" s="74">
        <v>32</v>
      </c>
      <c r="M10" s="74">
        <f t="shared" si="0"/>
        <v>1559.6999999999998</v>
      </c>
      <c r="N10" s="74">
        <f t="shared" si="1"/>
        <v>259.95</v>
      </c>
      <c r="O10" s="104" t="s">
        <v>67</v>
      </c>
      <c r="P10" s="35" t="s">
        <v>68</v>
      </c>
      <c r="Q10" s="99" t="s">
        <v>69</v>
      </c>
      <c r="R10" s="92">
        <v>0.12</v>
      </c>
    </row>
    <row r="11" spans="1:18" s="83" customFormat="1" ht="62" x14ac:dyDescent="0.35">
      <c r="A11" s="34">
        <v>8</v>
      </c>
      <c r="B11" s="57" t="s">
        <v>60</v>
      </c>
      <c r="C11" s="57" t="s">
        <v>61</v>
      </c>
      <c r="D11" s="58" t="s">
        <v>80</v>
      </c>
      <c r="E11" s="130"/>
      <c r="F11" s="35"/>
      <c r="G11" s="90" t="s">
        <v>82</v>
      </c>
      <c r="H11" s="90">
        <v>20257</v>
      </c>
      <c r="I11" s="90" t="s">
        <v>66</v>
      </c>
      <c r="J11" s="121">
        <v>1008</v>
      </c>
      <c r="K11" s="121">
        <v>168</v>
      </c>
      <c r="L11" s="119">
        <v>32</v>
      </c>
      <c r="M11" s="119">
        <f t="shared" si="0"/>
        <v>1200</v>
      </c>
      <c r="N11" s="119">
        <f t="shared" si="1"/>
        <v>200</v>
      </c>
      <c r="O11" s="98" t="s">
        <v>67</v>
      </c>
      <c r="P11" s="35" t="s">
        <v>71</v>
      </c>
      <c r="Q11" s="99" t="s">
        <v>69</v>
      </c>
      <c r="R11" s="92">
        <v>0.12</v>
      </c>
    </row>
    <row r="12" spans="1:18" s="83" customFormat="1" ht="46.5" x14ac:dyDescent="0.35">
      <c r="A12" s="34">
        <v>9</v>
      </c>
      <c r="B12" s="57" t="s">
        <v>60</v>
      </c>
      <c r="C12" s="57" t="s">
        <v>61</v>
      </c>
      <c r="D12" s="58" t="s">
        <v>80</v>
      </c>
      <c r="E12" s="132" t="s">
        <v>72</v>
      </c>
      <c r="F12" s="35"/>
      <c r="G12" s="56" t="s">
        <v>83</v>
      </c>
      <c r="H12" s="56">
        <v>76065</v>
      </c>
      <c r="I12" s="56" t="s">
        <v>66</v>
      </c>
      <c r="J12" s="122">
        <v>1234.2</v>
      </c>
      <c r="K12" s="123">
        <v>205.7</v>
      </c>
      <c r="L12" s="74">
        <v>18</v>
      </c>
      <c r="M12" s="74">
        <f t="shared" si="0"/>
        <v>1342.1999999999998</v>
      </c>
      <c r="N12" s="74">
        <f t="shared" si="1"/>
        <v>223.7</v>
      </c>
      <c r="O12" s="104" t="s">
        <v>67</v>
      </c>
      <c r="P12" s="35" t="s">
        <v>68</v>
      </c>
      <c r="Q12" s="99" t="s">
        <v>69</v>
      </c>
      <c r="R12" s="92">
        <v>0.12</v>
      </c>
    </row>
    <row r="13" spans="1:18" s="83" customFormat="1" ht="62" x14ac:dyDescent="0.35">
      <c r="A13" s="34">
        <v>10</v>
      </c>
      <c r="B13" s="57" t="s">
        <v>60</v>
      </c>
      <c r="C13" s="57" t="s">
        <v>61</v>
      </c>
      <c r="D13" s="58" t="s">
        <v>80</v>
      </c>
      <c r="E13" s="133"/>
      <c r="F13" s="105"/>
      <c r="G13" s="90" t="s">
        <v>84</v>
      </c>
      <c r="H13" s="90" t="s">
        <v>85</v>
      </c>
      <c r="I13" s="90" t="s">
        <v>66</v>
      </c>
      <c r="J13" s="121">
        <v>1104</v>
      </c>
      <c r="K13" s="121">
        <v>184</v>
      </c>
      <c r="L13" s="119">
        <v>35</v>
      </c>
      <c r="M13" s="119">
        <f t="shared" si="0"/>
        <v>1314</v>
      </c>
      <c r="N13" s="119">
        <f t="shared" si="1"/>
        <v>219</v>
      </c>
      <c r="O13" s="98" t="s">
        <v>67</v>
      </c>
      <c r="P13" s="35" t="s">
        <v>86</v>
      </c>
      <c r="Q13" s="99" t="s">
        <v>69</v>
      </c>
      <c r="R13" s="92">
        <v>0.12</v>
      </c>
    </row>
    <row r="14" spans="1:18" s="83" customFormat="1" ht="31" x14ac:dyDescent="0.35">
      <c r="A14" s="34">
        <v>11</v>
      </c>
      <c r="B14" s="57" t="s">
        <v>60</v>
      </c>
      <c r="C14" s="57" t="s">
        <v>61</v>
      </c>
      <c r="D14" s="58" t="s">
        <v>87</v>
      </c>
      <c r="E14" s="106" t="s">
        <v>63</v>
      </c>
      <c r="F14" s="58"/>
      <c r="G14" s="90" t="s">
        <v>88</v>
      </c>
      <c r="H14" s="90" t="s">
        <v>89</v>
      </c>
      <c r="I14" s="90" t="s">
        <v>90</v>
      </c>
      <c r="J14" s="121">
        <v>1915.8</v>
      </c>
      <c r="K14" s="121">
        <v>638.6</v>
      </c>
      <c r="L14" s="119">
        <v>110</v>
      </c>
      <c r="M14" s="119">
        <f>((N14/1000)*250)*12</f>
        <v>2245.8000000000002</v>
      </c>
      <c r="N14" s="119">
        <f t="shared" si="1"/>
        <v>748.6</v>
      </c>
      <c r="O14" s="98" t="s">
        <v>67</v>
      </c>
      <c r="P14" s="35" t="s">
        <v>91</v>
      </c>
      <c r="Q14" s="99" t="s">
        <v>92</v>
      </c>
      <c r="R14" s="92">
        <v>0.12</v>
      </c>
    </row>
    <row r="15" spans="1:18" s="83" customFormat="1" ht="46.5" x14ac:dyDescent="0.35">
      <c r="A15" s="34">
        <v>12</v>
      </c>
      <c r="B15" s="57" t="s">
        <v>60</v>
      </c>
      <c r="C15" s="57" t="s">
        <v>61</v>
      </c>
      <c r="D15" s="58" t="s">
        <v>87</v>
      </c>
      <c r="E15" s="106" t="s">
        <v>72</v>
      </c>
      <c r="F15" s="58"/>
      <c r="G15" s="90" t="s">
        <v>93</v>
      </c>
      <c r="H15" s="90" t="s">
        <v>94</v>
      </c>
      <c r="I15" s="90" t="s">
        <v>95</v>
      </c>
      <c r="J15" s="121">
        <v>850.5</v>
      </c>
      <c r="K15" s="121">
        <v>567</v>
      </c>
      <c r="L15" s="119">
        <v>110</v>
      </c>
      <c r="M15" s="119">
        <f>((N15/1000)*250)*6</f>
        <v>1015.5</v>
      </c>
      <c r="N15" s="119">
        <f t="shared" si="1"/>
        <v>677</v>
      </c>
      <c r="O15" s="98" t="s">
        <v>67</v>
      </c>
      <c r="P15" s="35" t="s">
        <v>71</v>
      </c>
      <c r="Q15" s="99" t="s">
        <v>92</v>
      </c>
      <c r="R15" s="92">
        <v>0.12</v>
      </c>
    </row>
    <row r="16" spans="1:18" s="83" customFormat="1" ht="46.5" x14ac:dyDescent="0.35">
      <c r="A16" s="34">
        <v>13</v>
      </c>
      <c r="B16" s="57" t="s">
        <v>60</v>
      </c>
      <c r="C16" s="57" t="s">
        <v>61</v>
      </c>
      <c r="D16" s="58" t="s">
        <v>87</v>
      </c>
      <c r="E16" s="106" t="s">
        <v>76</v>
      </c>
      <c r="F16" s="106"/>
      <c r="G16" s="90" t="s">
        <v>96</v>
      </c>
      <c r="H16" s="90">
        <v>20713</v>
      </c>
      <c r="I16" s="90" t="s">
        <v>97</v>
      </c>
      <c r="J16" s="121">
        <v>1737.5</v>
      </c>
      <c r="K16" s="121">
        <v>695</v>
      </c>
      <c r="L16" s="74">
        <v>110</v>
      </c>
      <c r="M16" s="74">
        <f>((N16/1000)*250)*10</f>
        <v>2012.5</v>
      </c>
      <c r="N16" s="74">
        <f t="shared" si="1"/>
        <v>805</v>
      </c>
      <c r="O16" s="107" t="s">
        <v>67</v>
      </c>
      <c r="P16" s="35" t="s">
        <v>71</v>
      </c>
      <c r="Q16" s="99" t="s">
        <v>92</v>
      </c>
      <c r="R16" s="92">
        <v>0.12</v>
      </c>
    </row>
    <row r="17" spans="1:18" ht="81.650000000000006" customHeight="1" x14ac:dyDescent="0.35">
      <c r="A17" s="50">
        <v>14</v>
      </c>
      <c r="B17" s="60" t="s">
        <v>60</v>
      </c>
      <c r="C17" s="51" t="s">
        <v>98</v>
      </c>
      <c r="D17" s="51" t="s">
        <v>99</v>
      </c>
      <c r="E17" s="51" t="s">
        <v>100</v>
      </c>
      <c r="F17" s="51" t="s">
        <v>101</v>
      </c>
      <c r="G17" s="52" t="s">
        <v>102</v>
      </c>
      <c r="H17" s="52">
        <v>170401</v>
      </c>
      <c r="I17" s="52" t="s">
        <v>103</v>
      </c>
      <c r="J17" s="61">
        <v>147.6</v>
      </c>
      <c r="K17" s="61">
        <v>615</v>
      </c>
      <c r="L17" s="114"/>
      <c r="M17" s="114"/>
      <c r="N17" s="114"/>
      <c r="O17" s="53" t="s">
        <v>67</v>
      </c>
      <c r="P17" s="26" t="s">
        <v>104</v>
      </c>
      <c r="Q17" s="54" t="s">
        <v>105</v>
      </c>
      <c r="R17" s="33">
        <v>0.12</v>
      </c>
    </row>
    <row r="18" spans="1:18" ht="62" x14ac:dyDescent="0.35">
      <c r="A18" s="25">
        <v>15</v>
      </c>
      <c r="B18" s="58" t="s">
        <v>60</v>
      </c>
      <c r="C18" s="47" t="s">
        <v>98</v>
      </c>
      <c r="D18" s="47" t="s">
        <v>106</v>
      </c>
      <c r="E18" s="47" t="s">
        <v>100</v>
      </c>
      <c r="F18" s="47" t="s">
        <v>101</v>
      </c>
      <c r="G18" s="42" t="s">
        <v>107</v>
      </c>
      <c r="H18" s="42">
        <v>170404</v>
      </c>
      <c r="I18" s="42" t="s">
        <v>103</v>
      </c>
      <c r="J18" s="61">
        <v>124.1</v>
      </c>
      <c r="K18" s="61">
        <v>517</v>
      </c>
      <c r="L18" s="114"/>
      <c r="M18" s="114"/>
      <c r="N18" s="114"/>
      <c r="O18" s="55" t="s">
        <v>67</v>
      </c>
      <c r="P18" s="26" t="s">
        <v>104</v>
      </c>
      <c r="Q18" s="54" t="s">
        <v>105</v>
      </c>
      <c r="R18" s="33">
        <v>0.12</v>
      </c>
    </row>
    <row r="19" spans="1:18" ht="46.5" x14ac:dyDescent="0.35">
      <c r="A19" s="25">
        <v>16</v>
      </c>
      <c r="B19" s="58" t="s">
        <v>60</v>
      </c>
      <c r="C19" s="47" t="s">
        <v>98</v>
      </c>
      <c r="D19" s="47" t="s">
        <v>108</v>
      </c>
      <c r="E19" s="47" t="s">
        <v>100</v>
      </c>
      <c r="F19" s="47" t="s">
        <v>101</v>
      </c>
      <c r="G19" s="42" t="s">
        <v>109</v>
      </c>
      <c r="H19" s="42">
        <v>24005</v>
      </c>
      <c r="I19" s="42" t="s">
        <v>103</v>
      </c>
      <c r="J19" s="61">
        <v>244.6</v>
      </c>
      <c r="K19" s="61">
        <v>1019</v>
      </c>
      <c r="L19" s="114"/>
      <c r="M19" s="114"/>
      <c r="N19" s="114"/>
      <c r="O19" s="55" t="s">
        <v>67</v>
      </c>
      <c r="P19" s="26" t="s">
        <v>71</v>
      </c>
      <c r="Q19" s="54" t="s">
        <v>105</v>
      </c>
      <c r="R19" s="33">
        <v>0.12</v>
      </c>
    </row>
    <row r="20" spans="1:18" ht="31" x14ac:dyDescent="0.35">
      <c r="A20" s="25">
        <v>17</v>
      </c>
      <c r="B20" s="58" t="s">
        <v>60</v>
      </c>
      <c r="C20" s="47" t="s">
        <v>98</v>
      </c>
      <c r="D20" s="47" t="s">
        <v>108</v>
      </c>
      <c r="E20" s="47" t="s">
        <v>100</v>
      </c>
      <c r="F20" s="47" t="s">
        <v>101</v>
      </c>
      <c r="G20" s="42" t="s">
        <v>110</v>
      </c>
      <c r="H20" s="42">
        <v>24006</v>
      </c>
      <c r="I20" s="42" t="s">
        <v>111</v>
      </c>
      <c r="J20" s="61">
        <v>232.4</v>
      </c>
      <c r="K20" s="61">
        <v>1076</v>
      </c>
      <c r="L20" s="114"/>
      <c r="M20" s="114"/>
      <c r="N20" s="114"/>
      <c r="O20" s="55" t="s">
        <v>67</v>
      </c>
      <c r="P20" s="26" t="s">
        <v>71</v>
      </c>
      <c r="Q20" s="54" t="s">
        <v>105</v>
      </c>
      <c r="R20" s="33">
        <v>0.12</v>
      </c>
    </row>
    <row r="21" spans="1:18" s="83" customFormat="1" ht="15.5" x14ac:dyDescent="0.35">
      <c r="A21" s="78">
        <v>18</v>
      </c>
      <c r="B21" s="84"/>
      <c r="C21" s="84" t="s">
        <v>112</v>
      </c>
      <c r="D21" s="84"/>
      <c r="E21" s="84"/>
      <c r="F21" s="84"/>
      <c r="G21" s="85"/>
      <c r="H21" s="85"/>
      <c r="I21" s="85"/>
      <c r="J21" s="87">
        <v>0</v>
      </c>
      <c r="K21" s="87">
        <v>0</v>
      </c>
      <c r="L21" s="115"/>
      <c r="M21" s="115"/>
      <c r="N21" s="115"/>
      <c r="O21" s="86"/>
      <c r="P21" s="80"/>
      <c r="Q21" s="81"/>
      <c r="R21" s="82"/>
    </row>
    <row r="22" spans="1:18" ht="46.5" x14ac:dyDescent="0.35">
      <c r="A22" s="25">
        <v>19</v>
      </c>
      <c r="B22" s="58" t="s">
        <v>60</v>
      </c>
      <c r="C22" s="47" t="s">
        <v>98</v>
      </c>
      <c r="D22" s="47" t="s">
        <v>108</v>
      </c>
      <c r="E22" s="47" t="s">
        <v>100</v>
      </c>
      <c r="F22" s="47" t="s">
        <v>101</v>
      </c>
      <c r="G22" s="42" t="s">
        <v>113</v>
      </c>
      <c r="H22" s="42">
        <v>24009</v>
      </c>
      <c r="I22" s="42" t="s">
        <v>114</v>
      </c>
      <c r="J22" s="61">
        <v>248.2</v>
      </c>
      <c r="K22" s="61">
        <v>1149</v>
      </c>
      <c r="L22" s="114"/>
      <c r="M22" s="114"/>
      <c r="N22" s="114"/>
      <c r="O22" s="55" t="s">
        <v>67</v>
      </c>
      <c r="P22" s="26" t="s">
        <v>71</v>
      </c>
      <c r="Q22" s="54" t="s">
        <v>105</v>
      </c>
      <c r="R22" s="33">
        <v>0.12</v>
      </c>
    </row>
    <row r="23" spans="1:18" ht="46.5" x14ac:dyDescent="0.35">
      <c r="A23" s="25">
        <v>20</v>
      </c>
      <c r="B23" s="58" t="s">
        <v>60</v>
      </c>
      <c r="C23" s="47" t="s">
        <v>98</v>
      </c>
      <c r="D23" s="47"/>
      <c r="E23" s="62" t="s">
        <v>115</v>
      </c>
      <c r="F23" s="47" t="s">
        <v>101</v>
      </c>
      <c r="G23" s="42" t="s">
        <v>116</v>
      </c>
      <c r="H23" s="42">
        <v>170403</v>
      </c>
      <c r="I23" s="42" t="s">
        <v>103</v>
      </c>
      <c r="J23" s="61">
        <v>138.69999999999999</v>
      </c>
      <c r="K23" s="61">
        <v>578</v>
      </c>
      <c r="L23" s="114"/>
      <c r="M23" s="114"/>
      <c r="N23" s="114"/>
      <c r="O23" s="55" t="s">
        <v>67</v>
      </c>
      <c r="P23" s="26" t="s">
        <v>104</v>
      </c>
      <c r="Q23" s="54" t="s">
        <v>105</v>
      </c>
      <c r="R23" s="33">
        <v>0.12</v>
      </c>
    </row>
    <row r="24" spans="1:18" ht="46.5" x14ac:dyDescent="0.35">
      <c r="A24" s="25">
        <v>21</v>
      </c>
      <c r="B24" s="58" t="s">
        <v>60</v>
      </c>
      <c r="C24" s="47" t="s">
        <v>98</v>
      </c>
      <c r="D24" s="47"/>
      <c r="E24" s="47" t="s">
        <v>117</v>
      </c>
      <c r="F24" s="47" t="s">
        <v>101</v>
      </c>
      <c r="G24" s="42" t="s">
        <v>118</v>
      </c>
      <c r="H24" s="42">
        <v>170405</v>
      </c>
      <c r="I24" s="42" t="s">
        <v>103</v>
      </c>
      <c r="J24" s="61">
        <v>141.1</v>
      </c>
      <c r="K24" s="61">
        <v>588</v>
      </c>
      <c r="L24" s="114"/>
      <c r="M24" s="114"/>
      <c r="N24" s="114"/>
      <c r="O24" s="55" t="s">
        <v>67</v>
      </c>
      <c r="P24" s="26" t="s">
        <v>104</v>
      </c>
      <c r="Q24" s="54" t="s">
        <v>105</v>
      </c>
      <c r="R24" s="33">
        <v>0.12</v>
      </c>
    </row>
    <row r="25" spans="1:18" ht="46.5" x14ac:dyDescent="0.35">
      <c r="A25" s="25">
        <v>22</v>
      </c>
      <c r="B25" s="63" t="s">
        <v>60</v>
      </c>
      <c r="C25" s="64" t="s">
        <v>98</v>
      </c>
      <c r="D25" s="64"/>
      <c r="E25" s="64" t="s">
        <v>117</v>
      </c>
      <c r="F25" s="64" t="s">
        <v>101</v>
      </c>
      <c r="G25" s="65" t="s">
        <v>119</v>
      </c>
      <c r="H25" s="65">
        <v>170402</v>
      </c>
      <c r="I25" s="65" t="s">
        <v>103</v>
      </c>
      <c r="J25" s="66">
        <v>143.5</v>
      </c>
      <c r="K25" s="66">
        <v>598</v>
      </c>
      <c r="L25" s="116"/>
      <c r="M25" s="116"/>
      <c r="N25" s="116"/>
      <c r="O25" s="67" t="s">
        <v>67</v>
      </c>
      <c r="P25" s="68" t="s">
        <v>104</v>
      </c>
      <c r="Q25" s="69" t="s">
        <v>105</v>
      </c>
      <c r="R25" s="70">
        <v>0.12</v>
      </c>
    </row>
    <row r="26" spans="1:18" ht="31" x14ac:dyDescent="0.35">
      <c r="A26" s="34">
        <v>23</v>
      </c>
      <c r="B26" s="58" t="s">
        <v>60</v>
      </c>
      <c r="C26" s="58" t="s">
        <v>98</v>
      </c>
      <c r="D26" s="58"/>
      <c r="E26" s="58" t="s">
        <v>120</v>
      </c>
      <c r="F26" s="58" t="s">
        <v>101</v>
      </c>
      <c r="G26" s="90" t="s">
        <v>121</v>
      </c>
      <c r="H26" s="90">
        <v>24015</v>
      </c>
      <c r="I26" s="90" t="s">
        <v>111</v>
      </c>
      <c r="J26" s="59">
        <v>254.2</v>
      </c>
      <c r="K26" s="59">
        <v>1177</v>
      </c>
      <c r="L26" s="112"/>
      <c r="M26" s="112"/>
      <c r="N26" s="112"/>
      <c r="O26" s="107" t="s">
        <v>67</v>
      </c>
      <c r="P26" s="108" t="s">
        <v>71</v>
      </c>
      <c r="Q26" s="109" t="s">
        <v>105</v>
      </c>
      <c r="R26" s="92">
        <v>0.12</v>
      </c>
    </row>
    <row r="27" spans="1:18" ht="31" x14ac:dyDescent="0.35">
      <c r="A27" s="34">
        <v>24</v>
      </c>
      <c r="B27" s="58" t="s">
        <v>60</v>
      </c>
      <c r="C27" s="58" t="s">
        <v>122</v>
      </c>
      <c r="D27" s="58" t="s">
        <v>122</v>
      </c>
      <c r="E27" s="58" t="s">
        <v>122</v>
      </c>
      <c r="F27" s="58"/>
      <c r="G27" s="90" t="s">
        <v>123</v>
      </c>
      <c r="H27" s="90">
        <v>400</v>
      </c>
      <c r="I27" s="90" t="s">
        <v>124</v>
      </c>
      <c r="J27" s="59">
        <v>945</v>
      </c>
      <c r="K27" s="59">
        <v>126</v>
      </c>
      <c r="L27" s="112"/>
      <c r="M27" s="112"/>
      <c r="N27" s="112"/>
      <c r="O27" s="107" t="s">
        <v>67</v>
      </c>
      <c r="P27" s="108" t="s">
        <v>71</v>
      </c>
      <c r="Q27" s="109" t="s">
        <v>125</v>
      </c>
      <c r="R27" s="92">
        <v>0.12</v>
      </c>
    </row>
    <row r="28" spans="1:18" ht="31" x14ac:dyDescent="0.35">
      <c r="A28" s="34">
        <v>25</v>
      </c>
      <c r="B28" s="58" t="s">
        <v>60</v>
      </c>
      <c r="C28" s="58" t="s">
        <v>122</v>
      </c>
      <c r="D28" s="58" t="s">
        <v>122</v>
      </c>
      <c r="E28" s="58" t="s">
        <v>122</v>
      </c>
      <c r="F28" s="58"/>
      <c r="G28" s="90" t="s">
        <v>466</v>
      </c>
      <c r="H28" s="90">
        <v>420</v>
      </c>
      <c r="I28" s="90" t="s">
        <v>126</v>
      </c>
      <c r="J28" s="97">
        <v>970</v>
      </c>
      <c r="K28" s="97">
        <v>97</v>
      </c>
      <c r="L28" s="117"/>
      <c r="M28" s="117"/>
      <c r="N28" s="117"/>
      <c r="O28" s="98" t="s">
        <v>67</v>
      </c>
      <c r="P28" s="35" t="s">
        <v>71</v>
      </c>
      <c r="Q28" s="99" t="s">
        <v>125</v>
      </c>
      <c r="R28" s="92">
        <v>0.12</v>
      </c>
    </row>
    <row r="29" spans="1:18" ht="31" x14ac:dyDescent="0.35">
      <c r="A29" s="34">
        <v>26</v>
      </c>
      <c r="B29" s="58" t="s">
        <v>127</v>
      </c>
      <c r="C29" s="58" t="s">
        <v>128</v>
      </c>
      <c r="D29" s="110" t="s">
        <v>129</v>
      </c>
      <c r="E29" s="58" t="s">
        <v>130</v>
      </c>
      <c r="F29" s="58" t="s">
        <v>131</v>
      </c>
      <c r="G29" s="90" t="s">
        <v>132</v>
      </c>
      <c r="H29" s="90" t="s">
        <v>133</v>
      </c>
      <c r="I29" s="90" t="s">
        <v>134</v>
      </c>
      <c r="J29" s="97">
        <v>76</v>
      </c>
      <c r="K29" s="97">
        <v>38</v>
      </c>
      <c r="L29" s="117"/>
      <c r="M29" s="117"/>
      <c r="N29" s="117"/>
      <c r="O29" s="98" t="s">
        <v>135</v>
      </c>
      <c r="P29" s="35" t="s">
        <v>136</v>
      </c>
      <c r="Q29" s="99" t="s">
        <v>137</v>
      </c>
      <c r="R29" s="92">
        <v>0.12</v>
      </c>
    </row>
    <row r="30" spans="1:18" ht="31" x14ac:dyDescent="0.35">
      <c r="A30" s="34">
        <v>27</v>
      </c>
      <c r="B30" s="58" t="s">
        <v>127</v>
      </c>
      <c r="C30" s="58" t="s">
        <v>128</v>
      </c>
      <c r="D30" s="58" t="s">
        <v>138</v>
      </c>
      <c r="E30" s="58" t="s">
        <v>130</v>
      </c>
      <c r="F30" s="58" t="s">
        <v>131</v>
      </c>
      <c r="G30" s="56" t="s">
        <v>139</v>
      </c>
      <c r="H30" s="90" t="s">
        <v>140</v>
      </c>
      <c r="I30" s="90" t="s">
        <v>141</v>
      </c>
      <c r="J30" s="97">
        <v>60.8</v>
      </c>
      <c r="K30" s="97">
        <v>38</v>
      </c>
      <c r="L30" s="117"/>
      <c r="M30" s="117"/>
      <c r="N30" s="117"/>
      <c r="O30" s="98" t="s">
        <v>135</v>
      </c>
      <c r="P30" s="35" t="s">
        <v>142</v>
      </c>
      <c r="Q30" s="99" t="s">
        <v>137</v>
      </c>
      <c r="R30" s="92">
        <v>0.12</v>
      </c>
    </row>
    <row r="31" spans="1:18" ht="77.5" x14ac:dyDescent="0.35">
      <c r="A31" s="34">
        <v>28</v>
      </c>
      <c r="B31" s="58" t="s">
        <v>60</v>
      </c>
      <c r="C31" s="58" t="s">
        <v>143</v>
      </c>
      <c r="D31" s="58" t="s">
        <v>143</v>
      </c>
      <c r="E31" s="58" t="s">
        <v>143</v>
      </c>
      <c r="F31" s="58" t="s">
        <v>144</v>
      </c>
      <c r="G31" s="90" t="s">
        <v>145</v>
      </c>
      <c r="H31" s="90">
        <v>520</v>
      </c>
      <c r="I31" s="90" t="s">
        <v>146</v>
      </c>
      <c r="J31" s="97">
        <v>400</v>
      </c>
      <c r="K31" s="97">
        <v>80</v>
      </c>
      <c r="L31" s="117"/>
      <c r="M31" s="117"/>
      <c r="N31" s="117"/>
      <c r="O31" s="98" t="s">
        <v>67</v>
      </c>
      <c r="P31" s="35" t="s">
        <v>147</v>
      </c>
      <c r="Q31" s="99" t="s">
        <v>148</v>
      </c>
      <c r="R31" s="92">
        <v>0.12</v>
      </c>
    </row>
    <row r="32" spans="1:18" ht="77.5" x14ac:dyDescent="0.35">
      <c r="A32" s="25">
        <v>29</v>
      </c>
      <c r="B32" s="47" t="s">
        <v>60</v>
      </c>
      <c r="C32" s="71" t="s">
        <v>149</v>
      </c>
      <c r="D32" s="71" t="s">
        <v>150</v>
      </c>
      <c r="E32" s="58" t="s">
        <v>151</v>
      </c>
      <c r="F32" s="58" t="s">
        <v>152</v>
      </c>
      <c r="G32" s="42" t="s">
        <v>153</v>
      </c>
      <c r="H32" s="42" t="s">
        <v>154</v>
      </c>
      <c r="I32" s="42" t="s">
        <v>155</v>
      </c>
      <c r="J32" s="61">
        <v>37</v>
      </c>
      <c r="K32" s="61">
        <v>37</v>
      </c>
      <c r="L32" s="114"/>
      <c r="M32" s="114"/>
      <c r="N32" s="114"/>
      <c r="O32" s="55" t="s">
        <v>67</v>
      </c>
      <c r="P32" s="26" t="s">
        <v>156</v>
      </c>
      <c r="Q32" s="54" t="s">
        <v>157</v>
      </c>
      <c r="R32" s="33">
        <v>0.12</v>
      </c>
    </row>
    <row r="33" spans="1:18" ht="77.5" x14ac:dyDescent="0.35">
      <c r="A33" s="25">
        <v>30</v>
      </c>
      <c r="B33" s="47" t="s">
        <v>60</v>
      </c>
      <c r="C33" s="71" t="s">
        <v>149</v>
      </c>
      <c r="D33" s="71" t="s">
        <v>158</v>
      </c>
      <c r="E33" s="71" t="s">
        <v>159</v>
      </c>
      <c r="F33" s="71" t="s">
        <v>152</v>
      </c>
      <c r="G33" s="42" t="s">
        <v>160</v>
      </c>
      <c r="H33" s="42">
        <v>1901001</v>
      </c>
      <c r="I33" s="42" t="s">
        <v>161</v>
      </c>
      <c r="J33" s="61">
        <v>52.2</v>
      </c>
      <c r="K33" s="61">
        <v>58</v>
      </c>
      <c r="L33" s="114"/>
      <c r="M33" s="114"/>
      <c r="N33" s="114"/>
      <c r="O33" s="55" t="s">
        <v>67</v>
      </c>
      <c r="P33" s="26"/>
      <c r="Q33" s="54" t="s">
        <v>157</v>
      </c>
      <c r="R33" s="33">
        <v>0.12</v>
      </c>
    </row>
    <row r="34" spans="1:18" s="83" customFormat="1" ht="15.5" x14ac:dyDescent="0.35">
      <c r="A34" s="78">
        <v>31</v>
      </c>
      <c r="B34" s="84"/>
      <c r="C34" s="84" t="s">
        <v>112</v>
      </c>
      <c r="D34" s="84"/>
      <c r="E34" s="84"/>
      <c r="F34" s="84"/>
      <c r="G34" s="85"/>
      <c r="H34" s="85"/>
      <c r="I34" s="85"/>
      <c r="J34" s="87">
        <v>0</v>
      </c>
      <c r="K34" s="87">
        <v>0</v>
      </c>
      <c r="L34" s="115"/>
      <c r="M34" s="115"/>
      <c r="N34" s="115"/>
      <c r="O34" s="86"/>
      <c r="P34" s="80"/>
      <c r="Q34" s="81"/>
      <c r="R34" s="82"/>
    </row>
    <row r="35" spans="1:18" ht="77.5" x14ac:dyDescent="0.35">
      <c r="A35" s="25">
        <v>32</v>
      </c>
      <c r="B35" s="47" t="s">
        <v>162</v>
      </c>
      <c r="C35" s="71" t="s">
        <v>163</v>
      </c>
      <c r="D35" s="71" t="s">
        <v>164</v>
      </c>
      <c r="E35" s="71" t="s">
        <v>163</v>
      </c>
      <c r="F35" s="71" t="s">
        <v>165</v>
      </c>
      <c r="G35" s="42" t="s">
        <v>166</v>
      </c>
      <c r="H35" s="42">
        <v>441</v>
      </c>
      <c r="I35" s="42" t="s">
        <v>167</v>
      </c>
      <c r="J35" s="61">
        <v>81.599999999999994</v>
      </c>
      <c r="K35" s="61">
        <v>51</v>
      </c>
      <c r="L35" s="114"/>
      <c r="M35" s="114"/>
      <c r="N35" s="114"/>
      <c r="O35" s="55" t="s">
        <v>168</v>
      </c>
      <c r="P35" s="26"/>
      <c r="Q35" s="54" t="s">
        <v>169</v>
      </c>
      <c r="R35" s="33">
        <v>0.12</v>
      </c>
    </row>
    <row r="36" spans="1:18" ht="46.5" x14ac:dyDescent="0.35">
      <c r="A36" s="25">
        <v>33</v>
      </c>
      <c r="B36" s="46" t="s">
        <v>170</v>
      </c>
      <c r="C36" s="46" t="s">
        <v>171</v>
      </c>
      <c r="D36" s="46" t="s">
        <v>171</v>
      </c>
      <c r="E36" s="46" t="s">
        <v>172</v>
      </c>
      <c r="F36" s="46"/>
      <c r="G36" s="42" t="s">
        <v>173</v>
      </c>
      <c r="H36" s="42">
        <v>2901</v>
      </c>
      <c r="I36" s="42" t="s">
        <v>174</v>
      </c>
      <c r="J36" s="61">
        <v>1215</v>
      </c>
      <c r="K36" s="61">
        <v>405</v>
      </c>
      <c r="L36" s="114"/>
      <c r="M36" s="114"/>
      <c r="N36" s="114"/>
      <c r="O36" s="55" t="s">
        <v>175</v>
      </c>
      <c r="P36" s="26"/>
      <c r="Q36" s="54" t="s">
        <v>176</v>
      </c>
      <c r="R36" s="33">
        <v>0.25</v>
      </c>
    </row>
    <row r="37" spans="1:18" ht="46.5" x14ac:dyDescent="0.35">
      <c r="A37" s="25">
        <v>34</v>
      </c>
      <c r="B37" s="46" t="s">
        <v>170</v>
      </c>
      <c r="C37" s="46" t="s">
        <v>171</v>
      </c>
      <c r="D37" s="46" t="s">
        <v>171</v>
      </c>
      <c r="E37" s="46" t="s">
        <v>177</v>
      </c>
      <c r="F37" s="46"/>
      <c r="G37" s="42" t="s">
        <v>178</v>
      </c>
      <c r="H37" s="42">
        <v>2900</v>
      </c>
      <c r="I37" s="42" t="s">
        <v>179</v>
      </c>
      <c r="J37" s="61">
        <v>676</v>
      </c>
      <c r="K37" s="61">
        <v>338</v>
      </c>
      <c r="L37" s="114"/>
      <c r="M37" s="114"/>
      <c r="N37" s="114"/>
      <c r="O37" s="55" t="s">
        <v>175</v>
      </c>
      <c r="P37" s="26"/>
      <c r="Q37" s="54" t="s">
        <v>176</v>
      </c>
      <c r="R37" s="33">
        <v>0.25</v>
      </c>
    </row>
    <row r="38" spans="1:18" ht="31" x14ac:dyDescent="0.35">
      <c r="A38" s="25">
        <v>35</v>
      </c>
      <c r="B38" s="46" t="s">
        <v>170</v>
      </c>
      <c r="C38" s="46" t="s">
        <v>180</v>
      </c>
      <c r="D38" s="46" t="s">
        <v>180</v>
      </c>
      <c r="E38" s="47" t="s">
        <v>181</v>
      </c>
      <c r="F38" s="46"/>
      <c r="G38" s="42" t="s">
        <v>182</v>
      </c>
      <c r="H38" s="42">
        <v>5015</v>
      </c>
      <c r="I38" s="42" t="s">
        <v>183</v>
      </c>
      <c r="J38" s="61">
        <v>24.2</v>
      </c>
      <c r="K38" s="61">
        <v>24.200000000000003</v>
      </c>
      <c r="L38" s="114"/>
      <c r="M38" s="114"/>
      <c r="N38" s="114"/>
      <c r="O38" s="55" t="s">
        <v>175</v>
      </c>
      <c r="P38" s="26"/>
      <c r="Q38" s="54" t="s">
        <v>184</v>
      </c>
      <c r="R38" s="33">
        <v>0.25</v>
      </c>
    </row>
    <row r="40" spans="1:18" x14ac:dyDescent="0.35">
      <c r="E40" s="7"/>
      <c r="F40" s="7"/>
      <c r="G40" s="8"/>
      <c r="H40" s="8"/>
      <c r="I40" s="7"/>
      <c r="J40" s="8"/>
      <c r="K40" s="8"/>
      <c r="L40" s="8"/>
      <c r="M40" s="8"/>
      <c r="N40" s="8"/>
      <c r="O40" s="8"/>
    </row>
    <row r="41" spans="1:18" x14ac:dyDescent="0.35">
      <c r="E41" s="7"/>
      <c r="F41" s="7"/>
      <c r="G41" s="8"/>
      <c r="H41" s="8"/>
      <c r="I41" s="7"/>
      <c r="J41" s="8"/>
      <c r="K41" s="8"/>
      <c r="L41" s="8"/>
      <c r="M41" s="8"/>
      <c r="N41" s="8"/>
      <c r="O41" s="8"/>
    </row>
    <row r="97" spans="1:15" x14ac:dyDescent="0.35">
      <c r="A97"/>
      <c r="B97"/>
      <c r="C97"/>
      <c r="D97"/>
      <c r="E97"/>
      <c r="F97"/>
      <c r="I97" s="9"/>
      <c r="J97" s="10"/>
      <c r="K97" s="10"/>
      <c r="L97" s="10"/>
      <c r="M97" s="10"/>
      <c r="N97" s="10"/>
      <c r="O97" s="10"/>
    </row>
    <row r="98" spans="1:15" x14ac:dyDescent="0.35">
      <c r="A98"/>
      <c r="B98"/>
      <c r="C98"/>
      <c r="D98"/>
      <c r="E98"/>
      <c r="F98"/>
      <c r="I98" s="11"/>
      <c r="J98" s="12"/>
      <c r="K98" s="12"/>
      <c r="L98" s="12"/>
      <c r="M98" s="12"/>
      <c r="N98" s="12"/>
      <c r="O98" s="12"/>
    </row>
    <row r="99" spans="1:15" x14ac:dyDescent="0.35">
      <c r="A99"/>
      <c r="B99"/>
      <c r="C99"/>
      <c r="D99"/>
      <c r="E99"/>
      <c r="F99"/>
      <c r="J99" s="12"/>
      <c r="K99" s="12"/>
      <c r="L99" s="12"/>
      <c r="M99" s="12"/>
      <c r="N99" s="12"/>
      <c r="O99" s="12"/>
    </row>
    <row r="100" spans="1:15" x14ac:dyDescent="0.35">
      <c r="A100"/>
      <c r="B100"/>
      <c r="C100"/>
      <c r="D100"/>
      <c r="E100"/>
      <c r="F100"/>
      <c r="J100" s="12"/>
      <c r="K100" s="12"/>
      <c r="L100" s="12"/>
      <c r="M100" s="12"/>
      <c r="N100" s="12"/>
      <c r="O100" s="12"/>
    </row>
  </sheetData>
  <protectedRanges>
    <protectedRange sqref="G11:N11 G4:N9 G13:N38" name="Område1"/>
    <protectedRange sqref="P29:P30 P13:P25 P36:P38 P4:P9 P11 P32:P34" name="Område4_1"/>
    <protectedRange sqref="G10:N10" name="Område1_1"/>
    <protectedRange sqref="P10" name="Område4_1_1"/>
    <protectedRange sqref="G12:N12" name="Område1_2"/>
    <protectedRange sqref="P12" name="Område4_1_2"/>
  </protectedRanges>
  <mergeCells count="5">
    <mergeCell ref="E4:E5"/>
    <mergeCell ref="E6:E7"/>
    <mergeCell ref="E8:E9"/>
    <mergeCell ref="E10:E11"/>
    <mergeCell ref="E12:E13"/>
  </mergeCells>
  <phoneticPr fontId="12" type="noConversion"/>
  <pageMargins left="0.70866141732283472" right="0.70866141732283472" top="0.74803149606299213" bottom="0.74803149606299213" header="0.31496062992125984" footer="0.31496062992125984"/>
  <pageSetup paperSize="9" orientation="landscape" r:id="rId1"/>
  <headerFooter>
    <oddHeader>&amp;L23.3-2401-18
Kaffe- och Vattenautomater med tillhörande varor och tjänster</oddHeader>
  </headerFooter>
  <ignoredErrors>
    <ignoredError sqref="Q4:Q9 Q31:Q33 Q35:Q38 H4:H9 H11 Q13:Q20 H13:H16 Q10:Q12 H32 Q22:Q30" numberStoredAsText="1"/>
    <ignoredError sqref="M4:M16 N4:N16"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86"/>
  <sheetViews>
    <sheetView showGridLines="0" topLeftCell="B1" zoomScale="80" zoomScaleNormal="80" workbookViewId="0">
      <selection activeCell="K5" sqref="K5"/>
    </sheetView>
  </sheetViews>
  <sheetFormatPr defaultColWidth="8.58203125" defaultRowHeight="13.5" x14ac:dyDescent="0.35"/>
  <cols>
    <col min="1" max="1" width="19.58203125" style="13" customWidth="1"/>
    <col min="2" max="2" width="33.08203125" style="13" customWidth="1"/>
    <col min="3" max="3" width="23.75" style="13" customWidth="1"/>
    <col min="4" max="4" width="22.83203125" style="13" customWidth="1"/>
    <col min="5" max="5" width="23.58203125" style="13" customWidth="1"/>
    <col min="6" max="6" width="17.5" style="13" customWidth="1"/>
    <col min="7" max="7" width="23.83203125" style="13" customWidth="1"/>
    <col min="8" max="12" width="20.58203125" style="13" customWidth="1"/>
    <col min="13" max="13" width="22.58203125" style="13" bestFit="1" customWidth="1"/>
    <col min="14" max="14" width="17" style="13" customWidth="1"/>
    <col min="15" max="15" width="12.58203125" style="13" bestFit="1" customWidth="1"/>
    <col min="16" max="16" width="9.75" style="13" bestFit="1" customWidth="1"/>
    <col min="17" max="16384" width="8.58203125" style="13"/>
  </cols>
  <sheetData>
    <row r="1" spans="1:16" ht="23.5" customHeight="1" x14ac:dyDescent="0.35">
      <c r="A1" s="125" t="s">
        <v>0</v>
      </c>
      <c r="C1" s="14" t="s">
        <v>469</v>
      </c>
    </row>
    <row r="2" spans="1:16" ht="23.5" customHeight="1" x14ac:dyDescent="0.35">
      <c r="A2" s="23" t="s">
        <v>185</v>
      </c>
    </row>
    <row r="3" spans="1:16" ht="77.5" x14ac:dyDescent="0.35">
      <c r="A3" s="39" t="s">
        <v>2</v>
      </c>
      <c r="B3" s="39" t="s">
        <v>47</v>
      </c>
      <c r="C3" s="39" t="s">
        <v>48</v>
      </c>
      <c r="D3" s="39" t="s">
        <v>186</v>
      </c>
      <c r="E3" s="39" t="s">
        <v>51</v>
      </c>
      <c r="F3" s="39" t="s">
        <v>5</v>
      </c>
      <c r="G3" s="39" t="s">
        <v>52</v>
      </c>
      <c r="H3" s="39" t="s">
        <v>187</v>
      </c>
      <c r="I3" s="39" t="s">
        <v>57</v>
      </c>
      <c r="J3" s="113" t="s">
        <v>55</v>
      </c>
      <c r="K3" s="113" t="s">
        <v>56</v>
      </c>
      <c r="L3" s="113" t="s">
        <v>57</v>
      </c>
      <c r="M3" s="39" t="s">
        <v>188</v>
      </c>
      <c r="N3" s="39" t="s">
        <v>59</v>
      </c>
      <c r="O3" s="39" t="s">
        <v>11</v>
      </c>
      <c r="P3" s="39" t="s">
        <v>12</v>
      </c>
    </row>
    <row r="4" spans="1:16" s="79" customFormat="1" ht="31" x14ac:dyDescent="0.35">
      <c r="A4" s="34">
        <v>1</v>
      </c>
      <c r="B4" s="58" t="s">
        <v>189</v>
      </c>
      <c r="C4" s="58" t="s">
        <v>190</v>
      </c>
      <c r="D4" s="58" t="s">
        <v>191</v>
      </c>
      <c r="E4" s="58" t="s">
        <v>192</v>
      </c>
      <c r="F4" s="58">
        <v>4129</v>
      </c>
      <c r="G4" s="58" t="s">
        <v>193</v>
      </c>
      <c r="H4" s="112">
        <v>1338</v>
      </c>
      <c r="I4" s="112">
        <v>223</v>
      </c>
      <c r="J4" s="59">
        <v>35</v>
      </c>
      <c r="K4" s="59">
        <f>L4*6</f>
        <v>1548</v>
      </c>
      <c r="L4" s="59">
        <f>I4+J4</f>
        <v>258</v>
      </c>
      <c r="M4" s="34" t="s">
        <v>194</v>
      </c>
      <c r="N4" s="93" t="s">
        <v>68</v>
      </c>
      <c r="O4" s="94" t="s">
        <v>69</v>
      </c>
      <c r="P4" s="95">
        <v>0.12</v>
      </c>
    </row>
    <row r="5" spans="1:16" s="79" customFormat="1" ht="46.5" x14ac:dyDescent="0.35">
      <c r="A5" s="34">
        <v>2</v>
      </c>
      <c r="B5" s="58" t="s">
        <v>189</v>
      </c>
      <c r="C5" s="58" t="s">
        <v>195</v>
      </c>
      <c r="D5" s="58" t="s">
        <v>76</v>
      </c>
      <c r="E5" s="58" t="s">
        <v>196</v>
      </c>
      <c r="F5" s="58">
        <v>2606</v>
      </c>
      <c r="G5" s="58" t="s">
        <v>197</v>
      </c>
      <c r="H5" s="112">
        <v>884</v>
      </c>
      <c r="I5" s="112">
        <v>221</v>
      </c>
      <c r="J5" s="59">
        <v>32</v>
      </c>
      <c r="K5" s="59">
        <f>L5*4</f>
        <v>1012</v>
      </c>
      <c r="L5" s="59">
        <f>I5+J5</f>
        <v>253</v>
      </c>
      <c r="M5" s="34" t="s">
        <v>194</v>
      </c>
      <c r="N5" s="93" t="s">
        <v>68</v>
      </c>
      <c r="O5" s="94" t="s">
        <v>69</v>
      </c>
      <c r="P5" s="95">
        <v>0.12</v>
      </c>
    </row>
    <row r="6" spans="1:16" s="79" customFormat="1" ht="46.5" x14ac:dyDescent="0.35">
      <c r="A6" s="34">
        <v>3</v>
      </c>
      <c r="B6" s="58" t="s">
        <v>189</v>
      </c>
      <c r="C6" s="58" t="s">
        <v>198</v>
      </c>
      <c r="D6" s="58" t="s">
        <v>191</v>
      </c>
      <c r="E6" s="58" t="s">
        <v>199</v>
      </c>
      <c r="F6" s="58" t="s">
        <v>200</v>
      </c>
      <c r="G6" s="58" t="s">
        <v>193</v>
      </c>
      <c r="H6" s="112">
        <v>1242</v>
      </c>
      <c r="I6" s="112">
        <v>207</v>
      </c>
      <c r="J6" s="59">
        <v>32</v>
      </c>
      <c r="K6" s="59">
        <f>L6*6</f>
        <v>1434</v>
      </c>
      <c r="L6" s="59">
        <f>I6+J6</f>
        <v>239</v>
      </c>
      <c r="M6" s="34" t="s">
        <v>194</v>
      </c>
      <c r="N6" s="93" t="s">
        <v>68</v>
      </c>
      <c r="O6" s="94" t="s">
        <v>69</v>
      </c>
      <c r="P6" s="95">
        <v>0.12</v>
      </c>
    </row>
    <row r="7" spans="1:16" s="124" customFormat="1" ht="45.65" customHeight="1" x14ac:dyDescent="0.35">
      <c r="A7" s="34">
        <v>4</v>
      </c>
      <c r="B7" s="58" t="s">
        <v>189</v>
      </c>
      <c r="C7" s="58" t="s">
        <v>201</v>
      </c>
      <c r="D7" s="58" t="s">
        <v>191</v>
      </c>
      <c r="E7" s="58" t="s">
        <v>202</v>
      </c>
      <c r="F7" s="58" t="s">
        <v>203</v>
      </c>
      <c r="G7" s="58" t="s">
        <v>204</v>
      </c>
      <c r="H7" s="112"/>
      <c r="I7" s="112"/>
      <c r="J7" s="126" t="s">
        <v>205</v>
      </c>
      <c r="K7" s="59">
        <f>L7*8</f>
        <v>4896</v>
      </c>
      <c r="L7" s="59">
        <v>612</v>
      </c>
      <c r="M7" s="34" t="s">
        <v>194</v>
      </c>
      <c r="N7" s="93" t="s">
        <v>206</v>
      </c>
      <c r="O7" s="94" t="s">
        <v>69</v>
      </c>
      <c r="P7" s="95">
        <v>0.12</v>
      </c>
    </row>
    <row r="8" spans="1:16" s="79" customFormat="1" ht="46.5" x14ac:dyDescent="0.35">
      <c r="A8" s="34">
        <v>5</v>
      </c>
      <c r="B8" s="58" t="s">
        <v>189</v>
      </c>
      <c r="C8" s="58" t="s">
        <v>201</v>
      </c>
      <c r="D8" s="58" t="s">
        <v>191</v>
      </c>
      <c r="E8" s="58" t="s">
        <v>207</v>
      </c>
      <c r="F8" s="58" t="s">
        <v>208</v>
      </c>
      <c r="G8" s="58" t="s">
        <v>204</v>
      </c>
      <c r="H8" s="112">
        <v>1800</v>
      </c>
      <c r="I8" s="112">
        <v>300</v>
      </c>
      <c r="J8" s="59">
        <v>39</v>
      </c>
      <c r="K8" s="59">
        <f>((L8/1000)*750)*8</f>
        <v>2034.0000000000002</v>
      </c>
      <c r="L8" s="59">
        <f>I8+J8</f>
        <v>339</v>
      </c>
      <c r="M8" s="34" t="s">
        <v>194</v>
      </c>
      <c r="N8" s="93" t="s">
        <v>68</v>
      </c>
      <c r="O8" s="94" t="s">
        <v>69</v>
      </c>
      <c r="P8" s="95">
        <v>0.12</v>
      </c>
    </row>
    <row r="9" spans="1:16" s="79" customFormat="1" ht="46.5" x14ac:dyDescent="0.35">
      <c r="A9" s="34">
        <v>6</v>
      </c>
      <c r="B9" s="58" t="s">
        <v>189</v>
      </c>
      <c r="C9" s="58" t="s">
        <v>201</v>
      </c>
      <c r="D9" s="58" t="s">
        <v>76</v>
      </c>
      <c r="E9" s="58" t="s">
        <v>209</v>
      </c>
      <c r="F9" s="58" t="s">
        <v>210</v>
      </c>
      <c r="G9" s="58" t="s">
        <v>211</v>
      </c>
      <c r="H9" s="112">
        <v>1600</v>
      </c>
      <c r="I9" s="112">
        <v>400</v>
      </c>
      <c r="J9" s="59">
        <v>39</v>
      </c>
      <c r="K9" s="59">
        <f>((L9/1000)*500)*8</f>
        <v>1756</v>
      </c>
      <c r="L9" s="59">
        <f>I9+J9</f>
        <v>439</v>
      </c>
      <c r="M9" s="34" t="s">
        <v>194</v>
      </c>
      <c r="N9" s="93" t="s">
        <v>206</v>
      </c>
      <c r="O9" s="94" t="s">
        <v>69</v>
      </c>
      <c r="P9" s="95">
        <v>0.12</v>
      </c>
    </row>
    <row r="10" spans="1:16" s="79" customFormat="1" ht="46.5" x14ac:dyDescent="0.35">
      <c r="A10" s="34">
        <v>7</v>
      </c>
      <c r="B10" s="58" t="s">
        <v>212</v>
      </c>
      <c r="C10" s="58" t="s">
        <v>213</v>
      </c>
      <c r="D10" s="58" t="s">
        <v>191</v>
      </c>
      <c r="E10" s="58" t="s">
        <v>214</v>
      </c>
      <c r="F10" s="58" t="s">
        <v>215</v>
      </c>
      <c r="G10" s="58" t="s">
        <v>193</v>
      </c>
      <c r="H10" s="112">
        <v>1350</v>
      </c>
      <c r="I10" s="112">
        <v>225</v>
      </c>
      <c r="J10" s="59">
        <v>35</v>
      </c>
      <c r="K10" s="59">
        <f t="shared" ref="K10" si="0">L10*6</f>
        <v>1560</v>
      </c>
      <c r="L10" s="59">
        <f t="shared" ref="L10:L18" si="1">I10+J10</f>
        <v>260</v>
      </c>
      <c r="M10" s="34" t="s">
        <v>194</v>
      </c>
      <c r="N10" s="93" t="s">
        <v>86</v>
      </c>
      <c r="O10" s="94" t="s">
        <v>69</v>
      </c>
      <c r="P10" s="95">
        <v>0.12</v>
      </c>
    </row>
    <row r="11" spans="1:16" s="79" customFormat="1" ht="46.5" x14ac:dyDescent="0.35">
      <c r="A11" s="34">
        <v>8</v>
      </c>
      <c r="B11" s="58" t="s">
        <v>212</v>
      </c>
      <c r="C11" s="58" t="s">
        <v>216</v>
      </c>
      <c r="D11" s="58" t="s">
        <v>63</v>
      </c>
      <c r="E11" s="58" t="s">
        <v>217</v>
      </c>
      <c r="F11" s="58">
        <v>4072</v>
      </c>
      <c r="G11" s="58" t="s">
        <v>218</v>
      </c>
      <c r="H11" s="112">
        <v>2160</v>
      </c>
      <c r="I11" s="112">
        <v>360</v>
      </c>
      <c r="J11" s="59">
        <v>35</v>
      </c>
      <c r="K11" s="59">
        <f>((L11/1000)*500)*12</f>
        <v>2370</v>
      </c>
      <c r="L11" s="59">
        <f t="shared" ref="L11:L16" si="2">I11+J11</f>
        <v>395</v>
      </c>
      <c r="M11" s="34" t="s">
        <v>194</v>
      </c>
      <c r="N11" s="93" t="s">
        <v>219</v>
      </c>
      <c r="O11" s="94" t="s">
        <v>69</v>
      </c>
      <c r="P11" s="95">
        <v>0.12</v>
      </c>
    </row>
    <row r="12" spans="1:16" s="79" customFormat="1" ht="46.5" x14ac:dyDescent="0.35">
      <c r="A12" s="34">
        <v>9</v>
      </c>
      <c r="B12" s="58" t="s">
        <v>212</v>
      </c>
      <c r="C12" s="58" t="s">
        <v>220</v>
      </c>
      <c r="D12" s="58" t="s">
        <v>72</v>
      </c>
      <c r="E12" s="58" t="s">
        <v>221</v>
      </c>
      <c r="F12" s="58">
        <v>706</v>
      </c>
      <c r="G12" s="58" t="s">
        <v>222</v>
      </c>
      <c r="H12" s="112">
        <v>1800</v>
      </c>
      <c r="I12" s="112">
        <v>300</v>
      </c>
      <c r="J12" s="59">
        <v>32</v>
      </c>
      <c r="K12" s="59">
        <f t="shared" ref="K12" si="3">((L12/1000)*500)*12</f>
        <v>1992</v>
      </c>
      <c r="L12" s="59">
        <f t="shared" si="2"/>
        <v>332</v>
      </c>
      <c r="M12" s="34" t="s">
        <v>194</v>
      </c>
      <c r="N12" s="93" t="s">
        <v>71</v>
      </c>
      <c r="O12" s="94" t="s">
        <v>69</v>
      </c>
      <c r="P12" s="95">
        <v>0.12</v>
      </c>
    </row>
    <row r="13" spans="1:16" s="79" customFormat="1" ht="31" x14ac:dyDescent="0.35">
      <c r="A13" s="34">
        <v>10</v>
      </c>
      <c r="B13" s="58" t="s">
        <v>212</v>
      </c>
      <c r="C13" s="58" t="s">
        <v>223</v>
      </c>
      <c r="D13" s="58" t="s">
        <v>63</v>
      </c>
      <c r="E13" s="58" t="s">
        <v>224</v>
      </c>
      <c r="F13" s="58">
        <v>20239</v>
      </c>
      <c r="G13" s="58" t="s">
        <v>225</v>
      </c>
      <c r="H13" s="112">
        <v>2340</v>
      </c>
      <c r="I13" s="112">
        <v>390</v>
      </c>
      <c r="J13" s="59">
        <v>32</v>
      </c>
      <c r="K13" s="59">
        <f>((L13/1000)*500)*12</f>
        <v>2532</v>
      </c>
      <c r="L13" s="59">
        <f t="shared" si="2"/>
        <v>422</v>
      </c>
      <c r="M13" s="34" t="s">
        <v>194</v>
      </c>
      <c r="N13" s="93" t="s">
        <v>71</v>
      </c>
      <c r="O13" s="94" t="s">
        <v>69</v>
      </c>
      <c r="P13" s="95">
        <v>0.12</v>
      </c>
    </row>
    <row r="14" spans="1:16" s="79" customFormat="1" ht="31" x14ac:dyDescent="0.35">
      <c r="A14" s="34">
        <v>11</v>
      </c>
      <c r="B14" s="58" t="s">
        <v>212</v>
      </c>
      <c r="C14" s="58" t="s">
        <v>226</v>
      </c>
      <c r="D14" s="58" t="s">
        <v>63</v>
      </c>
      <c r="E14" s="58" t="s">
        <v>227</v>
      </c>
      <c r="F14" s="58" t="s">
        <v>228</v>
      </c>
      <c r="G14" s="58" t="s">
        <v>229</v>
      </c>
      <c r="H14" s="112">
        <v>1620</v>
      </c>
      <c r="I14" s="112">
        <v>300</v>
      </c>
      <c r="J14" s="59">
        <v>39</v>
      </c>
      <c r="K14" s="59">
        <f>((L14/1000)*450)*12</f>
        <v>1830.6000000000001</v>
      </c>
      <c r="L14" s="59">
        <f t="shared" si="2"/>
        <v>339</v>
      </c>
      <c r="M14" s="34" t="s">
        <v>194</v>
      </c>
      <c r="N14" s="93" t="s">
        <v>68</v>
      </c>
      <c r="O14" s="94" t="s">
        <v>69</v>
      </c>
      <c r="P14" s="95">
        <v>0.12</v>
      </c>
    </row>
    <row r="15" spans="1:16" s="79" customFormat="1" ht="46.5" x14ac:dyDescent="0.35">
      <c r="A15" s="34">
        <v>12</v>
      </c>
      <c r="B15" s="58" t="s">
        <v>230</v>
      </c>
      <c r="C15" s="58" t="s">
        <v>216</v>
      </c>
      <c r="D15" s="58" t="s">
        <v>63</v>
      </c>
      <c r="E15" s="58" t="s">
        <v>231</v>
      </c>
      <c r="F15" s="58" t="s">
        <v>232</v>
      </c>
      <c r="G15" s="58" t="s">
        <v>233</v>
      </c>
      <c r="H15" s="112">
        <v>1800</v>
      </c>
      <c r="I15" s="112">
        <v>300</v>
      </c>
      <c r="J15" s="59">
        <v>35</v>
      </c>
      <c r="K15" s="59">
        <f>((L15/1000)*100)*60</f>
        <v>2010</v>
      </c>
      <c r="L15" s="59">
        <f t="shared" si="2"/>
        <v>335</v>
      </c>
      <c r="M15" s="34" t="s">
        <v>194</v>
      </c>
      <c r="N15" s="93" t="s">
        <v>219</v>
      </c>
      <c r="O15" s="94" t="s">
        <v>69</v>
      </c>
      <c r="P15" s="95">
        <v>0.12</v>
      </c>
    </row>
    <row r="16" spans="1:16" s="79" customFormat="1" ht="46.5" x14ac:dyDescent="0.35">
      <c r="A16" s="34">
        <v>13</v>
      </c>
      <c r="B16" s="58" t="s">
        <v>230</v>
      </c>
      <c r="C16" s="58" t="s">
        <v>216</v>
      </c>
      <c r="D16" s="58" t="s">
        <v>72</v>
      </c>
      <c r="E16" s="58" t="s">
        <v>234</v>
      </c>
      <c r="F16" s="58" t="s">
        <v>235</v>
      </c>
      <c r="G16" s="58" t="s">
        <v>233</v>
      </c>
      <c r="H16" s="112">
        <v>1800</v>
      </c>
      <c r="I16" s="112">
        <v>300</v>
      </c>
      <c r="J16" s="59">
        <v>35</v>
      </c>
      <c r="K16" s="59">
        <f>((L16/1000)*100)*60</f>
        <v>2010</v>
      </c>
      <c r="L16" s="59">
        <f t="shared" si="2"/>
        <v>335</v>
      </c>
      <c r="M16" s="34" t="s">
        <v>194</v>
      </c>
      <c r="N16" s="93" t="s">
        <v>219</v>
      </c>
      <c r="O16" s="94" t="s">
        <v>69</v>
      </c>
      <c r="P16" s="95">
        <v>0.12</v>
      </c>
    </row>
    <row r="17" spans="1:16" s="79" customFormat="1" ht="31" x14ac:dyDescent="0.35">
      <c r="A17" s="34">
        <v>14</v>
      </c>
      <c r="B17" s="58" t="s">
        <v>230</v>
      </c>
      <c r="C17" s="58" t="s">
        <v>223</v>
      </c>
      <c r="D17" s="58" t="s">
        <v>63</v>
      </c>
      <c r="E17" s="58" t="s">
        <v>224</v>
      </c>
      <c r="F17" s="58">
        <v>20220</v>
      </c>
      <c r="G17" s="58" t="s">
        <v>236</v>
      </c>
      <c r="H17" s="112">
        <v>2400</v>
      </c>
      <c r="I17" s="112">
        <v>400</v>
      </c>
      <c r="J17" s="59">
        <v>32</v>
      </c>
      <c r="K17" s="59">
        <f>((L17/1000)*125)*48</f>
        <v>2592</v>
      </c>
      <c r="L17" s="59">
        <f t="shared" si="1"/>
        <v>432</v>
      </c>
      <c r="M17" s="34" t="s">
        <v>194</v>
      </c>
      <c r="N17" s="93" t="s">
        <v>71</v>
      </c>
      <c r="O17" s="94" t="s">
        <v>69</v>
      </c>
      <c r="P17" s="95">
        <v>0.12</v>
      </c>
    </row>
    <row r="18" spans="1:16" s="79" customFormat="1" ht="46.5" x14ac:dyDescent="0.35">
      <c r="A18" s="34">
        <v>15</v>
      </c>
      <c r="B18" s="58" t="s">
        <v>230</v>
      </c>
      <c r="C18" s="58" t="s">
        <v>226</v>
      </c>
      <c r="D18" s="58" t="s">
        <v>63</v>
      </c>
      <c r="E18" s="58" t="s">
        <v>237</v>
      </c>
      <c r="F18" s="58" t="s">
        <v>238</v>
      </c>
      <c r="G18" s="58" t="s">
        <v>239</v>
      </c>
      <c r="H18" s="112">
        <v>2160</v>
      </c>
      <c r="I18" s="112">
        <v>400</v>
      </c>
      <c r="J18" s="59">
        <v>39</v>
      </c>
      <c r="K18" s="59">
        <f>((L18/1000)*225)*24</f>
        <v>2370.6000000000004</v>
      </c>
      <c r="L18" s="59">
        <f t="shared" si="1"/>
        <v>439</v>
      </c>
      <c r="M18" s="34" t="s">
        <v>194</v>
      </c>
      <c r="N18" s="93" t="s">
        <v>206</v>
      </c>
      <c r="O18" s="94" t="s">
        <v>69</v>
      </c>
      <c r="P18" s="95">
        <v>0.12</v>
      </c>
    </row>
    <row r="19" spans="1:16" ht="31" x14ac:dyDescent="0.35">
      <c r="A19" s="34">
        <v>16</v>
      </c>
      <c r="B19" s="58" t="s">
        <v>240</v>
      </c>
      <c r="C19" s="58" t="s">
        <v>241</v>
      </c>
      <c r="D19" s="58" t="s">
        <v>242</v>
      </c>
      <c r="E19" s="58" t="s">
        <v>243</v>
      </c>
      <c r="F19" s="58">
        <v>24001</v>
      </c>
      <c r="G19" s="58" t="s">
        <v>244</v>
      </c>
      <c r="H19" s="59">
        <v>62.5</v>
      </c>
      <c r="I19" s="59">
        <v>1736</v>
      </c>
      <c r="J19" s="112"/>
      <c r="K19" s="112"/>
      <c r="L19" s="112"/>
      <c r="M19" s="34" t="s">
        <v>194</v>
      </c>
      <c r="N19" s="93" t="s">
        <v>245</v>
      </c>
      <c r="O19" s="94" t="s">
        <v>105</v>
      </c>
      <c r="P19" s="95">
        <v>0.12</v>
      </c>
    </row>
    <row r="20" spans="1:16" ht="31" x14ac:dyDescent="0.35">
      <c r="A20" s="34">
        <v>17</v>
      </c>
      <c r="B20" s="58" t="s">
        <v>240</v>
      </c>
      <c r="C20" s="58" t="s">
        <v>241</v>
      </c>
      <c r="D20" s="58" t="s">
        <v>242</v>
      </c>
      <c r="E20" s="58" t="s">
        <v>246</v>
      </c>
      <c r="F20" s="58">
        <v>24002</v>
      </c>
      <c r="G20" s="58" t="s">
        <v>244</v>
      </c>
      <c r="H20" s="59">
        <v>62.5</v>
      </c>
      <c r="I20" s="59">
        <v>1736</v>
      </c>
      <c r="J20" s="112"/>
      <c r="K20" s="112"/>
      <c r="L20" s="112"/>
      <c r="M20" s="34" t="s">
        <v>194</v>
      </c>
      <c r="N20" s="93" t="s">
        <v>245</v>
      </c>
      <c r="O20" s="94" t="s">
        <v>105</v>
      </c>
      <c r="P20" s="95">
        <v>0.12</v>
      </c>
    </row>
    <row r="21" spans="1:16" ht="31" x14ac:dyDescent="0.35">
      <c r="A21" s="34">
        <v>18</v>
      </c>
      <c r="B21" s="58" t="s">
        <v>240</v>
      </c>
      <c r="C21" s="58" t="s">
        <v>241</v>
      </c>
      <c r="D21" s="58" t="s">
        <v>242</v>
      </c>
      <c r="E21" s="58" t="s">
        <v>247</v>
      </c>
      <c r="F21" s="58">
        <v>24003</v>
      </c>
      <c r="G21" s="58" t="s">
        <v>248</v>
      </c>
      <c r="H21" s="59">
        <v>62.6</v>
      </c>
      <c r="I21" s="59">
        <v>1563</v>
      </c>
      <c r="J21" s="112"/>
      <c r="K21" s="112"/>
      <c r="L21" s="112"/>
      <c r="M21" s="34" t="s">
        <v>194</v>
      </c>
      <c r="N21" s="93" t="s">
        <v>245</v>
      </c>
      <c r="O21" s="94" t="s">
        <v>105</v>
      </c>
      <c r="P21" s="95">
        <v>0.12</v>
      </c>
    </row>
    <row r="22" spans="1:16" ht="31" x14ac:dyDescent="0.35">
      <c r="A22" s="34">
        <v>19</v>
      </c>
      <c r="B22" s="58" t="s">
        <v>240</v>
      </c>
      <c r="C22" s="58" t="s">
        <v>241</v>
      </c>
      <c r="D22" s="58" t="s">
        <v>242</v>
      </c>
      <c r="E22" s="58" t="s">
        <v>249</v>
      </c>
      <c r="F22" s="58">
        <v>24004</v>
      </c>
      <c r="G22" s="58" t="s">
        <v>248</v>
      </c>
      <c r="H22" s="59">
        <v>62.6</v>
      </c>
      <c r="I22" s="59">
        <v>1563</v>
      </c>
      <c r="J22" s="112"/>
      <c r="K22" s="112"/>
      <c r="L22" s="112"/>
      <c r="M22" s="34" t="s">
        <v>194</v>
      </c>
      <c r="N22" s="93" t="s">
        <v>245</v>
      </c>
      <c r="O22" s="94" t="s">
        <v>105</v>
      </c>
      <c r="P22" s="95">
        <v>0.12</v>
      </c>
    </row>
    <row r="23" spans="1:16" ht="31" x14ac:dyDescent="0.35">
      <c r="A23" s="34">
        <v>20</v>
      </c>
      <c r="B23" s="58" t="s">
        <v>240</v>
      </c>
      <c r="C23" s="58" t="s">
        <v>241</v>
      </c>
      <c r="D23" s="58" t="s">
        <v>242</v>
      </c>
      <c r="E23" s="58" t="s">
        <v>250</v>
      </c>
      <c r="F23" s="58">
        <v>24007</v>
      </c>
      <c r="G23" s="58" t="s">
        <v>251</v>
      </c>
      <c r="H23" s="59">
        <v>62.6</v>
      </c>
      <c r="I23" s="59">
        <v>1839</v>
      </c>
      <c r="J23" s="112"/>
      <c r="K23" s="112"/>
      <c r="L23" s="112"/>
      <c r="M23" s="34" t="s">
        <v>194</v>
      </c>
      <c r="N23" s="93" t="s">
        <v>245</v>
      </c>
      <c r="O23" s="94" t="s">
        <v>105</v>
      </c>
      <c r="P23" s="95">
        <v>0.12</v>
      </c>
    </row>
    <row r="24" spans="1:16" ht="31" x14ac:dyDescent="0.35">
      <c r="A24" s="34">
        <v>21</v>
      </c>
      <c r="B24" s="58" t="s">
        <v>240</v>
      </c>
      <c r="C24" s="58" t="s">
        <v>241</v>
      </c>
      <c r="D24" s="58" t="s">
        <v>242</v>
      </c>
      <c r="E24" s="58" t="s">
        <v>252</v>
      </c>
      <c r="F24" s="58">
        <v>24012</v>
      </c>
      <c r="G24" s="58" t="s">
        <v>248</v>
      </c>
      <c r="H24" s="59">
        <v>62.6</v>
      </c>
      <c r="I24" s="59">
        <v>1563</v>
      </c>
      <c r="J24" s="112"/>
      <c r="K24" s="112"/>
      <c r="L24" s="112"/>
      <c r="M24" s="34" t="s">
        <v>194</v>
      </c>
      <c r="N24" s="93" t="s">
        <v>245</v>
      </c>
      <c r="O24" s="94" t="s">
        <v>105</v>
      </c>
      <c r="P24" s="95">
        <v>0.12</v>
      </c>
    </row>
    <row r="25" spans="1:16" ht="31" x14ac:dyDescent="0.35">
      <c r="A25" s="34">
        <v>22</v>
      </c>
      <c r="B25" s="58" t="s">
        <v>240</v>
      </c>
      <c r="C25" s="58" t="s">
        <v>241</v>
      </c>
      <c r="D25" s="58" t="s">
        <v>242</v>
      </c>
      <c r="E25" s="58" t="s">
        <v>253</v>
      </c>
      <c r="F25" s="58">
        <v>24013</v>
      </c>
      <c r="G25" s="58" t="s">
        <v>248</v>
      </c>
      <c r="H25" s="59">
        <v>62.6</v>
      </c>
      <c r="I25" s="59">
        <v>1563</v>
      </c>
      <c r="J25" s="112"/>
      <c r="K25" s="112"/>
      <c r="L25" s="112"/>
      <c r="M25" s="34" t="s">
        <v>194</v>
      </c>
      <c r="N25" s="93" t="s">
        <v>245</v>
      </c>
      <c r="O25" s="94" t="s">
        <v>105</v>
      </c>
      <c r="P25" s="95">
        <v>0.12</v>
      </c>
    </row>
    <row r="26" spans="1:16" ht="31" x14ac:dyDescent="0.35">
      <c r="A26" s="34">
        <v>23</v>
      </c>
      <c r="B26" s="58" t="s">
        <v>240</v>
      </c>
      <c r="C26" s="58" t="s">
        <v>241</v>
      </c>
      <c r="D26" s="58" t="s">
        <v>242</v>
      </c>
      <c r="E26" s="58" t="s">
        <v>254</v>
      </c>
      <c r="F26" s="58">
        <v>24008</v>
      </c>
      <c r="G26" s="58" t="s">
        <v>244</v>
      </c>
      <c r="H26" s="59">
        <v>62.5</v>
      </c>
      <c r="I26" s="59">
        <v>1736</v>
      </c>
      <c r="J26" s="112"/>
      <c r="K26" s="112"/>
      <c r="L26" s="112"/>
      <c r="M26" s="34" t="s">
        <v>194</v>
      </c>
      <c r="N26" s="93" t="s">
        <v>71</v>
      </c>
      <c r="O26" s="94">
        <v>50201713</v>
      </c>
      <c r="P26" s="95">
        <v>0.12</v>
      </c>
    </row>
    <row r="27" spans="1:16" ht="31" x14ac:dyDescent="0.35">
      <c r="A27" s="34">
        <v>24</v>
      </c>
      <c r="B27" s="58" t="s">
        <v>240</v>
      </c>
      <c r="C27" s="58" t="s">
        <v>241</v>
      </c>
      <c r="D27" s="58" t="s">
        <v>242</v>
      </c>
      <c r="E27" s="58" t="s">
        <v>255</v>
      </c>
      <c r="F27" s="58">
        <v>24010</v>
      </c>
      <c r="G27" s="58" t="s">
        <v>244</v>
      </c>
      <c r="H27" s="59">
        <v>62.5</v>
      </c>
      <c r="I27" s="59">
        <v>1736</v>
      </c>
      <c r="J27" s="112"/>
      <c r="K27" s="112"/>
      <c r="L27" s="112"/>
      <c r="M27" s="34" t="s">
        <v>194</v>
      </c>
      <c r="N27" s="93" t="s">
        <v>245</v>
      </c>
      <c r="O27" s="94" t="s">
        <v>105</v>
      </c>
      <c r="P27" s="95">
        <v>0.12</v>
      </c>
    </row>
    <row r="28" spans="1:16" ht="31" x14ac:dyDescent="0.35">
      <c r="A28" s="34">
        <v>25</v>
      </c>
      <c r="B28" s="58" t="s">
        <v>240</v>
      </c>
      <c r="C28" s="58" t="s">
        <v>241</v>
      </c>
      <c r="D28" s="58" t="s">
        <v>242</v>
      </c>
      <c r="E28" s="58" t="s">
        <v>256</v>
      </c>
      <c r="F28" s="58">
        <v>24014</v>
      </c>
      <c r="G28" s="58" t="s">
        <v>251</v>
      </c>
      <c r="H28" s="59">
        <v>62.6</v>
      </c>
      <c r="I28" s="59">
        <v>1839</v>
      </c>
      <c r="J28" s="112"/>
      <c r="K28" s="112"/>
      <c r="L28" s="112"/>
      <c r="M28" s="34" t="s">
        <v>194</v>
      </c>
      <c r="N28" s="93" t="s">
        <v>245</v>
      </c>
      <c r="O28" s="94" t="s">
        <v>105</v>
      </c>
      <c r="P28" s="95">
        <v>0.12</v>
      </c>
    </row>
    <row r="29" spans="1:16" ht="31" x14ac:dyDescent="0.35">
      <c r="A29" s="34">
        <v>26</v>
      </c>
      <c r="B29" s="58" t="s">
        <v>240</v>
      </c>
      <c r="C29" s="58" t="s">
        <v>241</v>
      </c>
      <c r="D29" s="58" t="s">
        <v>242</v>
      </c>
      <c r="E29" s="58" t="s">
        <v>257</v>
      </c>
      <c r="F29" s="58">
        <v>24011</v>
      </c>
      <c r="G29" s="58" t="s">
        <v>258</v>
      </c>
      <c r="H29" s="59">
        <v>542.6</v>
      </c>
      <c r="I29" s="59">
        <v>1833</v>
      </c>
      <c r="J29" s="112"/>
      <c r="K29" s="112"/>
      <c r="L29" s="112"/>
      <c r="M29" s="34" t="s">
        <v>194</v>
      </c>
      <c r="N29" s="93" t="s">
        <v>245</v>
      </c>
      <c r="O29" s="94" t="s">
        <v>105</v>
      </c>
      <c r="P29" s="95">
        <v>0.12</v>
      </c>
    </row>
    <row r="30" spans="1:16" ht="31" x14ac:dyDescent="0.35">
      <c r="A30" s="34">
        <v>27</v>
      </c>
      <c r="B30" s="58" t="s">
        <v>240</v>
      </c>
      <c r="C30" s="58" t="s">
        <v>259</v>
      </c>
      <c r="D30" s="58" t="s">
        <v>260</v>
      </c>
      <c r="E30" s="58" t="s">
        <v>261</v>
      </c>
      <c r="F30" s="58">
        <v>170406</v>
      </c>
      <c r="G30" s="58" t="s">
        <v>262</v>
      </c>
      <c r="H30" s="59">
        <v>50.4</v>
      </c>
      <c r="I30" s="59">
        <v>1260</v>
      </c>
      <c r="J30" s="112"/>
      <c r="K30" s="112"/>
      <c r="L30" s="112"/>
      <c r="M30" s="34" t="s">
        <v>194</v>
      </c>
      <c r="N30" s="93" t="s">
        <v>86</v>
      </c>
      <c r="O30" s="94" t="s">
        <v>105</v>
      </c>
      <c r="P30" s="95">
        <v>0.12</v>
      </c>
    </row>
    <row r="31" spans="1:16" ht="31" x14ac:dyDescent="0.35">
      <c r="A31" s="34">
        <v>28</v>
      </c>
      <c r="B31" s="58" t="s">
        <v>240</v>
      </c>
      <c r="C31" s="58" t="s">
        <v>259</v>
      </c>
      <c r="D31" s="58" t="s">
        <v>260</v>
      </c>
      <c r="E31" s="58" t="s">
        <v>263</v>
      </c>
      <c r="F31" s="58">
        <v>170407</v>
      </c>
      <c r="G31" s="58" t="s">
        <v>262</v>
      </c>
      <c r="H31" s="59">
        <v>45.4</v>
      </c>
      <c r="I31" s="59">
        <v>1134</v>
      </c>
      <c r="J31" s="112"/>
      <c r="K31" s="112"/>
      <c r="L31" s="112"/>
      <c r="M31" s="34" t="s">
        <v>194</v>
      </c>
      <c r="N31" s="93" t="s">
        <v>86</v>
      </c>
      <c r="O31" s="94" t="s">
        <v>105</v>
      </c>
      <c r="P31" s="95">
        <v>0.12</v>
      </c>
    </row>
    <row r="32" spans="1:16" ht="31" x14ac:dyDescent="0.35">
      <c r="A32" s="34">
        <v>29</v>
      </c>
      <c r="B32" s="58" t="s">
        <v>240</v>
      </c>
      <c r="C32" s="58" t="s">
        <v>264</v>
      </c>
      <c r="D32" s="58" t="s">
        <v>265</v>
      </c>
      <c r="E32" s="58" t="s">
        <v>266</v>
      </c>
      <c r="F32" s="58">
        <v>28001</v>
      </c>
      <c r="G32" s="58" t="s">
        <v>267</v>
      </c>
      <c r="H32" s="59">
        <v>62.6</v>
      </c>
      <c r="I32" s="59">
        <v>1667</v>
      </c>
      <c r="J32" s="112"/>
      <c r="K32" s="112"/>
      <c r="L32" s="112"/>
      <c r="M32" s="34" t="s">
        <v>194</v>
      </c>
      <c r="N32" s="93" t="s">
        <v>71</v>
      </c>
      <c r="O32" s="94" t="s">
        <v>105</v>
      </c>
      <c r="P32" s="95">
        <v>0.12</v>
      </c>
    </row>
    <row r="33" spans="1:16" ht="31" x14ac:dyDescent="0.35">
      <c r="A33" s="34">
        <v>30</v>
      </c>
      <c r="B33" s="58" t="s">
        <v>240</v>
      </c>
      <c r="C33" s="58" t="s">
        <v>264</v>
      </c>
      <c r="D33" s="58" t="s">
        <v>265</v>
      </c>
      <c r="E33" s="58" t="s">
        <v>268</v>
      </c>
      <c r="F33" s="58">
        <v>28002</v>
      </c>
      <c r="G33" s="58" t="s">
        <v>267</v>
      </c>
      <c r="H33" s="59">
        <v>62.6</v>
      </c>
      <c r="I33" s="59">
        <v>1667</v>
      </c>
      <c r="J33" s="112"/>
      <c r="K33" s="112"/>
      <c r="L33" s="112"/>
      <c r="M33" s="34" t="s">
        <v>194</v>
      </c>
      <c r="N33" s="93" t="s">
        <v>71</v>
      </c>
      <c r="O33" s="94" t="s">
        <v>105</v>
      </c>
      <c r="P33" s="95">
        <v>0.12</v>
      </c>
    </row>
    <row r="34" spans="1:16" ht="46.5" x14ac:dyDescent="0.35">
      <c r="A34" s="34">
        <v>31</v>
      </c>
      <c r="B34" s="58" t="s">
        <v>240</v>
      </c>
      <c r="C34" s="58" t="s">
        <v>264</v>
      </c>
      <c r="D34" s="58" t="s">
        <v>265</v>
      </c>
      <c r="E34" s="58" t="s">
        <v>269</v>
      </c>
      <c r="F34" s="58">
        <v>28003</v>
      </c>
      <c r="G34" s="58" t="s">
        <v>267</v>
      </c>
      <c r="H34" s="59">
        <v>62.6</v>
      </c>
      <c r="I34" s="59">
        <v>1667</v>
      </c>
      <c r="J34" s="112"/>
      <c r="K34" s="112"/>
      <c r="L34" s="112"/>
      <c r="M34" s="34" t="s">
        <v>194</v>
      </c>
      <c r="N34" s="93" t="s">
        <v>71</v>
      </c>
      <c r="O34" s="94" t="s">
        <v>105</v>
      </c>
      <c r="P34" s="95">
        <v>0.12</v>
      </c>
    </row>
    <row r="35" spans="1:16" ht="31" x14ac:dyDescent="0.35">
      <c r="A35" s="34">
        <v>32</v>
      </c>
      <c r="B35" s="58" t="s">
        <v>240</v>
      </c>
      <c r="C35" s="58" t="s">
        <v>264</v>
      </c>
      <c r="D35" s="58" t="s">
        <v>265</v>
      </c>
      <c r="E35" s="58" t="s">
        <v>270</v>
      </c>
      <c r="F35" s="58">
        <v>28004</v>
      </c>
      <c r="G35" s="58" t="s">
        <v>267</v>
      </c>
      <c r="H35" s="59">
        <v>62.6</v>
      </c>
      <c r="I35" s="59">
        <v>1667</v>
      </c>
      <c r="J35" s="112"/>
      <c r="K35" s="112"/>
      <c r="L35" s="112"/>
      <c r="M35" s="34" t="s">
        <v>194</v>
      </c>
      <c r="N35" s="93" t="s">
        <v>71</v>
      </c>
      <c r="O35" s="94" t="s">
        <v>105</v>
      </c>
      <c r="P35" s="95">
        <v>0.12</v>
      </c>
    </row>
    <row r="36" spans="1:16" ht="31" x14ac:dyDescent="0.35">
      <c r="A36" s="34">
        <v>33</v>
      </c>
      <c r="B36" s="58" t="s">
        <v>240</v>
      </c>
      <c r="C36" s="58" t="s">
        <v>264</v>
      </c>
      <c r="D36" s="58" t="s">
        <v>265</v>
      </c>
      <c r="E36" s="58" t="s">
        <v>271</v>
      </c>
      <c r="F36" s="58">
        <v>28005</v>
      </c>
      <c r="G36" s="58" t="s">
        <v>267</v>
      </c>
      <c r="H36" s="59">
        <v>62.6</v>
      </c>
      <c r="I36" s="59">
        <v>1667</v>
      </c>
      <c r="J36" s="112"/>
      <c r="K36" s="112"/>
      <c r="L36" s="112"/>
      <c r="M36" s="34" t="s">
        <v>194</v>
      </c>
      <c r="N36" s="93" t="s">
        <v>71</v>
      </c>
      <c r="O36" s="94" t="s">
        <v>105</v>
      </c>
      <c r="P36" s="95">
        <v>0.12</v>
      </c>
    </row>
    <row r="37" spans="1:16" ht="31" x14ac:dyDescent="0.35">
      <c r="A37" s="34">
        <v>34</v>
      </c>
      <c r="B37" s="58" t="s">
        <v>240</v>
      </c>
      <c r="C37" s="58" t="s">
        <v>264</v>
      </c>
      <c r="D37" s="58" t="s">
        <v>265</v>
      </c>
      <c r="E37" s="58" t="s">
        <v>272</v>
      </c>
      <c r="F37" s="58">
        <v>28006</v>
      </c>
      <c r="G37" s="58" t="s">
        <v>267</v>
      </c>
      <c r="H37" s="59">
        <v>62.6</v>
      </c>
      <c r="I37" s="59">
        <v>1667</v>
      </c>
      <c r="J37" s="112"/>
      <c r="K37" s="112"/>
      <c r="L37" s="112"/>
      <c r="M37" s="34" t="s">
        <v>194</v>
      </c>
      <c r="N37" s="93" t="s">
        <v>71</v>
      </c>
      <c r="O37" s="94" t="s">
        <v>105</v>
      </c>
      <c r="P37" s="95">
        <v>0.12</v>
      </c>
    </row>
    <row r="38" spans="1:16" ht="46.5" x14ac:dyDescent="0.35">
      <c r="A38" s="34">
        <v>35</v>
      </c>
      <c r="B38" s="58" t="s">
        <v>240</v>
      </c>
      <c r="C38" s="58" t="s">
        <v>264</v>
      </c>
      <c r="D38" s="58" t="s">
        <v>265</v>
      </c>
      <c r="E38" s="58" t="s">
        <v>273</v>
      </c>
      <c r="F38" s="58">
        <v>28007</v>
      </c>
      <c r="G38" s="58" t="s">
        <v>267</v>
      </c>
      <c r="H38" s="59">
        <v>62.6</v>
      </c>
      <c r="I38" s="59">
        <v>1667</v>
      </c>
      <c r="J38" s="112"/>
      <c r="K38" s="112"/>
      <c r="L38" s="112"/>
      <c r="M38" s="34" t="s">
        <v>194</v>
      </c>
      <c r="N38" s="93" t="s">
        <v>71</v>
      </c>
      <c r="O38" s="94" t="s">
        <v>105</v>
      </c>
      <c r="P38" s="95">
        <v>0.12</v>
      </c>
    </row>
    <row r="39" spans="1:16" ht="31" x14ac:dyDescent="0.35">
      <c r="A39" s="34">
        <v>36</v>
      </c>
      <c r="B39" s="58" t="s">
        <v>240</v>
      </c>
      <c r="C39" s="58" t="s">
        <v>264</v>
      </c>
      <c r="D39" s="58" t="s">
        <v>265</v>
      </c>
      <c r="E39" s="58" t="s">
        <v>274</v>
      </c>
      <c r="F39" s="58">
        <v>28009</v>
      </c>
      <c r="G39" s="58" t="s">
        <v>267</v>
      </c>
      <c r="H39" s="59">
        <v>62.6</v>
      </c>
      <c r="I39" s="59">
        <v>1667</v>
      </c>
      <c r="J39" s="112"/>
      <c r="K39" s="112"/>
      <c r="L39" s="112"/>
      <c r="M39" s="34" t="s">
        <v>194</v>
      </c>
      <c r="N39" s="93" t="s">
        <v>71</v>
      </c>
      <c r="O39" s="94" t="s">
        <v>105</v>
      </c>
      <c r="P39" s="95">
        <v>0.12</v>
      </c>
    </row>
    <row r="40" spans="1:16" ht="46.5" x14ac:dyDescent="0.35">
      <c r="A40" s="34">
        <v>37</v>
      </c>
      <c r="B40" s="58" t="s">
        <v>240</v>
      </c>
      <c r="C40" s="58" t="s">
        <v>264</v>
      </c>
      <c r="D40" s="58" t="s">
        <v>265</v>
      </c>
      <c r="E40" s="58" t="s">
        <v>275</v>
      </c>
      <c r="F40" s="58">
        <v>28010</v>
      </c>
      <c r="G40" s="58" t="s">
        <v>267</v>
      </c>
      <c r="H40" s="59">
        <v>62.6</v>
      </c>
      <c r="I40" s="59">
        <v>1667</v>
      </c>
      <c r="J40" s="112"/>
      <c r="K40" s="112"/>
      <c r="L40" s="112"/>
      <c r="M40" s="34" t="s">
        <v>194</v>
      </c>
      <c r="N40" s="93" t="s">
        <v>71</v>
      </c>
      <c r="O40" s="94" t="s">
        <v>105</v>
      </c>
      <c r="P40" s="95">
        <v>0.12</v>
      </c>
    </row>
    <row r="41" spans="1:16" ht="31" x14ac:dyDescent="0.35">
      <c r="A41" s="34">
        <v>38</v>
      </c>
      <c r="B41" s="58" t="s">
        <v>240</v>
      </c>
      <c r="C41" s="58" t="s">
        <v>264</v>
      </c>
      <c r="D41" s="58" t="s">
        <v>265</v>
      </c>
      <c r="E41" s="58" t="s">
        <v>276</v>
      </c>
      <c r="F41" s="58">
        <v>28011</v>
      </c>
      <c r="G41" s="58" t="s">
        <v>267</v>
      </c>
      <c r="H41" s="59">
        <v>62.6</v>
      </c>
      <c r="I41" s="59">
        <v>1667</v>
      </c>
      <c r="J41" s="112"/>
      <c r="K41" s="112"/>
      <c r="L41" s="112"/>
      <c r="M41" s="34" t="s">
        <v>194</v>
      </c>
      <c r="N41" s="93" t="s">
        <v>71</v>
      </c>
      <c r="O41" s="94" t="s">
        <v>105</v>
      </c>
      <c r="P41" s="95">
        <v>0.12</v>
      </c>
    </row>
    <row r="42" spans="1:16" ht="31" x14ac:dyDescent="0.35">
      <c r="A42" s="34">
        <v>39</v>
      </c>
      <c r="B42" s="58" t="s">
        <v>240</v>
      </c>
      <c r="C42" s="58" t="s">
        <v>264</v>
      </c>
      <c r="D42" s="58" t="s">
        <v>265</v>
      </c>
      <c r="E42" s="58" t="s">
        <v>277</v>
      </c>
      <c r="F42" s="58">
        <v>28012</v>
      </c>
      <c r="G42" s="58" t="s">
        <v>267</v>
      </c>
      <c r="H42" s="59">
        <v>62.6</v>
      </c>
      <c r="I42" s="59">
        <v>1667</v>
      </c>
      <c r="J42" s="112"/>
      <c r="K42" s="112"/>
      <c r="L42" s="112"/>
      <c r="M42" s="34" t="s">
        <v>194</v>
      </c>
      <c r="N42" s="93" t="s">
        <v>71</v>
      </c>
      <c r="O42" s="94" t="s">
        <v>105</v>
      </c>
      <c r="P42" s="95">
        <v>0.12</v>
      </c>
    </row>
    <row r="43" spans="1:16" ht="46.5" x14ac:dyDescent="0.35">
      <c r="A43" s="34">
        <v>40</v>
      </c>
      <c r="B43" s="58" t="s">
        <v>240</v>
      </c>
      <c r="C43" s="58" t="s">
        <v>264</v>
      </c>
      <c r="D43" s="58" t="s">
        <v>265</v>
      </c>
      <c r="E43" s="58" t="s">
        <v>278</v>
      </c>
      <c r="F43" s="58">
        <v>28013</v>
      </c>
      <c r="G43" s="58" t="s">
        <v>267</v>
      </c>
      <c r="H43" s="59">
        <v>62.6</v>
      </c>
      <c r="I43" s="59">
        <v>1667</v>
      </c>
      <c r="J43" s="112"/>
      <c r="K43" s="112"/>
      <c r="L43" s="112"/>
      <c r="M43" s="34" t="s">
        <v>194</v>
      </c>
      <c r="N43" s="93" t="s">
        <v>71</v>
      </c>
      <c r="O43" s="94" t="s">
        <v>105</v>
      </c>
      <c r="P43" s="95">
        <v>0.12</v>
      </c>
    </row>
    <row r="44" spans="1:16" ht="31" x14ac:dyDescent="0.35">
      <c r="A44" s="34">
        <v>41</v>
      </c>
      <c r="B44" s="58" t="s">
        <v>240</v>
      </c>
      <c r="C44" s="58" t="s">
        <v>264</v>
      </c>
      <c r="D44" s="58" t="s">
        <v>265</v>
      </c>
      <c r="E44" s="58" t="s">
        <v>279</v>
      </c>
      <c r="F44" s="58">
        <v>28014</v>
      </c>
      <c r="G44" s="58" t="s">
        <v>267</v>
      </c>
      <c r="H44" s="59">
        <v>62.6</v>
      </c>
      <c r="I44" s="59">
        <v>1667</v>
      </c>
      <c r="J44" s="112"/>
      <c r="K44" s="112"/>
      <c r="L44" s="112"/>
      <c r="M44" s="34" t="s">
        <v>194</v>
      </c>
      <c r="N44" s="93" t="s">
        <v>71</v>
      </c>
      <c r="O44" s="94" t="s">
        <v>105</v>
      </c>
      <c r="P44" s="95">
        <v>0.12</v>
      </c>
    </row>
    <row r="45" spans="1:16" ht="46.5" x14ac:dyDescent="0.35">
      <c r="A45" s="34">
        <v>42</v>
      </c>
      <c r="B45" s="58" t="s">
        <v>240</v>
      </c>
      <c r="C45" s="58" t="s">
        <v>264</v>
      </c>
      <c r="D45" s="58" t="s">
        <v>265</v>
      </c>
      <c r="E45" s="58" t="s">
        <v>280</v>
      </c>
      <c r="F45" s="58">
        <v>28015</v>
      </c>
      <c r="G45" s="58" t="s">
        <v>267</v>
      </c>
      <c r="H45" s="59">
        <v>62.6</v>
      </c>
      <c r="I45" s="59">
        <v>1667</v>
      </c>
      <c r="J45" s="112"/>
      <c r="K45" s="112"/>
      <c r="L45" s="112"/>
      <c r="M45" s="34" t="s">
        <v>194</v>
      </c>
      <c r="N45" s="93" t="s">
        <v>71</v>
      </c>
      <c r="O45" s="94" t="s">
        <v>105</v>
      </c>
      <c r="P45" s="95">
        <v>0.12</v>
      </c>
    </row>
    <row r="46" spans="1:16" ht="31" x14ac:dyDescent="0.35">
      <c r="A46" s="34">
        <v>43</v>
      </c>
      <c r="B46" s="58" t="s">
        <v>240</v>
      </c>
      <c r="C46" s="58" t="s">
        <v>281</v>
      </c>
      <c r="D46" s="58" t="s">
        <v>242</v>
      </c>
      <c r="E46" s="58" t="s">
        <v>282</v>
      </c>
      <c r="F46" s="58">
        <v>18122</v>
      </c>
      <c r="G46" s="58" t="s">
        <v>283</v>
      </c>
      <c r="H46" s="59">
        <v>312.5</v>
      </c>
      <c r="I46" s="59">
        <v>1736</v>
      </c>
      <c r="J46" s="112"/>
      <c r="K46" s="112"/>
      <c r="L46" s="112"/>
      <c r="M46" s="34" t="s">
        <v>194</v>
      </c>
      <c r="N46" s="93" t="s">
        <v>71</v>
      </c>
      <c r="O46" s="94" t="s">
        <v>105</v>
      </c>
      <c r="P46" s="95">
        <v>0.12</v>
      </c>
    </row>
    <row r="47" spans="1:16" ht="31" x14ac:dyDescent="0.35">
      <c r="A47" s="34">
        <v>44</v>
      </c>
      <c r="B47" s="58" t="s">
        <v>240</v>
      </c>
      <c r="C47" s="58" t="s">
        <v>281</v>
      </c>
      <c r="D47" s="58" t="s">
        <v>242</v>
      </c>
      <c r="E47" s="58" t="s">
        <v>284</v>
      </c>
      <c r="F47" s="58">
        <v>18123</v>
      </c>
      <c r="G47" s="58" t="s">
        <v>283</v>
      </c>
      <c r="H47" s="59">
        <v>312.5</v>
      </c>
      <c r="I47" s="59">
        <v>1736</v>
      </c>
      <c r="J47" s="112"/>
      <c r="K47" s="112"/>
      <c r="L47" s="112"/>
      <c r="M47" s="34" t="s">
        <v>194</v>
      </c>
      <c r="N47" s="93" t="s">
        <v>71</v>
      </c>
      <c r="O47" s="94" t="s">
        <v>105</v>
      </c>
      <c r="P47" s="95">
        <v>0.12</v>
      </c>
    </row>
    <row r="48" spans="1:16" ht="31" x14ac:dyDescent="0.35">
      <c r="A48" s="34">
        <v>45</v>
      </c>
      <c r="B48" s="58" t="s">
        <v>240</v>
      </c>
      <c r="C48" s="58" t="s">
        <v>281</v>
      </c>
      <c r="D48" s="58" t="s">
        <v>242</v>
      </c>
      <c r="E48" s="58" t="s">
        <v>284</v>
      </c>
      <c r="F48" s="58">
        <v>18023</v>
      </c>
      <c r="G48" s="58" t="s">
        <v>244</v>
      </c>
      <c r="H48" s="59">
        <v>62.5</v>
      </c>
      <c r="I48" s="59">
        <v>1736</v>
      </c>
      <c r="J48" s="112"/>
      <c r="K48" s="112"/>
      <c r="L48" s="112"/>
      <c r="M48" s="34" t="s">
        <v>194</v>
      </c>
      <c r="N48" s="93" t="s">
        <v>71</v>
      </c>
      <c r="O48" s="94" t="s">
        <v>105</v>
      </c>
      <c r="P48" s="95">
        <v>0.12</v>
      </c>
    </row>
    <row r="49" spans="1:16" ht="34.5" customHeight="1" x14ac:dyDescent="0.35">
      <c r="A49" s="34">
        <v>46</v>
      </c>
      <c r="B49" s="58" t="s">
        <v>285</v>
      </c>
      <c r="C49" s="58"/>
      <c r="D49" s="58" t="s">
        <v>286</v>
      </c>
      <c r="E49" s="58" t="s">
        <v>287</v>
      </c>
      <c r="F49" s="58">
        <v>401</v>
      </c>
      <c r="G49" s="58" t="s">
        <v>288</v>
      </c>
      <c r="H49" s="59">
        <v>70.8</v>
      </c>
      <c r="I49" s="59">
        <v>283</v>
      </c>
      <c r="J49" s="112"/>
      <c r="K49" s="112"/>
      <c r="L49" s="112"/>
      <c r="M49" s="34" t="s">
        <v>194</v>
      </c>
      <c r="N49" s="93" t="s">
        <v>289</v>
      </c>
      <c r="O49" s="94" t="s">
        <v>92</v>
      </c>
      <c r="P49" s="95">
        <v>0.12</v>
      </c>
    </row>
    <row r="50" spans="1:16" ht="15.5" x14ac:dyDescent="0.35">
      <c r="A50" s="34">
        <v>47</v>
      </c>
      <c r="B50" s="58" t="s">
        <v>290</v>
      </c>
      <c r="C50" s="58"/>
      <c r="D50" s="58" t="s">
        <v>291</v>
      </c>
      <c r="E50" s="58" t="s">
        <v>292</v>
      </c>
      <c r="F50" s="58">
        <v>411</v>
      </c>
      <c r="G50" s="58" t="s">
        <v>293</v>
      </c>
      <c r="H50" s="59">
        <v>1010</v>
      </c>
      <c r="I50" s="59">
        <v>101</v>
      </c>
      <c r="J50" s="112"/>
      <c r="K50" s="112"/>
      <c r="L50" s="112"/>
      <c r="M50" s="34" t="s">
        <v>194</v>
      </c>
      <c r="N50" s="93" t="s">
        <v>291</v>
      </c>
      <c r="O50" s="94" t="s">
        <v>92</v>
      </c>
      <c r="P50" s="95">
        <v>0.12</v>
      </c>
    </row>
    <row r="51" spans="1:16" ht="31" x14ac:dyDescent="0.35">
      <c r="A51" s="34">
        <v>48</v>
      </c>
      <c r="B51" s="58" t="s">
        <v>294</v>
      </c>
      <c r="C51" s="58" t="s">
        <v>295</v>
      </c>
      <c r="D51" s="58"/>
      <c r="E51" s="58" t="s">
        <v>295</v>
      </c>
      <c r="F51" s="58">
        <v>470</v>
      </c>
      <c r="G51" s="58" t="s">
        <v>296</v>
      </c>
      <c r="H51" s="59">
        <v>2220</v>
      </c>
      <c r="I51" s="59">
        <v>222</v>
      </c>
      <c r="J51" s="112"/>
      <c r="K51" s="112"/>
      <c r="L51" s="112"/>
      <c r="M51" s="34" t="s">
        <v>194</v>
      </c>
      <c r="N51" s="93"/>
      <c r="O51" s="96">
        <v>50202307</v>
      </c>
      <c r="P51" s="95">
        <v>0.12</v>
      </c>
    </row>
    <row r="52" spans="1:16" ht="31" x14ac:dyDescent="0.35">
      <c r="A52" s="34">
        <v>49</v>
      </c>
      <c r="B52" s="58" t="s">
        <v>297</v>
      </c>
      <c r="C52" s="58"/>
      <c r="D52" s="58" t="s">
        <v>298</v>
      </c>
      <c r="E52" s="58" t="s">
        <v>298</v>
      </c>
      <c r="F52" s="58">
        <v>510</v>
      </c>
      <c r="G52" s="58" t="s">
        <v>146</v>
      </c>
      <c r="H52" s="59">
        <v>1005</v>
      </c>
      <c r="I52" s="59">
        <v>201</v>
      </c>
      <c r="J52" s="112"/>
      <c r="K52" s="112"/>
      <c r="L52" s="112"/>
      <c r="M52" s="34" t="s">
        <v>194</v>
      </c>
      <c r="N52" s="56" t="s">
        <v>299</v>
      </c>
      <c r="O52" s="91" t="s">
        <v>148</v>
      </c>
      <c r="P52" s="92">
        <v>0.12</v>
      </c>
    </row>
    <row r="53" spans="1:16" ht="46.5" x14ac:dyDescent="0.35">
      <c r="A53" s="34">
        <v>50</v>
      </c>
      <c r="B53" s="58" t="s">
        <v>300</v>
      </c>
      <c r="C53" s="58" t="s">
        <v>301</v>
      </c>
      <c r="D53" s="58"/>
      <c r="E53" s="58" t="s">
        <v>302</v>
      </c>
      <c r="F53" s="58" t="s">
        <v>303</v>
      </c>
      <c r="G53" s="58" t="s">
        <v>296</v>
      </c>
      <c r="H53" s="59">
        <v>600</v>
      </c>
      <c r="I53" s="59">
        <v>60</v>
      </c>
      <c r="J53" s="112"/>
      <c r="K53" s="112"/>
      <c r="L53" s="112"/>
      <c r="M53" s="34" t="s">
        <v>304</v>
      </c>
      <c r="N53" s="93"/>
      <c r="O53" s="94">
        <v>50131700</v>
      </c>
      <c r="P53" s="95">
        <v>0.12</v>
      </c>
    </row>
    <row r="54" spans="1:16" ht="46.5" x14ac:dyDescent="0.35">
      <c r="A54" s="34">
        <v>51</v>
      </c>
      <c r="B54" s="58" t="s">
        <v>300</v>
      </c>
      <c r="C54" s="58" t="s">
        <v>301</v>
      </c>
      <c r="D54" s="58"/>
      <c r="E54" s="58" t="s">
        <v>305</v>
      </c>
      <c r="F54" s="58" t="s">
        <v>306</v>
      </c>
      <c r="G54" s="58" t="s">
        <v>296</v>
      </c>
      <c r="H54" s="59">
        <v>400</v>
      </c>
      <c r="I54" s="59">
        <v>40</v>
      </c>
      <c r="J54" s="112"/>
      <c r="K54" s="112"/>
      <c r="L54" s="112"/>
      <c r="M54" s="34" t="s">
        <v>304</v>
      </c>
      <c r="N54" s="93"/>
      <c r="O54" s="94">
        <v>50131700</v>
      </c>
      <c r="P54" s="95">
        <v>0.12</v>
      </c>
    </row>
    <row r="55" spans="1:16" ht="46.5" x14ac:dyDescent="0.35">
      <c r="A55" s="34">
        <v>52</v>
      </c>
      <c r="B55" s="58" t="s">
        <v>300</v>
      </c>
      <c r="C55" s="58" t="s">
        <v>307</v>
      </c>
      <c r="D55" s="58"/>
      <c r="E55" s="58" t="s">
        <v>308</v>
      </c>
      <c r="F55" s="58" t="s">
        <v>309</v>
      </c>
      <c r="G55" s="58" t="s">
        <v>296</v>
      </c>
      <c r="H55" s="59">
        <v>600</v>
      </c>
      <c r="I55" s="59">
        <v>60</v>
      </c>
      <c r="J55" s="112"/>
      <c r="K55" s="112"/>
      <c r="L55" s="112"/>
      <c r="M55" s="34" t="s">
        <v>304</v>
      </c>
      <c r="N55" s="93"/>
      <c r="O55" s="94">
        <v>50131700</v>
      </c>
      <c r="P55" s="95">
        <v>0.12</v>
      </c>
    </row>
    <row r="56" spans="1:16" ht="31" x14ac:dyDescent="0.35">
      <c r="A56" s="34">
        <v>53</v>
      </c>
      <c r="B56" s="58" t="s">
        <v>310</v>
      </c>
      <c r="C56" s="58" t="s">
        <v>311</v>
      </c>
      <c r="D56" s="58"/>
      <c r="E56" s="58" t="s">
        <v>312</v>
      </c>
      <c r="F56" s="58" t="s">
        <v>313</v>
      </c>
      <c r="G56" s="58" t="s">
        <v>314</v>
      </c>
      <c r="H56" s="59">
        <v>210</v>
      </c>
      <c r="I56" s="59">
        <v>35</v>
      </c>
      <c r="J56" s="112"/>
      <c r="K56" s="112"/>
      <c r="L56" s="112"/>
      <c r="M56" s="34" t="s">
        <v>304</v>
      </c>
      <c r="N56" s="93"/>
      <c r="O56" s="94">
        <v>50131700</v>
      </c>
      <c r="P56" s="95">
        <v>0.12</v>
      </c>
    </row>
    <row r="57" spans="1:16" ht="46.5" x14ac:dyDescent="0.35">
      <c r="A57" s="34">
        <v>54</v>
      </c>
      <c r="B57" s="58" t="s">
        <v>310</v>
      </c>
      <c r="C57" s="58" t="s">
        <v>315</v>
      </c>
      <c r="D57" s="58"/>
      <c r="E57" s="58" t="s">
        <v>316</v>
      </c>
      <c r="F57" s="58" t="s">
        <v>317</v>
      </c>
      <c r="G57" s="58" t="s">
        <v>314</v>
      </c>
      <c r="H57" s="59">
        <v>300</v>
      </c>
      <c r="I57" s="59">
        <v>50</v>
      </c>
      <c r="J57" s="112"/>
      <c r="K57" s="112"/>
      <c r="L57" s="112"/>
      <c r="M57" s="34" t="s">
        <v>304</v>
      </c>
      <c r="N57" s="93" t="s">
        <v>318</v>
      </c>
      <c r="O57" s="94">
        <v>50131700</v>
      </c>
      <c r="P57" s="95">
        <v>0.12</v>
      </c>
    </row>
    <row r="58" spans="1:16" ht="46.5" x14ac:dyDescent="0.35">
      <c r="A58" s="34">
        <v>55</v>
      </c>
      <c r="B58" s="58" t="s">
        <v>310</v>
      </c>
      <c r="C58" s="58" t="s">
        <v>315</v>
      </c>
      <c r="D58" s="58"/>
      <c r="E58" s="58" t="s">
        <v>319</v>
      </c>
      <c r="F58" s="58" t="s">
        <v>320</v>
      </c>
      <c r="G58" s="58" t="s">
        <v>314</v>
      </c>
      <c r="H58" s="59">
        <v>360</v>
      </c>
      <c r="I58" s="59">
        <v>60</v>
      </c>
      <c r="J58" s="112"/>
      <c r="K58" s="112"/>
      <c r="L58" s="112"/>
      <c r="M58" s="34" t="s">
        <v>304</v>
      </c>
      <c r="N58" s="93" t="s">
        <v>318</v>
      </c>
      <c r="O58" s="94">
        <v>50131700</v>
      </c>
      <c r="P58" s="95">
        <v>0.12</v>
      </c>
    </row>
    <row r="59" spans="1:16" ht="46.5" x14ac:dyDescent="0.35">
      <c r="A59" s="34">
        <v>56</v>
      </c>
      <c r="B59" s="58" t="s">
        <v>310</v>
      </c>
      <c r="C59" s="58" t="s">
        <v>315</v>
      </c>
      <c r="D59" s="58"/>
      <c r="E59" s="58" t="s">
        <v>321</v>
      </c>
      <c r="F59" s="58" t="s">
        <v>322</v>
      </c>
      <c r="G59" s="58" t="s">
        <v>314</v>
      </c>
      <c r="H59" s="59">
        <v>360</v>
      </c>
      <c r="I59" s="59">
        <v>60</v>
      </c>
      <c r="J59" s="112"/>
      <c r="K59" s="112"/>
      <c r="L59" s="112"/>
      <c r="M59" s="34" t="s">
        <v>304</v>
      </c>
      <c r="N59" s="93" t="s">
        <v>318</v>
      </c>
      <c r="O59" s="94">
        <v>50131700</v>
      </c>
      <c r="P59" s="95">
        <v>0.12</v>
      </c>
    </row>
    <row r="60" spans="1:16" ht="46.5" x14ac:dyDescent="0.35">
      <c r="A60" s="34">
        <v>57</v>
      </c>
      <c r="B60" s="58" t="s">
        <v>310</v>
      </c>
      <c r="C60" s="58" t="s">
        <v>323</v>
      </c>
      <c r="D60" s="58"/>
      <c r="E60" s="58" t="s">
        <v>324</v>
      </c>
      <c r="F60" s="58" t="s">
        <v>325</v>
      </c>
      <c r="G60" s="58" t="s">
        <v>314</v>
      </c>
      <c r="H60" s="59">
        <v>426</v>
      </c>
      <c r="I60" s="59">
        <v>71</v>
      </c>
      <c r="J60" s="112"/>
      <c r="K60" s="112"/>
      <c r="L60" s="112"/>
      <c r="M60" s="34" t="s">
        <v>304</v>
      </c>
      <c r="N60" s="93"/>
      <c r="O60" s="94">
        <v>50131700</v>
      </c>
      <c r="P60" s="95">
        <v>0.12</v>
      </c>
    </row>
    <row r="61" spans="1:16" ht="31" x14ac:dyDescent="0.35">
      <c r="A61" s="34">
        <v>58</v>
      </c>
      <c r="B61" s="58" t="s">
        <v>326</v>
      </c>
      <c r="C61" s="58" t="s">
        <v>327</v>
      </c>
      <c r="D61" s="58"/>
      <c r="E61" s="58" t="s">
        <v>328</v>
      </c>
      <c r="F61" s="58" t="s">
        <v>329</v>
      </c>
      <c r="G61" s="58" t="s">
        <v>330</v>
      </c>
      <c r="H61" s="59">
        <v>302</v>
      </c>
      <c r="I61" s="59">
        <v>151</v>
      </c>
      <c r="J61" s="112"/>
      <c r="K61" s="112"/>
      <c r="L61" s="112"/>
      <c r="M61" s="34" t="s">
        <v>304</v>
      </c>
      <c r="N61" s="93"/>
      <c r="O61" s="94" t="s">
        <v>331</v>
      </c>
      <c r="P61" s="95">
        <v>0.12</v>
      </c>
    </row>
    <row r="62" spans="1:16" ht="62" x14ac:dyDescent="0.35">
      <c r="A62" s="34">
        <v>59</v>
      </c>
      <c r="B62" s="58" t="s">
        <v>332</v>
      </c>
      <c r="C62" s="58" t="s">
        <v>333</v>
      </c>
      <c r="D62" s="58"/>
      <c r="E62" s="58" t="s">
        <v>334</v>
      </c>
      <c r="F62" s="58" t="s">
        <v>335</v>
      </c>
      <c r="G62" s="58" t="s">
        <v>336</v>
      </c>
      <c r="H62" s="59">
        <v>426</v>
      </c>
      <c r="I62" s="59">
        <v>71</v>
      </c>
      <c r="J62" s="112"/>
      <c r="K62" s="112"/>
      <c r="L62" s="112"/>
      <c r="M62" s="34" t="s">
        <v>304</v>
      </c>
      <c r="N62" s="93"/>
      <c r="O62" s="94" t="s">
        <v>331</v>
      </c>
      <c r="P62" s="95">
        <v>0.12</v>
      </c>
    </row>
    <row r="63" spans="1:16" ht="62" x14ac:dyDescent="0.35">
      <c r="A63" s="34">
        <v>60</v>
      </c>
      <c r="B63" s="58" t="s">
        <v>337</v>
      </c>
      <c r="C63" s="58" t="s">
        <v>338</v>
      </c>
      <c r="D63" s="58" t="s">
        <v>159</v>
      </c>
      <c r="E63" s="58" t="s">
        <v>339</v>
      </c>
      <c r="F63" s="58" t="s">
        <v>340</v>
      </c>
      <c r="G63" s="58" t="s">
        <v>161</v>
      </c>
      <c r="H63" s="59">
        <v>253.8</v>
      </c>
      <c r="I63" s="59">
        <v>282</v>
      </c>
      <c r="J63" s="112"/>
      <c r="K63" s="112"/>
      <c r="L63" s="112"/>
      <c r="M63" s="34" t="s">
        <v>194</v>
      </c>
      <c r="N63" s="93" t="s">
        <v>291</v>
      </c>
      <c r="O63" s="94">
        <v>50161500</v>
      </c>
      <c r="P63" s="95">
        <v>0.12</v>
      </c>
    </row>
    <row r="64" spans="1:16" ht="31" x14ac:dyDescent="0.35">
      <c r="A64" s="34">
        <v>61</v>
      </c>
      <c r="B64" s="58" t="s">
        <v>337</v>
      </c>
      <c r="C64" s="58" t="s">
        <v>341</v>
      </c>
      <c r="D64" s="58"/>
      <c r="E64" s="58" t="s">
        <v>342</v>
      </c>
      <c r="F64" s="58">
        <v>107749</v>
      </c>
      <c r="G64" s="58" t="s">
        <v>343</v>
      </c>
      <c r="H64" s="59">
        <v>49.5</v>
      </c>
      <c r="I64" s="59">
        <v>99</v>
      </c>
      <c r="J64" s="112"/>
      <c r="K64" s="112"/>
      <c r="L64" s="112"/>
      <c r="M64" s="34" t="s">
        <v>194</v>
      </c>
      <c r="N64" s="93" t="s">
        <v>318</v>
      </c>
      <c r="O64" s="94">
        <v>50161500</v>
      </c>
      <c r="P64" s="95">
        <v>0.12</v>
      </c>
    </row>
    <row r="65" spans="1:16" ht="62" x14ac:dyDescent="0.35">
      <c r="A65" s="34">
        <v>62</v>
      </c>
      <c r="B65" s="58" t="s">
        <v>337</v>
      </c>
      <c r="C65" s="58" t="s">
        <v>344</v>
      </c>
      <c r="D65" s="58" t="s">
        <v>159</v>
      </c>
      <c r="E65" s="58" t="s">
        <v>345</v>
      </c>
      <c r="F65" s="58">
        <v>1901003</v>
      </c>
      <c r="G65" s="58" t="s">
        <v>346</v>
      </c>
      <c r="H65" s="59">
        <v>453</v>
      </c>
      <c r="I65" s="59">
        <v>151</v>
      </c>
      <c r="J65" s="112"/>
      <c r="K65" s="112"/>
      <c r="L65" s="112"/>
      <c r="M65" s="34" t="s">
        <v>194</v>
      </c>
      <c r="N65" s="93" t="s">
        <v>291</v>
      </c>
      <c r="O65" s="94">
        <v>50161500</v>
      </c>
      <c r="P65" s="95">
        <v>0.12</v>
      </c>
    </row>
    <row r="66" spans="1:16" ht="77.5" x14ac:dyDescent="0.35">
      <c r="A66" s="34">
        <v>63</v>
      </c>
      <c r="B66" s="58" t="s">
        <v>163</v>
      </c>
      <c r="C66" s="58" t="s">
        <v>165</v>
      </c>
      <c r="D66" s="58"/>
      <c r="E66" s="58" t="s">
        <v>347</v>
      </c>
      <c r="F66" s="58">
        <v>440</v>
      </c>
      <c r="G66" s="58" t="s">
        <v>348</v>
      </c>
      <c r="H66" s="59">
        <v>20.200000000000003</v>
      </c>
      <c r="I66" s="59">
        <v>215</v>
      </c>
      <c r="J66" s="112"/>
      <c r="K66" s="112"/>
      <c r="L66" s="112"/>
      <c r="M66" s="34" t="s">
        <v>349</v>
      </c>
      <c r="N66" s="93"/>
      <c r="O66" s="94" t="s">
        <v>169</v>
      </c>
      <c r="P66" s="95">
        <v>0.12</v>
      </c>
    </row>
    <row r="67" spans="1:16" ht="77.5" x14ac:dyDescent="0.35">
      <c r="A67" s="34">
        <v>64</v>
      </c>
      <c r="B67" s="58" t="s">
        <v>350</v>
      </c>
      <c r="C67" s="58" t="s">
        <v>351</v>
      </c>
      <c r="D67" s="58" t="s">
        <v>352</v>
      </c>
      <c r="E67" s="58" t="s">
        <v>353</v>
      </c>
      <c r="F67" s="58" t="s">
        <v>354</v>
      </c>
      <c r="G67" s="58" t="s">
        <v>355</v>
      </c>
      <c r="H67" s="59">
        <v>111</v>
      </c>
      <c r="I67" s="59">
        <v>317</v>
      </c>
      <c r="J67" s="112"/>
      <c r="K67" s="112"/>
      <c r="L67" s="112"/>
      <c r="M67" s="34" t="s">
        <v>194</v>
      </c>
      <c r="N67" s="93" t="s">
        <v>318</v>
      </c>
      <c r="O67" s="94">
        <v>50161500</v>
      </c>
      <c r="P67" s="95">
        <v>0.12</v>
      </c>
    </row>
    <row r="68" spans="1:16" ht="46.5" x14ac:dyDescent="0.35">
      <c r="A68" s="34">
        <v>65</v>
      </c>
      <c r="B68" s="58" t="s">
        <v>356</v>
      </c>
      <c r="C68" s="58"/>
      <c r="D68" s="58"/>
      <c r="E68" s="58" t="s">
        <v>357</v>
      </c>
      <c r="F68" s="58">
        <v>5021003</v>
      </c>
      <c r="G68" s="58" t="s">
        <v>358</v>
      </c>
      <c r="H68" s="59">
        <v>629</v>
      </c>
      <c r="I68" s="59">
        <v>629</v>
      </c>
      <c r="J68" s="112"/>
      <c r="K68" s="112"/>
      <c r="L68" s="112"/>
      <c r="M68" s="34" t="s">
        <v>359</v>
      </c>
      <c r="N68" s="93"/>
      <c r="O68" s="94" t="s">
        <v>360</v>
      </c>
      <c r="P68" s="95">
        <v>0.25</v>
      </c>
    </row>
    <row r="69" spans="1:16" ht="46.5" x14ac:dyDescent="0.35">
      <c r="A69" s="34">
        <v>66</v>
      </c>
      <c r="B69" s="58" t="s">
        <v>356</v>
      </c>
      <c r="C69" s="58"/>
      <c r="D69" s="58"/>
      <c r="E69" s="58" t="s">
        <v>361</v>
      </c>
      <c r="F69" s="58">
        <v>5021005</v>
      </c>
      <c r="G69" s="58" t="s">
        <v>358</v>
      </c>
      <c r="H69" s="59">
        <v>476</v>
      </c>
      <c r="I69" s="59">
        <v>476</v>
      </c>
      <c r="J69" s="112"/>
      <c r="K69" s="112"/>
      <c r="L69" s="112"/>
      <c r="M69" s="34" t="s">
        <v>359</v>
      </c>
      <c r="N69" s="93"/>
      <c r="O69" s="94" t="s">
        <v>360</v>
      </c>
      <c r="P69" s="95">
        <v>0.25</v>
      </c>
    </row>
    <row r="70" spans="1:16" ht="18" customHeight="1" x14ac:dyDescent="0.35">
      <c r="A70" s="34">
        <v>67</v>
      </c>
      <c r="B70" s="58" t="s">
        <v>362</v>
      </c>
      <c r="C70" s="58"/>
      <c r="D70" s="58"/>
      <c r="E70" s="58" t="s">
        <v>363</v>
      </c>
      <c r="F70" s="58">
        <v>71</v>
      </c>
      <c r="G70" s="58" t="s">
        <v>364</v>
      </c>
      <c r="H70" s="59">
        <v>109</v>
      </c>
      <c r="I70" s="59">
        <v>109</v>
      </c>
      <c r="J70" s="112"/>
      <c r="K70" s="112"/>
      <c r="L70" s="112"/>
      <c r="M70" s="34" t="s">
        <v>364</v>
      </c>
      <c r="N70" s="93"/>
      <c r="O70" s="94" t="s">
        <v>365</v>
      </c>
      <c r="P70" s="95">
        <v>0.25</v>
      </c>
    </row>
    <row r="71" spans="1:16" ht="27" customHeight="1" x14ac:dyDescent="0.35">
      <c r="A71" s="34">
        <v>68</v>
      </c>
      <c r="B71" s="58" t="s">
        <v>362</v>
      </c>
      <c r="C71" s="58"/>
      <c r="D71" s="58"/>
      <c r="E71" s="58" t="s">
        <v>366</v>
      </c>
      <c r="F71" s="58">
        <v>79</v>
      </c>
      <c r="G71" s="58" t="s">
        <v>364</v>
      </c>
      <c r="H71" s="59">
        <v>110</v>
      </c>
      <c r="I71" s="59">
        <v>110</v>
      </c>
      <c r="J71" s="112"/>
      <c r="K71" s="112"/>
      <c r="L71" s="112"/>
      <c r="M71" s="34" t="s">
        <v>364</v>
      </c>
      <c r="N71" s="93"/>
      <c r="O71" s="94" t="s">
        <v>365</v>
      </c>
      <c r="P71" s="95">
        <v>0.25</v>
      </c>
    </row>
    <row r="72" spans="1:16" ht="15.5" x14ac:dyDescent="0.35">
      <c r="A72" s="34">
        <v>69</v>
      </c>
      <c r="B72" s="58" t="s">
        <v>362</v>
      </c>
      <c r="C72" s="58" t="s">
        <v>367</v>
      </c>
      <c r="D72" s="58"/>
      <c r="E72" s="58" t="s">
        <v>368</v>
      </c>
      <c r="F72" s="58">
        <v>5011002</v>
      </c>
      <c r="G72" s="58" t="s">
        <v>364</v>
      </c>
      <c r="H72" s="59">
        <v>340</v>
      </c>
      <c r="I72" s="59">
        <v>340</v>
      </c>
      <c r="J72" s="112"/>
      <c r="K72" s="112"/>
      <c r="L72" s="112"/>
      <c r="M72" s="34" t="s">
        <v>364</v>
      </c>
      <c r="N72" s="93"/>
      <c r="O72" s="94" t="s">
        <v>365</v>
      </c>
      <c r="P72" s="95">
        <v>0.25</v>
      </c>
    </row>
    <row r="73" spans="1:16" ht="15.5" x14ac:dyDescent="0.35">
      <c r="A73" s="34">
        <v>70</v>
      </c>
      <c r="B73" s="58" t="s">
        <v>362</v>
      </c>
      <c r="C73" s="58" t="s">
        <v>367</v>
      </c>
      <c r="D73" s="58"/>
      <c r="E73" s="58" t="s">
        <v>369</v>
      </c>
      <c r="F73" s="58">
        <v>5011003</v>
      </c>
      <c r="G73" s="58" t="s">
        <v>364</v>
      </c>
      <c r="H73" s="59">
        <v>474</v>
      </c>
      <c r="I73" s="59">
        <v>474</v>
      </c>
      <c r="J73" s="112"/>
      <c r="K73" s="112"/>
      <c r="L73" s="112"/>
      <c r="M73" s="34" t="s">
        <v>364</v>
      </c>
      <c r="N73" s="93"/>
      <c r="O73" s="94" t="s">
        <v>365</v>
      </c>
      <c r="P73" s="95">
        <v>0.25</v>
      </c>
    </row>
    <row r="74" spans="1:16" ht="31" x14ac:dyDescent="0.35">
      <c r="A74" s="34">
        <v>71</v>
      </c>
      <c r="B74" s="58" t="s">
        <v>370</v>
      </c>
      <c r="C74" s="58"/>
      <c r="D74" s="58" t="s">
        <v>371</v>
      </c>
      <c r="E74" s="58" t="s">
        <v>372</v>
      </c>
      <c r="F74" s="58">
        <v>2902</v>
      </c>
      <c r="G74" s="58" t="s">
        <v>373</v>
      </c>
      <c r="H74" s="59">
        <v>802</v>
      </c>
      <c r="I74" s="59">
        <v>802</v>
      </c>
      <c r="J74" s="112"/>
      <c r="K74" s="112"/>
      <c r="L74" s="112"/>
      <c r="M74" s="34" t="s">
        <v>374</v>
      </c>
      <c r="N74" s="93"/>
      <c r="O74" s="75" t="s">
        <v>176</v>
      </c>
      <c r="P74" s="76">
        <v>0.25</v>
      </c>
    </row>
    <row r="75" spans="1:16" ht="46.5" x14ac:dyDescent="0.35">
      <c r="A75" s="34">
        <v>72</v>
      </c>
      <c r="B75" s="58" t="s">
        <v>375</v>
      </c>
      <c r="C75" s="58"/>
      <c r="D75" s="58"/>
      <c r="E75" s="58" t="s">
        <v>376</v>
      </c>
      <c r="F75" s="58">
        <v>2114</v>
      </c>
      <c r="G75" s="58">
        <v>1500</v>
      </c>
      <c r="H75" s="59">
        <v>3418</v>
      </c>
      <c r="I75" s="59">
        <v>3418</v>
      </c>
      <c r="J75" s="112"/>
      <c r="K75" s="112"/>
      <c r="L75" s="112"/>
      <c r="M75" s="34" t="s">
        <v>377</v>
      </c>
      <c r="N75" s="93"/>
      <c r="O75" s="75" t="s">
        <v>378</v>
      </c>
      <c r="P75" s="76">
        <v>0.25</v>
      </c>
    </row>
    <row r="76" spans="1:16" ht="31" x14ac:dyDescent="0.35">
      <c r="A76" s="34">
        <v>73</v>
      </c>
      <c r="B76" s="58" t="s">
        <v>379</v>
      </c>
      <c r="C76" s="58"/>
      <c r="D76" s="58"/>
      <c r="E76" s="58" t="s">
        <v>380</v>
      </c>
      <c r="F76" s="58">
        <v>2412</v>
      </c>
      <c r="G76" s="58" t="s">
        <v>358</v>
      </c>
      <c r="H76" s="59">
        <v>234</v>
      </c>
      <c r="I76" s="59">
        <v>234</v>
      </c>
      <c r="J76" s="112"/>
      <c r="K76" s="112"/>
      <c r="L76" s="112"/>
      <c r="M76" s="34" t="s">
        <v>359</v>
      </c>
      <c r="N76" s="93"/>
      <c r="O76" s="94" t="s">
        <v>381</v>
      </c>
      <c r="P76" s="95">
        <v>0.25</v>
      </c>
    </row>
    <row r="77" spans="1:16" ht="31" x14ac:dyDescent="0.35">
      <c r="A77" s="34">
        <v>74</v>
      </c>
      <c r="B77" s="58" t="s">
        <v>382</v>
      </c>
      <c r="C77" s="58"/>
      <c r="D77" s="58"/>
      <c r="E77" s="58" t="s">
        <v>383</v>
      </c>
      <c r="F77" s="58">
        <v>170425</v>
      </c>
      <c r="G77" s="58" t="s">
        <v>358</v>
      </c>
      <c r="H77" s="59">
        <v>454</v>
      </c>
      <c r="I77" s="59">
        <v>454</v>
      </c>
      <c r="J77" s="112"/>
      <c r="K77" s="112"/>
      <c r="L77" s="112"/>
      <c r="M77" s="34" t="s">
        <v>384</v>
      </c>
      <c r="N77" s="93"/>
      <c r="O77" s="94" t="s">
        <v>381</v>
      </c>
      <c r="P77" s="95">
        <v>0.25</v>
      </c>
    </row>
    <row r="78" spans="1:16" ht="27" customHeight="1" x14ac:dyDescent="0.35">
      <c r="A78" s="34">
        <v>75</v>
      </c>
      <c r="B78" s="58" t="s">
        <v>382</v>
      </c>
      <c r="C78" s="58"/>
      <c r="D78" s="58"/>
      <c r="E78" s="58" t="s">
        <v>385</v>
      </c>
      <c r="F78" s="58">
        <v>23025</v>
      </c>
      <c r="G78" s="58" t="s">
        <v>358</v>
      </c>
      <c r="H78" s="59">
        <v>454</v>
      </c>
      <c r="I78" s="59">
        <v>454</v>
      </c>
      <c r="J78" s="112"/>
      <c r="K78" s="112"/>
      <c r="L78" s="112"/>
      <c r="M78" s="34" t="s">
        <v>359</v>
      </c>
      <c r="N78" s="93"/>
      <c r="O78" s="94" t="s">
        <v>381</v>
      </c>
      <c r="P78" s="95">
        <v>0.25</v>
      </c>
    </row>
    <row r="79" spans="1:16" ht="27" customHeight="1" x14ac:dyDescent="0.35">
      <c r="A79" s="34">
        <v>76</v>
      </c>
      <c r="B79" s="58" t="s">
        <v>382</v>
      </c>
      <c r="C79" s="58" t="s">
        <v>264</v>
      </c>
      <c r="D79" s="58"/>
      <c r="E79" s="58" t="s">
        <v>386</v>
      </c>
      <c r="F79" s="58">
        <v>23030</v>
      </c>
      <c r="G79" s="58" t="s">
        <v>358</v>
      </c>
      <c r="H79" s="59">
        <v>454</v>
      </c>
      <c r="I79" s="59">
        <v>454</v>
      </c>
      <c r="J79" s="112"/>
      <c r="K79" s="112"/>
      <c r="L79" s="112"/>
      <c r="M79" s="34" t="s">
        <v>387</v>
      </c>
      <c r="N79" s="93"/>
      <c r="O79" s="94" t="s">
        <v>381</v>
      </c>
      <c r="P79" s="95" t="s">
        <v>388</v>
      </c>
    </row>
    <row r="80" spans="1:16" ht="27" customHeight="1" x14ac:dyDescent="0.35">
      <c r="A80" s="34">
        <v>77</v>
      </c>
      <c r="B80" s="58" t="s">
        <v>382</v>
      </c>
      <c r="C80" s="58" t="s">
        <v>389</v>
      </c>
      <c r="D80" s="58"/>
      <c r="E80" s="58" t="s">
        <v>390</v>
      </c>
      <c r="F80" s="58">
        <v>23031</v>
      </c>
      <c r="G80" s="58" t="s">
        <v>358</v>
      </c>
      <c r="H80" s="59">
        <v>454</v>
      </c>
      <c r="I80" s="59">
        <v>454</v>
      </c>
      <c r="J80" s="112"/>
      <c r="K80" s="112"/>
      <c r="L80" s="112"/>
      <c r="M80" s="34" t="s">
        <v>387</v>
      </c>
      <c r="N80" s="93"/>
      <c r="O80" s="94" t="s">
        <v>381</v>
      </c>
      <c r="P80" s="95" t="s">
        <v>388</v>
      </c>
    </row>
    <row r="81" spans="1:16" ht="27" customHeight="1" x14ac:dyDescent="0.35">
      <c r="A81" s="34">
        <v>78</v>
      </c>
      <c r="B81" s="58" t="s">
        <v>382</v>
      </c>
      <c r="C81" s="58" t="s">
        <v>389</v>
      </c>
      <c r="D81" s="58"/>
      <c r="E81" s="58" t="s">
        <v>391</v>
      </c>
      <c r="F81" s="58">
        <v>23032</v>
      </c>
      <c r="G81" s="58" t="s">
        <v>358</v>
      </c>
      <c r="H81" s="59">
        <v>454</v>
      </c>
      <c r="I81" s="59">
        <v>454</v>
      </c>
      <c r="J81" s="112"/>
      <c r="K81" s="112"/>
      <c r="L81" s="112"/>
      <c r="M81" s="34" t="s">
        <v>387</v>
      </c>
      <c r="N81" s="93"/>
      <c r="O81" s="94" t="s">
        <v>381</v>
      </c>
      <c r="P81" s="95" t="s">
        <v>388</v>
      </c>
    </row>
    <row r="82" spans="1:16" ht="27" customHeight="1" x14ac:dyDescent="0.35">
      <c r="A82" s="34">
        <v>79</v>
      </c>
      <c r="B82" s="58" t="s">
        <v>392</v>
      </c>
      <c r="C82" s="58"/>
      <c r="D82" s="58"/>
      <c r="E82" s="58" t="s">
        <v>393</v>
      </c>
      <c r="F82" s="58">
        <v>2410</v>
      </c>
      <c r="G82" s="58" t="s">
        <v>358</v>
      </c>
      <c r="H82" s="59">
        <v>923</v>
      </c>
      <c r="I82" s="59">
        <v>923</v>
      </c>
      <c r="J82" s="112"/>
      <c r="K82" s="112"/>
      <c r="L82" s="112"/>
      <c r="M82" s="34" t="s">
        <v>359</v>
      </c>
      <c r="N82" s="93"/>
      <c r="O82" s="94" t="s">
        <v>381</v>
      </c>
      <c r="P82" s="95">
        <v>0.25</v>
      </c>
    </row>
    <row r="83" spans="1:16" ht="31" x14ac:dyDescent="0.35">
      <c r="A83" s="34">
        <v>80</v>
      </c>
      <c r="B83" s="58" t="s">
        <v>394</v>
      </c>
      <c r="C83" s="58"/>
      <c r="D83" s="58" t="s">
        <v>136</v>
      </c>
      <c r="E83" s="58" t="s">
        <v>394</v>
      </c>
      <c r="F83" s="58">
        <v>5032023</v>
      </c>
      <c r="G83" s="58" t="s">
        <v>395</v>
      </c>
      <c r="H83" s="59">
        <v>182</v>
      </c>
      <c r="I83" s="59">
        <v>182</v>
      </c>
      <c r="J83" s="112"/>
      <c r="K83" s="112"/>
      <c r="L83" s="112"/>
      <c r="M83" s="34" t="s">
        <v>396</v>
      </c>
      <c r="N83" s="93" t="s">
        <v>318</v>
      </c>
      <c r="O83" s="94" t="s">
        <v>397</v>
      </c>
      <c r="P83" s="95">
        <v>0.25</v>
      </c>
    </row>
    <row r="84" spans="1:16" ht="31" x14ac:dyDescent="0.35">
      <c r="A84" s="34">
        <v>81</v>
      </c>
      <c r="B84" s="58" t="s">
        <v>398</v>
      </c>
      <c r="C84" s="58"/>
      <c r="D84" s="58"/>
      <c r="E84" s="58" t="s">
        <v>399</v>
      </c>
      <c r="F84" s="58">
        <v>50010</v>
      </c>
      <c r="G84" s="58" t="s">
        <v>400</v>
      </c>
      <c r="H84" s="59">
        <v>81</v>
      </c>
      <c r="I84" s="59">
        <v>81</v>
      </c>
      <c r="J84" s="112"/>
      <c r="K84" s="112"/>
      <c r="L84" s="112"/>
      <c r="M84" s="34" t="s">
        <v>401</v>
      </c>
      <c r="N84" s="93"/>
      <c r="O84" s="94" t="s">
        <v>402</v>
      </c>
      <c r="P84" s="95">
        <v>0.25</v>
      </c>
    </row>
    <row r="85" spans="1:16" ht="31" x14ac:dyDescent="0.35">
      <c r="A85" s="34">
        <v>82</v>
      </c>
      <c r="B85" s="58" t="s">
        <v>398</v>
      </c>
      <c r="C85" s="58"/>
      <c r="D85" s="58"/>
      <c r="E85" s="58" t="s">
        <v>403</v>
      </c>
      <c r="F85" s="58">
        <v>50035</v>
      </c>
      <c r="G85" s="58" t="s">
        <v>404</v>
      </c>
      <c r="H85" s="59">
        <v>186</v>
      </c>
      <c r="I85" s="59">
        <v>186</v>
      </c>
      <c r="J85" s="112"/>
      <c r="K85" s="112"/>
      <c r="L85" s="112"/>
      <c r="M85" s="34" t="s">
        <v>401</v>
      </c>
      <c r="N85" s="93"/>
      <c r="O85" s="94" t="s">
        <v>402</v>
      </c>
      <c r="P85" s="95">
        <v>0.25</v>
      </c>
    </row>
    <row r="86" spans="1:16" ht="31" x14ac:dyDescent="0.35">
      <c r="A86" s="34">
        <v>83</v>
      </c>
      <c r="B86" s="58" t="s">
        <v>398</v>
      </c>
      <c r="C86" s="58"/>
      <c r="D86" s="58"/>
      <c r="E86" s="58" t="s">
        <v>405</v>
      </c>
      <c r="F86" s="58">
        <v>50050</v>
      </c>
      <c r="G86" s="58" t="s">
        <v>406</v>
      </c>
      <c r="H86" s="59">
        <v>175</v>
      </c>
      <c r="I86" s="59">
        <v>175</v>
      </c>
      <c r="J86" s="112"/>
      <c r="K86" s="112"/>
      <c r="L86" s="112"/>
      <c r="M86" s="34" t="s">
        <v>401</v>
      </c>
      <c r="N86" s="93"/>
      <c r="O86" s="94" t="s">
        <v>402</v>
      </c>
      <c r="P86" s="95">
        <v>0.25</v>
      </c>
    </row>
  </sheetData>
  <sheetProtection insertRows="0"/>
  <protectedRanges>
    <protectedRange sqref="M27:M31 M75:M78 M49:M50 M19:M25 M66 M68:M73 M52 M82:M164 M4:M6 M10" name="Område3"/>
    <protectedRange sqref="H27:L31 H75:L78 H49:L50 H19:L25 H66:L66 H68:L73 H52:L52 H82:L164 H4:L6 H10:L10" name="Område2"/>
    <protectedRange sqref="B25:G25 A66:G66 A52 C52:G52 C68:G73 A83:G164 A27:G31 C75:G78 A49:G50 A19:A26 C19:G24 D79:D81 C82:G82 A68:A82 C10 A4:A6 A10 C4:C6 E4:G6 E10:G10" name="Område1"/>
    <protectedRange sqref="B52 B68:B73 B19:B24 B75:B82 B4:B14" name="Område1_1"/>
    <protectedRange sqref="N52 N19:N25 N77 N72:N73 N82:N86 N27:N31 N75 N49:N50 N66 N68:N70 N4 N10" name="Område4"/>
    <protectedRange sqref="H26:M26" name="Område4_2"/>
    <protectedRange sqref="N26" name="Område4_1_2"/>
    <protectedRange sqref="C74:G74" name="Område1_3"/>
    <protectedRange sqref="B74" name="Område1_1_2"/>
    <protectedRange sqref="N74" name="Område4_3"/>
    <protectedRange sqref="H32:L45" name="Område2_1"/>
    <protectedRange sqref="A32:G45" name="Område1_2"/>
    <protectedRange sqref="M32:M45" name="Område3_1"/>
    <protectedRange sqref="N32:N45" name="Område4_1"/>
    <protectedRange sqref="M46:M48" name="Område3_3"/>
    <protectedRange sqref="H46:L48" name="Område2_3"/>
    <protectedRange sqref="A46:G48" name="Område1_4"/>
    <protectedRange sqref="H7:L9 H11:L18" name="Område2_4"/>
    <protectedRange sqref="A7:A9 C7:G9 D4:D6 D10 A11:A14 C11:G14 A15:G18" name="Område1_5"/>
    <protectedRange sqref="M7:M9 M11:M18" name="Område3_4"/>
    <protectedRange sqref="N13 N17" name="Område4_4"/>
    <protectedRange sqref="H53:L60" name="Område2_5"/>
    <protectedRange sqref="A53:G60" name="Område1_6"/>
    <protectedRange sqref="M53:M60" name="Område3_5"/>
    <protectedRange sqref="N53:N59" name="Område4_5"/>
    <protectedRange sqref="H61:L62" name="Område2_6"/>
    <protectedRange sqref="A61:G62" name="Område1_7"/>
    <protectedRange sqref="M61:M62" name="Område3_6"/>
    <protectedRange sqref="N61:N62" name="Område4_6"/>
    <protectedRange sqref="H63:L64" name="Område2_7"/>
    <protectedRange sqref="A63:G64" name="Område1_8"/>
    <protectedRange sqref="H65:L65" name="Område2_8"/>
    <protectedRange sqref="A65:G65" name="Område1_9"/>
    <protectedRange sqref="M65" name="Område3_8"/>
    <protectedRange sqref="M63:M64" name="Område3_9"/>
    <protectedRange sqref="H67:L67" name="Område2_9"/>
    <protectedRange sqref="A67:G67" name="Område1_10"/>
    <protectedRange sqref="M67" name="Område3_10"/>
    <protectedRange sqref="H51:L51" name="Område2_10"/>
    <protectedRange sqref="A51:G51" name="Område1_11"/>
    <protectedRange sqref="M51" name="Område3_11"/>
    <protectedRange sqref="H79:L81" name="Område2_1_2"/>
    <protectedRange sqref="E79:G81 C79:C81" name="Område1_2_2"/>
    <protectedRange sqref="M79:M81" name="Område3_1_1"/>
    <protectedRange sqref="N79:N81" name="Område4_1_1"/>
  </protectedRanges>
  <pageMargins left="0.70866141732283472" right="0.70866141732283472" top="0.74803149606299213" bottom="0.74803149606299213" header="0.31496062992125984" footer="0.31496062992125984"/>
  <pageSetup paperSize="9" orientation="landscape" r:id="rId1"/>
  <headerFooter>
    <oddHeader>&amp;L23.3-2401-18
Kaffe- och Vattenautomater med tillhörande varor och tjänster</oddHeader>
  </headerFooter>
  <ignoredErrors>
    <ignoredError sqref="F10 O10 O52 O66 O68:O86 O61:O62 O17 F53 F57 F67 F61 O4 O18 O19:O50" numberStoredAsText="1"/>
    <ignoredError sqref="K5"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77569-B4A9-4688-BFA6-AC73C687E36D}">
  <dimension ref="A1:J34"/>
  <sheetViews>
    <sheetView showGridLines="0" zoomScale="84" zoomScaleNormal="84" workbookViewId="0">
      <selection activeCell="L3" sqref="L3"/>
    </sheetView>
  </sheetViews>
  <sheetFormatPr defaultColWidth="8.58203125" defaultRowHeight="13.5" x14ac:dyDescent="0.35"/>
  <cols>
    <col min="1" max="1" width="35.5" style="13" customWidth="1"/>
    <col min="2" max="2" width="20.08203125" style="13" customWidth="1"/>
    <col min="3" max="3" width="34" style="13" customWidth="1"/>
    <col min="4" max="4" width="39.08203125" style="13" customWidth="1"/>
    <col min="5" max="5" width="22" style="13" customWidth="1"/>
    <col min="6" max="6" width="24" style="13" customWidth="1"/>
    <col min="7" max="7" width="22.33203125" style="13" customWidth="1"/>
    <col min="8" max="8" width="21.5" style="13" customWidth="1"/>
    <col min="9" max="9" width="15.08203125" style="22" customWidth="1"/>
    <col min="10" max="10" width="15" style="22" customWidth="1"/>
    <col min="11" max="17" width="9" style="13" customWidth="1"/>
    <col min="18" max="16384" width="8.58203125" style="13"/>
  </cols>
  <sheetData>
    <row r="1" spans="1:10" ht="28.5" customHeight="1" x14ac:dyDescent="0.35">
      <c r="A1" s="14" t="s">
        <v>0</v>
      </c>
      <c r="B1"/>
      <c r="C1" s="14" t="s">
        <v>469</v>
      </c>
    </row>
    <row r="2" spans="1:10" ht="21" customHeight="1" x14ac:dyDescent="0.35">
      <c r="A2" s="23" t="s">
        <v>407</v>
      </c>
      <c r="B2" s="24"/>
      <c r="C2" s="24"/>
      <c r="D2" s="24"/>
    </row>
    <row r="3" spans="1:10" ht="21" customHeight="1" x14ac:dyDescent="0.35">
      <c r="A3" s="137" t="s">
        <v>408</v>
      </c>
      <c r="B3" s="139"/>
      <c r="C3" s="138"/>
      <c r="D3" s="24"/>
    </row>
    <row r="4" spans="1:10" ht="36" customHeight="1" x14ac:dyDescent="0.35">
      <c r="A4" s="134" t="s">
        <v>409</v>
      </c>
      <c r="B4" s="135"/>
      <c r="C4" s="135"/>
      <c r="D4" s="135"/>
      <c r="E4" s="135"/>
      <c r="F4" s="135"/>
      <c r="G4" s="135"/>
      <c r="H4" s="136"/>
      <c r="I4" s="72"/>
      <c r="J4" s="72"/>
    </row>
    <row r="5" spans="1:10" ht="44.25" customHeight="1" x14ac:dyDescent="0.35">
      <c r="A5" s="40" t="s">
        <v>2</v>
      </c>
      <c r="B5" s="40" t="s">
        <v>4</v>
      </c>
      <c r="C5" s="40" t="s">
        <v>5</v>
      </c>
      <c r="D5" s="40" t="s">
        <v>410</v>
      </c>
      <c r="E5" s="40" t="s">
        <v>6</v>
      </c>
      <c r="F5" s="40" t="s">
        <v>411</v>
      </c>
      <c r="G5" s="40" t="s">
        <v>412</v>
      </c>
      <c r="H5" s="40" t="s">
        <v>9</v>
      </c>
      <c r="I5" s="40" t="s">
        <v>11</v>
      </c>
      <c r="J5" s="40" t="s">
        <v>12</v>
      </c>
    </row>
    <row r="6" spans="1:10" ht="46.5" x14ac:dyDescent="0.35">
      <c r="A6" s="25">
        <v>1</v>
      </c>
      <c r="B6" s="43" t="s">
        <v>413</v>
      </c>
      <c r="C6" s="43">
        <v>3001716</v>
      </c>
      <c r="D6" s="43" t="s">
        <v>414</v>
      </c>
      <c r="E6" s="48">
        <v>4716</v>
      </c>
      <c r="F6" s="48">
        <v>2620</v>
      </c>
      <c r="G6" s="48">
        <v>1782</v>
      </c>
      <c r="H6" s="48">
        <v>1300</v>
      </c>
      <c r="I6" s="32">
        <v>48101705</v>
      </c>
      <c r="J6" s="33">
        <v>0.25</v>
      </c>
    </row>
    <row r="7" spans="1:10" ht="46.5" x14ac:dyDescent="0.35">
      <c r="A7" s="25">
        <v>2</v>
      </c>
      <c r="B7" s="56" t="s">
        <v>415</v>
      </c>
      <c r="C7" s="56">
        <v>300172333</v>
      </c>
      <c r="D7" s="56" t="s">
        <v>416</v>
      </c>
      <c r="E7" s="48">
        <v>4716</v>
      </c>
      <c r="F7" s="48">
        <v>2620</v>
      </c>
      <c r="G7" s="48">
        <v>1782</v>
      </c>
      <c r="H7" s="48">
        <v>1300</v>
      </c>
      <c r="I7" s="32">
        <v>48101705</v>
      </c>
      <c r="J7" s="33">
        <v>0.25</v>
      </c>
    </row>
    <row r="8" spans="1:10" ht="29.25" customHeight="1" x14ac:dyDescent="0.35">
      <c r="A8" s="140" t="s">
        <v>417</v>
      </c>
      <c r="B8" s="141"/>
      <c r="C8" s="141"/>
      <c r="D8" s="141"/>
      <c r="E8" s="141"/>
      <c r="F8" s="141"/>
      <c r="G8" s="141"/>
      <c r="H8" s="141"/>
      <c r="I8" s="143"/>
      <c r="J8" s="143"/>
    </row>
    <row r="9" spans="1:10" ht="46.5" x14ac:dyDescent="0.35">
      <c r="A9" s="40" t="s">
        <v>2</v>
      </c>
      <c r="B9" s="40" t="s">
        <v>4</v>
      </c>
      <c r="C9" s="40" t="s">
        <v>5</v>
      </c>
      <c r="D9" s="40" t="s">
        <v>410</v>
      </c>
      <c r="E9" s="40" t="s">
        <v>6</v>
      </c>
      <c r="F9" s="40" t="s">
        <v>411</v>
      </c>
      <c r="G9" s="40" t="s">
        <v>412</v>
      </c>
      <c r="H9" s="40" t="s">
        <v>9</v>
      </c>
      <c r="I9" s="40" t="s">
        <v>11</v>
      </c>
      <c r="J9" s="40" t="s">
        <v>12</v>
      </c>
    </row>
    <row r="10" spans="1:10" ht="31" x14ac:dyDescent="0.35">
      <c r="A10" s="25">
        <v>3</v>
      </c>
      <c r="B10" s="43" t="s">
        <v>418</v>
      </c>
      <c r="C10" s="43">
        <v>3001714</v>
      </c>
      <c r="D10" s="43" t="s">
        <v>419</v>
      </c>
      <c r="E10" s="48">
        <v>4716</v>
      </c>
      <c r="F10" s="48">
        <v>2620</v>
      </c>
      <c r="G10" s="48">
        <v>1782</v>
      </c>
      <c r="H10" s="48">
        <v>1363</v>
      </c>
      <c r="I10" s="32">
        <v>48101705</v>
      </c>
      <c r="J10" s="33">
        <v>0.25</v>
      </c>
    </row>
    <row r="11" spans="1:10" ht="46.5" x14ac:dyDescent="0.35">
      <c r="A11" s="25">
        <v>4</v>
      </c>
      <c r="B11" s="56" t="s">
        <v>415</v>
      </c>
      <c r="C11" s="88" t="s">
        <v>420</v>
      </c>
      <c r="D11" s="56" t="s">
        <v>416</v>
      </c>
      <c r="E11" s="48">
        <v>4716</v>
      </c>
      <c r="F11" s="48">
        <v>2620</v>
      </c>
      <c r="G11" s="48">
        <v>1782</v>
      </c>
      <c r="H11" s="48">
        <v>1363</v>
      </c>
      <c r="I11" s="32">
        <v>48101705</v>
      </c>
      <c r="J11" s="33">
        <v>0.25</v>
      </c>
    </row>
    <row r="12" spans="1:10" ht="28.5" customHeight="1" x14ac:dyDescent="0.35">
      <c r="A12" s="140" t="s">
        <v>421</v>
      </c>
      <c r="B12" s="141"/>
      <c r="C12" s="141"/>
      <c r="D12" s="141"/>
      <c r="E12" s="141"/>
      <c r="F12" s="141"/>
      <c r="G12" s="141"/>
      <c r="H12" s="141"/>
      <c r="I12" s="142"/>
      <c r="J12" s="142"/>
    </row>
    <row r="13" spans="1:10" ht="46.5" x14ac:dyDescent="0.35">
      <c r="A13" s="40" t="s">
        <v>2</v>
      </c>
      <c r="B13" s="40" t="s">
        <v>4</v>
      </c>
      <c r="C13" s="40" t="s">
        <v>5</v>
      </c>
      <c r="D13" s="40" t="s">
        <v>410</v>
      </c>
      <c r="E13" s="40" t="s">
        <v>6</v>
      </c>
      <c r="F13" s="40" t="s">
        <v>411</v>
      </c>
      <c r="G13" s="40" t="s">
        <v>412</v>
      </c>
      <c r="H13" s="40" t="s">
        <v>9</v>
      </c>
      <c r="I13" s="40" t="s">
        <v>11</v>
      </c>
      <c r="J13" s="40" t="s">
        <v>12</v>
      </c>
    </row>
    <row r="14" spans="1:10" ht="31" x14ac:dyDescent="0.35">
      <c r="A14" s="73">
        <v>5</v>
      </c>
      <c r="B14" s="43" t="s">
        <v>422</v>
      </c>
      <c r="C14" s="43">
        <v>3001715</v>
      </c>
      <c r="D14" s="43" t="s">
        <v>423</v>
      </c>
      <c r="E14" s="48">
        <v>4716</v>
      </c>
      <c r="F14" s="48">
        <v>2620</v>
      </c>
      <c r="G14" s="48">
        <v>1782</v>
      </c>
      <c r="H14" s="48">
        <v>1363</v>
      </c>
      <c r="I14" s="32">
        <v>48101705</v>
      </c>
      <c r="J14" s="33">
        <v>0.25</v>
      </c>
    </row>
    <row r="15" spans="1:10" ht="46.5" x14ac:dyDescent="0.35">
      <c r="A15" s="73">
        <v>6</v>
      </c>
      <c r="B15" s="56" t="s">
        <v>415</v>
      </c>
      <c r="C15" s="88" t="s">
        <v>424</v>
      </c>
      <c r="D15" s="56" t="s">
        <v>416</v>
      </c>
      <c r="E15" s="48">
        <v>4716</v>
      </c>
      <c r="F15" s="48">
        <v>2620</v>
      </c>
      <c r="G15" s="48">
        <v>1782</v>
      </c>
      <c r="H15" s="48">
        <v>1363</v>
      </c>
      <c r="I15" s="32">
        <v>48101705</v>
      </c>
      <c r="J15" s="33">
        <v>0.25</v>
      </c>
    </row>
    <row r="18" spans="1:10" ht="21" customHeight="1" x14ac:dyDescent="0.35">
      <c r="A18" s="137" t="s">
        <v>425</v>
      </c>
      <c r="B18" s="138"/>
    </row>
    <row r="19" spans="1:10" ht="46.5" x14ac:dyDescent="0.35">
      <c r="A19" s="77" t="s">
        <v>2</v>
      </c>
      <c r="B19" s="40" t="s">
        <v>4</v>
      </c>
      <c r="C19" s="40" t="s">
        <v>5</v>
      </c>
      <c r="D19" s="40" t="s">
        <v>426</v>
      </c>
      <c r="E19" s="40" t="s">
        <v>6</v>
      </c>
      <c r="F19" s="40" t="s">
        <v>411</v>
      </c>
      <c r="G19" s="40" t="s">
        <v>412</v>
      </c>
      <c r="H19" s="40" t="s">
        <v>9</v>
      </c>
      <c r="I19" s="40" t="s">
        <v>11</v>
      </c>
      <c r="J19" s="40" t="s">
        <v>12</v>
      </c>
    </row>
    <row r="20" spans="1:10" ht="310" x14ac:dyDescent="0.35">
      <c r="A20" s="25">
        <v>1</v>
      </c>
      <c r="B20" s="43" t="s">
        <v>427</v>
      </c>
      <c r="C20" s="43" t="s">
        <v>428</v>
      </c>
      <c r="D20" s="43" t="s">
        <v>429</v>
      </c>
      <c r="E20" s="48">
        <v>0</v>
      </c>
      <c r="F20" s="48">
        <v>0</v>
      </c>
      <c r="G20" s="48">
        <v>0</v>
      </c>
      <c r="H20" s="48">
        <v>0</v>
      </c>
      <c r="I20" s="30" t="s">
        <v>430</v>
      </c>
      <c r="J20" s="31">
        <v>0.25</v>
      </c>
    </row>
    <row r="21" spans="1:10" ht="37.5" customHeight="1" x14ac:dyDescent="0.35">
      <c r="A21" s="25">
        <v>2</v>
      </c>
      <c r="B21" s="43" t="s">
        <v>431</v>
      </c>
      <c r="C21" s="43">
        <v>3001081</v>
      </c>
      <c r="D21" s="43" t="s">
        <v>432</v>
      </c>
      <c r="E21" s="48">
        <v>5937</v>
      </c>
      <c r="F21" s="48">
        <v>3024</v>
      </c>
      <c r="G21" s="48">
        <v>2095</v>
      </c>
      <c r="H21" s="48">
        <v>1620</v>
      </c>
      <c r="I21" s="30" t="s">
        <v>430</v>
      </c>
      <c r="J21" s="31">
        <v>0.25</v>
      </c>
    </row>
    <row r="22" spans="1:10" ht="36.75" customHeight="1" x14ac:dyDescent="0.35">
      <c r="A22" s="25">
        <v>3</v>
      </c>
      <c r="B22" s="43" t="s">
        <v>433</v>
      </c>
      <c r="C22" s="43">
        <v>3001515</v>
      </c>
      <c r="D22" s="43" t="s">
        <v>434</v>
      </c>
      <c r="E22" s="48">
        <v>5937</v>
      </c>
      <c r="F22" s="48">
        <v>3024</v>
      </c>
      <c r="G22" s="48">
        <v>2095</v>
      </c>
      <c r="H22" s="48">
        <v>1620</v>
      </c>
      <c r="I22" s="30" t="s">
        <v>430</v>
      </c>
      <c r="J22" s="31">
        <v>0.25</v>
      </c>
    </row>
    <row r="23" spans="1:10" ht="37.5" customHeight="1" x14ac:dyDescent="0.35">
      <c r="A23" s="25">
        <v>4</v>
      </c>
      <c r="B23" s="43" t="s">
        <v>435</v>
      </c>
      <c r="C23" s="43">
        <v>3001516</v>
      </c>
      <c r="D23" s="43" t="s">
        <v>436</v>
      </c>
      <c r="E23" s="48">
        <v>5937</v>
      </c>
      <c r="F23" s="48">
        <v>3024</v>
      </c>
      <c r="G23" s="48">
        <v>2095</v>
      </c>
      <c r="H23" s="48">
        <v>1620</v>
      </c>
      <c r="I23" s="30" t="s">
        <v>430</v>
      </c>
      <c r="J23" s="31">
        <v>0.25</v>
      </c>
    </row>
    <row r="24" spans="1:10" ht="31" x14ac:dyDescent="0.35">
      <c r="A24" s="25">
        <v>5</v>
      </c>
      <c r="B24" s="43" t="s">
        <v>437</v>
      </c>
      <c r="C24" s="43">
        <v>3001512</v>
      </c>
      <c r="D24" s="43" t="s">
        <v>438</v>
      </c>
      <c r="E24" s="48">
        <v>5937</v>
      </c>
      <c r="F24" s="48">
        <v>3024</v>
      </c>
      <c r="G24" s="48">
        <v>2095</v>
      </c>
      <c r="H24" s="48">
        <v>1620</v>
      </c>
      <c r="I24" s="30" t="s">
        <v>430</v>
      </c>
      <c r="J24" s="31">
        <v>0.25</v>
      </c>
    </row>
    <row r="25" spans="1:10" ht="31" x14ac:dyDescent="0.35">
      <c r="A25" s="25">
        <v>6</v>
      </c>
      <c r="B25" s="43" t="s">
        <v>439</v>
      </c>
      <c r="C25" s="43">
        <v>3001511</v>
      </c>
      <c r="D25" s="43" t="s">
        <v>440</v>
      </c>
      <c r="E25" s="48">
        <v>5937</v>
      </c>
      <c r="F25" s="48">
        <v>3024</v>
      </c>
      <c r="G25" s="48">
        <v>2095</v>
      </c>
      <c r="H25" s="48">
        <v>1620</v>
      </c>
      <c r="I25" s="30" t="s">
        <v>430</v>
      </c>
      <c r="J25" s="31">
        <v>0.25</v>
      </c>
    </row>
    <row r="26" spans="1:10" ht="31" x14ac:dyDescent="0.35">
      <c r="A26" s="25">
        <v>7</v>
      </c>
      <c r="B26" s="43" t="s">
        <v>441</v>
      </c>
      <c r="C26" s="43" t="s">
        <v>442</v>
      </c>
      <c r="D26" s="43" t="s">
        <v>443</v>
      </c>
      <c r="E26" s="48">
        <v>6288</v>
      </c>
      <c r="F26" s="48">
        <v>3144</v>
      </c>
      <c r="G26" s="48">
        <v>2254</v>
      </c>
      <c r="H26" s="48">
        <v>1745</v>
      </c>
      <c r="I26" s="30" t="s">
        <v>430</v>
      </c>
      <c r="J26" s="31">
        <v>0.25</v>
      </c>
    </row>
    <row r="27" spans="1:10" ht="31" x14ac:dyDescent="0.35">
      <c r="A27" s="25">
        <v>8</v>
      </c>
      <c r="B27" s="43" t="s">
        <v>444</v>
      </c>
      <c r="C27" s="43" t="s">
        <v>445</v>
      </c>
      <c r="D27" s="43" t="s">
        <v>446</v>
      </c>
      <c r="E27" s="48">
        <v>6288</v>
      </c>
      <c r="F27" s="48">
        <v>3144</v>
      </c>
      <c r="G27" s="48">
        <v>2254</v>
      </c>
      <c r="H27" s="48">
        <v>1745</v>
      </c>
      <c r="I27" s="30" t="s">
        <v>430</v>
      </c>
      <c r="J27" s="31">
        <v>0.25</v>
      </c>
    </row>
    <row r="28" spans="1:10" ht="46.5" x14ac:dyDescent="0.35">
      <c r="A28" s="25">
        <v>9</v>
      </c>
      <c r="B28" s="43" t="s">
        <v>447</v>
      </c>
      <c r="C28" s="43">
        <v>3001144</v>
      </c>
      <c r="D28" s="43" t="s">
        <v>448</v>
      </c>
      <c r="E28" s="48">
        <v>4192</v>
      </c>
      <c r="F28" s="48">
        <v>2096</v>
      </c>
      <c r="G28" s="48">
        <v>1572</v>
      </c>
      <c r="H28" s="48">
        <v>1048</v>
      </c>
      <c r="I28" s="30" t="s">
        <v>449</v>
      </c>
      <c r="J28" s="31">
        <v>0.25</v>
      </c>
    </row>
    <row r="29" spans="1:10" ht="46.5" x14ac:dyDescent="0.35">
      <c r="A29" s="25">
        <v>10</v>
      </c>
      <c r="B29" s="43" t="s">
        <v>450</v>
      </c>
      <c r="C29" s="43" t="s">
        <v>451</v>
      </c>
      <c r="D29" s="43" t="s">
        <v>448</v>
      </c>
      <c r="E29" s="48">
        <v>4192</v>
      </c>
      <c r="F29" s="48">
        <v>2096</v>
      </c>
      <c r="G29" s="48">
        <v>1572</v>
      </c>
      <c r="H29" s="48">
        <v>1048</v>
      </c>
      <c r="I29" s="30" t="s">
        <v>449</v>
      </c>
      <c r="J29" s="31">
        <v>0.25</v>
      </c>
    </row>
    <row r="30" spans="1:10" ht="46.5" x14ac:dyDescent="0.35">
      <c r="A30" s="25">
        <v>11</v>
      </c>
      <c r="B30" s="43" t="s">
        <v>452</v>
      </c>
      <c r="C30" s="43">
        <v>101026</v>
      </c>
      <c r="D30" s="43" t="s">
        <v>448</v>
      </c>
      <c r="E30" s="48">
        <v>4192</v>
      </c>
      <c r="F30" s="48">
        <v>2096</v>
      </c>
      <c r="G30" s="48">
        <v>1572</v>
      </c>
      <c r="H30" s="48">
        <v>1048</v>
      </c>
      <c r="I30" s="30" t="s">
        <v>449</v>
      </c>
      <c r="J30" s="31">
        <v>0.25</v>
      </c>
    </row>
    <row r="31" spans="1:10" ht="46.5" x14ac:dyDescent="0.35">
      <c r="A31" s="25">
        <v>12</v>
      </c>
      <c r="B31" s="43" t="s">
        <v>453</v>
      </c>
      <c r="C31" s="43">
        <v>3001113</v>
      </c>
      <c r="D31" s="43" t="s">
        <v>448</v>
      </c>
      <c r="E31" s="48">
        <v>4192</v>
      </c>
      <c r="F31" s="48">
        <v>2096</v>
      </c>
      <c r="G31" s="48">
        <v>1572</v>
      </c>
      <c r="H31" s="48">
        <v>1048</v>
      </c>
      <c r="I31" s="30" t="s">
        <v>449</v>
      </c>
      <c r="J31" s="31">
        <v>0.25</v>
      </c>
    </row>
    <row r="32" spans="1:10" ht="62" x14ac:dyDescent="0.35">
      <c r="A32" s="25">
        <v>13</v>
      </c>
      <c r="B32" s="43" t="s">
        <v>454</v>
      </c>
      <c r="C32" s="43">
        <v>3001130</v>
      </c>
      <c r="D32" s="43" t="s">
        <v>455</v>
      </c>
      <c r="E32" s="48">
        <v>1258</v>
      </c>
      <c r="F32" s="48">
        <v>629</v>
      </c>
      <c r="G32" s="48">
        <v>420</v>
      </c>
      <c r="H32" s="48">
        <v>315</v>
      </c>
      <c r="I32" s="30" t="s">
        <v>449</v>
      </c>
      <c r="J32" s="31">
        <v>0.25</v>
      </c>
    </row>
    <row r="33" spans="1:10" ht="62" x14ac:dyDescent="0.35">
      <c r="A33" s="34">
        <v>14</v>
      </c>
      <c r="B33" s="56" t="s">
        <v>456</v>
      </c>
      <c r="C33" s="56">
        <v>3001301</v>
      </c>
      <c r="D33" s="56" t="s">
        <v>457</v>
      </c>
      <c r="E33" s="74">
        <v>18340</v>
      </c>
      <c r="F33" s="74">
        <v>9328</v>
      </c>
      <c r="G33" s="74">
        <v>6446</v>
      </c>
      <c r="H33" s="74">
        <v>5136</v>
      </c>
      <c r="I33" s="75" t="s">
        <v>430</v>
      </c>
      <c r="J33" s="76">
        <v>0.25</v>
      </c>
    </row>
    <row r="34" spans="1:10" ht="46.5" x14ac:dyDescent="0.35">
      <c r="A34" s="25">
        <v>15</v>
      </c>
      <c r="B34" s="56" t="s">
        <v>458</v>
      </c>
      <c r="C34" s="56">
        <v>3001187</v>
      </c>
      <c r="D34" s="56" t="s">
        <v>459</v>
      </c>
      <c r="E34" s="74">
        <v>35632</v>
      </c>
      <c r="F34" s="74">
        <v>17712</v>
      </c>
      <c r="G34" s="74">
        <v>12052</v>
      </c>
      <c r="H34" s="74">
        <v>9328</v>
      </c>
      <c r="I34" s="30" t="s">
        <v>430</v>
      </c>
      <c r="J34" s="31">
        <v>0.25</v>
      </c>
    </row>
  </sheetData>
  <sheetProtection insertRows="0"/>
  <protectedRanges>
    <protectedRange sqref="A10:C11 B14:B15 E10:H11" name="Område2"/>
    <protectedRange sqref="A6:A7 C6:C7 E6:H7" name="Område1"/>
    <protectedRange sqref="A20:H135" name="Område3"/>
    <protectedRange sqref="D6:D7" name="Område1_1"/>
    <protectedRange sqref="D10:D11" name="Område2_1"/>
  </protectedRanges>
  <mergeCells count="5">
    <mergeCell ref="A4:H4"/>
    <mergeCell ref="A18:B18"/>
    <mergeCell ref="A3:C3"/>
    <mergeCell ref="A12:J12"/>
    <mergeCell ref="A8:J8"/>
  </mergeCells>
  <pageMargins left="0.7" right="0.7" top="0.75" bottom="0.75" header="0.3" footer="0.3"/>
  <pageSetup paperSize="9" orientation="portrait" r:id="rId1"/>
  <ignoredErrors>
    <ignoredError sqref="I20:I34 C29 C15 C11"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6817868E621F941AACA5EEAF8847091" ma:contentTypeVersion="15" ma:contentTypeDescription="Skapa ett nytt dokument." ma:contentTypeScope="" ma:versionID="7aaecbd840cedd8dacbd52cceb597f4f">
  <xsd:schema xmlns:xsd="http://www.w3.org/2001/XMLSchema" xmlns:xs="http://www.w3.org/2001/XMLSchema" xmlns:p="http://schemas.microsoft.com/office/2006/metadata/properties" xmlns:ns2="631eb233-44f6-48a6-9915-0579fa6a60a6" xmlns:ns3="154ac807-86ee-4c9d-a223-db80f494629b" targetNamespace="http://schemas.microsoft.com/office/2006/metadata/properties" ma:root="true" ma:fieldsID="192735012cdce8ea3816e3367801e74e" ns2:_="" ns3:_="">
    <xsd:import namespace="631eb233-44f6-48a6-9915-0579fa6a60a6"/>
    <xsd:import namespace="154ac807-86ee-4c9d-a223-db80f49462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1eb233-44f6-48a6-9915-0579fa6a60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Location" ma:index="14" nillable="true" ma:displayName="Location" ma:indexed="true"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0" nillable="true" ma:taxonomy="true" ma:internalName="lcf76f155ced4ddcb4097134ff3c332f" ma:taxonomyFieldName="MediaServiceImageTags" ma:displayName="Bildmarkeringar" ma:readOnly="false" ma:fieldId="{5cf76f15-5ced-4ddc-b409-7134ff3c332f}" ma:taxonomyMulti="true" ma:sspId="e959f13c-b372-41fc-bcf2-82f95c2f7266"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4ac807-86ee-4c9d-a223-db80f494629b" elementFormDefault="qualified">
    <xsd:import namespace="http://schemas.microsoft.com/office/2006/documentManagement/types"/>
    <xsd:import namespace="http://schemas.microsoft.com/office/infopath/2007/PartnerControls"/>
    <xsd:element name="SharedWithUsers" ma:index="11"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lat med information" ma:internalName="SharedWithDetails" ma:readOnly="true">
      <xsd:simpleType>
        <xsd:restriction base="dms:Note">
          <xsd:maxLength value="255"/>
        </xsd:restriction>
      </xsd:simpleType>
    </xsd:element>
    <xsd:element name="TaxCatchAll" ma:index="21" nillable="true" ma:displayName="Taxonomy Catch All Column" ma:hidden="true" ma:list="{5601e0bb-ba44-4727-ad17-74913529364b}" ma:internalName="TaxCatchAll" ma:showField="CatchAllData" ma:web="154ac807-86ee-4c9d-a223-db80f49462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54ac807-86ee-4c9d-a223-db80f494629b" xsi:nil="true"/>
    <lcf76f155ced4ddcb4097134ff3c332f xmlns="631eb233-44f6-48a6-9915-0579fa6a60a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E08A37C-AE1A-4B9D-8BEF-B9D26DD5B5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1eb233-44f6-48a6-9915-0579fa6a60a6"/>
    <ds:schemaRef ds:uri="154ac807-86ee-4c9d-a223-db80f49462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0AF3277-0214-4866-9F9E-F8F87DE72979}">
  <ds:schemaRefs>
    <ds:schemaRef ds:uri="http://schemas.microsoft.com/sharepoint/v3/contenttype/forms"/>
  </ds:schemaRefs>
</ds:datastoreItem>
</file>

<file path=customXml/itemProps3.xml><?xml version="1.0" encoding="utf-8"?>
<ds:datastoreItem xmlns:ds="http://schemas.openxmlformats.org/officeDocument/2006/customXml" ds:itemID="{3FF14224-1B72-4A07-AF27-AB15CCF1A9C9}">
  <ds:schemaRefs>
    <ds:schemaRef ds:uri="http://schemas.microsoft.com/office/2006/metadata/properties"/>
    <ds:schemaRef ds:uri="http://schemas.microsoft.com/office/infopath/2007/PartnerControls"/>
    <ds:schemaRef ds:uri="154ac807-86ee-4c9d-a223-db80f494629b"/>
    <ds:schemaRef ds:uri="631eb233-44f6-48a6-9915-0579fa6a60a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6</vt:i4>
      </vt:variant>
    </vt:vector>
  </HeadingPairs>
  <TitlesOfParts>
    <vt:vector size="6" baseType="lpstr">
      <vt:lpstr>Hyra kaffeautomater</vt:lpstr>
      <vt:lpstr>Underskåp</vt:lpstr>
      <vt:lpstr>Service kaffeautomater</vt:lpstr>
      <vt:lpstr>Varor</vt:lpstr>
      <vt:lpstr>Övrigt sortiment varor</vt:lpstr>
      <vt:lpstr>Övrigt sortiment automater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JeBergh</dc:creator>
  <cp:keywords/>
  <dc:description/>
  <cp:lastModifiedBy>Stefan Persson</cp:lastModifiedBy>
  <cp:revision/>
  <dcterms:created xsi:type="dcterms:W3CDTF">2016-05-19T07:07:08Z</dcterms:created>
  <dcterms:modified xsi:type="dcterms:W3CDTF">2025-12-10T06:09:41Z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0x01010046817868E621F941AACA5EEAF8847091</vt:lpwstr>
  </property>
  <property fmtid="{D5CDD505-2E9C-101B-9397-08002B2CF9AE}" pid="3" name="MediaServiceImageTags">
    <vt:lpwstr/>
  </property>
</Properties>
</file>