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Kaffe- och vattenautomater 2023\3 Förvaltning\14 Prisjusteringar och sortimentändringar\Prisjustering kaffe\Selecta AB\2025-06-09\"/>
    </mc:Choice>
  </mc:AlternateContent>
  <xr:revisionPtr revIDLastSave="0" documentId="13_ncr:1_{F6BB8A6D-E564-4402-B432-156298D7416C}" xr6:coauthVersionLast="47" xr6:coauthVersionMax="47" xr10:uidLastSave="{00000000-0000-0000-0000-000000000000}"/>
  <bookViews>
    <workbookView xWindow="-120" yWindow="-120" windowWidth="29040" windowHeight="15720" tabRatio="814" activeTab="4" xr2:uid="{00000000-000D-0000-FFFF-FFFF00000000}"/>
  </bookViews>
  <sheets>
    <sheet name="Hyra kaffeautomater" sheetId="9" r:id="rId1"/>
    <sheet name="Underskåp" sheetId="13" r:id="rId2"/>
    <sheet name="Service kaffeautomater" sheetId="3" r:id="rId3"/>
    <sheet name="Varor" sheetId="4" r:id="rId4"/>
    <sheet name="Övrigt sortiment varor" sheetId="5" r:id="rId5"/>
    <sheet name="Övrigt sortiment automate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5" l="1"/>
  <c r="K52" i="5"/>
  <c r="K53" i="5"/>
  <c r="K49" i="5"/>
  <c r="K48" i="5"/>
  <c r="L48" i="5"/>
  <c r="L14" i="4"/>
  <c r="L49" i="5" l="1"/>
  <c r="L50" i="5"/>
  <c r="L51" i="5"/>
  <c r="K51" i="5" s="1"/>
  <c r="L52" i="5"/>
  <c r="L53" i="5"/>
  <c r="L5" i="5"/>
  <c r="K5" i="5" s="1"/>
  <c r="L6" i="5"/>
  <c r="K6" i="5" s="1"/>
  <c r="L7" i="5"/>
  <c r="K7" i="5" s="1"/>
  <c r="L8" i="5"/>
  <c r="K8" i="5" s="1"/>
  <c r="L9" i="5"/>
  <c r="K9" i="5" s="1"/>
  <c r="L10" i="5"/>
  <c r="K10" i="5" s="1"/>
  <c r="L11" i="5"/>
  <c r="K11" i="5" s="1"/>
  <c r="L12" i="5"/>
  <c r="K12" i="5" s="1"/>
  <c r="L13" i="5"/>
  <c r="K13" i="5" s="1"/>
  <c r="L14" i="5"/>
  <c r="K14" i="5" s="1"/>
  <c r="L15" i="5"/>
  <c r="K15" i="5" s="1"/>
  <c r="L16" i="5"/>
  <c r="K16" i="5" s="1"/>
  <c r="L17" i="5"/>
  <c r="K17" i="5" s="1"/>
  <c r="L18" i="5"/>
  <c r="K18" i="5" s="1"/>
  <c r="L19" i="5"/>
  <c r="K19" i="5" s="1"/>
  <c r="L4" i="5"/>
  <c r="K4" i="5" s="1"/>
  <c r="N16" i="4"/>
  <c r="M16" i="4" s="1"/>
  <c r="N15" i="4"/>
  <c r="M15" i="4" s="1"/>
  <c r="N14" i="4"/>
  <c r="M14" i="4" s="1"/>
  <c r="N13" i="4"/>
  <c r="M13" i="4" s="1"/>
  <c r="N12" i="4"/>
  <c r="M12" i="4" s="1"/>
  <c r="N11" i="4"/>
  <c r="M11" i="4" s="1"/>
  <c r="N10" i="4"/>
  <c r="M10" i="4" s="1"/>
  <c r="N9" i="4"/>
  <c r="M9" i="4" s="1"/>
  <c r="N8" i="4"/>
  <c r="M8" i="4" s="1"/>
  <c r="N7" i="4"/>
  <c r="M7" i="4" s="1"/>
  <c r="N6" i="4"/>
  <c r="M6" i="4" s="1"/>
  <c r="N5" i="4"/>
  <c r="M5" i="4" s="1"/>
  <c r="N4" i="4"/>
  <c r="M4" i="4" s="1"/>
</calcChain>
</file>

<file path=xl/sharedStrings.xml><?xml version="1.0" encoding="utf-8"?>
<sst xmlns="http://schemas.openxmlformats.org/spreadsheetml/2006/main" count="806" uniqueCount="316">
  <si>
    <t>Hela bönor</t>
  </si>
  <si>
    <t>Malda bönor</t>
  </si>
  <si>
    <t>Benämning</t>
  </si>
  <si>
    <t>Enhet (kvantitet)</t>
  </si>
  <si>
    <t>Hygienisk service</t>
  </si>
  <si>
    <t>Fullservice</t>
  </si>
  <si>
    <t>Position i varukorg</t>
  </si>
  <si>
    <t>Vara</t>
  </si>
  <si>
    <t>Artikelbenämning</t>
  </si>
  <si>
    <t>Kg</t>
  </si>
  <si>
    <t>Kaffe</t>
  </si>
  <si>
    <t>Mörkrost</t>
  </si>
  <si>
    <t>Mellanrost</t>
  </si>
  <si>
    <t>Espresso</t>
  </si>
  <si>
    <t>Instant</t>
  </si>
  <si>
    <t>Te</t>
  </si>
  <si>
    <t>Svart</t>
  </si>
  <si>
    <t>Smaksatt</t>
  </si>
  <si>
    <t>Rött</t>
  </si>
  <si>
    <t>Grönt</t>
  </si>
  <si>
    <t>Ört</t>
  </si>
  <si>
    <t>Choklad</t>
  </si>
  <si>
    <t>Styck</t>
  </si>
  <si>
    <t>Mjölkdryck</t>
  </si>
  <si>
    <t>Ekologisk</t>
  </si>
  <si>
    <t>Tetra</t>
  </si>
  <si>
    <t>Laktosfri</t>
  </si>
  <si>
    <t>Mjölkpulver</t>
  </si>
  <si>
    <t>Socker</t>
  </si>
  <si>
    <t>Strösocker</t>
  </si>
  <si>
    <t>Portionsförpackat</t>
  </si>
  <si>
    <t>Strö/bit</t>
  </si>
  <si>
    <t>Honung</t>
  </si>
  <si>
    <t>Flytande</t>
  </si>
  <si>
    <t>g</t>
  </si>
  <si>
    <t>Sötningsmedel</t>
  </si>
  <si>
    <t>Förpackning</t>
  </si>
  <si>
    <t>Pappmugg</t>
  </si>
  <si>
    <t>ca 20-30 cl</t>
  </si>
  <si>
    <t>Rörpinne/sked</t>
  </si>
  <si>
    <t>Ska passa offererad mugg 20-30 cl</t>
  </si>
  <si>
    <t>ca 10-12 cl</t>
  </si>
  <si>
    <t>Strösocker, ekologisk produktion</t>
  </si>
  <si>
    <t>Artikelnummer</t>
  </si>
  <si>
    <t>Urnbryggare</t>
  </si>
  <si>
    <t>Underskåp</t>
  </si>
  <si>
    <t>Kaffe (övriga varumärken)</t>
  </si>
  <si>
    <t>Te (övriga smaker och varumärken)</t>
  </si>
  <si>
    <t>Mjölk (övriga varumärken, ej färskmjölk i 1 liter)</t>
  </si>
  <si>
    <t>Havremjölk, literförpackning</t>
  </si>
  <si>
    <t>Mjölkpulver (övriga varumärken)</t>
  </si>
  <si>
    <t>Övriga drycker som går att tillreda i automat</t>
  </si>
  <si>
    <t>Termos anpassade för kaffeautomater, som passar offererad automat</t>
  </si>
  <si>
    <t>Smakessenser</t>
  </si>
  <si>
    <t>Termosbryggare</t>
  </si>
  <si>
    <t>Chokladpulver (övriga varumärken)</t>
  </si>
  <si>
    <t>Offererat pris</t>
  </si>
  <si>
    <t>Pris per månad i SEK för fullservice av 1-2 kaffeautomater</t>
  </si>
  <si>
    <t>Pris per månad i SEK för full service av 3-4 kaffeautomater</t>
  </si>
  <si>
    <t>Pris per månad i SEK för hygienisk service av 3-4 kaffeautomater</t>
  </si>
  <si>
    <t>Pris per månad i SEK för hygienisk service av 1-2 kaffeautomater</t>
  </si>
  <si>
    <t>Kaffebryggare (mindre modell)</t>
  </si>
  <si>
    <t>Förpackningsstorlek (minsta beställningsbara enhet)</t>
  </si>
  <si>
    <t>Pris per månad i SEK för hygienisk service av 5-6 kaffeautomater</t>
  </si>
  <si>
    <t>Pris per månad i SEK för full service av 5-6 kaffeautomater</t>
  </si>
  <si>
    <t>Klassisk smak såsom Earl Grey,  English breakfast tea eller likvärdig.</t>
  </si>
  <si>
    <t>Klassisk smak, såsom Earl Grey, English breakfast tea eller likvärdig.</t>
  </si>
  <si>
    <t>Liten modell 80-160 koppar/fyllning</t>
  </si>
  <si>
    <t>Mellan modell 161 - 300 koppar/fyllning</t>
  </si>
  <si>
    <t>Hyra kaffeautomater</t>
  </si>
  <si>
    <t>Service kaffeautomater</t>
  </si>
  <si>
    <t>Information om vara</t>
  </si>
  <si>
    <t>Detaljerad information om vara</t>
  </si>
  <si>
    <t>Varor</t>
  </si>
  <si>
    <t>Övrigt sortiment varor</t>
  </si>
  <si>
    <t>Modellbeteckning</t>
  </si>
  <si>
    <t>Övrigt sortiment automater</t>
  </si>
  <si>
    <t>Kort beskrivning av tillgänglighetsanpassning</t>
  </si>
  <si>
    <t xml:space="preserve">Modellbeteckning </t>
  </si>
  <si>
    <t>Pris hyra/månad för hyresperiod om 12 månader</t>
  </si>
  <si>
    <t>Pris hyra/månad för hyresperiod om 24 månader</t>
  </si>
  <si>
    <t>Pris hyra/månad för hyreperiod om 36 månader</t>
  </si>
  <si>
    <t>Pris hyra/månad för hyresperiod om 48 månader</t>
  </si>
  <si>
    <t>Pris hyra/månad för hyresperiod om 24  månader</t>
  </si>
  <si>
    <t>Pris hyra/månad för hyresperiod om 36 månader</t>
  </si>
  <si>
    <t>Energiförbrukning Kaffeautomat (anges i enhet Wh/h, Stand By/Idle phase)*</t>
  </si>
  <si>
    <t>Eventuell detaljerad information om vara</t>
  </si>
  <si>
    <t>Krav gällande förpackning</t>
  </si>
  <si>
    <t>Maximalt 25 tepåsar per förpackning.</t>
  </si>
  <si>
    <t>Portionsförpackning på cirka 1,6-2 cl.</t>
  </si>
  <si>
    <t>Högsta accepterade vikt per förpackning är ett (1) kg. Ett emballage får innehålla maximalt 12 kg.</t>
  </si>
  <si>
    <t>Maximal vikt per förpackning är två (2) kg. Ett emballage får maximalt innehålla 12 kg.</t>
  </si>
  <si>
    <t>Maximal vikt per förpackning är 500 g. Ett emballage får innehålla maximalt ett (1) kg.</t>
  </si>
  <si>
    <t>Maximalt antal portionsförpackningar per offererad förpackning ska vara 600 stycken.</t>
  </si>
  <si>
    <t>Portionsförpackat, exempelvis inslagna sockerbitar eller lössocker i rör eller påse.</t>
  </si>
  <si>
    <t>Havremjölk, portionsförpackad</t>
  </si>
  <si>
    <t>Bryggfilter till kaffebryggare</t>
  </si>
  <si>
    <t>CARRARA S B2B 1KG</t>
  </si>
  <si>
    <t>CARRARA S FB 1 KG</t>
  </si>
  <si>
    <t>CARRARA S ES 1 KG</t>
  </si>
  <si>
    <t>Carrara B2B 2kg</t>
  </si>
  <si>
    <t>Carrara ES 2kg</t>
  </si>
  <si>
    <t>CARRARA FB 2 KG</t>
  </si>
  <si>
    <t xml:space="preserve">De Jong Zia </t>
  </si>
  <si>
    <t>Carrara Large ES 4 kg</t>
  </si>
  <si>
    <t>CFL Dark, Whole Beans 1kg, Org/RA</t>
  </si>
  <si>
    <t>CFL Medium, Whole Beans 1kg, Org/RA</t>
  </si>
  <si>
    <t>PR PERPETUEL</t>
  </si>
  <si>
    <t>LÖFBERGS DARK</t>
  </si>
  <si>
    <t>MIOFINO ETICO</t>
  </si>
  <si>
    <t>ARVID NORDQUIST DARK IN</t>
  </si>
  <si>
    <t>LÖFBERGS BOLD ESP</t>
  </si>
  <si>
    <t>Fineleaf Earl Grey</t>
  </si>
  <si>
    <t>Fineleaf English Breakfast</t>
  </si>
  <si>
    <t>Fineleaf Forest Fruit</t>
  </si>
  <si>
    <t>Follis Black Currant</t>
  </si>
  <si>
    <t>Fineleaf Black Chai</t>
  </si>
  <si>
    <t>Follis Classic Lemon</t>
  </si>
  <si>
    <t>Fineleaf Roobios</t>
  </si>
  <si>
    <t>Fineleaf Green tea</t>
  </si>
  <si>
    <t>Life By Follis Lakritskryddor</t>
  </si>
  <si>
    <t>Pelican Rouge Rustik</t>
  </si>
  <si>
    <t>Pappersmugg Espresso</t>
  </si>
  <si>
    <t>4683sv</t>
  </si>
  <si>
    <t>FLYTANDE HONUNG 350G</t>
  </si>
  <si>
    <t>MJÖLK H 2 CL MELLAN EKO 100 ST</t>
  </si>
  <si>
    <t>MJÖLK H 2 CL LAKTOSFRI 100 ST</t>
  </si>
  <si>
    <t>STRÖSOCKER KRAV MÄRKT 1 KG</t>
  </si>
  <si>
    <t>SOCKER BIT DC-2 DISPLAYBOX</t>
  </si>
  <si>
    <t>PAPPERSMUGG 25 CL SELECTA SVAN</t>
  </si>
  <si>
    <t>SUKETTER 2-PACK 500 ST/FÖRP</t>
  </si>
  <si>
    <t>OMRÖRARE TRÄ 14CMX1000 ST</t>
  </si>
  <si>
    <t>ARVID NORDQUIST H NATURE</t>
  </si>
  <si>
    <t>PR PROGRES</t>
  </si>
  <si>
    <t>PR AGILE</t>
  </si>
  <si>
    <t>Barry Callebaut HC</t>
  </si>
  <si>
    <t>MIOFINO ECOLOGICA DARK</t>
  </si>
  <si>
    <t>Löfbergs Coppomo</t>
  </si>
  <si>
    <t>Follies Classic Green tea</t>
  </si>
  <si>
    <t>0,75kg</t>
  </si>
  <si>
    <t>100st 2cl tetror</t>
  </si>
  <si>
    <t>1 kg</t>
  </si>
  <si>
    <t>0,5 kg</t>
  </si>
  <si>
    <t>1,05 kg</t>
  </si>
  <si>
    <t>0,35kg</t>
  </si>
  <si>
    <t>1 krt om 1600 bägare</t>
  </si>
  <si>
    <t>1 krt om 1000 bägare</t>
  </si>
  <si>
    <t xml:space="preserve">1 ask om 1000st </t>
  </si>
  <si>
    <t>CLA 4048 N SINCERO ESPRE 6X1KG</t>
  </si>
  <si>
    <t>CLA CHEFS BLEND WB 6X1 KG 4129</t>
  </si>
  <si>
    <t>ZOÉ ESPR.CERTO WB 500G EKO&amp;FT</t>
  </si>
  <si>
    <t>4049 WB DRK KRA&amp;UTZ 1KG EKO&amp;FT</t>
  </si>
  <si>
    <t>CLA 4032 AUT 1 KG RVM ETHIC HA</t>
  </si>
  <si>
    <t>CLA 4121 GR.FOREST WHB 1000 G</t>
  </si>
  <si>
    <t>LÖF 20411 WB MEDIUM ORG 1000 G</t>
  </si>
  <si>
    <t>LÖF20415 WB DRK FT/KRAV/EKO1KG</t>
  </si>
  <si>
    <t>LÖFBERGS 20247 1 KG AUT MÖ RVM</t>
  </si>
  <si>
    <t>LÖFBERGS 20257 1 KG AUT SK RVM</t>
  </si>
  <si>
    <t>ZOE CUL WB DARK 750G EKO &amp; FT</t>
  </si>
  <si>
    <t>ZOÉ CULTIVO12217130 1KG EKO&amp;FT</t>
  </si>
  <si>
    <t>ZOEGAS ECO WHB 750 G MÖRK</t>
  </si>
  <si>
    <t>MIO VERO FT/EKO R&amp;G 1000G</t>
  </si>
  <si>
    <t>PELICAN R FUTUR FT ORG WB 8X1</t>
  </si>
  <si>
    <t>PELICAN R PROLONGER FTORG 8X1</t>
  </si>
  <si>
    <t>Espresso hela bönor</t>
  </si>
  <si>
    <t>Underskåp Carrara Small</t>
  </si>
  <si>
    <t xml:space="preserve">Underskåp Carrara </t>
  </si>
  <si>
    <t>Underskåp Carrara Large</t>
  </si>
  <si>
    <t>Underskåp De Jong Zia</t>
  </si>
  <si>
    <t>Underskåp De Jong Lua 8224</t>
  </si>
  <si>
    <t>Mellanrost hela bönor</t>
  </si>
  <si>
    <t>Mörkrost hela bönor</t>
  </si>
  <si>
    <t>Mörkrost malet</t>
  </si>
  <si>
    <t>Ekologiskt mjölkpulver</t>
  </si>
  <si>
    <t>LATTEO EKO 100% MJÖLKPULV 500G</t>
  </si>
  <si>
    <t>Havredryck portionsförpackad</t>
  </si>
  <si>
    <t>1 krt</t>
  </si>
  <si>
    <t>OATLY IKAFFE 1 LITER</t>
  </si>
  <si>
    <t>UHT mjölk</t>
  </si>
  <si>
    <t>MELLANMJÖLK LÅNGHÅLLBARHET 1L</t>
  </si>
  <si>
    <t>UHT mjölk laktosfri</t>
  </si>
  <si>
    <t>LAKTOSFRI M-MJÖLK 1,5% UHT 1L</t>
  </si>
  <si>
    <t>Ärtdryck, literförpackning</t>
  </si>
  <si>
    <t>SPROUD BARISTA 1L</t>
  </si>
  <si>
    <t>Smaksättning kaffe</t>
  </si>
  <si>
    <t>HASSELNÖT SYRUP 1 LITER</t>
  </si>
  <si>
    <t>LOCK BAGASSE PAPPERSMUGG 25CL</t>
  </si>
  <si>
    <t>1000 st</t>
  </si>
  <si>
    <t>FILTER 1X4 12X200/KRT MELITTA</t>
  </si>
  <si>
    <t>200 st</t>
  </si>
  <si>
    <t>Chai latte</t>
  </si>
  <si>
    <t>CAPRIMO CHAI LATTE 1 KG</t>
  </si>
  <si>
    <t>Veganskt chokladpulver</t>
  </si>
  <si>
    <t>PLNT VEGAN CHOKLADDRYCK 750G</t>
  </si>
  <si>
    <t>Veganskt alternativ till mjölkpulver</t>
  </si>
  <si>
    <t>PLNT VEGAN TOPPING 750G</t>
  </si>
  <si>
    <t>LIFE BY FOLLIS ACAI GRANATÄPP</t>
  </si>
  <si>
    <t>LIFE BY FOLLIS APELSIN ROSMAR</t>
  </si>
  <si>
    <t>LIFE BY FOLLIS CITRON INGEFÄR</t>
  </si>
  <si>
    <t>Te, 20 pack</t>
  </si>
  <si>
    <t>FINELEAF 25P GINGER LEMON</t>
  </si>
  <si>
    <t>FINELEAF 25P GREEN TEA LEMON</t>
  </si>
  <si>
    <t>FINELEAF 25P GRÖNT JASMIN</t>
  </si>
  <si>
    <t>Te, 25 pack</t>
  </si>
  <si>
    <t>LIFE BY FOLLIS GURKMEJA KRYDD</t>
  </si>
  <si>
    <t>LIFE BY FOLLIS HALLON GRÄDDE</t>
  </si>
  <si>
    <t>LIFE BY FOLLIS KOKOS ANANAS</t>
  </si>
  <si>
    <t>TERMOS ROSTFRI 1L</t>
  </si>
  <si>
    <t>1 st</t>
  </si>
  <si>
    <t>FINELEAF 25P ROOIBOS VAN/ORA</t>
  </si>
  <si>
    <t>FINELEAF 25P TEA MINT</t>
  </si>
  <si>
    <t>FINELEAF 25P WHITE RASPBERRY</t>
  </si>
  <si>
    <t>LIFE BY FOLLIS PÄRON VANILJ</t>
  </si>
  <si>
    <t>LIFE BY FOLLIS RABARBER VANIL</t>
  </si>
  <si>
    <t>LÖFBERGS 20220 R&amp;G 125G</t>
  </si>
  <si>
    <t>LÖFBERGS 20240 R&amp;G 100G</t>
  </si>
  <si>
    <t>LÖFBERGS 20263 R&amp;G 250G</t>
  </si>
  <si>
    <t>LÖF 20239 500G MGR DA FAIR ECO</t>
  </si>
  <si>
    <t>LÖFBERGS 20245 100 G MÖ BR RVM</t>
  </si>
  <si>
    <t>LÖFBERGS 20280 500GR BR ME EKO</t>
  </si>
  <si>
    <t>Malet mörkrost</t>
  </si>
  <si>
    <t>Malet mellanrost</t>
  </si>
  <si>
    <t>1 krt (48x125G)</t>
  </si>
  <si>
    <t>1 krt (60x100G)</t>
  </si>
  <si>
    <t>1 krt (24x250G)</t>
  </si>
  <si>
    <t>1 krt (12x500G)</t>
  </si>
  <si>
    <t>kg</t>
  </si>
  <si>
    <t>förpackning</t>
  </si>
  <si>
    <t>liter</t>
  </si>
  <si>
    <t>För kaffebryggare</t>
  </si>
  <si>
    <t>CQ Mega Gold A</t>
  </si>
  <si>
    <t>CQ Thermos A</t>
  </si>
  <si>
    <t>CQ Thermos M</t>
  </si>
  <si>
    <t>CQ M-1</t>
  </si>
  <si>
    <t>CQ Tower</t>
  </si>
  <si>
    <t>WMF 9000 F VB</t>
  </si>
  <si>
    <t>WMF 1100S</t>
  </si>
  <si>
    <t>Liten modell 80-160 koppar/fyllning, hela bönor, kan utrustas med mjölkkyl</t>
  </si>
  <si>
    <t>WMF 1500S+</t>
  </si>
  <si>
    <t xml:space="preserve">9732023000   </t>
  </si>
  <si>
    <t>Mellan modell 161 - 300 koppar/fyllning, hela bönor, kan utrustas med mjölkkyl</t>
  </si>
  <si>
    <t>WMF 5000S+</t>
  </si>
  <si>
    <t>WMF 5000S+ D 2-M 10,5L K + SUM</t>
  </si>
  <si>
    <t>Mellan modell 161 - 300 koppar/fyllning, hela bönor, komplett med mjölkkyl</t>
  </si>
  <si>
    <t>DeJong LUA 8135</t>
  </si>
  <si>
    <t>Flergångsbägare</t>
  </si>
  <si>
    <t>Återanvändningsbara bägare</t>
  </si>
  <si>
    <t>Reusable kaffemugg 25cl vit</t>
  </si>
  <si>
    <t>1 krt om 240 st</t>
  </si>
  <si>
    <t>DeJong LUA 9235</t>
  </si>
  <si>
    <t>Modell 1A - hela bönor</t>
  </si>
  <si>
    <t>Modell 1B - automatmalet</t>
  </si>
  <si>
    <t>Modell 1C - espressobönor</t>
  </si>
  <si>
    <t>Modell 2A - hela bönor</t>
  </si>
  <si>
    <t>Modell 2B - espressobönor</t>
  </si>
  <si>
    <t>Modell 2C - hela bönor och espressobönor</t>
  </si>
  <si>
    <t>Modell 2D - automatmalet</t>
  </si>
  <si>
    <t>Modell 2E - instant</t>
  </si>
  <si>
    <t>Modell 3A - espressobönor</t>
  </si>
  <si>
    <t>Modell 3B - hela bönor och espressobönor</t>
  </si>
  <si>
    <t>UNSPSC-kod</t>
  </si>
  <si>
    <t>Momssats</t>
  </si>
  <si>
    <t>Eventuell certifiering</t>
  </si>
  <si>
    <t>Tillgänglighetsanpassade kaffeautomater</t>
  </si>
  <si>
    <t>Övriga kaffeautomater</t>
  </si>
  <si>
    <t>Kaffeautomat. Liten modell 
80-160 koppar/fyllning</t>
  </si>
  <si>
    <t xml:space="preserve">Kaffeautomat, Mellan modell
161 - 300 koppar/fyllning </t>
  </si>
  <si>
    <t xml:space="preserve">Kaffeautomat, Stor modell 
&gt; 300 koppar/fyllning </t>
  </si>
  <si>
    <t xml:space="preserve">Kort beskrivning av kaffeautomat </t>
  </si>
  <si>
    <t xml:space="preserve">EU-EKO, RFA </t>
  </si>
  <si>
    <t>EU-EKO, FT</t>
  </si>
  <si>
    <t xml:space="preserve">EU-EKO, KRAV, RFA </t>
  </si>
  <si>
    <t>EU-EKO, KRAV, FT</t>
  </si>
  <si>
    <t>EKO</t>
  </si>
  <si>
    <t>EU-EKO</t>
  </si>
  <si>
    <t>Svanen märkt</t>
  </si>
  <si>
    <t>6 kg</t>
  </si>
  <si>
    <t>8 kg</t>
  </si>
  <si>
    <t>4 kg</t>
  </si>
  <si>
    <t>0,25 kg</t>
  </si>
  <si>
    <t>0,1 kg</t>
  </si>
  <si>
    <t>Selecta Latteo 100% mjölkpulver 1 kg</t>
  </si>
  <si>
    <t>1 l</t>
  </si>
  <si>
    <t>10 l</t>
  </si>
  <si>
    <t>6 l</t>
  </si>
  <si>
    <t>0,75 kg</t>
  </si>
  <si>
    <t>KRAV, FT</t>
  </si>
  <si>
    <t>FT</t>
  </si>
  <si>
    <t>-</t>
  </si>
  <si>
    <t>0,021 kg</t>
  </si>
  <si>
    <t>1,5gr</t>
  </si>
  <si>
    <t>1,8gr</t>
  </si>
  <si>
    <t>Stor modell &gt; 300 koppar/fyllning</t>
  </si>
  <si>
    <t>LÖFBERGS ARIA</t>
  </si>
  <si>
    <t>0,35 kg</t>
  </si>
  <si>
    <t>OATLY HAVREDRYCK 2 CL X 100 ST</t>
  </si>
  <si>
    <t>Prislista Kaffeautomater</t>
  </si>
  <si>
    <t>Vara 
(förifyllda beskrivningar nedan i denna kolumn är exempel)</t>
  </si>
  <si>
    <t>Lock till bägare, för engångsbruk, förnybar råvara</t>
  </si>
  <si>
    <t xml:space="preserve">Enhet för lämnat pris </t>
  </si>
  <si>
    <t xml:space="preserve">Offererat pris per angiven enhet </t>
  </si>
  <si>
    <t xml:space="preserve">Pris per förpackning (minsta beställningsbara enhet) </t>
  </si>
  <si>
    <t xml:space="preserve">Pris per förpackning  (minsta beställningsbara enhet) </t>
  </si>
  <si>
    <t xml:space="preserve">Krav gällande enhet för lämnat pris 
</t>
  </si>
  <si>
    <t>Pris per förpackning (minsta beställningsbara enhet)</t>
  </si>
  <si>
    <t>Offererat pris per angiven enhet</t>
  </si>
  <si>
    <t xml:space="preserve">Kg
</t>
  </si>
  <si>
    <t>Liter</t>
  </si>
  <si>
    <t>Pris per 50 gr</t>
  </si>
  <si>
    <t>Pris per 1 000 styck</t>
  </si>
  <si>
    <t>Carrara  Duo 1+1 kg</t>
  </si>
  <si>
    <t>BR9717203800</t>
  </si>
  <si>
    <t>Ferrara Duo</t>
  </si>
  <si>
    <t>B9711005530</t>
  </si>
  <si>
    <t>Prisjustering fr.o.m. 2025-06-09</t>
  </si>
  <si>
    <t>Selecta AB 2025-06-09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</si>
</sst>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&quot;"/>
    <numFmt numFmtId="165" formatCode="#,##0\ &quot;kr&quot;"/>
  </numFmts>
  <fonts count="21" x14ac:knownFonts="1">
    <font>
      <sz val="10"/>
      <color theme="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i/>
      <sz val="10"/>
      <color theme="1"/>
      <name val="Franklin Gothic Book"/>
      <family val="2"/>
      <scheme val="minor"/>
    </font>
    <font>
      <sz val="10"/>
      <color theme="1"/>
      <name val="Symbol"/>
      <family val="1"/>
      <charset val="2"/>
    </font>
    <font>
      <sz val="10"/>
      <name val="Franklin Gothic Book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color theme="0" tint="-0.249977111117893"/>
      <name val="Arial"/>
      <family val="2"/>
    </font>
    <font>
      <sz val="10"/>
      <color theme="0" tint="-0.249977111117893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2"/>
      <color theme="0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110">
    <xf numFmtId="0" fontId="0" fillId="0" borderId="0" xfId="0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top" wrapText="1"/>
    </xf>
    <xf numFmtId="164" fontId="2" fillId="0" borderId="0" xfId="0" applyNumberFormat="1" applyFont="1"/>
    <xf numFmtId="0" fontId="3" fillId="0" borderId="0" xfId="0" applyFont="1"/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left" vertical="center" indent="5"/>
    </xf>
    <xf numFmtId="0" fontId="1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center" wrapText="1"/>
    </xf>
    <xf numFmtId="0" fontId="14" fillId="2" borderId="4" xfId="0" applyFont="1" applyFill="1" applyBorder="1" applyAlignment="1" applyProtection="1">
      <alignment vertical="center" wrapText="1"/>
      <protection locked="0"/>
    </xf>
    <xf numFmtId="0" fontId="14" fillId="2" borderId="4" xfId="0" applyFont="1" applyFill="1" applyBorder="1" applyAlignment="1" applyProtection="1">
      <alignment vertical="center"/>
      <protection locked="0"/>
    </xf>
    <xf numFmtId="1" fontId="14" fillId="2" borderId="5" xfId="0" applyNumberFormat="1" applyFont="1" applyFill="1" applyBorder="1" applyAlignment="1" applyProtection="1">
      <alignment vertical="center"/>
      <protection locked="0"/>
    </xf>
    <xf numFmtId="9" fontId="14" fillId="2" borderId="5" xfId="0" applyNumberFormat="1" applyFont="1" applyFill="1" applyBorder="1" applyAlignment="1" applyProtection="1">
      <alignment vertical="center"/>
      <protection locked="0"/>
    </xf>
    <xf numFmtId="0" fontId="12" fillId="3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left" vertical="top" wrapText="1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3" fillId="3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 wrapText="1"/>
    </xf>
    <xf numFmtId="164" fontId="14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5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14" fillId="2" borderId="8" xfId="0" applyFont="1" applyFill="1" applyBorder="1"/>
    <xf numFmtId="0" fontId="14" fillId="2" borderId="5" xfId="0" applyFont="1" applyFill="1" applyBorder="1"/>
    <xf numFmtId="0" fontId="14" fillId="2" borderId="1" xfId="0" applyFont="1" applyFill="1" applyBorder="1" applyAlignment="1">
      <alignment wrapText="1"/>
    </xf>
    <xf numFmtId="0" fontId="14" fillId="2" borderId="4" xfId="0" applyFont="1" applyFill="1" applyBorder="1" applyAlignment="1" applyProtection="1">
      <alignment wrapText="1"/>
      <protection locked="0"/>
    </xf>
    <xf numFmtId="1" fontId="14" fillId="2" borderId="5" xfId="0" applyNumberFormat="1" applyFont="1" applyFill="1" applyBorder="1" applyProtection="1">
      <protection locked="0"/>
    </xf>
    <xf numFmtId="9" fontId="14" fillId="2" borderId="5" xfId="0" applyNumberFormat="1" applyFont="1" applyFill="1" applyBorder="1" applyProtection="1">
      <protection locked="0"/>
    </xf>
    <xf numFmtId="0" fontId="14" fillId="2" borderId="5" xfId="0" applyFont="1" applyFill="1" applyBorder="1" applyAlignment="1">
      <alignment wrapText="1"/>
    </xf>
    <xf numFmtId="0" fontId="14" fillId="2" borderId="5" xfId="0" applyFont="1" applyFill="1" applyBorder="1" applyAlignment="1" applyProtection="1">
      <alignment wrapText="1"/>
      <protection locked="0"/>
    </xf>
    <xf numFmtId="164" fontId="14" fillId="2" borderId="5" xfId="0" applyNumberFormat="1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4" fillId="2" borderId="0" xfId="0" applyFont="1" applyFill="1"/>
    <xf numFmtId="0" fontId="16" fillId="2" borderId="5" xfId="0" applyFont="1" applyFill="1" applyBorder="1" applyAlignment="1">
      <alignment wrapText="1"/>
    </xf>
    <xf numFmtId="10" fontId="16" fillId="2" borderId="5" xfId="0" applyNumberFormat="1" applyFont="1" applyFill="1" applyBorder="1" applyAlignment="1">
      <alignment wrapText="1"/>
    </xf>
    <xf numFmtId="0" fontId="14" fillId="2" borderId="8" xfId="0" applyFont="1" applyFill="1" applyBorder="1" applyAlignment="1">
      <alignment wrapText="1"/>
    </xf>
    <xf numFmtId="0" fontId="14" fillId="2" borderId="5" xfId="0" applyFont="1" applyFill="1" applyBorder="1" applyAlignment="1" applyProtection="1">
      <alignment horizontal="right" wrapText="1"/>
      <protection locked="0"/>
    </xf>
    <xf numFmtId="0" fontId="14" fillId="2" borderId="5" xfId="0" applyFont="1" applyFill="1" applyBorder="1" applyAlignment="1">
      <alignment horizontal="left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4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 applyProtection="1">
      <alignment horizontal="right" vertical="center" wrapText="1"/>
      <protection locked="0"/>
    </xf>
    <xf numFmtId="9" fontId="14" fillId="2" borderId="5" xfId="0" applyNumberFormat="1" applyFont="1" applyFill="1" applyBorder="1" applyAlignment="1">
      <alignment vertical="center"/>
    </xf>
    <xf numFmtId="0" fontId="13" fillId="3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 applyProtection="1">
      <alignment horizontal="left" wrapText="1"/>
      <protection locked="0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165" fontId="14" fillId="2" borderId="4" xfId="0" applyNumberFormat="1" applyFont="1" applyFill="1" applyBorder="1" applyAlignment="1" applyProtection="1">
      <alignment vertical="center"/>
      <protection locked="0"/>
    </xf>
    <xf numFmtId="165" fontId="14" fillId="2" borderId="5" xfId="0" applyNumberFormat="1" applyFont="1" applyFill="1" applyBorder="1" applyAlignment="1" applyProtection="1">
      <alignment horizontal="right" vertical="top" wrapText="1"/>
      <protection locked="0"/>
    </xf>
    <xf numFmtId="0" fontId="15" fillId="2" borderId="4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wrapText="1"/>
    </xf>
    <xf numFmtId="0" fontId="15" fillId="2" borderId="4" xfId="0" applyFont="1" applyFill="1" applyBorder="1" applyAlignment="1" applyProtection="1">
      <alignment wrapText="1"/>
      <protection locked="0"/>
    </xf>
    <xf numFmtId="1" fontId="15" fillId="2" borderId="5" xfId="0" applyNumberFormat="1" applyFont="1" applyFill="1" applyBorder="1" applyProtection="1">
      <protection locked="0"/>
    </xf>
    <xf numFmtId="9" fontId="15" fillId="2" borderId="5" xfId="0" applyNumberFormat="1" applyFont="1" applyFill="1" applyBorder="1" applyProtection="1">
      <protection locked="0"/>
    </xf>
    <xf numFmtId="0" fontId="15" fillId="2" borderId="5" xfId="0" applyFont="1" applyFill="1" applyBorder="1" applyAlignment="1">
      <alignment horizontal="center" wrapText="1"/>
    </xf>
    <xf numFmtId="0" fontId="15" fillId="2" borderId="5" xfId="0" applyFont="1" applyFill="1" applyBorder="1" applyAlignment="1" applyProtection="1">
      <alignment wrapText="1"/>
      <protection locked="0"/>
    </xf>
    <xf numFmtId="0" fontId="15" fillId="2" borderId="1" xfId="0" applyFont="1" applyFill="1" applyBorder="1"/>
    <xf numFmtId="0" fontId="15" fillId="2" borderId="4" xfId="0" applyFont="1" applyFill="1" applyBorder="1"/>
    <xf numFmtId="0" fontId="15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 applyProtection="1">
      <alignment wrapText="1"/>
      <protection locked="0"/>
    </xf>
    <xf numFmtId="0" fontId="15" fillId="2" borderId="5" xfId="0" applyFont="1" applyFill="1" applyBorder="1" applyAlignment="1">
      <alignment horizontal="left" wrapText="1"/>
    </xf>
    <xf numFmtId="164" fontId="15" fillId="2" borderId="5" xfId="0" applyNumberFormat="1" applyFont="1" applyFill="1" applyBorder="1" applyAlignment="1">
      <alignment wrapText="1"/>
    </xf>
    <xf numFmtId="0" fontId="15" fillId="2" borderId="4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>
      <alignment horizontal="center" vertical="center" wrapText="1"/>
    </xf>
    <xf numFmtId="164" fontId="15" fillId="2" borderId="7" xfId="0" applyNumberFormat="1" applyFont="1" applyFill="1" applyBorder="1" applyAlignment="1" applyProtection="1">
      <alignment wrapText="1"/>
      <protection locked="0"/>
    </xf>
    <xf numFmtId="0" fontId="14" fillId="2" borderId="4" xfId="0" applyFont="1" applyFill="1" applyBorder="1" applyAlignment="1" applyProtection="1">
      <alignment horizontal="right" vertical="center" wrapText="1"/>
      <protection locked="0"/>
    </xf>
    <xf numFmtId="164" fontId="14" fillId="5" borderId="7" xfId="0" applyNumberFormat="1" applyFont="1" applyFill="1" applyBorder="1" applyAlignment="1" applyProtection="1">
      <alignment wrapText="1"/>
      <protection locked="0"/>
    </xf>
    <xf numFmtId="164" fontId="14" fillId="5" borderId="8" xfId="0" applyNumberFormat="1" applyFont="1" applyFill="1" applyBorder="1" applyAlignment="1" applyProtection="1">
      <alignment wrapText="1"/>
      <protection locked="0"/>
    </xf>
    <xf numFmtId="164" fontId="14" fillId="5" borderId="9" xfId="0" applyNumberFormat="1" applyFont="1" applyFill="1" applyBorder="1" applyAlignment="1" applyProtection="1">
      <alignment wrapText="1"/>
      <protection locked="0"/>
    </xf>
    <xf numFmtId="164" fontId="14" fillId="5" borderId="5" xfId="0" applyNumberFormat="1" applyFont="1" applyFill="1" applyBorder="1" applyAlignment="1" applyProtection="1">
      <alignment wrapText="1"/>
      <protection locked="0"/>
    </xf>
    <xf numFmtId="164" fontId="20" fillId="5" borderId="4" xfId="0" applyNumberFormat="1" applyFont="1" applyFill="1" applyBorder="1" applyAlignment="1" applyProtection="1">
      <alignment wrapText="1"/>
      <protection locked="0"/>
    </xf>
    <xf numFmtId="164" fontId="20" fillId="5" borderId="5" xfId="0" applyNumberFormat="1" applyFont="1" applyFill="1" applyBorder="1" applyAlignment="1" applyProtection="1">
      <alignment wrapText="1"/>
      <protection locked="0"/>
    </xf>
    <xf numFmtId="164" fontId="20" fillId="5" borderId="1" xfId="0" applyNumberFormat="1" applyFont="1" applyFill="1" applyBorder="1" applyAlignment="1" applyProtection="1">
      <alignment wrapText="1"/>
      <protection locked="0"/>
    </xf>
    <xf numFmtId="0" fontId="15" fillId="2" borderId="7" xfId="0" applyFont="1" applyFill="1" applyBorder="1"/>
    <xf numFmtId="164" fontId="20" fillId="5" borderId="5" xfId="0" applyNumberFormat="1" applyFont="1" applyFill="1" applyBorder="1" applyAlignment="1">
      <alignment wrapText="1"/>
    </xf>
    <xf numFmtId="0" fontId="6" fillId="0" borderId="0" xfId="0" applyFont="1"/>
    <xf numFmtId="0" fontId="15" fillId="2" borderId="6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/>
    <xf numFmtId="0" fontId="15" fillId="2" borderId="4" xfId="0" applyFont="1" applyFill="1" applyBorder="1"/>
    <xf numFmtId="0" fontId="5" fillId="3" borderId="8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wrapText="1"/>
    </xf>
  </cellXfs>
  <cellStyles count="2">
    <cellStyle name="Normal" xfId="0" builtinId="0" customBuiltin="1"/>
    <cellStyle name="Normal 3" xfId="1" xr:uid="{963B76B6-25DA-487C-860C-AEA467E17331}"/>
  </cellStyles>
  <dxfs count="0"/>
  <tableStyles count="0" defaultTableStyle="TableStyleMedium2" defaultPivotStyle="PivotStyleLight16"/>
  <colors>
    <mruColors>
      <color rgb="FFD2E0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ammarkollegiet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297189"/>
      </a:accent1>
      <a:accent2>
        <a:srgbClr val="E07800"/>
      </a:accent2>
      <a:accent3>
        <a:srgbClr val="C70E08"/>
      </a:accent3>
      <a:accent4>
        <a:srgbClr val="A7185C"/>
      </a:accent4>
      <a:accent5>
        <a:srgbClr val="009EC6"/>
      </a:accent5>
      <a:accent6>
        <a:srgbClr val="008577"/>
      </a:accent6>
      <a:hlink>
        <a:srgbClr val="5F5F5F"/>
      </a:hlink>
      <a:folHlink>
        <a:srgbClr val="919191"/>
      </a:folHlink>
    </a:clrScheme>
    <a:fontScheme name="Kammarkollegiet Excel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77F2-1F44-4570-9173-FFAF7DC5CD7E}">
  <dimension ref="A1:K16"/>
  <sheetViews>
    <sheetView showGridLines="0" zoomScaleNormal="100" workbookViewId="0">
      <selection activeCell="E6" sqref="E6"/>
    </sheetView>
  </sheetViews>
  <sheetFormatPr defaultColWidth="8.625" defaultRowHeight="13.5" x14ac:dyDescent="0.25"/>
  <cols>
    <col min="1" max="1" width="35.125" customWidth="1"/>
    <col min="2" max="2" width="42.125" customWidth="1"/>
    <col min="3" max="3" width="29.375" customWidth="1"/>
    <col min="4" max="4" width="29.5" customWidth="1"/>
    <col min="5" max="5" width="23" customWidth="1"/>
    <col min="6" max="6" width="22.75" customWidth="1"/>
    <col min="7" max="7" width="21.5" customWidth="1"/>
    <col min="8" max="8" width="22.625" customWidth="1"/>
    <col min="9" max="9" width="23.75" customWidth="1"/>
    <col min="10" max="10" width="19.625" customWidth="1"/>
    <col min="11" max="11" width="18.625" customWidth="1"/>
    <col min="14" max="14" width="13.625" customWidth="1"/>
  </cols>
  <sheetData>
    <row r="1" spans="1:11" ht="23.25" x14ac:dyDescent="0.35">
      <c r="A1" s="15" t="s">
        <v>296</v>
      </c>
      <c r="C1" s="98" t="s">
        <v>315</v>
      </c>
    </row>
    <row r="2" spans="1:11" ht="20.25" x14ac:dyDescent="0.25">
      <c r="A2" s="16" t="s">
        <v>69</v>
      </c>
    </row>
    <row r="3" spans="1:11" ht="63" x14ac:dyDescent="0.25">
      <c r="A3" s="20" t="s">
        <v>6</v>
      </c>
      <c r="B3" s="21" t="s">
        <v>265</v>
      </c>
      <c r="C3" s="22" t="s">
        <v>75</v>
      </c>
      <c r="D3" s="23" t="s">
        <v>43</v>
      </c>
      <c r="E3" s="22" t="s">
        <v>79</v>
      </c>
      <c r="F3" s="22" t="s">
        <v>80</v>
      </c>
      <c r="G3" s="22" t="s">
        <v>81</v>
      </c>
      <c r="H3" s="22" t="s">
        <v>82</v>
      </c>
      <c r="I3" s="22" t="s">
        <v>85</v>
      </c>
      <c r="J3" s="22" t="s">
        <v>260</v>
      </c>
      <c r="K3" s="22" t="s">
        <v>261</v>
      </c>
    </row>
    <row r="4" spans="1:11" ht="34.35" customHeight="1" x14ac:dyDescent="0.25">
      <c r="A4" s="24">
        <v>1</v>
      </c>
      <c r="B4" s="25" t="s">
        <v>250</v>
      </c>
      <c r="C4" s="26" t="s">
        <v>97</v>
      </c>
      <c r="D4" s="26">
        <v>717203520</v>
      </c>
      <c r="E4" s="70">
        <v>665.48</v>
      </c>
      <c r="F4" s="70">
        <v>512.47199999999998</v>
      </c>
      <c r="G4" s="70">
        <v>427.584</v>
      </c>
      <c r="H4" s="70">
        <v>356.32</v>
      </c>
      <c r="I4" s="27">
        <v>25</v>
      </c>
      <c r="J4" s="28">
        <v>48111000</v>
      </c>
      <c r="K4" s="29">
        <v>0.25</v>
      </c>
    </row>
    <row r="5" spans="1:11" ht="34.35" customHeight="1" x14ac:dyDescent="0.25">
      <c r="A5" s="24">
        <v>2</v>
      </c>
      <c r="B5" s="25" t="s">
        <v>251</v>
      </c>
      <c r="C5" s="26" t="s">
        <v>98</v>
      </c>
      <c r="D5" s="26">
        <v>717203500</v>
      </c>
      <c r="E5" s="70">
        <v>665.48</v>
      </c>
      <c r="F5" s="70">
        <v>512.47199999999998</v>
      </c>
      <c r="G5" s="70">
        <v>427.584</v>
      </c>
      <c r="H5" s="70">
        <v>356.32</v>
      </c>
      <c r="I5" s="27">
        <v>25</v>
      </c>
      <c r="J5" s="28">
        <v>48111000</v>
      </c>
      <c r="K5" s="29">
        <v>0.25</v>
      </c>
    </row>
    <row r="6" spans="1:11" ht="34.35" customHeight="1" x14ac:dyDescent="0.25">
      <c r="A6" s="24">
        <v>3</v>
      </c>
      <c r="B6" s="25" t="s">
        <v>252</v>
      </c>
      <c r="C6" s="26" t="s">
        <v>99</v>
      </c>
      <c r="D6" s="26">
        <v>7172036888</v>
      </c>
      <c r="E6" s="70">
        <v>665.48</v>
      </c>
      <c r="F6" s="70">
        <v>512.47199999999998</v>
      </c>
      <c r="G6" s="70">
        <v>427.584</v>
      </c>
      <c r="H6" s="70">
        <v>356.32</v>
      </c>
      <c r="I6" s="27">
        <v>25</v>
      </c>
      <c r="J6" s="28">
        <v>48111000</v>
      </c>
      <c r="K6" s="29">
        <v>0.25</v>
      </c>
    </row>
    <row r="7" spans="1:11" ht="63" x14ac:dyDescent="0.25">
      <c r="A7" s="20" t="s">
        <v>6</v>
      </c>
      <c r="B7" s="30" t="s">
        <v>266</v>
      </c>
      <c r="C7" s="22" t="s">
        <v>75</v>
      </c>
      <c r="D7" s="23" t="s">
        <v>43</v>
      </c>
      <c r="E7" s="22" t="s">
        <v>79</v>
      </c>
      <c r="F7" s="22" t="s">
        <v>80</v>
      </c>
      <c r="G7" s="22" t="s">
        <v>81</v>
      </c>
      <c r="H7" s="22" t="s">
        <v>82</v>
      </c>
      <c r="I7" s="22" t="s">
        <v>85</v>
      </c>
      <c r="J7" s="22" t="s">
        <v>260</v>
      </c>
      <c r="K7" s="22" t="s">
        <v>261</v>
      </c>
    </row>
    <row r="8" spans="1:11" ht="34.35" customHeight="1" x14ac:dyDescent="0.25">
      <c r="A8" s="24">
        <v>4</v>
      </c>
      <c r="B8" s="25" t="s">
        <v>253</v>
      </c>
      <c r="C8" s="26" t="s">
        <v>100</v>
      </c>
      <c r="D8" s="26">
        <v>717203720</v>
      </c>
      <c r="E8" s="70">
        <v>665.48</v>
      </c>
      <c r="F8" s="70">
        <v>512.47199999999998</v>
      </c>
      <c r="G8" s="70">
        <v>427.584</v>
      </c>
      <c r="H8" s="70">
        <v>356.32</v>
      </c>
      <c r="I8" s="27">
        <v>25</v>
      </c>
      <c r="J8" s="28">
        <v>48111000</v>
      </c>
      <c r="K8" s="29">
        <v>0.25</v>
      </c>
    </row>
    <row r="9" spans="1:11" ht="34.35" customHeight="1" x14ac:dyDescent="0.25">
      <c r="A9" s="24">
        <v>5</v>
      </c>
      <c r="B9" s="25" t="s">
        <v>254</v>
      </c>
      <c r="C9" s="26" t="s">
        <v>101</v>
      </c>
      <c r="D9" s="26">
        <v>717203600</v>
      </c>
      <c r="E9" s="70">
        <v>665.48</v>
      </c>
      <c r="F9" s="70">
        <v>512.47199999999998</v>
      </c>
      <c r="G9" s="70">
        <v>427.584</v>
      </c>
      <c r="H9" s="70">
        <v>356.32</v>
      </c>
      <c r="I9" s="27">
        <v>25</v>
      </c>
      <c r="J9" s="28">
        <v>48111000</v>
      </c>
      <c r="K9" s="29">
        <v>0.25</v>
      </c>
    </row>
    <row r="10" spans="1:11" ht="34.35" customHeight="1" x14ac:dyDescent="0.25">
      <c r="A10" s="24">
        <v>6</v>
      </c>
      <c r="B10" s="25" t="s">
        <v>255</v>
      </c>
      <c r="C10" s="26" t="s">
        <v>310</v>
      </c>
      <c r="D10" s="88" t="s">
        <v>311</v>
      </c>
      <c r="E10" s="70">
        <v>1176.904</v>
      </c>
      <c r="F10" s="70">
        <v>905.47199999999998</v>
      </c>
      <c r="G10" s="70">
        <v>754.56000000000006</v>
      </c>
      <c r="H10" s="70">
        <v>628.80000000000007</v>
      </c>
      <c r="I10" s="27">
        <v>36</v>
      </c>
      <c r="J10" s="28">
        <v>48111000</v>
      </c>
      <c r="K10" s="29">
        <v>0.25</v>
      </c>
    </row>
    <row r="11" spans="1:11" ht="34.35" customHeight="1" x14ac:dyDescent="0.25">
      <c r="A11" s="24">
        <v>7</v>
      </c>
      <c r="B11" s="25" t="s">
        <v>256</v>
      </c>
      <c r="C11" s="26" t="s">
        <v>102</v>
      </c>
      <c r="D11" s="26">
        <v>717203511</v>
      </c>
      <c r="E11" s="70">
        <v>665.48</v>
      </c>
      <c r="F11" s="70">
        <v>512.47199999999998</v>
      </c>
      <c r="G11" s="70">
        <v>427.584</v>
      </c>
      <c r="H11" s="70">
        <v>356.32</v>
      </c>
      <c r="I11" s="27">
        <v>25</v>
      </c>
      <c r="J11" s="28">
        <v>48111000</v>
      </c>
      <c r="K11" s="29">
        <v>0.25</v>
      </c>
    </row>
    <row r="12" spans="1:11" ht="34.35" customHeight="1" x14ac:dyDescent="0.25">
      <c r="A12" s="24">
        <v>8</v>
      </c>
      <c r="B12" s="25" t="s">
        <v>257</v>
      </c>
      <c r="C12" s="26" t="s">
        <v>103</v>
      </c>
      <c r="D12" s="26">
        <v>735003000</v>
      </c>
      <c r="E12" s="70">
        <v>843.64</v>
      </c>
      <c r="F12" s="70">
        <v>648.71199999999999</v>
      </c>
      <c r="G12" s="70">
        <v>540.76800000000003</v>
      </c>
      <c r="H12" s="70">
        <v>450.64000000000004</v>
      </c>
      <c r="I12" s="27">
        <v>50</v>
      </c>
      <c r="J12" s="28">
        <v>48111000</v>
      </c>
      <c r="K12" s="29">
        <v>0.25</v>
      </c>
    </row>
    <row r="13" spans="1:11" ht="63" x14ac:dyDescent="0.25">
      <c r="A13" s="20" t="s">
        <v>6</v>
      </c>
      <c r="B13" s="30" t="s">
        <v>267</v>
      </c>
      <c r="C13" s="22" t="s">
        <v>75</v>
      </c>
      <c r="D13" s="23" t="s">
        <v>43</v>
      </c>
      <c r="E13" s="22" t="s">
        <v>79</v>
      </c>
      <c r="F13" s="22" t="s">
        <v>80</v>
      </c>
      <c r="G13" s="22" t="s">
        <v>81</v>
      </c>
      <c r="H13" s="22" t="s">
        <v>82</v>
      </c>
      <c r="I13" s="22" t="s">
        <v>85</v>
      </c>
      <c r="J13" s="22" t="s">
        <v>260</v>
      </c>
      <c r="K13" s="22" t="s">
        <v>261</v>
      </c>
    </row>
    <row r="14" spans="1:11" ht="34.35" customHeight="1" x14ac:dyDescent="0.25">
      <c r="A14" s="24">
        <v>9</v>
      </c>
      <c r="B14" s="25" t="s">
        <v>258</v>
      </c>
      <c r="C14" s="26" t="s">
        <v>104</v>
      </c>
      <c r="D14" s="26">
        <v>717203840</v>
      </c>
      <c r="E14" s="70">
        <v>665.48</v>
      </c>
      <c r="F14" s="70">
        <v>512.47199999999998</v>
      </c>
      <c r="G14" s="70">
        <v>427.584</v>
      </c>
      <c r="H14" s="70">
        <v>356.32</v>
      </c>
      <c r="I14" s="27">
        <v>36</v>
      </c>
      <c r="J14" s="28">
        <v>48111000</v>
      </c>
      <c r="K14" s="29">
        <v>0.25</v>
      </c>
    </row>
    <row r="15" spans="1:11" ht="34.35" customHeight="1" x14ac:dyDescent="0.25">
      <c r="A15" s="24">
        <v>10</v>
      </c>
      <c r="B15" s="25" t="s">
        <v>259</v>
      </c>
      <c r="C15" s="26" t="s">
        <v>312</v>
      </c>
      <c r="D15" s="88" t="s">
        <v>313</v>
      </c>
      <c r="E15" s="70">
        <v>705.30399999999997</v>
      </c>
      <c r="F15" s="70">
        <v>542.86400000000003</v>
      </c>
      <c r="G15" s="70">
        <v>452.73599999999999</v>
      </c>
      <c r="H15" s="70">
        <v>377.28000000000003</v>
      </c>
      <c r="I15" s="27">
        <v>36</v>
      </c>
      <c r="J15" s="28">
        <v>48111000</v>
      </c>
      <c r="K15" s="29">
        <v>0.25</v>
      </c>
    </row>
    <row r="16" spans="1:11" ht="21.6" customHeight="1" x14ac:dyDescent="0.25">
      <c r="A16" s="18"/>
      <c r="B16" s="19"/>
      <c r="C16" s="19"/>
      <c r="D16" s="19"/>
      <c r="J16" s="1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&amp;L23.3-2401-18
Kaffe- och Vattenautomater med tillhörande varor och tjänster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54EE-4FBA-4207-811F-7AD6F34E8EF6}">
  <dimension ref="A1:E9"/>
  <sheetViews>
    <sheetView showGridLines="0" zoomScaleNormal="100" workbookViewId="0">
      <selection activeCell="C1" sqref="C1"/>
    </sheetView>
  </sheetViews>
  <sheetFormatPr defaultRowHeight="13.5" x14ac:dyDescent="0.25"/>
  <cols>
    <col min="1" max="1" width="22.75" customWidth="1"/>
    <col min="2" max="2" width="22.25" customWidth="1"/>
    <col min="3" max="3" width="26.5" customWidth="1"/>
    <col min="4" max="4" width="16" customWidth="1"/>
    <col min="5" max="5" width="14.125" customWidth="1"/>
  </cols>
  <sheetData>
    <row r="1" spans="1:5" ht="23.25" x14ac:dyDescent="0.35">
      <c r="A1" s="15" t="s">
        <v>296</v>
      </c>
      <c r="C1" s="98" t="s">
        <v>315</v>
      </c>
    </row>
    <row r="2" spans="1:5" ht="20.25" x14ac:dyDescent="0.3">
      <c r="A2" s="1" t="s">
        <v>45</v>
      </c>
    </row>
    <row r="3" spans="1:5" ht="36" customHeight="1" x14ac:dyDescent="0.25">
      <c r="A3" s="34" t="s">
        <v>6</v>
      </c>
      <c r="B3" s="22" t="s">
        <v>78</v>
      </c>
      <c r="C3" s="22" t="s">
        <v>43</v>
      </c>
      <c r="D3" s="22" t="s">
        <v>260</v>
      </c>
      <c r="E3" s="22" t="s">
        <v>261</v>
      </c>
    </row>
    <row r="4" spans="1:5" ht="30" x14ac:dyDescent="0.25">
      <c r="A4" s="31">
        <v>1</v>
      </c>
      <c r="B4" s="32" t="s">
        <v>165</v>
      </c>
      <c r="C4" s="33">
        <v>717203510</v>
      </c>
      <c r="D4" s="28">
        <v>48111000</v>
      </c>
      <c r="E4" s="29">
        <v>0.25</v>
      </c>
    </row>
    <row r="5" spans="1:5" ht="15" x14ac:dyDescent="0.25">
      <c r="A5" s="31">
        <v>2</v>
      </c>
      <c r="B5" s="32" t="s">
        <v>166</v>
      </c>
      <c r="C5" s="33">
        <v>717203610</v>
      </c>
      <c r="D5" s="28">
        <v>48111000</v>
      </c>
      <c r="E5" s="29">
        <v>0.25</v>
      </c>
    </row>
    <row r="6" spans="1:5" ht="30" x14ac:dyDescent="0.25">
      <c r="A6" s="31">
        <v>3</v>
      </c>
      <c r="B6" s="32" t="s">
        <v>167</v>
      </c>
      <c r="C6" s="33">
        <v>717203900</v>
      </c>
      <c r="D6" s="28">
        <v>48111000</v>
      </c>
      <c r="E6" s="29">
        <v>0.25</v>
      </c>
    </row>
    <row r="7" spans="1:5" ht="15" x14ac:dyDescent="0.25">
      <c r="A7" s="31">
        <v>4</v>
      </c>
      <c r="B7" s="32" t="s">
        <v>168</v>
      </c>
      <c r="C7" s="33">
        <v>735003200</v>
      </c>
      <c r="D7" s="28">
        <v>48111000</v>
      </c>
      <c r="E7" s="29">
        <v>0.25</v>
      </c>
    </row>
    <row r="8" spans="1:5" ht="30" x14ac:dyDescent="0.25">
      <c r="A8" s="31">
        <v>5</v>
      </c>
      <c r="B8" s="32" t="s">
        <v>169</v>
      </c>
      <c r="C8" s="33">
        <v>735004200</v>
      </c>
      <c r="D8" s="28">
        <v>48111000</v>
      </c>
      <c r="E8" s="29">
        <v>0.25</v>
      </c>
    </row>
    <row r="9" spans="1:5" x14ac:dyDescent="0.25">
      <c r="A9" s="2"/>
      <c r="B9" s="2"/>
      <c r="C9" s="2"/>
    </row>
  </sheetData>
  <sheetProtection insertRows="0"/>
  <protectedRanges>
    <protectedRange sqref="A4:C8" name="Område1"/>
  </protectedRange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showGridLines="0" zoomScaleNormal="100" workbookViewId="0">
      <selection activeCell="C1" sqref="C1"/>
    </sheetView>
  </sheetViews>
  <sheetFormatPr defaultColWidth="8.625" defaultRowHeight="13.5" x14ac:dyDescent="0.25"/>
  <cols>
    <col min="1" max="1" width="20.125" customWidth="1"/>
    <col min="2" max="2" width="24.875" customWidth="1"/>
    <col min="3" max="3" width="19.375" customWidth="1"/>
    <col min="4" max="4" width="13.375" customWidth="1"/>
    <col min="5" max="5" width="17.875" customWidth="1"/>
    <col min="6" max="6" width="15" customWidth="1"/>
  </cols>
  <sheetData>
    <row r="1" spans="1:6" ht="23.25" x14ac:dyDescent="0.35">
      <c r="A1" s="15" t="s">
        <v>296</v>
      </c>
      <c r="C1" s="98" t="s">
        <v>315</v>
      </c>
    </row>
    <row r="2" spans="1:6" ht="20.25" x14ac:dyDescent="0.3">
      <c r="A2" s="1" t="s">
        <v>70</v>
      </c>
    </row>
    <row r="3" spans="1:6" s="3" customFormat="1" ht="47.45" customHeight="1" x14ac:dyDescent="0.25">
      <c r="A3" s="22" t="s">
        <v>6</v>
      </c>
      <c r="B3" s="22" t="s">
        <v>2</v>
      </c>
      <c r="C3" s="22" t="s">
        <v>3</v>
      </c>
      <c r="D3" s="22" t="s">
        <v>56</v>
      </c>
      <c r="E3" s="22" t="s">
        <v>260</v>
      </c>
      <c r="F3" s="22" t="s">
        <v>261</v>
      </c>
    </row>
    <row r="4" spans="1:6" ht="60" x14ac:dyDescent="0.25">
      <c r="A4" s="35">
        <v>1</v>
      </c>
      <c r="B4" s="36" t="s">
        <v>4</v>
      </c>
      <c r="C4" s="37" t="s">
        <v>60</v>
      </c>
      <c r="D4" s="38">
        <v>52</v>
      </c>
      <c r="E4" s="28">
        <v>48101700</v>
      </c>
      <c r="F4" s="29">
        <v>0.25</v>
      </c>
    </row>
    <row r="5" spans="1:6" ht="60" x14ac:dyDescent="0.25">
      <c r="A5" s="35">
        <v>2</v>
      </c>
      <c r="B5" s="36" t="s">
        <v>4</v>
      </c>
      <c r="C5" s="37" t="s">
        <v>59</v>
      </c>
      <c r="D5" s="38">
        <v>52</v>
      </c>
      <c r="E5" s="28">
        <v>48101700</v>
      </c>
      <c r="F5" s="29">
        <v>0.25</v>
      </c>
    </row>
    <row r="6" spans="1:6" ht="60" x14ac:dyDescent="0.25">
      <c r="A6" s="35">
        <v>3</v>
      </c>
      <c r="B6" s="36" t="s">
        <v>4</v>
      </c>
      <c r="C6" s="37" t="s">
        <v>63</v>
      </c>
      <c r="D6" s="38">
        <v>52</v>
      </c>
      <c r="E6" s="28">
        <v>48101700</v>
      </c>
      <c r="F6" s="29">
        <v>0.25</v>
      </c>
    </row>
    <row r="7" spans="1:6" ht="16.5" x14ac:dyDescent="0.3">
      <c r="A7" s="14"/>
      <c r="B7" s="14"/>
      <c r="C7" s="14"/>
      <c r="D7" s="14"/>
      <c r="E7" s="14"/>
      <c r="F7" s="14"/>
    </row>
    <row r="8" spans="1:6" ht="55.5" customHeight="1" x14ac:dyDescent="0.25">
      <c r="A8" s="22" t="s">
        <v>6</v>
      </c>
      <c r="B8" s="22" t="s">
        <v>2</v>
      </c>
      <c r="C8" s="22" t="s">
        <v>3</v>
      </c>
      <c r="D8" s="22" t="s">
        <v>56</v>
      </c>
      <c r="E8" s="22" t="s">
        <v>260</v>
      </c>
      <c r="F8" s="22" t="s">
        <v>261</v>
      </c>
    </row>
    <row r="9" spans="1:6" ht="60" x14ac:dyDescent="0.25">
      <c r="A9" s="35">
        <v>4</v>
      </c>
      <c r="B9" s="36" t="s">
        <v>5</v>
      </c>
      <c r="C9" s="37" t="s">
        <v>57</v>
      </c>
      <c r="D9" s="38">
        <v>419</v>
      </c>
      <c r="E9" s="28">
        <v>48101700</v>
      </c>
      <c r="F9" s="29">
        <v>0.25</v>
      </c>
    </row>
    <row r="10" spans="1:6" ht="60" x14ac:dyDescent="0.25">
      <c r="A10" s="35">
        <v>5</v>
      </c>
      <c r="B10" s="36" t="s">
        <v>5</v>
      </c>
      <c r="C10" s="37" t="s">
        <v>58</v>
      </c>
      <c r="D10" s="38">
        <v>367</v>
      </c>
      <c r="E10" s="28">
        <v>48101700</v>
      </c>
      <c r="F10" s="29">
        <v>0.25</v>
      </c>
    </row>
    <row r="11" spans="1:6" ht="60" x14ac:dyDescent="0.25">
      <c r="A11" s="35">
        <v>6</v>
      </c>
      <c r="B11" s="36" t="s">
        <v>5</v>
      </c>
      <c r="C11" s="37" t="s">
        <v>64</v>
      </c>
      <c r="D11" s="38">
        <v>314</v>
      </c>
      <c r="E11" s="28">
        <v>48101700</v>
      </c>
      <c r="F11" s="29">
        <v>0.25</v>
      </c>
    </row>
  </sheetData>
  <protectedRanges>
    <protectedRange sqref="D9:D11" name="Område2"/>
    <protectedRange sqref="D4:D6" name="Område1"/>
  </protectedRange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&amp;L23.3-2401-18
Kaffe- och Vattenautomater med tillhörande varor och tjänster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0"/>
  <sheetViews>
    <sheetView showGridLines="0" topLeftCell="A26" zoomScale="90" zoomScaleNormal="90" workbookViewId="0">
      <selection activeCell="L5" sqref="L5"/>
    </sheetView>
  </sheetViews>
  <sheetFormatPr defaultColWidth="8.625" defaultRowHeight="13.5" x14ac:dyDescent="0.25"/>
  <cols>
    <col min="1" max="1" width="14.5" style="4" customWidth="1"/>
    <col min="2" max="2" width="18.75" style="4" customWidth="1"/>
    <col min="3" max="3" width="26.875" style="4" customWidth="1"/>
    <col min="4" max="4" width="21.125" style="4" customWidth="1"/>
    <col min="5" max="5" width="28.625" style="4" bestFit="1" customWidth="1"/>
    <col min="6" max="6" width="32.25" style="4" customWidth="1"/>
    <col min="7" max="7" width="21" customWidth="1"/>
    <col min="8" max="8" width="16.125" customWidth="1"/>
    <col min="9" max="9" width="24.625" style="4" customWidth="1"/>
    <col min="10" max="11" width="16.875" customWidth="1"/>
    <col min="12" max="12" width="18" customWidth="1"/>
    <col min="13" max="14" width="16.875" customWidth="1"/>
    <col min="15" max="15" width="24.375" bestFit="1" customWidth="1"/>
    <col min="16" max="16" width="18.625" customWidth="1"/>
    <col min="17" max="17" width="15.875" customWidth="1"/>
    <col min="18" max="18" width="11.875" customWidth="1"/>
  </cols>
  <sheetData>
    <row r="1" spans="1:18" ht="23.25" x14ac:dyDescent="0.25">
      <c r="A1" s="15" t="s">
        <v>296</v>
      </c>
      <c r="B1"/>
      <c r="D1" s="15" t="s">
        <v>315</v>
      </c>
    </row>
    <row r="2" spans="1:18" ht="21" x14ac:dyDescent="0.35">
      <c r="A2" s="6" t="s">
        <v>73</v>
      </c>
      <c r="B2" s="5"/>
    </row>
    <row r="3" spans="1:18" s="7" customFormat="1" ht="78.75" x14ac:dyDescent="0.25">
      <c r="A3" s="22" t="s">
        <v>6</v>
      </c>
      <c r="B3" s="22" t="s">
        <v>3</v>
      </c>
      <c r="C3" s="22" t="s">
        <v>7</v>
      </c>
      <c r="D3" s="22" t="s">
        <v>71</v>
      </c>
      <c r="E3" s="22" t="s">
        <v>72</v>
      </c>
      <c r="F3" s="22" t="s">
        <v>87</v>
      </c>
      <c r="G3" s="22" t="s">
        <v>8</v>
      </c>
      <c r="H3" s="22" t="s">
        <v>43</v>
      </c>
      <c r="I3" s="22" t="s">
        <v>62</v>
      </c>
      <c r="J3" s="22" t="s">
        <v>302</v>
      </c>
      <c r="K3" s="22" t="s">
        <v>300</v>
      </c>
      <c r="L3" s="86" t="s">
        <v>314</v>
      </c>
      <c r="M3" s="86" t="s">
        <v>304</v>
      </c>
      <c r="N3" s="86" t="s">
        <v>305</v>
      </c>
      <c r="O3" s="22" t="s">
        <v>303</v>
      </c>
      <c r="P3" s="22" t="s">
        <v>262</v>
      </c>
      <c r="Q3" s="22" t="s">
        <v>260</v>
      </c>
      <c r="R3" s="22" t="s">
        <v>261</v>
      </c>
    </row>
    <row r="4" spans="1:18" s="69" customFormat="1" ht="30.75" x14ac:dyDescent="0.25">
      <c r="A4" s="72">
        <v>1</v>
      </c>
      <c r="B4" s="73" t="s">
        <v>9</v>
      </c>
      <c r="C4" s="73" t="s">
        <v>10</v>
      </c>
      <c r="D4" s="73" t="s">
        <v>0</v>
      </c>
      <c r="E4" s="99" t="s">
        <v>11</v>
      </c>
      <c r="F4" s="40"/>
      <c r="G4" s="74" t="s">
        <v>105</v>
      </c>
      <c r="H4" s="74">
        <v>32303</v>
      </c>
      <c r="I4" s="74" t="s">
        <v>276</v>
      </c>
      <c r="J4" s="93">
        <v>786</v>
      </c>
      <c r="K4" s="93">
        <v>131</v>
      </c>
      <c r="L4" s="87">
        <v>32</v>
      </c>
      <c r="M4" s="87">
        <f>N4*6</f>
        <v>978</v>
      </c>
      <c r="N4" s="87">
        <f>L4+K4</f>
        <v>163</v>
      </c>
      <c r="O4" s="96" t="s">
        <v>306</v>
      </c>
      <c r="P4" s="74" t="s">
        <v>269</v>
      </c>
      <c r="Q4" s="75">
        <v>50201700</v>
      </c>
      <c r="R4" s="76">
        <v>0.12</v>
      </c>
    </row>
    <row r="5" spans="1:18" s="69" customFormat="1" ht="24" customHeight="1" x14ac:dyDescent="0.25">
      <c r="A5" s="77">
        <v>2</v>
      </c>
      <c r="B5" s="39" t="s">
        <v>9</v>
      </c>
      <c r="C5" s="39" t="s">
        <v>10</v>
      </c>
      <c r="D5" s="39" t="s">
        <v>0</v>
      </c>
      <c r="E5" s="100"/>
      <c r="F5" s="73"/>
      <c r="G5" s="78" t="s">
        <v>133</v>
      </c>
      <c r="H5" s="78">
        <v>7100</v>
      </c>
      <c r="I5" s="78" t="s">
        <v>277</v>
      </c>
      <c r="J5" s="94">
        <v>1044.1600000000001</v>
      </c>
      <c r="K5" s="94">
        <v>130.52000000000001</v>
      </c>
      <c r="L5" s="87">
        <v>38.17</v>
      </c>
      <c r="M5" s="87">
        <f>N5*8</f>
        <v>1349.52</v>
      </c>
      <c r="N5" s="87">
        <f t="shared" ref="N5:N16" si="0">L5+K5</f>
        <v>168.69</v>
      </c>
      <c r="O5" s="96" t="s">
        <v>306</v>
      </c>
      <c r="P5" s="74" t="s">
        <v>269</v>
      </c>
      <c r="Q5" s="75">
        <v>50201700</v>
      </c>
      <c r="R5" s="76">
        <v>0.12</v>
      </c>
    </row>
    <row r="6" spans="1:18" s="69" customFormat="1" ht="30.75" x14ac:dyDescent="0.25">
      <c r="A6" s="77">
        <v>3</v>
      </c>
      <c r="B6" s="39" t="s">
        <v>9</v>
      </c>
      <c r="C6" s="39" t="s">
        <v>10</v>
      </c>
      <c r="D6" s="39" t="s">
        <v>0</v>
      </c>
      <c r="E6" s="101" t="s">
        <v>12</v>
      </c>
      <c r="F6" s="40"/>
      <c r="G6" s="78" t="s">
        <v>106</v>
      </c>
      <c r="H6" s="78">
        <v>32301</v>
      </c>
      <c r="I6" s="74" t="s">
        <v>276</v>
      </c>
      <c r="J6" s="94">
        <v>786</v>
      </c>
      <c r="K6" s="94">
        <v>131</v>
      </c>
      <c r="L6" s="87">
        <v>32</v>
      </c>
      <c r="M6" s="87">
        <f>N6*6</f>
        <v>978</v>
      </c>
      <c r="N6" s="87">
        <f t="shared" si="0"/>
        <v>163</v>
      </c>
      <c r="O6" s="96" t="s">
        <v>306</v>
      </c>
      <c r="P6" s="74" t="s">
        <v>269</v>
      </c>
      <c r="Q6" s="75">
        <v>50201700</v>
      </c>
      <c r="R6" s="76">
        <v>0.12</v>
      </c>
    </row>
    <row r="7" spans="1:18" s="69" customFormat="1" ht="15.75" x14ac:dyDescent="0.25">
      <c r="A7" s="77">
        <v>4</v>
      </c>
      <c r="B7" s="39" t="s">
        <v>9</v>
      </c>
      <c r="C7" s="39" t="s">
        <v>10</v>
      </c>
      <c r="D7" s="39" t="s">
        <v>0</v>
      </c>
      <c r="E7" s="100"/>
      <c r="F7" s="73"/>
      <c r="G7" s="78" t="s">
        <v>107</v>
      </c>
      <c r="H7" s="78">
        <v>7106</v>
      </c>
      <c r="I7" s="78" t="s">
        <v>277</v>
      </c>
      <c r="J7" s="94">
        <v>1045.28</v>
      </c>
      <c r="K7" s="94">
        <v>130.66</v>
      </c>
      <c r="L7" s="87">
        <v>38.17</v>
      </c>
      <c r="M7" s="87">
        <f>N7*8</f>
        <v>1350.6399999999999</v>
      </c>
      <c r="N7" s="87">
        <f t="shared" si="0"/>
        <v>168.82999999999998</v>
      </c>
      <c r="O7" s="96" t="s">
        <v>306</v>
      </c>
      <c r="P7" s="74" t="s">
        <v>269</v>
      </c>
      <c r="Q7" s="75">
        <v>50201700</v>
      </c>
      <c r="R7" s="76">
        <v>0.12</v>
      </c>
    </row>
    <row r="8" spans="1:18" s="69" customFormat="1" ht="15.75" x14ac:dyDescent="0.25">
      <c r="A8" s="77">
        <v>5</v>
      </c>
      <c r="B8" s="39" t="s">
        <v>9</v>
      </c>
      <c r="C8" s="39" t="s">
        <v>10</v>
      </c>
      <c r="D8" s="39" t="s">
        <v>0</v>
      </c>
      <c r="E8" s="101" t="s">
        <v>13</v>
      </c>
      <c r="F8" s="40"/>
      <c r="G8" s="78" t="s">
        <v>134</v>
      </c>
      <c r="H8" s="78">
        <v>7156</v>
      </c>
      <c r="I8" s="78" t="s">
        <v>277</v>
      </c>
      <c r="J8" s="94">
        <v>1377.92</v>
      </c>
      <c r="K8" s="94">
        <v>172.24</v>
      </c>
      <c r="L8" s="87">
        <v>29.7</v>
      </c>
      <c r="M8" s="87">
        <f>N8*8</f>
        <v>1615.52</v>
      </c>
      <c r="N8" s="87">
        <f t="shared" si="0"/>
        <v>201.94</v>
      </c>
      <c r="O8" s="96" t="s">
        <v>306</v>
      </c>
      <c r="P8" s="74" t="s">
        <v>270</v>
      </c>
      <c r="Q8" s="75">
        <v>50201700</v>
      </c>
      <c r="R8" s="76">
        <v>0.12</v>
      </c>
    </row>
    <row r="9" spans="1:18" s="69" customFormat="1" ht="15.75" x14ac:dyDescent="0.25">
      <c r="A9" s="77">
        <v>6</v>
      </c>
      <c r="B9" s="39" t="s">
        <v>9</v>
      </c>
      <c r="C9" s="39" t="s">
        <v>10</v>
      </c>
      <c r="D9" s="39" t="s">
        <v>0</v>
      </c>
      <c r="E9" s="100"/>
      <c r="F9" s="73"/>
      <c r="G9" s="78" t="s">
        <v>137</v>
      </c>
      <c r="H9" s="78">
        <v>20506</v>
      </c>
      <c r="I9" s="78" t="s">
        <v>278</v>
      </c>
      <c r="J9" s="94">
        <v>766.96</v>
      </c>
      <c r="K9" s="94">
        <v>191.74</v>
      </c>
      <c r="L9" s="87">
        <v>32</v>
      </c>
      <c r="M9" s="87">
        <f>4*N9</f>
        <v>894.96</v>
      </c>
      <c r="N9" s="87">
        <f t="shared" si="0"/>
        <v>223.74</v>
      </c>
      <c r="O9" s="96" t="s">
        <v>306</v>
      </c>
      <c r="P9" s="74" t="s">
        <v>269</v>
      </c>
      <c r="Q9" s="75">
        <v>50201700</v>
      </c>
      <c r="R9" s="76">
        <v>0.12</v>
      </c>
    </row>
    <row r="10" spans="1:18" s="69" customFormat="1" ht="30.75" x14ac:dyDescent="0.25">
      <c r="A10" s="77">
        <v>7</v>
      </c>
      <c r="B10" s="39" t="s">
        <v>9</v>
      </c>
      <c r="C10" s="39" t="s">
        <v>10</v>
      </c>
      <c r="D10" s="39" t="s">
        <v>1</v>
      </c>
      <c r="E10" s="101" t="s">
        <v>11</v>
      </c>
      <c r="F10" s="40"/>
      <c r="G10" s="78" t="s">
        <v>136</v>
      </c>
      <c r="H10" s="78">
        <v>5050</v>
      </c>
      <c r="I10" s="78" t="s">
        <v>277</v>
      </c>
      <c r="J10" s="94">
        <v>986.07999999999993</v>
      </c>
      <c r="K10" s="94">
        <v>123.25999999999999</v>
      </c>
      <c r="L10" s="87">
        <v>38.17</v>
      </c>
      <c r="M10" s="87">
        <f>N10*8</f>
        <v>1291.44</v>
      </c>
      <c r="N10" s="87">
        <f t="shared" si="0"/>
        <v>161.43</v>
      </c>
      <c r="O10" s="96" t="s">
        <v>306</v>
      </c>
      <c r="P10" s="74" t="s">
        <v>269</v>
      </c>
      <c r="Q10" s="75">
        <v>50201700</v>
      </c>
      <c r="R10" s="76">
        <v>0.12</v>
      </c>
    </row>
    <row r="11" spans="1:18" s="69" customFormat="1" ht="30.75" x14ac:dyDescent="0.25">
      <c r="A11" s="77">
        <v>8</v>
      </c>
      <c r="B11" s="39" t="s">
        <v>9</v>
      </c>
      <c r="C11" s="39" t="s">
        <v>10</v>
      </c>
      <c r="D11" s="39" t="s">
        <v>1</v>
      </c>
      <c r="E11" s="100"/>
      <c r="F11" s="73"/>
      <c r="G11" s="78" t="s">
        <v>108</v>
      </c>
      <c r="H11" s="78">
        <v>218</v>
      </c>
      <c r="I11" s="74" t="s">
        <v>276</v>
      </c>
      <c r="J11" s="94">
        <v>774.78</v>
      </c>
      <c r="K11" s="94">
        <v>129.13</v>
      </c>
      <c r="L11" s="87">
        <v>32</v>
      </c>
      <c r="M11" s="87">
        <f>N11*6</f>
        <v>966.78</v>
      </c>
      <c r="N11" s="87">
        <f t="shared" si="0"/>
        <v>161.13</v>
      </c>
      <c r="O11" s="96" t="s">
        <v>306</v>
      </c>
      <c r="P11" s="74" t="s">
        <v>271</v>
      </c>
      <c r="Q11" s="75">
        <v>50201700</v>
      </c>
      <c r="R11" s="76">
        <v>0.12</v>
      </c>
    </row>
    <row r="12" spans="1:18" s="69" customFormat="1" ht="15.75" x14ac:dyDescent="0.25">
      <c r="A12" s="77">
        <v>9</v>
      </c>
      <c r="B12" s="39" t="s">
        <v>9</v>
      </c>
      <c r="C12" s="39" t="s">
        <v>10</v>
      </c>
      <c r="D12" s="39" t="s">
        <v>1</v>
      </c>
      <c r="E12" s="102" t="s">
        <v>12</v>
      </c>
      <c r="F12" s="79"/>
      <c r="G12" s="78" t="s">
        <v>109</v>
      </c>
      <c r="H12" s="78">
        <v>5051</v>
      </c>
      <c r="I12" s="78" t="s">
        <v>277</v>
      </c>
      <c r="J12" s="94">
        <v>1059.6000000000001</v>
      </c>
      <c r="K12" s="94">
        <v>132.45000000000002</v>
      </c>
      <c r="L12" s="87">
        <v>38.17</v>
      </c>
      <c r="M12" s="87">
        <f>N12*8</f>
        <v>1364.96</v>
      </c>
      <c r="N12" s="87">
        <f t="shared" si="0"/>
        <v>170.62</v>
      </c>
      <c r="O12" s="96" t="s">
        <v>306</v>
      </c>
      <c r="P12" s="74" t="s">
        <v>270</v>
      </c>
      <c r="Q12" s="75">
        <v>50201700</v>
      </c>
      <c r="R12" s="76">
        <v>0.12</v>
      </c>
    </row>
    <row r="13" spans="1:18" s="69" customFormat="1" ht="30.75" x14ac:dyDescent="0.25">
      <c r="A13" s="77">
        <v>10</v>
      </c>
      <c r="B13" s="39" t="s">
        <v>9</v>
      </c>
      <c r="C13" s="39" t="s">
        <v>10</v>
      </c>
      <c r="D13" s="39" t="s">
        <v>1</v>
      </c>
      <c r="E13" s="103"/>
      <c r="F13" s="80"/>
      <c r="G13" s="78" t="s">
        <v>132</v>
      </c>
      <c r="H13" s="78">
        <v>226</v>
      </c>
      <c r="I13" s="74" t="s">
        <v>276</v>
      </c>
      <c r="J13" s="94">
        <v>1050</v>
      </c>
      <c r="K13" s="94">
        <v>175</v>
      </c>
      <c r="L13" s="87">
        <v>5</v>
      </c>
      <c r="M13" s="87">
        <f>N13*6</f>
        <v>1080</v>
      </c>
      <c r="N13" s="87">
        <f t="shared" si="0"/>
        <v>180</v>
      </c>
      <c r="O13" s="96" t="s">
        <v>306</v>
      </c>
      <c r="P13" s="74" t="s">
        <v>272</v>
      </c>
      <c r="Q13" s="75">
        <v>50201700</v>
      </c>
      <c r="R13" s="76">
        <v>0.12</v>
      </c>
    </row>
    <row r="14" spans="1:18" s="69" customFormat="1" ht="30.75" x14ac:dyDescent="0.25">
      <c r="A14" s="77">
        <v>11</v>
      </c>
      <c r="B14" s="39" t="s">
        <v>9</v>
      </c>
      <c r="C14" s="39" t="s">
        <v>10</v>
      </c>
      <c r="D14" s="39" t="s">
        <v>14</v>
      </c>
      <c r="E14" s="39" t="s">
        <v>11</v>
      </c>
      <c r="F14" s="39"/>
      <c r="G14" s="78" t="s">
        <v>110</v>
      </c>
      <c r="H14" s="78">
        <v>4931</v>
      </c>
      <c r="I14" s="78" t="s">
        <v>279</v>
      </c>
      <c r="J14" s="94">
        <v>113.25</v>
      </c>
      <c r="K14" s="94">
        <v>453</v>
      </c>
      <c r="L14" s="87">
        <f>0.03*K14</f>
        <v>13.59</v>
      </c>
      <c r="M14" s="87">
        <f>0.25*N14</f>
        <v>116.64749999999999</v>
      </c>
      <c r="N14" s="87">
        <f t="shared" si="0"/>
        <v>466.59</v>
      </c>
      <c r="O14" s="96" t="s">
        <v>306</v>
      </c>
      <c r="P14" s="74" t="s">
        <v>272</v>
      </c>
      <c r="Q14" s="75">
        <v>50201700</v>
      </c>
      <c r="R14" s="76">
        <v>0.12</v>
      </c>
    </row>
    <row r="15" spans="1:18" s="69" customFormat="1" ht="15.75" x14ac:dyDescent="0.25">
      <c r="A15" s="77">
        <v>12</v>
      </c>
      <c r="B15" s="39" t="s">
        <v>9</v>
      </c>
      <c r="C15" s="39" t="s">
        <v>10</v>
      </c>
      <c r="D15" s="39" t="s">
        <v>14</v>
      </c>
      <c r="E15" s="39" t="s">
        <v>12</v>
      </c>
      <c r="F15" s="39"/>
      <c r="G15" s="78" t="s">
        <v>293</v>
      </c>
      <c r="H15" s="78">
        <v>7474</v>
      </c>
      <c r="I15" s="78" t="s">
        <v>294</v>
      </c>
      <c r="J15" s="94">
        <v>200.51500000000001</v>
      </c>
      <c r="K15" s="94">
        <v>572.90000000000009</v>
      </c>
      <c r="L15" s="87">
        <v>32</v>
      </c>
      <c r="M15" s="87">
        <f>0.35*N15</f>
        <v>211.71500000000003</v>
      </c>
      <c r="N15" s="87">
        <f t="shared" si="0"/>
        <v>604.90000000000009</v>
      </c>
      <c r="O15" s="96" t="s">
        <v>306</v>
      </c>
      <c r="P15" s="74" t="s">
        <v>270</v>
      </c>
      <c r="Q15" s="75">
        <v>50201700</v>
      </c>
      <c r="R15" s="76">
        <v>0.12</v>
      </c>
    </row>
    <row r="16" spans="1:18" s="69" customFormat="1" ht="30.75" x14ac:dyDescent="0.25">
      <c r="A16" s="81">
        <v>13</v>
      </c>
      <c r="B16" s="40" t="s">
        <v>9</v>
      </c>
      <c r="C16" s="40" t="s">
        <v>10</v>
      </c>
      <c r="D16" s="40" t="s">
        <v>14</v>
      </c>
      <c r="E16" s="40" t="s">
        <v>13</v>
      </c>
      <c r="F16" s="40"/>
      <c r="G16" s="82" t="s">
        <v>111</v>
      </c>
      <c r="H16" s="82">
        <v>10343</v>
      </c>
      <c r="I16" s="82" t="s">
        <v>280</v>
      </c>
      <c r="J16" s="95">
        <v>52.300000000000004</v>
      </c>
      <c r="K16" s="95">
        <v>523</v>
      </c>
      <c r="L16" s="87">
        <v>32</v>
      </c>
      <c r="M16" s="87">
        <f>0.1*N16</f>
        <v>55.5</v>
      </c>
      <c r="N16" s="87">
        <f t="shared" si="0"/>
        <v>555</v>
      </c>
      <c r="O16" s="96" t="s">
        <v>306</v>
      </c>
      <c r="P16" s="74" t="s">
        <v>270</v>
      </c>
      <c r="Q16" s="75">
        <v>50201700</v>
      </c>
      <c r="R16" s="76">
        <v>0.12</v>
      </c>
    </row>
    <row r="17" spans="1:18" ht="81.599999999999994" customHeight="1" x14ac:dyDescent="0.25">
      <c r="A17" s="64">
        <v>14</v>
      </c>
      <c r="B17" s="39" t="s">
        <v>9</v>
      </c>
      <c r="C17" s="47" t="s">
        <v>15</v>
      </c>
      <c r="D17" s="47" t="s">
        <v>65</v>
      </c>
      <c r="E17" s="47" t="s">
        <v>16</v>
      </c>
      <c r="F17" s="47" t="s">
        <v>88</v>
      </c>
      <c r="G17" s="48" t="s">
        <v>112</v>
      </c>
      <c r="H17" s="48">
        <v>7064</v>
      </c>
      <c r="I17" s="48" t="s">
        <v>290</v>
      </c>
      <c r="J17" s="49">
        <v>13.628159999999999</v>
      </c>
      <c r="K17" s="49">
        <v>363.38400000000001</v>
      </c>
      <c r="L17" s="89"/>
      <c r="M17" s="89"/>
      <c r="N17" s="89"/>
      <c r="O17" s="96" t="s">
        <v>306</v>
      </c>
      <c r="P17" s="44" t="s">
        <v>270</v>
      </c>
      <c r="Q17" s="45">
        <v>50201700</v>
      </c>
      <c r="R17" s="46">
        <v>0.12</v>
      </c>
    </row>
    <row r="18" spans="1:18" ht="60.75" x14ac:dyDescent="0.25">
      <c r="A18" s="64">
        <v>15</v>
      </c>
      <c r="B18" s="39" t="s">
        <v>9</v>
      </c>
      <c r="C18" s="47" t="s">
        <v>15</v>
      </c>
      <c r="D18" s="47" t="s">
        <v>66</v>
      </c>
      <c r="E18" s="47" t="s">
        <v>16</v>
      </c>
      <c r="F18" s="47" t="s">
        <v>88</v>
      </c>
      <c r="G18" s="48" t="s">
        <v>113</v>
      </c>
      <c r="H18" s="48">
        <v>7063</v>
      </c>
      <c r="I18" s="48" t="s">
        <v>290</v>
      </c>
      <c r="J18" s="49">
        <v>13.628159999999999</v>
      </c>
      <c r="K18" s="49">
        <v>363.38400000000001</v>
      </c>
      <c r="L18" s="90"/>
      <c r="M18" s="90"/>
      <c r="N18" s="90"/>
      <c r="O18" s="96" t="s">
        <v>306</v>
      </c>
      <c r="P18" s="44" t="s">
        <v>270</v>
      </c>
      <c r="Q18" s="45">
        <v>50201700</v>
      </c>
      <c r="R18" s="46">
        <v>0.12</v>
      </c>
    </row>
    <row r="19" spans="1:18" ht="30.75" x14ac:dyDescent="0.25">
      <c r="A19" s="64">
        <v>16</v>
      </c>
      <c r="B19" s="39" t="s">
        <v>9</v>
      </c>
      <c r="C19" s="47" t="s">
        <v>15</v>
      </c>
      <c r="D19" s="47" t="s">
        <v>17</v>
      </c>
      <c r="E19" s="47" t="s">
        <v>16</v>
      </c>
      <c r="F19" s="47" t="s">
        <v>88</v>
      </c>
      <c r="G19" s="48" t="s">
        <v>114</v>
      </c>
      <c r="H19" s="48">
        <v>7065</v>
      </c>
      <c r="I19" s="48" t="s">
        <v>290</v>
      </c>
      <c r="J19" s="49">
        <v>13.628159999999999</v>
      </c>
      <c r="K19" s="49">
        <v>363.38400000000001</v>
      </c>
      <c r="L19" s="90"/>
      <c r="M19" s="90"/>
      <c r="N19" s="90"/>
      <c r="O19" s="96" t="s">
        <v>306</v>
      </c>
      <c r="P19" s="44" t="s">
        <v>270</v>
      </c>
      <c r="Q19" s="45">
        <v>50201700</v>
      </c>
      <c r="R19" s="46">
        <v>0.12</v>
      </c>
    </row>
    <row r="20" spans="1:18" ht="30.75" x14ac:dyDescent="0.25">
      <c r="A20" s="64">
        <v>17</v>
      </c>
      <c r="B20" s="39" t="s">
        <v>9</v>
      </c>
      <c r="C20" s="47" t="s">
        <v>15</v>
      </c>
      <c r="D20" s="47" t="s">
        <v>17</v>
      </c>
      <c r="E20" s="47" t="s">
        <v>16</v>
      </c>
      <c r="F20" s="47" t="s">
        <v>88</v>
      </c>
      <c r="G20" s="48" t="s">
        <v>115</v>
      </c>
      <c r="H20" s="48">
        <v>4961</v>
      </c>
      <c r="I20" s="48" t="s">
        <v>291</v>
      </c>
      <c r="J20" s="49">
        <v>13.628159999999999</v>
      </c>
      <c r="K20" s="49">
        <v>363.38400000000001</v>
      </c>
      <c r="L20" s="90"/>
      <c r="M20" s="90"/>
      <c r="N20" s="90"/>
      <c r="O20" s="96" t="s">
        <v>306</v>
      </c>
      <c r="P20" s="44" t="s">
        <v>270</v>
      </c>
      <c r="Q20" s="45">
        <v>50201700</v>
      </c>
      <c r="R20" s="46">
        <v>0.12</v>
      </c>
    </row>
    <row r="21" spans="1:18" ht="30.75" x14ac:dyDescent="0.25">
      <c r="A21" s="64">
        <v>18</v>
      </c>
      <c r="B21" s="39" t="s">
        <v>9</v>
      </c>
      <c r="C21" s="47" t="s">
        <v>15</v>
      </c>
      <c r="D21" s="47" t="s">
        <v>17</v>
      </c>
      <c r="E21" s="47" t="s">
        <v>16</v>
      </c>
      <c r="F21" s="47" t="s">
        <v>88</v>
      </c>
      <c r="G21" s="48" t="s">
        <v>116</v>
      </c>
      <c r="H21" s="48">
        <v>7083</v>
      </c>
      <c r="I21" s="48" t="s">
        <v>290</v>
      </c>
      <c r="J21" s="49">
        <v>13.628159999999999</v>
      </c>
      <c r="K21" s="49">
        <v>363.38400000000001</v>
      </c>
      <c r="L21" s="90"/>
      <c r="M21" s="90"/>
      <c r="N21" s="90"/>
      <c r="O21" s="96" t="s">
        <v>306</v>
      </c>
      <c r="P21" s="44" t="s">
        <v>270</v>
      </c>
      <c r="Q21" s="45">
        <v>50201700</v>
      </c>
      <c r="R21" s="46">
        <v>0.12</v>
      </c>
    </row>
    <row r="22" spans="1:18" ht="30.75" x14ac:dyDescent="0.25">
      <c r="A22" s="64">
        <v>19</v>
      </c>
      <c r="B22" s="39" t="s">
        <v>9</v>
      </c>
      <c r="C22" s="47" t="s">
        <v>15</v>
      </c>
      <c r="D22" s="47" t="s">
        <v>17</v>
      </c>
      <c r="E22" s="47" t="s">
        <v>16</v>
      </c>
      <c r="F22" s="47" t="s">
        <v>88</v>
      </c>
      <c r="G22" s="48" t="s">
        <v>117</v>
      </c>
      <c r="H22" s="48">
        <v>4960</v>
      </c>
      <c r="I22" s="48" t="s">
        <v>291</v>
      </c>
      <c r="J22" s="49">
        <v>17.851680000000002</v>
      </c>
      <c r="K22" s="49">
        <v>495.93599999999998</v>
      </c>
      <c r="L22" s="90"/>
      <c r="M22" s="90"/>
      <c r="N22" s="90"/>
      <c r="O22" s="96" t="s">
        <v>306</v>
      </c>
      <c r="P22" s="44" t="s">
        <v>270</v>
      </c>
      <c r="Q22" s="45">
        <v>50201700</v>
      </c>
      <c r="R22" s="46">
        <v>0.12</v>
      </c>
    </row>
    <row r="23" spans="1:18" ht="30.75" x14ac:dyDescent="0.25">
      <c r="A23" s="64">
        <v>20</v>
      </c>
      <c r="B23" s="39" t="s">
        <v>9</v>
      </c>
      <c r="C23" s="47" t="s">
        <v>15</v>
      </c>
      <c r="D23" s="47"/>
      <c r="E23" s="51" t="s">
        <v>18</v>
      </c>
      <c r="F23" s="47" t="s">
        <v>88</v>
      </c>
      <c r="G23" s="48" t="s">
        <v>118</v>
      </c>
      <c r="H23" s="48">
        <v>7068</v>
      </c>
      <c r="I23" s="48" t="s">
        <v>290</v>
      </c>
      <c r="J23" s="49">
        <v>13.628159999999999</v>
      </c>
      <c r="K23" s="49">
        <v>363.38400000000001</v>
      </c>
      <c r="L23" s="90"/>
      <c r="M23" s="90"/>
      <c r="N23" s="90"/>
      <c r="O23" s="96" t="s">
        <v>306</v>
      </c>
      <c r="P23" s="44" t="s">
        <v>270</v>
      </c>
      <c r="Q23" s="45">
        <v>50201700</v>
      </c>
      <c r="R23" s="46">
        <v>0.12</v>
      </c>
    </row>
    <row r="24" spans="1:18" ht="30.75" x14ac:dyDescent="0.25">
      <c r="A24" s="64">
        <v>21</v>
      </c>
      <c r="B24" s="39" t="s">
        <v>9</v>
      </c>
      <c r="C24" s="47" t="s">
        <v>15</v>
      </c>
      <c r="D24" s="47"/>
      <c r="E24" s="47" t="s">
        <v>19</v>
      </c>
      <c r="F24" s="47" t="s">
        <v>88</v>
      </c>
      <c r="G24" s="48" t="s">
        <v>119</v>
      </c>
      <c r="H24" s="48">
        <v>7073</v>
      </c>
      <c r="I24" s="48" t="s">
        <v>290</v>
      </c>
      <c r="J24" s="49">
        <v>13.628159999999999</v>
      </c>
      <c r="K24" s="49">
        <v>363.38400000000001</v>
      </c>
      <c r="L24" s="90"/>
      <c r="M24" s="90"/>
      <c r="N24" s="90"/>
      <c r="O24" s="96" t="s">
        <v>306</v>
      </c>
      <c r="P24" s="44" t="s">
        <v>270</v>
      </c>
      <c r="Q24" s="45">
        <v>50201700</v>
      </c>
      <c r="R24" s="46">
        <v>0.12</v>
      </c>
    </row>
    <row r="25" spans="1:18" ht="30.75" x14ac:dyDescent="0.25">
      <c r="A25" s="64">
        <v>22</v>
      </c>
      <c r="B25" s="39" t="s">
        <v>9</v>
      </c>
      <c r="C25" s="47" t="s">
        <v>15</v>
      </c>
      <c r="D25" s="47"/>
      <c r="E25" s="47" t="s">
        <v>19</v>
      </c>
      <c r="F25" s="47" t="s">
        <v>88</v>
      </c>
      <c r="G25" s="48" t="s">
        <v>138</v>
      </c>
      <c r="H25" s="48">
        <v>4966</v>
      </c>
      <c r="I25" s="48" t="s">
        <v>291</v>
      </c>
      <c r="J25" s="49">
        <v>17.851680000000002</v>
      </c>
      <c r="K25" s="49">
        <v>495.93599999999998</v>
      </c>
      <c r="L25" s="90"/>
      <c r="M25" s="90"/>
      <c r="N25" s="90"/>
      <c r="O25" s="96" t="s">
        <v>306</v>
      </c>
      <c r="P25" s="44" t="s">
        <v>270</v>
      </c>
      <c r="Q25" s="45">
        <v>50201700</v>
      </c>
      <c r="R25" s="46">
        <v>0.12</v>
      </c>
    </row>
    <row r="26" spans="1:18" ht="30.75" x14ac:dyDescent="0.25">
      <c r="A26" s="65">
        <v>23</v>
      </c>
      <c r="B26" s="40" t="s">
        <v>9</v>
      </c>
      <c r="C26" s="43" t="s">
        <v>15</v>
      </c>
      <c r="D26" s="43"/>
      <c r="E26" s="43" t="s">
        <v>20</v>
      </c>
      <c r="F26" s="43" t="s">
        <v>88</v>
      </c>
      <c r="G26" s="50" t="s">
        <v>120</v>
      </c>
      <c r="H26" s="50">
        <v>4827</v>
      </c>
      <c r="I26" s="50" t="s">
        <v>291</v>
      </c>
      <c r="J26" s="49">
        <v>39.725279999999998</v>
      </c>
      <c r="K26" s="49">
        <v>1103.47776</v>
      </c>
      <c r="L26" s="91"/>
      <c r="M26" s="91"/>
      <c r="N26" s="91"/>
      <c r="O26" s="96" t="s">
        <v>306</v>
      </c>
      <c r="P26" s="44" t="s">
        <v>270</v>
      </c>
      <c r="Q26" s="45">
        <v>50201700</v>
      </c>
      <c r="R26" s="46">
        <v>0.12</v>
      </c>
    </row>
    <row r="27" spans="1:18" ht="15.75" x14ac:dyDescent="0.25">
      <c r="A27" s="64">
        <v>24</v>
      </c>
      <c r="B27" s="47" t="s">
        <v>9</v>
      </c>
      <c r="C27" s="52" t="s">
        <v>21</v>
      </c>
      <c r="D27" s="52" t="s">
        <v>21</v>
      </c>
      <c r="E27" s="52" t="s">
        <v>21</v>
      </c>
      <c r="F27" s="52"/>
      <c r="G27" s="48" t="s">
        <v>121</v>
      </c>
      <c r="H27" s="48">
        <v>4873</v>
      </c>
      <c r="I27" s="48" t="s">
        <v>139</v>
      </c>
      <c r="J27" s="49">
        <v>78.480360000000005</v>
      </c>
      <c r="K27" s="49">
        <v>104.64048</v>
      </c>
      <c r="L27" s="92"/>
      <c r="M27" s="92"/>
      <c r="N27" s="92"/>
      <c r="O27" s="96" t="s">
        <v>306</v>
      </c>
      <c r="P27" s="44" t="s">
        <v>270</v>
      </c>
      <c r="Q27" s="45">
        <v>50202307</v>
      </c>
      <c r="R27" s="46">
        <v>0.12</v>
      </c>
    </row>
    <row r="28" spans="1:18" ht="15.75" x14ac:dyDescent="0.25">
      <c r="A28" s="64">
        <v>25</v>
      </c>
      <c r="B28" s="47" t="s">
        <v>9</v>
      </c>
      <c r="C28" s="52" t="s">
        <v>21</v>
      </c>
      <c r="D28" s="52" t="s">
        <v>21</v>
      </c>
      <c r="E28" s="52" t="s">
        <v>21</v>
      </c>
      <c r="F28" s="52"/>
      <c r="G28" s="48" t="s">
        <v>135</v>
      </c>
      <c r="H28" s="48">
        <v>8402</v>
      </c>
      <c r="I28" s="48" t="s">
        <v>139</v>
      </c>
      <c r="J28" s="49">
        <v>78.480360000000005</v>
      </c>
      <c r="K28" s="49">
        <v>104.64048</v>
      </c>
      <c r="L28" s="90"/>
      <c r="M28" s="90"/>
      <c r="N28" s="90"/>
      <c r="O28" s="96" t="s">
        <v>306</v>
      </c>
      <c r="P28" s="44" t="s">
        <v>270</v>
      </c>
      <c r="Q28" s="45">
        <v>50202307</v>
      </c>
      <c r="R28" s="46">
        <v>0.12</v>
      </c>
    </row>
    <row r="29" spans="1:18" ht="45.75" x14ac:dyDescent="0.25">
      <c r="A29" s="64">
        <v>26</v>
      </c>
      <c r="B29" s="47" t="s">
        <v>22</v>
      </c>
      <c r="C29" s="52" t="s">
        <v>23</v>
      </c>
      <c r="D29" s="53" t="s">
        <v>24</v>
      </c>
      <c r="E29" s="52" t="s">
        <v>25</v>
      </c>
      <c r="F29" s="52" t="s">
        <v>89</v>
      </c>
      <c r="G29" s="48" t="s">
        <v>125</v>
      </c>
      <c r="H29" s="48">
        <v>2645</v>
      </c>
      <c r="I29" s="48" t="s">
        <v>140</v>
      </c>
      <c r="J29" s="49">
        <v>75.599999999999994</v>
      </c>
      <c r="K29" s="49">
        <v>37.799999999999997</v>
      </c>
      <c r="L29" s="90"/>
      <c r="M29" s="90"/>
      <c r="N29" s="90"/>
      <c r="O29" s="41" t="s">
        <v>307</v>
      </c>
      <c r="P29" s="44" t="s">
        <v>273</v>
      </c>
      <c r="Q29" s="45">
        <v>50131700</v>
      </c>
      <c r="R29" s="46">
        <v>0.12</v>
      </c>
    </row>
    <row r="30" spans="1:18" ht="30.75" x14ac:dyDescent="0.25">
      <c r="A30" s="64">
        <v>27</v>
      </c>
      <c r="B30" s="47" t="s">
        <v>22</v>
      </c>
      <c r="C30" s="52" t="s">
        <v>23</v>
      </c>
      <c r="D30" s="52" t="s">
        <v>26</v>
      </c>
      <c r="E30" s="52" t="s">
        <v>25</v>
      </c>
      <c r="F30" s="52" t="s">
        <v>89</v>
      </c>
      <c r="G30" s="48" t="s">
        <v>126</v>
      </c>
      <c r="H30" s="48">
        <v>3169</v>
      </c>
      <c r="I30" s="48" t="s">
        <v>140</v>
      </c>
      <c r="J30" s="49">
        <v>91.990080000000006</v>
      </c>
      <c r="K30" s="49">
        <v>45.995040000000003</v>
      </c>
      <c r="L30" s="90"/>
      <c r="M30" s="90"/>
      <c r="N30" s="90"/>
      <c r="O30" s="41" t="s">
        <v>307</v>
      </c>
      <c r="P30" s="44" t="s">
        <v>288</v>
      </c>
      <c r="Q30" s="45">
        <v>50131700</v>
      </c>
      <c r="R30" s="46">
        <v>0.12</v>
      </c>
    </row>
    <row r="31" spans="1:18" ht="60.75" x14ac:dyDescent="0.25">
      <c r="A31" s="64">
        <v>28</v>
      </c>
      <c r="B31" s="47" t="s">
        <v>9</v>
      </c>
      <c r="C31" s="52" t="s">
        <v>27</v>
      </c>
      <c r="D31" s="52" t="s">
        <v>27</v>
      </c>
      <c r="E31" s="52" t="s">
        <v>27</v>
      </c>
      <c r="F31" s="52" t="s">
        <v>90</v>
      </c>
      <c r="G31" s="48" t="s">
        <v>281</v>
      </c>
      <c r="H31" s="48">
        <v>4550</v>
      </c>
      <c r="I31" s="48" t="s">
        <v>142</v>
      </c>
      <c r="J31" s="49">
        <v>62.627040000000001</v>
      </c>
      <c r="K31" s="49">
        <v>125.25408</v>
      </c>
      <c r="L31" s="90"/>
      <c r="M31" s="90"/>
      <c r="N31" s="90"/>
      <c r="O31" s="41" t="s">
        <v>306</v>
      </c>
      <c r="P31" s="44" t="s">
        <v>288</v>
      </c>
      <c r="Q31" s="45">
        <v>50131700</v>
      </c>
      <c r="R31" s="46">
        <v>0.12</v>
      </c>
    </row>
    <row r="32" spans="1:18" ht="45.75" x14ac:dyDescent="0.25">
      <c r="A32" s="64">
        <v>29</v>
      </c>
      <c r="B32" s="47" t="s">
        <v>9</v>
      </c>
      <c r="C32" s="52" t="s">
        <v>28</v>
      </c>
      <c r="D32" s="52" t="s">
        <v>29</v>
      </c>
      <c r="E32" s="39" t="s">
        <v>42</v>
      </c>
      <c r="F32" s="39" t="s">
        <v>91</v>
      </c>
      <c r="G32" s="48" t="s">
        <v>127</v>
      </c>
      <c r="H32" s="48">
        <v>887</v>
      </c>
      <c r="I32" s="48" t="s">
        <v>141</v>
      </c>
      <c r="J32" s="49">
        <v>31.883039999999998</v>
      </c>
      <c r="K32" s="49">
        <v>31.883039999999998</v>
      </c>
      <c r="L32" s="90"/>
      <c r="M32" s="90"/>
      <c r="N32" s="90"/>
      <c r="O32" s="41" t="s">
        <v>306</v>
      </c>
      <c r="P32" s="44" t="s">
        <v>274</v>
      </c>
      <c r="Q32" s="45">
        <v>50161500</v>
      </c>
      <c r="R32" s="46">
        <v>0.12</v>
      </c>
    </row>
    <row r="33" spans="1:18" ht="75.75" x14ac:dyDescent="0.25">
      <c r="A33" s="64">
        <v>30</v>
      </c>
      <c r="B33" s="47" t="s">
        <v>9</v>
      </c>
      <c r="C33" s="52" t="s">
        <v>28</v>
      </c>
      <c r="D33" s="52" t="s">
        <v>94</v>
      </c>
      <c r="E33" s="52" t="s">
        <v>31</v>
      </c>
      <c r="F33" s="52" t="s">
        <v>91</v>
      </c>
      <c r="G33" s="48" t="s">
        <v>128</v>
      </c>
      <c r="H33" s="48">
        <v>7040</v>
      </c>
      <c r="I33" s="48" t="s">
        <v>143</v>
      </c>
      <c r="J33" s="49">
        <v>51.055199999999999</v>
      </c>
      <c r="K33" s="49">
        <v>48.623999999999995</v>
      </c>
      <c r="L33" s="90"/>
      <c r="M33" s="90"/>
      <c r="N33" s="90"/>
      <c r="O33" s="41" t="s">
        <v>306</v>
      </c>
      <c r="P33" s="44" t="s">
        <v>288</v>
      </c>
      <c r="Q33" s="45">
        <v>50161500</v>
      </c>
      <c r="R33" s="46">
        <v>0.12</v>
      </c>
    </row>
    <row r="34" spans="1:18" ht="45.75" x14ac:dyDescent="0.25">
      <c r="A34" s="64">
        <v>31</v>
      </c>
      <c r="B34" s="47" t="s">
        <v>9</v>
      </c>
      <c r="C34" s="52" t="s">
        <v>32</v>
      </c>
      <c r="D34" s="52" t="s">
        <v>33</v>
      </c>
      <c r="E34" s="52" t="s">
        <v>32</v>
      </c>
      <c r="F34" s="52" t="s">
        <v>92</v>
      </c>
      <c r="G34" s="48" t="s">
        <v>124</v>
      </c>
      <c r="H34" s="48">
        <v>6094</v>
      </c>
      <c r="I34" s="48" t="s">
        <v>144</v>
      </c>
      <c r="J34" s="49">
        <v>26.5608</v>
      </c>
      <c r="K34" s="49">
        <v>75.892320000000012</v>
      </c>
      <c r="L34" s="90"/>
      <c r="M34" s="90"/>
      <c r="N34" s="90"/>
      <c r="O34" s="41" t="s">
        <v>306</v>
      </c>
      <c r="P34" s="44" t="s">
        <v>288</v>
      </c>
      <c r="Q34" s="45">
        <v>50161500</v>
      </c>
      <c r="R34" s="46">
        <v>0.12</v>
      </c>
    </row>
    <row r="35" spans="1:18" ht="60.75" x14ac:dyDescent="0.25">
      <c r="A35" s="64">
        <v>32</v>
      </c>
      <c r="B35" s="47" t="s">
        <v>34</v>
      </c>
      <c r="C35" s="52" t="s">
        <v>35</v>
      </c>
      <c r="D35" s="52" t="s">
        <v>30</v>
      </c>
      <c r="E35" s="52" t="s">
        <v>35</v>
      </c>
      <c r="F35" s="52" t="s">
        <v>93</v>
      </c>
      <c r="G35" s="48" t="s">
        <v>130</v>
      </c>
      <c r="H35" s="48">
        <v>1583</v>
      </c>
      <c r="I35" s="48" t="s">
        <v>289</v>
      </c>
      <c r="J35" s="49">
        <v>123.16752</v>
      </c>
      <c r="K35" s="49">
        <v>293.25744000000003</v>
      </c>
      <c r="L35" s="90"/>
      <c r="M35" s="90"/>
      <c r="N35" s="90"/>
      <c r="O35" s="41" t="s">
        <v>308</v>
      </c>
      <c r="P35" s="44" t="s">
        <v>288</v>
      </c>
      <c r="Q35" s="45">
        <v>50161500</v>
      </c>
      <c r="R35" s="46">
        <v>0.12</v>
      </c>
    </row>
    <row r="36" spans="1:18" ht="30.75" x14ac:dyDescent="0.25">
      <c r="A36" s="64">
        <v>33</v>
      </c>
      <c r="B36" s="42" t="s">
        <v>36</v>
      </c>
      <c r="C36" s="42" t="s">
        <v>37</v>
      </c>
      <c r="D36" s="42" t="s">
        <v>37</v>
      </c>
      <c r="E36" s="42" t="s">
        <v>38</v>
      </c>
      <c r="F36" s="42"/>
      <c r="G36" s="48" t="s">
        <v>129</v>
      </c>
      <c r="H36" s="48">
        <v>7559</v>
      </c>
      <c r="I36" s="48" t="s">
        <v>145</v>
      </c>
      <c r="J36" s="49">
        <v>717.61536000000001</v>
      </c>
      <c r="K36" s="49">
        <v>448.50959999999998</v>
      </c>
      <c r="L36" s="90"/>
      <c r="M36" s="90"/>
      <c r="N36" s="90"/>
      <c r="O36" s="54" t="s">
        <v>309</v>
      </c>
      <c r="P36" s="44" t="s">
        <v>275</v>
      </c>
      <c r="Q36" s="45">
        <v>52151500</v>
      </c>
      <c r="R36" s="46">
        <v>0.25</v>
      </c>
    </row>
    <row r="37" spans="1:18" ht="30.75" x14ac:dyDescent="0.25">
      <c r="A37" s="64">
        <v>34</v>
      </c>
      <c r="B37" s="42" t="s">
        <v>36</v>
      </c>
      <c r="C37" s="42" t="s">
        <v>37</v>
      </c>
      <c r="D37" s="42" t="s">
        <v>37</v>
      </c>
      <c r="E37" s="42" t="s">
        <v>41</v>
      </c>
      <c r="F37" s="42"/>
      <c r="G37" s="48" t="s">
        <v>122</v>
      </c>
      <c r="H37" s="55" t="s">
        <v>123</v>
      </c>
      <c r="I37" s="48" t="s">
        <v>146</v>
      </c>
      <c r="J37" s="49">
        <v>448.50959999999998</v>
      </c>
      <c r="K37" s="49">
        <v>448.50959999999998</v>
      </c>
      <c r="L37" s="90"/>
      <c r="M37" s="90"/>
      <c r="N37" s="90"/>
      <c r="O37" s="54" t="s">
        <v>309</v>
      </c>
      <c r="P37" s="44" t="s">
        <v>288</v>
      </c>
      <c r="Q37" s="45">
        <v>52151500</v>
      </c>
      <c r="R37" s="46">
        <v>0.25</v>
      </c>
    </row>
    <row r="38" spans="1:18" ht="30.75" x14ac:dyDescent="0.25">
      <c r="A38" s="64">
        <v>35</v>
      </c>
      <c r="B38" s="42" t="s">
        <v>36</v>
      </c>
      <c r="C38" s="42" t="s">
        <v>39</v>
      </c>
      <c r="D38" s="42" t="s">
        <v>39</v>
      </c>
      <c r="E38" s="47" t="s">
        <v>40</v>
      </c>
      <c r="F38" s="42"/>
      <c r="G38" s="48" t="s">
        <v>131</v>
      </c>
      <c r="H38" s="48">
        <v>6016</v>
      </c>
      <c r="I38" s="48" t="s">
        <v>147</v>
      </c>
      <c r="J38" s="49">
        <v>26.913599999999999</v>
      </c>
      <c r="K38" s="49">
        <v>26.913599999999999</v>
      </c>
      <c r="L38" s="90"/>
      <c r="M38" s="90"/>
      <c r="N38" s="90"/>
      <c r="O38" s="54" t="s">
        <v>309</v>
      </c>
      <c r="P38" s="44" t="s">
        <v>288</v>
      </c>
      <c r="Q38" s="45">
        <v>52151500</v>
      </c>
      <c r="R38" s="46">
        <v>0.25</v>
      </c>
    </row>
    <row r="40" spans="1:18" x14ac:dyDescent="0.25">
      <c r="E40" s="8"/>
      <c r="F40" s="8"/>
      <c r="G40" s="9"/>
      <c r="H40" s="9"/>
      <c r="I40" s="8"/>
      <c r="J40" s="9"/>
      <c r="K40" s="9"/>
      <c r="L40" s="9"/>
      <c r="M40" s="9"/>
      <c r="N40" s="9"/>
      <c r="O40" s="9"/>
    </row>
    <row r="41" spans="1:18" x14ac:dyDescent="0.25">
      <c r="E41" s="8"/>
      <c r="F41" s="8"/>
      <c r="G41" s="9"/>
      <c r="H41" s="9"/>
      <c r="I41" s="8"/>
      <c r="J41" s="9"/>
      <c r="K41" s="9"/>
      <c r="L41" s="9"/>
      <c r="M41" s="9"/>
      <c r="N41" s="9"/>
      <c r="O41" s="9"/>
    </row>
    <row r="97" spans="1:15" x14ac:dyDescent="0.25">
      <c r="A97"/>
      <c r="B97"/>
      <c r="C97"/>
      <c r="D97"/>
      <c r="E97"/>
      <c r="F97"/>
      <c r="I97" s="10"/>
      <c r="J97" s="11"/>
      <c r="K97" s="11"/>
      <c r="L97" s="11"/>
      <c r="M97" s="11"/>
      <c r="N97" s="11"/>
      <c r="O97" s="11"/>
    </row>
    <row r="98" spans="1:15" x14ac:dyDescent="0.25">
      <c r="A98"/>
      <c r="B98"/>
      <c r="C98"/>
      <c r="D98"/>
      <c r="E98"/>
      <c r="F98"/>
      <c r="I98" s="12"/>
      <c r="J98" s="13"/>
      <c r="K98" s="13"/>
      <c r="L98" s="13"/>
      <c r="M98" s="13"/>
      <c r="N98" s="13"/>
      <c r="O98" s="13"/>
    </row>
    <row r="99" spans="1:15" x14ac:dyDescent="0.25">
      <c r="A99"/>
      <c r="B99"/>
      <c r="C99"/>
      <c r="D99"/>
      <c r="E99"/>
      <c r="F99"/>
      <c r="J99" s="13"/>
      <c r="K99" s="13"/>
      <c r="L99" s="13"/>
      <c r="M99" s="13"/>
      <c r="N99" s="13"/>
      <c r="O99" s="13"/>
    </row>
    <row r="100" spans="1:15" x14ac:dyDescent="0.25">
      <c r="A100"/>
      <c r="B100"/>
      <c r="C100"/>
      <c r="D100"/>
      <c r="E100"/>
      <c r="F100"/>
      <c r="J100" s="13"/>
      <c r="K100" s="13"/>
      <c r="L100" s="13"/>
      <c r="M100" s="13"/>
      <c r="N100" s="13"/>
      <c r="O100" s="13"/>
    </row>
  </sheetData>
  <protectedRanges>
    <protectedRange sqref="G17:H26 G27:I38 J17:N38 G16:L16 G4:M4 G5:L14 N4:N16 M5:M16" name="Område1"/>
    <protectedRange sqref="P32:P34 P36:P38 P4:P30" name="Område4"/>
    <protectedRange sqref="I17:I26" name="Område1_1"/>
    <protectedRange sqref="G15:L15" name="Område1_2"/>
  </protectedRanges>
  <mergeCells count="5">
    <mergeCell ref="E4:E5"/>
    <mergeCell ref="E6:E7"/>
    <mergeCell ref="E8:E9"/>
    <mergeCell ref="E10:E11"/>
    <mergeCell ref="E12:E1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&amp;L23.3-2401-18
Kaffe- och Vattenautomater med tillhörande varor och tjänster</oddHeader>
  </headerFooter>
  <ignoredErrors>
    <ignoredError sqref="M4:N4 M13:N16 N6:N11 N5 N12 L14" unlockedFormula="1"/>
    <ignoredError sqref="M5:M12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4"/>
  <sheetViews>
    <sheetView showGridLines="0" tabSelected="1" topLeftCell="B35" zoomScale="73" zoomScaleNormal="73" workbookViewId="0">
      <selection activeCell="L45" sqref="L45"/>
    </sheetView>
  </sheetViews>
  <sheetFormatPr defaultColWidth="8.625" defaultRowHeight="12.75" x14ac:dyDescent="0.2"/>
  <cols>
    <col min="1" max="1" width="19.625" style="2" customWidth="1"/>
    <col min="2" max="2" width="33.125" style="2" customWidth="1"/>
    <col min="3" max="3" width="29.5" style="2" customWidth="1"/>
    <col min="4" max="4" width="22.625" style="2" customWidth="1"/>
    <col min="5" max="5" width="23.625" style="2" customWidth="1"/>
    <col min="6" max="6" width="16.125" style="2" customWidth="1"/>
    <col min="7" max="7" width="23.875" style="2" customWidth="1"/>
    <col min="8" max="8" width="20.625" style="2" customWidth="1"/>
    <col min="9" max="9" width="22.75" style="2" customWidth="1"/>
    <col min="10" max="12" width="20.625" style="2" customWidth="1"/>
    <col min="13" max="13" width="22.625" style="2" bestFit="1" customWidth="1"/>
    <col min="14" max="14" width="20.875" style="2" customWidth="1"/>
    <col min="15" max="15" width="15.25" style="2" customWidth="1"/>
    <col min="16" max="16" width="12.25" style="2" customWidth="1"/>
    <col min="17" max="16384" width="8.625" style="2"/>
  </cols>
  <sheetData>
    <row r="1" spans="1:16" ht="23.45" customHeight="1" x14ac:dyDescent="0.35">
      <c r="A1" s="15" t="s">
        <v>296</v>
      </c>
      <c r="C1" s="98" t="s">
        <v>315</v>
      </c>
    </row>
    <row r="2" spans="1:16" ht="23.45" customHeight="1" x14ac:dyDescent="0.3">
      <c r="A2" s="1" t="s">
        <v>74</v>
      </c>
    </row>
    <row r="3" spans="1:16" s="57" customFormat="1" ht="63" x14ac:dyDescent="0.25">
      <c r="A3" s="22" t="s">
        <v>6</v>
      </c>
      <c r="B3" s="22" t="s">
        <v>297</v>
      </c>
      <c r="C3" s="22" t="s">
        <v>71</v>
      </c>
      <c r="D3" s="22" t="s">
        <v>86</v>
      </c>
      <c r="E3" s="22" t="s">
        <v>8</v>
      </c>
      <c r="F3" s="22" t="s">
        <v>43</v>
      </c>
      <c r="G3" s="22" t="s">
        <v>62</v>
      </c>
      <c r="H3" s="22" t="s">
        <v>301</v>
      </c>
      <c r="I3" s="22" t="s">
        <v>300</v>
      </c>
      <c r="J3" s="86" t="s">
        <v>314</v>
      </c>
      <c r="K3" s="86" t="s">
        <v>304</v>
      </c>
      <c r="L3" s="86" t="s">
        <v>305</v>
      </c>
      <c r="M3" s="22" t="s">
        <v>299</v>
      </c>
      <c r="N3" s="22" t="s">
        <v>262</v>
      </c>
      <c r="O3" s="22" t="s">
        <v>260</v>
      </c>
      <c r="P3" s="22" t="s">
        <v>261</v>
      </c>
    </row>
    <row r="4" spans="1:16" s="67" customFormat="1" ht="30" x14ac:dyDescent="0.2">
      <c r="A4" s="77">
        <v>1</v>
      </c>
      <c r="B4" s="83" t="s">
        <v>46</v>
      </c>
      <c r="C4" s="83" t="s">
        <v>164</v>
      </c>
      <c r="D4" s="83"/>
      <c r="E4" s="83" t="s">
        <v>148</v>
      </c>
      <c r="F4" s="83">
        <v>4800</v>
      </c>
      <c r="G4" s="83" t="s">
        <v>276</v>
      </c>
      <c r="H4" s="97">
        <v>1945.5</v>
      </c>
      <c r="I4" s="97">
        <v>324.25</v>
      </c>
      <c r="J4" s="84">
        <v>5</v>
      </c>
      <c r="K4" s="84">
        <f>6*L4</f>
        <v>1975.5</v>
      </c>
      <c r="L4" s="84">
        <f>J4+I4</f>
        <v>329.25</v>
      </c>
      <c r="M4" s="83" t="s">
        <v>226</v>
      </c>
      <c r="N4" s="85" t="s">
        <v>272</v>
      </c>
      <c r="O4" s="75">
        <v>50201700</v>
      </c>
      <c r="P4" s="76">
        <v>0.12</v>
      </c>
    </row>
    <row r="5" spans="1:16" s="67" customFormat="1" ht="30" x14ac:dyDescent="0.2">
      <c r="A5" s="77">
        <v>2</v>
      </c>
      <c r="B5" s="83" t="s">
        <v>46</v>
      </c>
      <c r="C5" s="83" t="s">
        <v>170</v>
      </c>
      <c r="D5" s="83"/>
      <c r="E5" s="83" t="s">
        <v>149</v>
      </c>
      <c r="F5" s="83">
        <v>7078</v>
      </c>
      <c r="G5" s="83" t="s">
        <v>276</v>
      </c>
      <c r="H5" s="97">
        <v>1443.48</v>
      </c>
      <c r="I5" s="97">
        <v>240.58</v>
      </c>
      <c r="J5" s="84">
        <v>5</v>
      </c>
      <c r="K5" s="84">
        <f>6*L5</f>
        <v>1473.48</v>
      </c>
      <c r="L5" s="84">
        <f t="shared" ref="L5:L19" si="0">J5+I5</f>
        <v>245.58</v>
      </c>
      <c r="M5" s="83" t="s">
        <v>226</v>
      </c>
      <c r="N5" s="85" t="s">
        <v>269</v>
      </c>
      <c r="O5" s="75">
        <v>50201700</v>
      </c>
      <c r="P5" s="76">
        <v>0.12</v>
      </c>
    </row>
    <row r="6" spans="1:16" s="68" customFormat="1" ht="30" x14ac:dyDescent="0.2">
      <c r="A6" s="77">
        <v>3</v>
      </c>
      <c r="B6" s="83" t="s">
        <v>46</v>
      </c>
      <c r="C6" s="83" t="s">
        <v>164</v>
      </c>
      <c r="D6" s="83"/>
      <c r="E6" s="83" t="s">
        <v>150</v>
      </c>
      <c r="F6" s="83">
        <v>4601</v>
      </c>
      <c r="G6" s="83" t="s">
        <v>278</v>
      </c>
      <c r="H6" s="97">
        <v>1339.24</v>
      </c>
      <c r="I6" s="97">
        <v>334.81</v>
      </c>
      <c r="J6" s="84">
        <v>39</v>
      </c>
      <c r="K6" s="84">
        <f>4*L6</f>
        <v>1495.24</v>
      </c>
      <c r="L6" s="84">
        <f t="shared" si="0"/>
        <v>373.81</v>
      </c>
      <c r="M6" s="83" t="s">
        <v>226</v>
      </c>
      <c r="N6" s="85" t="s">
        <v>286</v>
      </c>
      <c r="O6" s="75">
        <v>50201700</v>
      </c>
      <c r="P6" s="76">
        <v>0.12</v>
      </c>
    </row>
    <row r="7" spans="1:16" s="68" customFormat="1" ht="28.5" customHeight="1" x14ac:dyDescent="0.2">
      <c r="A7" s="77">
        <v>4</v>
      </c>
      <c r="B7" s="83" t="s">
        <v>46</v>
      </c>
      <c r="C7" s="83" t="s">
        <v>171</v>
      </c>
      <c r="D7" s="83"/>
      <c r="E7" s="83" t="s">
        <v>151</v>
      </c>
      <c r="F7" s="83">
        <v>3163</v>
      </c>
      <c r="G7" s="83" t="s">
        <v>276</v>
      </c>
      <c r="H7" s="97">
        <v>1493.52</v>
      </c>
      <c r="I7" s="97">
        <v>248.92</v>
      </c>
      <c r="J7" s="84">
        <v>5</v>
      </c>
      <c r="K7" s="84">
        <f t="shared" ref="K7:K16" si="1">6*L7</f>
        <v>1523.52</v>
      </c>
      <c r="L7" s="84">
        <f t="shared" si="0"/>
        <v>253.92</v>
      </c>
      <c r="M7" s="83" t="s">
        <v>226</v>
      </c>
      <c r="N7" s="85" t="s">
        <v>272</v>
      </c>
      <c r="O7" s="75">
        <v>50201700</v>
      </c>
      <c r="P7" s="76">
        <v>0.12</v>
      </c>
    </row>
    <row r="8" spans="1:16" s="68" customFormat="1" ht="30" x14ac:dyDescent="0.2">
      <c r="A8" s="77">
        <v>5</v>
      </c>
      <c r="B8" s="83" t="s">
        <v>46</v>
      </c>
      <c r="C8" s="83" t="s">
        <v>172</v>
      </c>
      <c r="D8" s="83"/>
      <c r="E8" s="83" t="s">
        <v>152</v>
      </c>
      <c r="F8" s="83">
        <v>1874</v>
      </c>
      <c r="G8" s="83" t="s">
        <v>276</v>
      </c>
      <c r="H8" s="97">
        <v>1473.48</v>
      </c>
      <c r="I8" s="97">
        <v>245.58</v>
      </c>
      <c r="J8" s="84">
        <v>5</v>
      </c>
      <c r="K8" s="84">
        <f t="shared" si="1"/>
        <v>1503.48</v>
      </c>
      <c r="L8" s="84">
        <f t="shared" si="0"/>
        <v>250.58</v>
      </c>
      <c r="M8" s="83" t="s">
        <v>226</v>
      </c>
      <c r="N8" s="85" t="s">
        <v>272</v>
      </c>
      <c r="O8" s="75">
        <v>50201700</v>
      </c>
      <c r="P8" s="76">
        <v>0.12</v>
      </c>
    </row>
    <row r="9" spans="1:16" s="68" customFormat="1" ht="30" x14ac:dyDescent="0.2">
      <c r="A9" s="77">
        <v>6</v>
      </c>
      <c r="B9" s="83" t="s">
        <v>46</v>
      </c>
      <c r="C9" s="83" t="s">
        <v>170</v>
      </c>
      <c r="D9" s="83"/>
      <c r="E9" s="83" t="s">
        <v>153</v>
      </c>
      <c r="F9" s="83">
        <v>4027</v>
      </c>
      <c r="G9" s="83" t="s">
        <v>276</v>
      </c>
      <c r="H9" s="97">
        <v>1438.5</v>
      </c>
      <c r="I9" s="97">
        <v>239.75</v>
      </c>
      <c r="J9" s="84">
        <v>5</v>
      </c>
      <c r="K9" s="84">
        <f t="shared" si="1"/>
        <v>1468.5</v>
      </c>
      <c r="L9" s="84">
        <f t="shared" si="0"/>
        <v>244.75</v>
      </c>
      <c r="M9" s="83" t="s">
        <v>226</v>
      </c>
      <c r="N9" s="85" t="s">
        <v>269</v>
      </c>
      <c r="O9" s="75">
        <v>50201700</v>
      </c>
      <c r="P9" s="76">
        <v>0.12</v>
      </c>
    </row>
    <row r="10" spans="1:16" s="68" customFormat="1" ht="30" x14ac:dyDescent="0.2">
      <c r="A10" s="77">
        <v>7</v>
      </c>
      <c r="B10" s="83" t="s">
        <v>46</v>
      </c>
      <c r="C10" s="83" t="s">
        <v>170</v>
      </c>
      <c r="D10" s="83"/>
      <c r="E10" s="83" t="s">
        <v>154</v>
      </c>
      <c r="F10" s="83">
        <v>3269</v>
      </c>
      <c r="G10" s="83" t="s">
        <v>276</v>
      </c>
      <c r="H10" s="97">
        <v>933.96</v>
      </c>
      <c r="I10" s="97">
        <v>155.66</v>
      </c>
      <c r="J10" s="84">
        <v>32</v>
      </c>
      <c r="K10" s="84">
        <f t="shared" si="1"/>
        <v>1125.96</v>
      </c>
      <c r="L10" s="84">
        <f t="shared" si="0"/>
        <v>187.66</v>
      </c>
      <c r="M10" s="83" t="s">
        <v>226</v>
      </c>
      <c r="N10" s="85" t="s">
        <v>269</v>
      </c>
      <c r="O10" s="75">
        <v>50201700</v>
      </c>
      <c r="P10" s="76">
        <v>0.12</v>
      </c>
    </row>
    <row r="11" spans="1:16" s="68" customFormat="1" ht="30" x14ac:dyDescent="0.2">
      <c r="A11" s="77">
        <v>8</v>
      </c>
      <c r="B11" s="83" t="s">
        <v>46</v>
      </c>
      <c r="C11" s="83" t="s">
        <v>171</v>
      </c>
      <c r="D11" s="83"/>
      <c r="E11" s="83" t="s">
        <v>155</v>
      </c>
      <c r="F11" s="83">
        <v>3267</v>
      </c>
      <c r="G11" s="83" t="s">
        <v>276</v>
      </c>
      <c r="H11" s="97">
        <v>1145.8799999999999</v>
      </c>
      <c r="I11" s="97">
        <v>190.98</v>
      </c>
      <c r="J11" s="84">
        <v>30.5</v>
      </c>
      <c r="K11" s="84">
        <f t="shared" si="1"/>
        <v>1328.8799999999999</v>
      </c>
      <c r="L11" s="84">
        <f t="shared" si="0"/>
        <v>221.48</v>
      </c>
      <c r="M11" s="83" t="s">
        <v>226</v>
      </c>
      <c r="N11" s="85" t="s">
        <v>270</v>
      </c>
      <c r="O11" s="75">
        <v>50201700</v>
      </c>
      <c r="P11" s="76">
        <v>0.12</v>
      </c>
    </row>
    <row r="12" spans="1:16" s="68" customFormat="1" ht="30" x14ac:dyDescent="0.2">
      <c r="A12" s="77">
        <v>9</v>
      </c>
      <c r="B12" s="83" t="s">
        <v>46</v>
      </c>
      <c r="C12" s="83" t="s">
        <v>172</v>
      </c>
      <c r="D12" s="83"/>
      <c r="E12" s="83" t="s">
        <v>156</v>
      </c>
      <c r="F12" s="83">
        <v>1069</v>
      </c>
      <c r="G12" s="83" t="s">
        <v>276</v>
      </c>
      <c r="H12" s="97">
        <v>1100.8799999999999</v>
      </c>
      <c r="I12" s="97">
        <v>183.48</v>
      </c>
      <c r="J12" s="84">
        <v>30.5</v>
      </c>
      <c r="K12" s="84">
        <f t="shared" si="1"/>
        <v>1283.8799999999999</v>
      </c>
      <c r="L12" s="84">
        <f t="shared" si="0"/>
        <v>213.98</v>
      </c>
      <c r="M12" s="83" t="s">
        <v>226</v>
      </c>
      <c r="N12" s="85" t="s">
        <v>270</v>
      </c>
      <c r="O12" s="75">
        <v>50201700</v>
      </c>
      <c r="P12" s="76">
        <v>0.12</v>
      </c>
    </row>
    <row r="13" spans="1:16" s="68" customFormat="1" ht="30" x14ac:dyDescent="0.2">
      <c r="A13" s="77">
        <v>10</v>
      </c>
      <c r="B13" s="83" t="s">
        <v>46</v>
      </c>
      <c r="C13" s="83" t="s">
        <v>172</v>
      </c>
      <c r="D13" s="83"/>
      <c r="E13" s="83" t="s">
        <v>157</v>
      </c>
      <c r="F13" s="83">
        <v>2447</v>
      </c>
      <c r="G13" s="83" t="s">
        <v>276</v>
      </c>
      <c r="H13" s="97">
        <v>1131</v>
      </c>
      <c r="I13" s="97">
        <v>188.5</v>
      </c>
      <c r="J13" s="84">
        <v>30.5</v>
      </c>
      <c r="K13" s="84">
        <f t="shared" si="1"/>
        <v>1314</v>
      </c>
      <c r="L13" s="84">
        <f t="shared" si="0"/>
        <v>219</v>
      </c>
      <c r="M13" s="83" t="s">
        <v>226</v>
      </c>
      <c r="N13" s="85" t="s">
        <v>270</v>
      </c>
      <c r="O13" s="75">
        <v>50201700</v>
      </c>
      <c r="P13" s="76">
        <v>0.12</v>
      </c>
    </row>
    <row r="14" spans="1:16" s="68" customFormat="1" ht="30" x14ac:dyDescent="0.2">
      <c r="A14" s="77">
        <v>11</v>
      </c>
      <c r="B14" s="83" t="s">
        <v>46</v>
      </c>
      <c r="C14" s="83" t="s">
        <v>171</v>
      </c>
      <c r="D14" s="83"/>
      <c r="E14" s="83" t="s">
        <v>158</v>
      </c>
      <c r="F14" s="83">
        <v>3556</v>
      </c>
      <c r="G14" s="83" t="s">
        <v>276</v>
      </c>
      <c r="H14" s="97">
        <v>1734.1799999999998</v>
      </c>
      <c r="I14" s="97">
        <v>289.02999999999997</v>
      </c>
      <c r="J14" s="84">
        <v>39</v>
      </c>
      <c r="K14" s="84">
        <f t="shared" si="1"/>
        <v>1968.1799999999998</v>
      </c>
      <c r="L14" s="84">
        <f t="shared" si="0"/>
        <v>328.03</v>
      </c>
      <c r="M14" s="83" t="s">
        <v>226</v>
      </c>
      <c r="N14" s="85" t="s">
        <v>272</v>
      </c>
      <c r="O14" s="75">
        <v>50201700</v>
      </c>
      <c r="P14" s="76">
        <v>0.12</v>
      </c>
    </row>
    <row r="15" spans="1:16" s="68" customFormat="1" ht="30" x14ac:dyDescent="0.2">
      <c r="A15" s="77">
        <v>12</v>
      </c>
      <c r="B15" s="83" t="s">
        <v>46</v>
      </c>
      <c r="C15" s="83" t="s">
        <v>172</v>
      </c>
      <c r="D15" s="83"/>
      <c r="E15" s="83" t="s">
        <v>159</v>
      </c>
      <c r="F15" s="83">
        <v>2595</v>
      </c>
      <c r="G15" s="83" t="s">
        <v>276</v>
      </c>
      <c r="H15" s="97">
        <v>1606.5</v>
      </c>
      <c r="I15" s="97">
        <v>267.75</v>
      </c>
      <c r="J15" s="84">
        <v>39</v>
      </c>
      <c r="K15" s="84">
        <f t="shared" si="1"/>
        <v>1840.5</v>
      </c>
      <c r="L15" s="84">
        <f t="shared" si="0"/>
        <v>306.75</v>
      </c>
      <c r="M15" s="83" t="s">
        <v>226</v>
      </c>
      <c r="N15" s="85" t="s">
        <v>272</v>
      </c>
      <c r="O15" s="75">
        <v>50201700</v>
      </c>
      <c r="P15" s="76">
        <v>0.12</v>
      </c>
    </row>
    <row r="16" spans="1:16" s="68" customFormat="1" ht="30" x14ac:dyDescent="0.2">
      <c r="A16" s="77">
        <v>13</v>
      </c>
      <c r="B16" s="83" t="s">
        <v>46</v>
      </c>
      <c r="C16" s="83" t="s">
        <v>171</v>
      </c>
      <c r="D16" s="83"/>
      <c r="E16" s="83" t="s">
        <v>160</v>
      </c>
      <c r="F16" s="83">
        <v>3831</v>
      </c>
      <c r="G16" s="83" t="s">
        <v>276</v>
      </c>
      <c r="H16" s="97">
        <v>1434.9</v>
      </c>
      <c r="I16" s="97">
        <v>239.15</v>
      </c>
      <c r="J16" s="84">
        <v>39</v>
      </c>
      <c r="K16" s="84">
        <f t="shared" si="1"/>
        <v>1668.8999999999999</v>
      </c>
      <c r="L16" s="84">
        <f t="shared" si="0"/>
        <v>278.14999999999998</v>
      </c>
      <c r="M16" s="83" t="s">
        <v>226</v>
      </c>
      <c r="N16" s="85" t="s">
        <v>269</v>
      </c>
      <c r="O16" s="75">
        <v>50201700</v>
      </c>
      <c r="P16" s="76">
        <v>0.12</v>
      </c>
    </row>
    <row r="17" spans="1:16" s="68" customFormat="1" ht="30" x14ac:dyDescent="0.2">
      <c r="A17" s="77">
        <v>14</v>
      </c>
      <c r="B17" s="83" t="s">
        <v>46</v>
      </c>
      <c r="C17" s="83" t="s">
        <v>172</v>
      </c>
      <c r="D17" s="83"/>
      <c r="E17" s="83" t="s">
        <v>161</v>
      </c>
      <c r="F17" s="83">
        <v>5049</v>
      </c>
      <c r="G17" s="83" t="s">
        <v>277</v>
      </c>
      <c r="H17" s="97">
        <v>1278.5600000000002</v>
      </c>
      <c r="I17" s="97">
        <v>159.82000000000002</v>
      </c>
      <c r="J17" s="84">
        <v>38.17</v>
      </c>
      <c r="K17" s="84">
        <f>8*L17</f>
        <v>1583.92</v>
      </c>
      <c r="L17" s="84">
        <f t="shared" si="0"/>
        <v>197.99</v>
      </c>
      <c r="M17" s="83" t="s">
        <v>226</v>
      </c>
      <c r="N17" s="85" t="s">
        <v>270</v>
      </c>
      <c r="O17" s="75">
        <v>50201700</v>
      </c>
      <c r="P17" s="76">
        <v>0.12</v>
      </c>
    </row>
    <row r="18" spans="1:16" s="68" customFormat="1" ht="30" x14ac:dyDescent="0.2">
      <c r="A18" s="77">
        <v>15</v>
      </c>
      <c r="B18" s="83" t="s">
        <v>46</v>
      </c>
      <c r="C18" s="83" t="s">
        <v>170</v>
      </c>
      <c r="D18" s="83"/>
      <c r="E18" s="83" t="s">
        <v>162</v>
      </c>
      <c r="F18" s="83">
        <v>7095</v>
      </c>
      <c r="G18" s="83" t="s">
        <v>277</v>
      </c>
      <c r="H18" s="97">
        <v>1281.68</v>
      </c>
      <c r="I18" s="97">
        <v>160.21</v>
      </c>
      <c r="J18" s="84">
        <v>38.17</v>
      </c>
      <c r="K18" s="84">
        <f>8*L18</f>
        <v>1587.04</v>
      </c>
      <c r="L18" s="84">
        <f t="shared" si="0"/>
        <v>198.38</v>
      </c>
      <c r="M18" s="83" t="s">
        <v>226</v>
      </c>
      <c r="N18" s="85" t="s">
        <v>270</v>
      </c>
      <c r="O18" s="75">
        <v>50201700</v>
      </c>
      <c r="P18" s="76">
        <v>0.12</v>
      </c>
    </row>
    <row r="19" spans="1:16" s="68" customFormat="1" ht="45" x14ac:dyDescent="0.2">
      <c r="A19" s="77">
        <v>16</v>
      </c>
      <c r="B19" s="83" t="s">
        <v>46</v>
      </c>
      <c r="C19" s="83" t="s">
        <v>171</v>
      </c>
      <c r="D19" s="83"/>
      <c r="E19" s="83" t="s">
        <v>163</v>
      </c>
      <c r="F19" s="83">
        <v>7097</v>
      </c>
      <c r="G19" s="83" t="s">
        <v>277</v>
      </c>
      <c r="H19" s="97">
        <v>1221.92</v>
      </c>
      <c r="I19" s="97">
        <v>152.74</v>
      </c>
      <c r="J19" s="84">
        <v>38.17</v>
      </c>
      <c r="K19" s="84">
        <f>8*L19</f>
        <v>1527.2800000000002</v>
      </c>
      <c r="L19" s="84">
        <f t="shared" si="0"/>
        <v>190.91000000000003</v>
      </c>
      <c r="M19" s="83" t="s">
        <v>226</v>
      </c>
      <c r="N19" s="85" t="s">
        <v>270</v>
      </c>
      <c r="O19" s="75">
        <v>50201700</v>
      </c>
      <c r="P19" s="76">
        <v>0.12</v>
      </c>
    </row>
    <row r="20" spans="1:16" ht="30" x14ac:dyDescent="0.2">
      <c r="A20" s="64">
        <v>17</v>
      </c>
      <c r="B20" s="56" t="s">
        <v>47</v>
      </c>
      <c r="C20" s="56" t="s">
        <v>199</v>
      </c>
      <c r="D20" s="56"/>
      <c r="E20" s="56" t="s">
        <v>196</v>
      </c>
      <c r="F20" s="56">
        <v>4826</v>
      </c>
      <c r="G20" s="56" t="s">
        <v>36</v>
      </c>
      <c r="H20" s="49">
        <v>65.52</v>
      </c>
      <c r="I20" s="49">
        <v>65.52</v>
      </c>
      <c r="J20" s="92"/>
      <c r="K20" s="92"/>
      <c r="L20" s="92"/>
      <c r="M20" s="56" t="s">
        <v>227</v>
      </c>
      <c r="N20" s="66" t="s">
        <v>270</v>
      </c>
      <c r="O20" s="45">
        <v>50201700</v>
      </c>
      <c r="P20" s="46">
        <v>0.12</v>
      </c>
    </row>
    <row r="21" spans="1:16" ht="30" x14ac:dyDescent="0.2">
      <c r="A21" s="64">
        <v>18</v>
      </c>
      <c r="B21" s="56" t="s">
        <v>47</v>
      </c>
      <c r="C21" s="56" t="s">
        <v>199</v>
      </c>
      <c r="D21" s="56"/>
      <c r="E21" s="56" t="s">
        <v>197</v>
      </c>
      <c r="F21" s="56">
        <v>4854</v>
      </c>
      <c r="G21" s="56" t="s">
        <v>36</v>
      </c>
      <c r="H21" s="49">
        <v>65.52</v>
      </c>
      <c r="I21" s="49">
        <v>65.52</v>
      </c>
      <c r="J21" s="92"/>
      <c r="K21" s="92"/>
      <c r="L21" s="92"/>
      <c r="M21" s="56" t="s">
        <v>227</v>
      </c>
      <c r="N21" s="66" t="s">
        <v>270</v>
      </c>
      <c r="O21" s="45">
        <v>50201700</v>
      </c>
      <c r="P21" s="46">
        <v>0.12</v>
      </c>
    </row>
    <row r="22" spans="1:16" ht="30" x14ac:dyDescent="0.2">
      <c r="A22" s="64">
        <v>19</v>
      </c>
      <c r="B22" s="56" t="s">
        <v>47</v>
      </c>
      <c r="C22" s="56" t="s">
        <v>199</v>
      </c>
      <c r="D22" s="56"/>
      <c r="E22" s="56" t="s">
        <v>198</v>
      </c>
      <c r="F22" s="56">
        <v>4829</v>
      </c>
      <c r="G22" s="56" t="s">
        <v>36</v>
      </c>
      <c r="H22" s="49">
        <v>65.52</v>
      </c>
      <c r="I22" s="49">
        <v>65.52</v>
      </c>
      <c r="J22" s="92"/>
      <c r="K22" s="92"/>
      <c r="L22" s="92"/>
      <c r="M22" s="56" t="s">
        <v>227</v>
      </c>
      <c r="N22" s="66" t="s">
        <v>270</v>
      </c>
      <c r="O22" s="45">
        <v>50201700</v>
      </c>
      <c r="P22" s="46">
        <v>0.12</v>
      </c>
    </row>
    <row r="23" spans="1:16" ht="30" x14ac:dyDescent="0.2">
      <c r="A23" s="64">
        <v>20</v>
      </c>
      <c r="B23" s="56" t="s">
        <v>47</v>
      </c>
      <c r="C23" s="56" t="s">
        <v>203</v>
      </c>
      <c r="D23" s="56"/>
      <c r="E23" s="56" t="s">
        <v>200</v>
      </c>
      <c r="F23" s="56">
        <v>7066</v>
      </c>
      <c r="G23" s="56" t="s">
        <v>36</v>
      </c>
      <c r="H23" s="49">
        <v>35.28</v>
      </c>
      <c r="I23" s="49">
        <v>35.28</v>
      </c>
      <c r="J23" s="92"/>
      <c r="K23" s="92"/>
      <c r="L23" s="92"/>
      <c r="M23" s="56" t="s">
        <v>227</v>
      </c>
      <c r="N23" s="66" t="s">
        <v>270</v>
      </c>
      <c r="O23" s="45">
        <v>50201700</v>
      </c>
      <c r="P23" s="46">
        <v>0.12</v>
      </c>
    </row>
    <row r="24" spans="1:16" ht="30" x14ac:dyDescent="0.2">
      <c r="A24" s="64">
        <v>21</v>
      </c>
      <c r="B24" s="56" t="s">
        <v>47</v>
      </c>
      <c r="C24" s="56" t="s">
        <v>203</v>
      </c>
      <c r="D24" s="56"/>
      <c r="E24" s="56" t="s">
        <v>201</v>
      </c>
      <c r="F24" s="56">
        <v>7067</v>
      </c>
      <c r="G24" s="56" t="s">
        <v>36</v>
      </c>
      <c r="H24" s="49">
        <v>35.28</v>
      </c>
      <c r="I24" s="49">
        <v>35.28</v>
      </c>
      <c r="J24" s="92"/>
      <c r="K24" s="92"/>
      <c r="L24" s="92"/>
      <c r="M24" s="56" t="s">
        <v>227</v>
      </c>
      <c r="N24" s="66" t="s">
        <v>270</v>
      </c>
      <c r="O24" s="45">
        <v>50201700</v>
      </c>
      <c r="P24" s="46">
        <v>0.12</v>
      </c>
    </row>
    <row r="25" spans="1:16" ht="30" x14ac:dyDescent="0.2">
      <c r="A25" s="64">
        <v>22</v>
      </c>
      <c r="B25" s="56" t="s">
        <v>47</v>
      </c>
      <c r="C25" s="56" t="s">
        <v>203</v>
      </c>
      <c r="D25" s="56"/>
      <c r="E25" s="56" t="s">
        <v>202</v>
      </c>
      <c r="F25" s="56">
        <v>7072</v>
      </c>
      <c r="G25" s="56" t="s">
        <v>36</v>
      </c>
      <c r="H25" s="49">
        <v>35.28</v>
      </c>
      <c r="I25" s="49">
        <v>35.28</v>
      </c>
      <c r="J25" s="92"/>
      <c r="K25" s="92"/>
      <c r="L25" s="92"/>
      <c r="M25" s="56" t="s">
        <v>227</v>
      </c>
      <c r="N25" s="66" t="s">
        <v>270</v>
      </c>
      <c r="O25" s="45">
        <v>50201700</v>
      </c>
      <c r="P25" s="46">
        <v>0.12</v>
      </c>
    </row>
    <row r="26" spans="1:16" ht="30" x14ac:dyDescent="0.2">
      <c r="A26" s="64">
        <v>23</v>
      </c>
      <c r="B26" s="56" t="s">
        <v>47</v>
      </c>
      <c r="C26" s="56" t="s">
        <v>199</v>
      </c>
      <c r="D26" s="56"/>
      <c r="E26" s="56" t="s">
        <v>204</v>
      </c>
      <c r="F26" s="56">
        <v>4830</v>
      </c>
      <c r="G26" s="56" t="s">
        <v>36</v>
      </c>
      <c r="H26" s="49">
        <v>65.52</v>
      </c>
      <c r="I26" s="49">
        <v>65.52</v>
      </c>
      <c r="J26" s="92"/>
      <c r="K26" s="92"/>
      <c r="L26" s="92"/>
      <c r="M26" s="56" t="s">
        <v>227</v>
      </c>
      <c r="N26" s="66" t="s">
        <v>270</v>
      </c>
      <c r="O26" s="45">
        <v>50201700</v>
      </c>
      <c r="P26" s="46">
        <v>0.12</v>
      </c>
    </row>
    <row r="27" spans="1:16" ht="30" x14ac:dyDescent="0.2">
      <c r="A27" s="64">
        <v>24</v>
      </c>
      <c r="B27" s="56" t="s">
        <v>47</v>
      </c>
      <c r="C27" s="56" t="s">
        <v>199</v>
      </c>
      <c r="D27" s="56"/>
      <c r="E27" s="56" t="s">
        <v>205</v>
      </c>
      <c r="F27" s="56">
        <v>4851</v>
      </c>
      <c r="G27" s="56" t="s">
        <v>36</v>
      </c>
      <c r="H27" s="49">
        <v>65.52</v>
      </c>
      <c r="I27" s="49">
        <v>65.52</v>
      </c>
      <c r="J27" s="92"/>
      <c r="K27" s="92"/>
      <c r="L27" s="92"/>
      <c r="M27" s="56" t="s">
        <v>227</v>
      </c>
      <c r="N27" s="66" t="s">
        <v>270</v>
      </c>
      <c r="O27" s="45">
        <v>50201700</v>
      </c>
      <c r="P27" s="46">
        <v>0.12</v>
      </c>
    </row>
    <row r="28" spans="1:16" ht="30" x14ac:dyDescent="0.2">
      <c r="A28" s="64">
        <v>25</v>
      </c>
      <c r="B28" s="56" t="s">
        <v>47</v>
      </c>
      <c r="C28" s="56" t="s">
        <v>199</v>
      </c>
      <c r="D28" s="56"/>
      <c r="E28" s="56" t="s">
        <v>206</v>
      </c>
      <c r="F28" s="56">
        <v>4831</v>
      </c>
      <c r="G28" s="56" t="s">
        <v>36</v>
      </c>
      <c r="H28" s="49">
        <v>65.52</v>
      </c>
      <c r="I28" s="49">
        <v>65.52</v>
      </c>
      <c r="J28" s="92"/>
      <c r="K28" s="92"/>
      <c r="L28" s="92"/>
      <c r="M28" s="56" t="s">
        <v>227</v>
      </c>
      <c r="N28" s="66" t="s">
        <v>270</v>
      </c>
      <c r="O28" s="45">
        <v>50201700</v>
      </c>
      <c r="P28" s="46">
        <v>0.12</v>
      </c>
    </row>
    <row r="29" spans="1:16" ht="30" x14ac:dyDescent="0.2">
      <c r="A29" s="64">
        <v>26</v>
      </c>
      <c r="B29" s="56" t="s">
        <v>47</v>
      </c>
      <c r="C29" s="56" t="s">
        <v>203</v>
      </c>
      <c r="D29" s="56"/>
      <c r="E29" s="56" t="s">
        <v>209</v>
      </c>
      <c r="F29" s="56">
        <v>7070</v>
      </c>
      <c r="G29" s="56" t="s">
        <v>36</v>
      </c>
      <c r="H29" s="49">
        <v>35.28</v>
      </c>
      <c r="I29" s="49">
        <v>35.28</v>
      </c>
      <c r="J29" s="92"/>
      <c r="K29" s="92"/>
      <c r="L29" s="92"/>
      <c r="M29" s="56" t="s">
        <v>227</v>
      </c>
      <c r="N29" s="66" t="s">
        <v>270</v>
      </c>
      <c r="O29" s="45">
        <v>50201700</v>
      </c>
      <c r="P29" s="46">
        <v>0.12</v>
      </c>
    </row>
    <row r="30" spans="1:16" ht="30" x14ac:dyDescent="0.2">
      <c r="A30" s="64">
        <v>27</v>
      </c>
      <c r="B30" s="56" t="s">
        <v>47</v>
      </c>
      <c r="C30" s="56" t="s">
        <v>203</v>
      </c>
      <c r="D30" s="56"/>
      <c r="E30" s="56" t="s">
        <v>210</v>
      </c>
      <c r="F30" s="56">
        <v>7071</v>
      </c>
      <c r="G30" s="56" t="s">
        <v>36</v>
      </c>
      <c r="H30" s="49">
        <v>35.28</v>
      </c>
      <c r="I30" s="49">
        <v>35.28</v>
      </c>
      <c r="J30" s="92"/>
      <c r="K30" s="92"/>
      <c r="L30" s="92"/>
      <c r="M30" s="56" t="s">
        <v>227</v>
      </c>
      <c r="N30" s="66" t="s">
        <v>270</v>
      </c>
      <c r="O30" s="45">
        <v>50201700</v>
      </c>
      <c r="P30" s="46">
        <v>0.12</v>
      </c>
    </row>
    <row r="31" spans="1:16" ht="30" x14ac:dyDescent="0.2">
      <c r="A31" s="64">
        <v>28</v>
      </c>
      <c r="B31" s="56" t="s">
        <v>47</v>
      </c>
      <c r="C31" s="56" t="s">
        <v>203</v>
      </c>
      <c r="D31" s="56"/>
      <c r="E31" s="56" t="s">
        <v>211</v>
      </c>
      <c r="F31" s="56">
        <v>7069</v>
      </c>
      <c r="G31" s="56" t="s">
        <v>36</v>
      </c>
      <c r="H31" s="49">
        <v>35.28</v>
      </c>
      <c r="I31" s="49">
        <v>35.28</v>
      </c>
      <c r="J31" s="92"/>
      <c r="K31" s="92"/>
      <c r="L31" s="92"/>
      <c r="M31" s="56" t="s">
        <v>227</v>
      </c>
      <c r="N31" s="66" t="s">
        <v>270</v>
      </c>
      <c r="O31" s="45">
        <v>50201700</v>
      </c>
      <c r="P31" s="46">
        <v>0.12</v>
      </c>
    </row>
    <row r="32" spans="1:16" ht="30" x14ac:dyDescent="0.2">
      <c r="A32" s="64">
        <v>29</v>
      </c>
      <c r="B32" s="56" t="s">
        <v>47</v>
      </c>
      <c r="C32" s="56" t="s">
        <v>199</v>
      </c>
      <c r="D32" s="56"/>
      <c r="E32" s="56" t="s">
        <v>212</v>
      </c>
      <c r="F32" s="56">
        <v>4823</v>
      </c>
      <c r="G32" s="56" t="s">
        <v>36</v>
      </c>
      <c r="H32" s="49">
        <v>65.52</v>
      </c>
      <c r="I32" s="49">
        <v>65.52</v>
      </c>
      <c r="J32" s="92"/>
      <c r="K32" s="92"/>
      <c r="L32" s="92"/>
      <c r="M32" s="56" t="s">
        <v>227</v>
      </c>
      <c r="N32" s="66" t="s">
        <v>270</v>
      </c>
      <c r="O32" s="45">
        <v>50201700</v>
      </c>
      <c r="P32" s="46">
        <v>0.12</v>
      </c>
    </row>
    <row r="33" spans="1:16" ht="30" x14ac:dyDescent="0.2">
      <c r="A33" s="64">
        <v>30</v>
      </c>
      <c r="B33" s="56" t="s">
        <v>47</v>
      </c>
      <c r="C33" s="56" t="s">
        <v>199</v>
      </c>
      <c r="D33" s="56"/>
      <c r="E33" s="56" t="s">
        <v>213</v>
      </c>
      <c r="F33" s="56">
        <v>4849</v>
      </c>
      <c r="G33" s="56" t="s">
        <v>36</v>
      </c>
      <c r="H33" s="49">
        <v>65.52</v>
      </c>
      <c r="I33" s="49">
        <v>65.52</v>
      </c>
      <c r="J33" s="92"/>
      <c r="K33" s="92"/>
      <c r="L33" s="92"/>
      <c r="M33" s="56" t="s">
        <v>227</v>
      </c>
      <c r="N33" s="66" t="s">
        <v>270</v>
      </c>
      <c r="O33" s="45">
        <v>50201700</v>
      </c>
      <c r="P33" s="46">
        <v>0.12</v>
      </c>
    </row>
    <row r="34" spans="1:16" ht="15" x14ac:dyDescent="0.2">
      <c r="A34" s="64">
        <v>31</v>
      </c>
      <c r="B34" s="56" t="s">
        <v>49</v>
      </c>
      <c r="C34" s="56" t="s">
        <v>49</v>
      </c>
      <c r="D34" s="56"/>
      <c r="E34" s="56" t="s">
        <v>177</v>
      </c>
      <c r="F34" s="56">
        <v>4340</v>
      </c>
      <c r="G34" s="56" t="s">
        <v>284</v>
      </c>
      <c r="H34" s="49">
        <v>181.44</v>
      </c>
      <c r="I34" s="49">
        <v>30.240000000000002</v>
      </c>
      <c r="J34" s="92"/>
      <c r="K34" s="92"/>
      <c r="L34" s="92"/>
      <c r="M34" s="56" t="s">
        <v>228</v>
      </c>
      <c r="N34" s="66" t="s">
        <v>288</v>
      </c>
      <c r="O34" s="45">
        <v>50202300</v>
      </c>
      <c r="P34" s="46">
        <v>0.12</v>
      </c>
    </row>
    <row r="35" spans="1:16" ht="30" x14ac:dyDescent="0.2">
      <c r="A35" s="64">
        <v>32</v>
      </c>
      <c r="B35" s="56" t="s">
        <v>95</v>
      </c>
      <c r="C35" s="56" t="s">
        <v>175</v>
      </c>
      <c r="D35" s="56"/>
      <c r="E35" s="56" t="s">
        <v>295</v>
      </c>
      <c r="F35" s="56">
        <v>7278</v>
      </c>
      <c r="G35" s="56" t="s">
        <v>176</v>
      </c>
      <c r="H35" s="49">
        <v>322.56</v>
      </c>
      <c r="I35" s="49">
        <v>161.28</v>
      </c>
      <c r="J35" s="92"/>
      <c r="K35" s="92"/>
      <c r="L35" s="92"/>
      <c r="M35" s="56" t="s">
        <v>228</v>
      </c>
      <c r="N35" s="66" t="s">
        <v>288</v>
      </c>
      <c r="O35" s="45">
        <v>50202300</v>
      </c>
      <c r="P35" s="46">
        <v>0.12</v>
      </c>
    </row>
    <row r="36" spans="1:16" ht="15" x14ac:dyDescent="0.2">
      <c r="A36" s="64">
        <v>33</v>
      </c>
      <c r="B36" s="56" t="s">
        <v>182</v>
      </c>
      <c r="C36" s="56" t="s">
        <v>182</v>
      </c>
      <c r="D36" s="56"/>
      <c r="E36" s="56" t="s">
        <v>183</v>
      </c>
      <c r="F36" s="56">
        <v>7041</v>
      </c>
      <c r="G36" s="56" t="s">
        <v>284</v>
      </c>
      <c r="H36" s="49">
        <v>151.19999999999999</v>
      </c>
      <c r="I36" s="49">
        <v>25.2</v>
      </c>
      <c r="J36" s="92"/>
      <c r="K36" s="92"/>
      <c r="L36" s="92"/>
      <c r="M36" s="56" t="s">
        <v>228</v>
      </c>
      <c r="N36" s="66" t="s">
        <v>288</v>
      </c>
      <c r="O36" s="45">
        <v>50202300</v>
      </c>
      <c r="P36" s="46">
        <v>0.12</v>
      </c>
    </row>
    <row r="37" spans="1:16" ht="30" x14ac:dyDescent="0.2">
      <c r="A37" s="64">
        <v>34</v>
      </c>
      <c r="B37" s="56" t="s">
        <v>48</v>
      </c>
      <c r="C37" s="56" t="s">
        <v>178</v>
      </c>
      <c r="D37" s="56"/>
      <c r="E37" s="56" t="s">
        <v>179</v>
      </c>
      <c r="F37" s="56">
        <v>4818</v>
      </c>
      <c r="G37" s="56" t="s">
        <v>283</v>
      </c>
      <c r="H37" s="49">
        <v>262.08</v>
      </c>
      <c r="I37" s="49">
        <v>26.207999999999998</v>
      </c>
      <c r="J37" s="92"/>
      <c r="K37" s="92"/>
      <c r="L37" s="92"/>
      <c r="M37" s="56" t="s">
        <v>228</v>
      </c>
      <c r="N37" s="66" t="s">
        <v>288</v>
      </c>
      <c r="O37" s="45">
        <v>50131700</v>
      </c>
      <c r="P37" s="46">
        <v>0.12</v>
      </c>
    </row>
    <row r="38" spans="1:16" ht="30" x14ac:dyDescent="0.2">
      <c r="A38" s="64">
        <v>35</v>
      </c>
      <c r="B38" s="56" t="s">
        <v>48</v>
      </c>
      <c r="C38" s="56" t="s">
        <v>180</v>
      </c>
      <c r="D38" s="56"/>
      <c r="E38" s="56" t="s">
        <v>181</v>
      </c>
      <c r="F38" s="56">
        <v>4819</v>
      </c>
      <c r="G38" s="56" t="s">
        <v>283</v>
      </c>
      <c r="H38" s="49">
        <v>292.32</v>
      </c>
      <c r="I38" s="49">
        <v>29.231999999999999</v>
      </c>
      <c r="J38" s="92"/>
      <c r="K38" s="92"/>
      <c r="L38" s="92"/>
      <c r="M38" s="56" t="s">
        <v>228</v>
      </c>
      <c r="N38" s="66" t="s">
        <v>288</v>
      </c>
      <c r="O38" s="45">
        <v>50131700</v>
      </c>
      <c r="P38" s="46">
        <v>0.12</v>
      </c>
    </row>
    <row r="39" spans="1:16" ht="30" x14ac:dyDescent="0.2">
      <c r="A39" s="64">
        <v>36</v>
      </c>
      <c r="B39" s="56" t="s">
        <v>50</v>
      </c>
      <c r="C39" s="56" t="s">
        <v>173</v>
      </c>
      <c r="D39" s="56"/>
      <c r="E39" s="56" t="s">
        <v>174</v>
      </c>
      <c r="F39" s="56">
        <v>4711</v>
      </c>
      <c r="G39" s="56" t="s">
        <v>142</v>
      </c>
      <c r="H39" s="49">
        <v>110.88</v>
      </c>
      <c r="I39" s="49">
        <v>221.76</v>
      </c>
      <c r="J39" s="92"/>
      <c r="K39" s="92"/>
      <c r="L39" s="92"/>
      <c r="M39" s="56" t="s">
        <v>226</v>
      </c>
      <c r="N39" s="66" t="s">
        <v>288</v>
      </c>
      <c r="O39" s="45">
        <v>50131700</v>
      </c>
      <c r="P39" s="46">
        <v>0.12</v>
      </c>
    </row>
    <row r="40" spans="1:16" ht="30" x14ac:dyDescent="0.2">
      <c r="A40" s="64">
        <v>37</v>
      </c>
      <c r="B40" s="56" t="s">
        <v>50</v>
      </c>
      <c r="C40" s="56" t="s">
        <v>194</v>
      </c>
      <c r="D40" s="56"/>
      <c r="E40" s="56" t="s">
        <v>195</v>
      </c>
      <c r="F40" s="56">
        <v>6059</v>
      </c>
      <c r="G40" s="56" t="s">
        <v>285</v>
      </c>
      <c r="H40" s="49">
        <v>90.72</v>
      </c>
      <c r="I40" s="49">
        <v>120.96000000000001</v>
      </c>
      <c r="J40" s="92"/>
      <c r="K40" s="92"/>
      <c r="L40" s="92"/>
      <c r="M40" s="56" t="s">
        <v>226</v>
      </c>
      <c r="N40" s="66" t="s">
        <v>288</v>
      </c>
      <c r="O40" s="45">
        <v>50202307</v>
      </c>
      <c r="P40" s="46">
        <v>0.12</v>
      </c>
    </row>
    <row r="41" spans="1:16" ht="45" x14ac:dyDescent="0.2">
      <c r="A41" s="64">
        <v>38</v>
      </c>
      <c r="B41" s="56" t="s">
        <v>55</v>
      </c>
      <c r="C41" s="56" t="s">
        <v>192</v>
      </c>
      <c r="D41" s="56"/>
      <c r="E41" s="56" t="s">
        <v>193</v>
      </c>
      <c r="F41" s="56">
        <v>7130</v>
      </c>
      <c r="G41" s="56" t="s">
        <v>285</v>
      </c>
      <c r="H41" s="49">
        <v>63.503999999999998</v>
      </c>
      <c r="I41" s="49">
        <v>84.671999999999997</v>
      </c>
      <c r="J41" s="92"/>
      <c r="K41" s="92"/>
      <c r="L41" s="92"/>
      <c r="M41" s="56" t="s">
        <v>226</v>
      </c>
      <c r="N41" s="66" t="s">
        <v>288</v>
      </c>
      <c r="O41" s="45">
        <v>50202307</v>
      </c>
      <c r="P41" s="46">
        <v>0.12</v>
      </c>
    </row>
    <row r="42" spans="1:16" ht="30" x14ac:dyDescent="0.2">
      <c r="A42" s="64">
        <v>39</v>
      </c>
      <c r="B42" s="56" t="s">
        <v>51</v>
      </c>
      <c r="C42" s="56" t="s">
        <v>190</v>
      </c>
      <c r="D42" s="56"/>
      <c r="E42" s="56" t="s">
        <v>191</v>
      </c>
      <c r="F42" s="56">
        <v>4793</v>
      </c>
      <c r="G42" s="56" t="s">
        <v>141</v>
      </c>
      <c r="H42" s="49">
        <v>148.17599999999999</v>
      </c>
      <c r="I42" s="49">
        <v>148.17599999999999</v>
      </c>
      <c r="J42" s="92"/>
      <c r="K42" s="92"/>
      <c r="L42" s="92"/>
      <c r="M42" s="56" t="s">
        <v>226</v>
      </c>
      <c r="N42" s="66" t="s">
        <v>288</v>
      </c>
      <c r="O42" s="45">
        <v>50202307</v>
      </c>
      <c r="P42" s="46">
        <v>0.12</v>
      </c>
    </row>
    <row r="43" spans="1:16" ht="30" x14ac:dyDescent="0.2">
      <c r="A43" s="64">
        <v>40</v>
      </c>
      <c r="B43" s="56" t="s">
        <v>298</v>
      </c>
      <c r="C43" s="56" t="s">
        <v>298</v>
      </c>
      <c r="D43" s="56"/>
      <c r="E43" s="56" t="s">
        <v>186</v>
      </c>
      <c r="F43" s="56">
        <v>4690</v>
      </c>
      <c r="G43" s="56" t="s">
        <v>187</v>
      </c>
      <c r="H43" s="49">
        <v>1486.8</v>
      </c>
      <c r="I43" s="49">
        <v>1486.8</v>
      </c>
      <c r="J43" s="92"/>
      <c r="K43" s="92"/>
      <c r="L43" s="92"/>
      <c r="M43" s="56" t="s">
        <v>227</v>
      </c>
      <c r="N43" s="66" t="s">
        <v>288</v>
      </c>
      <c r="O43" s="45">
        <v>52151500</v>
      </c>
      <c r="P43" s="46">
        <v>0.25</v>
      </c>
    </row>
    <row r="44" spans="1:16" ht="30" x14ac:dyDescent="0.2">
      <c r="A44" s="64">
        <v>41</v>
      </c>
      <c r="B44" s="56" t="s">
        <v>96</v>
      </c>
      <c r="C44" s="56" t="s">
        <v>96</v>
      </c>
      <c r="D44" s="56"/>
      <c r="E44" s="56" t="s">
        <v>188</v>
      </c>
      <c r="F44" s="56">
        <v>7055</v>
      </c>
      <c r="G44" s="56" t="s">
        <v>189</v>
      </c>
      <c r="H44" s="49">
        <v>80.64</v>
      </c>
      <c r="I44" s="49">
        <v>80.64</v>
      </c>
      <c r="J44" s="92"/>
      <c r="K44" s="92"/>
      <c r="L44" s="92"/>
      <c r="M44" s="56" t="s">
        <v>227</v>
      </c>
      <c r="N44" s="66" t="s">
        <v>288</v>
      </c>
      <c r="O44" s="45">
        <v>52151500</v>
      </c>
      <c r="P44" s="46">
        <v>0.25</v>
      </c>
    </row>
    <row r="45" spans="1:16" ht="45" x14ac:dyDescent="0.2">
      <c r="A45" s="64">
        <v>42</v>
      </c>
      <c r="B45" s="56" t="s">
        <v>52</v>
      </c>
      <c r="C45" s="56" t="s">
        <v>52</v>
      </c>
      <c r="D45" s="56"/>
      <c r="E45" s="56" t="s">
        <v>207</v>
      </c>
      <c r="F45" s="56">
        <v>7212</v>
      </c>
      <c r="G45" s="56" t="s">
        <v>208</v>
      </c>
      <c r="H45" s="49">
        <v>342.72</v>
      </c>
      <c r="I45" s="49">
        <v>342.72</v>
      </c>
      <c r="J45" s="92"/>
      <c r="K45" s="92"/>
      <c r="L45" s="92"/>
      <c r="M45" s="56" t="s">
        <v>208</v>
      </c>
      <c r="N45" s="66" t="s">
        <v>288</v>
      </c>
      <c r="O45" s="45">
        <v>52151500</v>
      </c>
      <c r="P45" s="46">
        <v>0.25</v>
      </c>
    </row>
    <row r="46" spans="1:16" ht="30" x14ac:dyDescent="0.2">
      <c r="A46" s="64">
        <v>43</v>
      </c>
      <c r="B46" s="56" t="s">
        <v>53</v>
      </c>
      <c r="C46" s="56" t="s">
        <v>184</v>
      </c>
      <c r="D46" s="56"/>
      <c r="E46" s="56" t="s">
        <v>185</v>
      </c>
      <c r="F46" s="56">
        <v>3819</v>
      </c>
      <c r="G46" s="56" t="s">
        <v>282</v>
      </c>
      <c r="H46" s="49">
        <v>252</v>
      </c>
      <c r="I46" s="49">
        <v>252</v>
      </c>
      <c r="J46" s="92"/>
      <c r="K46" s="92"/>
      <c r="L46" s="92"/>
      <c r="M46" s="56" t="s">
        <v>228</v>
      </c>
      <c r="N46" s="66" t="s">
        <v>288</v>
      </c>
      <c r="O46" s="45">
        <v>50202307</v>
      </c>
      <c r="P46" s="46">
        <v>0.12</v>
      </c>
    </row>
    <row r="47" spans="1:16" ht="30" x14ac:dyDescent="0.2">
      <c r="A47" s="64">
        <v>44</v>
      </c>
      <c r="B47" s="56" t="s">
        <v>245</v>
      </c>
      <c r="C47" s="56" t="s">
        <v>246</v>
      </c>
      <c r="D47" s="56"/>
      <c r="E47" s="56" t="s">
        <v>247</v>
      </c>
      <c r="F47" s="56">
        <v>7235</v>
      </c>
      <c r="G47" s="56" t="s">
        <v>248</v>
      </c>
      <c r="H47" s="49">
        <v>1391.04</v>
      </c>
      <c r="I47" s="49">
        <v>1391.04</v>
      </c>
      <c r="J47" s="92"/>
      <c r="K47" s="92"/>
      <c r="L47" s="92"/>
      <c r="M47" s="56" t="s">
        <v>227</v>
      </c>
      <c r="N47" s="66" t="s">
        <v>288</v>
      </c>
      <c r="O47" s="45">
        <v>52151500</v>
      </c>
      <c r="P47" s="46">
        <v>0.25</v>
      </c>
    </row>
    <row r="48" spans="1:16" ht="30" x14ac:dyDescent="0.2">
      <c r="A48" s="64">
        <v>45</v>
      </c>
      <c r="B48" s="56" t="s">
        <v>46</v>
      </c>
      <c r="C48" s="56" t="s">
        <v>220</v>
      </c>
      <c r="D48" s="56" t="s">
        <v>229</v>
      </c>
      <c r="E48" s="56" t="s">
        <v>214</v>
      </c>
      <c r="F48" s="56">
        <v>7166</v>
      </c>
      <c r="G48" s="56" t="s">
        <v>222</v>
      </c>
      <c r="H48" s="94">
        <v>1099.08</v>
      </c>
      <c r="I48" s="94">
        <v>183.18</v>
      </c>
      <c r="J48" s="49">
        <v>32</v>
      </c>
      <c r="K48" s="49">
        <f>L48*6</f>
        <v>1291.08</v>
      </c>
      <c r="L48" s="49">
        <f>J48+I48</f>
        <v>215.18</v>
      </c>
      <c r="M48" s="56" t="s">
        <v>226</v>
      </c>
      <c r="N48" s="66" t="s">
        <v>270</v>
      </c>
      <c r="O48" s="45">
        <v>50201700</v>
      </c>
      <c r="P48" s="46">
        <v>0.12</v>
      </c>
    </row>
    <row r="49" spans="1:16" ht="30" x14ac:dyDescent="0.2">
      <c r="A49" s="64">
        <v>46</v>
      </c>
      <c r="B49" s="56" t="s">
        <v>46</v>
      </c>
      <c r="C49" s="56" t="s">
        <v>220</v>
      </c>
      <c r="D49" s="56" t="s">
        <v>229</v>
      </c>
      <c r="E49" s="56" t="s">
        <v>215</v>
      </c>
      <c r="F49" s="56">
        <v>7167</v>
      </c>
      <c r="G49" s="56" t="s">
        <v>223</v>
      </c>
      <c r="H49" s="94">
        <v>1083</v>
      </c>
      <c r="I49" s="94">
        <v>180.5</v>
      </c>
      <c r="J49" s="49">
        <v>32</v>
      </c>
      <c r="K49" s="49">
        <f>L49*6</f>
        <v>1275</v>
      </c>
      <c r="L49" s="49">
        <f t="shared" ref="L49:L53" si="2">J49+I49</f>
        <v>212.5</v>
      </c>
      <c r="M49" s="56" t="s">
        <v>226</v>
      </c>
      <c r="N49" s="66" t="s">
        <v>270</v>
      </c>
      <c r="O49" s="45">
        <v>50201700</v>
      </c>
      <c r="P49" s="46">
        <v>0.12</v>
      </c>
    </row>
    <row r="50" spans="1:16" ht="30" x14ac:dyDescent="0.2">
      <c r="A50" s="64">
        <v>47</v>
      </c>
      <c r="B50" s="56" t="s">
        <v>46</v>
      </c>
      <c r="C50" s="56" t="s">
        <v>220</v>
      </c>
      <c r="D50" s="56" t="s">
        <v>229</v>
      </c>
      <c r="E50" s="56" t="s">
        <v>216</v>
      </c>
      <c r="F50" s="56">
        <v>7170</v>
      </c>
      <c r="G50" s="56" t="s">
        <v>224</v>
      </c>
      <c r="H50" s="94">
        <v>1070.8799999999999</v>
      </c>
      <c r="I50" s="94">
        <v>178.48</v>
      </c>
      <c r="J50" s="49">
        <v>32</v>
      </c>
      <c r="K50" s="49">
        <f t="shared" ref="K50:K53" si="3">L50*6</f>
        <v>1262.8799999999999</v>
      </c>
      <c r="L50" s="49">
        <f t="shared" si="2"/>
        <v>210.48</v>
      </c>
      <c r="M50" s="56" t="s">
        <v>226</v>
      </c>
      <c r="N50" s="66" t="s">
        <v>287</v>
      </c>
      <c r="O50" s="45">
        <v>50201700</v>
      </c>
      <c r="P50" s="46">
        <v>0.12</v>
      </c>
    </row>
    <row r="51" spans="1:16" ht="30" x14ac:dyDescent="0.2">
      <c r="A51" s="64">
        <v>48</v>
      </c>
      <c r="B51" s="56" t="s">
        <v>46</v>
      </c>
      <c r="C51" s="56" t="s">
        <v>220</v>
      </c>
      <c r="D51" s="56" t="s">
        <v>229</v>
      </c>
      <c r="E51" s="56" t="s">
        <v>217</v>
      </c>
      <c r="F51" s="56">
        <v>2752</v>
      </c>
      <c r="G51" s="56" t="s">
        <v>225</v>
      </c>
      <c r="H51" s="94">
        <v>1070.8799999999999</v>
      </c>
      <c r="I51" s="94">
        <v>178.48</v>
      </c>
      <c r="J51" s="49">
        <v>30.5</v>
      </c>
      <c r="K51" s="49">
        <f t="shared" si="3"/>
        <v>1253.8799999999999</v>
      </c>
      <c r="L51" s="49">
        <f t="shared" si="2"/>
        <v>208.98</v>
      </c>
      <c r="M51" s="56" t="s">
        <v>226</v>
      </c>
      <c r="N51" s="66" t="s">
        <v>270</v>
      </c>
      <c r="O51" s="45">
        <v>50201700</v>
      </c>
      <c r="P51" s="46">
        <v>0.12</v>
      </c>
    </row>
    <row r="52" spans="1:16" ht="30" x14ac:dyDescent="0.2">
      <c r="A52" s="64">
        <v>49</v>
      </c>
      <c r="B52" s="56" t="s">
        <v>46</v>
      </c>
      <c r="C52" s="56" t="s">
        <v>220</v>
      </c>
      <c r="D52" s="56" t="s">
        <v>229</v>
      </c>
      <c r="E52" s="56" t="s">
        <v>218</v>
      </c>
      <c r="F52" s="56">
        <v>1070</v>
      </c>
      <c r="G52" s="56" t="s">
        <v>223</v>
      </c>
      <c r="H52" s="94">
        <v>1099.08</v>
      </c>
      <c r="I52" s="94">
        <v>183.18</v>
      </c>
      <c r="J52" s="49">
        <v>30.5</v>
      </c>
      <c r="K52" s="49">
        <f t="shared" si="3"/>
        <v>1282.08</v>
      </c>
      <c r="L52" s="49">
        <f t="shared" si="2"/>
        <v>213.68</v>
      </c>
      <c r="M52" s="56" t="s">
        <v>226</v>
      </c>
      <c r="N52" s="66" t="s">
        <v>270</v>
      </c>
      <c r="O52" s="45">
        <v>50201700</v>
      </c>
      <c r="P52" s="46">
        <v>0.12</v>
      </c>
    </row>
    <row r="53" spans="1:16" ht="30" x14ac:dyDescent="0.2">
      <c r="A53" s="64">
        <v>50</v>
      </c>
      <c r="B53" s="56" t="s">
        <v>46</v>
      </c>
      <c r="C53" s="56" t="s">
        <v>221</v>
      </c>
      <c r="D53" s="56" t="s">
        <v>229</v>
      </c>
      <c r="E53" s="56" t="s">
        <v>219</v>
      </c>
      <c r="F53" s="56">
        <v>215</v>
      </c>
      <c r="G53" s="56" t="s">
        <v>225</v>
      </c>
      <c r="H53" s="94">
        <v>991.92</v>
      </c>
      <c r="I53" s="94">
        <v>165.32</v>
      </c>
      <c r="J53" s="49">
        <v>32</v>
      </c>
      <c r="K53" s="49">
        <f t="shared" si="3"/>
        <v>1183.92</v>
      </c>
      <c r="L53" s="49">
        <f t="shared" si="2"/>
        <v>197.32</v>
      </c>
      <c r="M53" s="56" t="s">
        <v>226</v>
      </c>
      <c r="N53" s="66" t="s">
        <v>269</v>
      </c>
      <c r="O53" s="45">
        <v>50201700</v>
      </c>
      <c r="P53" s="46">
        <v>0.12</v>
      </c>
    </row>
    <row r="54" spans="1:16" ht="15" x14ac:dyDescent="0.2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</row>
  </sheetData>
  <sheetProtection insertRows="0"/>
  <protectedRanges>
    <protectedRange sqref="M4:M131" name="Område3"/>
    <protectedRange sqref="H4:L19 H48:L131" name="Område2"/>
    <protectedRange sqref="A4:A34 C4:G20 B27:F33 C21:F26 G21:G33 B34:G34 A36:G131" name="Område1"/>
    <protectedRange sqref="B4:B26" name="Område1_1"/>
    <protectedRange sqref="N34 N36:N47 N50" name="Område4"/>
    <protectedRange sqref="N4 N6:N8 N11:N15 N17:N19" name="Område4_1"/>
    <protectedRange sqref="N5 N9:N10 N16 N53" name="Område4_2"/>
    <protectedRange sqref="N20:N22 N32:N33 N26:N28" name="Område4_3"/>
    <protectedRange sqref="N23:N25 N29:N31 N48:N49 N51:N52" name="Område4_4"/>
    <protectedRange sqref="A35:F35" name="Område1_3"/>
    <protectedRange sqref="G35" name="Område1_3_1"/>
    <protectedRange sqref="H20:L47" name="Område1_2"/>
  </protectedRange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&amp;L23.3-2401-18
Kaffe- och Vattenautomater med tillhörande varor och tjänster</oddHeader>
  </headerFooter>
  <ignoredErrors>
    <ignoredError sqref="L50:L53 L49 K48:K53" unlockedFormula="1"/>
    <ignoredError sqref="K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77569-B4A9-4688-BFA6-AC73C687E36D}">
  <dimension ref="A1:J29"/>
  <sheetViews>
    <sheetView showGridLines="0" zoomScaleNormal="100" workbookViewId="0">
      <selection activeCell="C1" sqref="C1"/>
    </sheetView>
  </sheetViews>
  <sheetFormatPr defaultColWidth="8.625" defaultRowHeight="13.5" x14ac:dyDescent="0.25"/>
  <cols>
    <col min="1" max="1" width="35.5" customWidth="1"/>
    <col min="2" max="2" width="19" customWidth="1"/>
    <col min="3" max="3" width="15.875" customWidth="1"/>
    <col min="4" max="4" width="39.125" customWidth="1"/>
    <col min="5" max="5" width="22" customWidth="1"/>
    <col min="6" max="6" width="24" customWidth="1"/>
    <col min="7" max="7" width="22.375" customWidth="1"/>
    <col min="8" max="8" width="21.5" customWidth="1"/>
    <col min="9" max="9" width="16.125" customWidth="1"/>
    <col min="10" max="10" width="16.25" customWidth="1"/>
    <col min="11" max="17" width="9" customWidth="1"/>
  </cols>
  <sheetData>
    <row r="1" spans="1:10" ht="28.5" customHeight="1" x14ac:dyDescent="0.35">
      <c r="A1" s="15" t="s">
        <v>296</v>
      </c>
      <c r="C1" s="98" t="s">
        <v>315</v>
      </c>
    </row>
    <row r="2" spans="1:10" ht="21" customHeight="1" x14ac:dyDescent="0.3">
      <c r="A2" s="1" t="s">
        <v>76</v>
      </c>
      <c r="B2" s="14"/>
      <c r="C2" s="14"/>
      <c r="D2" s="14"/>
    </row>
    <row r="3" spans="1:10" ht="21" customHeight="1" x14ac:dyDescent="0.3">
      <c r="A3" s="104" t="s">
        <v>263</v>
      </c>
      <c r="B3" s="105"/>
      <c r="C3" s="14"/>
      <c r="D3" s="14"/>
    </row>
    <row r="4" spans="1:10" ht="36" customHeight="1" x14ac:dyDescent="0.25">
      <c r="A4" s="106" t="s">
        <v>67</v>
      </c>
      <c r="B4" s="107"/>
      <c r="C4" s="107"/>
      <c r="D4" s="107"/>
      <c r="E4" s="107"/>
      <c r="F4" s="107"/>
      <c r="G4" s="107"/>
      <c r="H4" s="108"/>
    </row>
    <row r="5" spans="1:10" ht="44.25" customHeight="1" x14ac:dyDescent="0.25">
      <c r="A5" s="23" t="s">
        <v>6</v>
      </c>
      <c r="B5" s="23" t="s">
        <v>75</v>
      </c>
      <c r="C5" s="23" t="s">
        <v>43</v>
      </c>
      <c r="D5" s="23" t="s">
        <v>77</v>
      </c>
      <c r="E5" s="23" t="s">
        <v>79</v>
      </c>
      <c r="F5" s="23" t="s">
        <v>83</v>
      </c>
      <c r="G5" s="23" t="s">
        <v>84</v>
      </c>
      <c r="H5" s="23" t="s">
        <v>82</v>
      </c>
      <c r="I5" s="23" t="s">
        <v>260</v>
      </c>
      <c r="J5" s="23" t="s">
        <v>261</v>
      </c>
    </row>
    <row r="6" spans="1:10" ht="26.1" customHeight="1" x14ac:dyDescent="0.25">
      <c r="A6" s="24">
        <v>1</v>
      </c>
      <c r="B6" s="33"/>
      <c r="C6" s="33"/>
      <c r="D6" s="33"/>
      <c r="E6" s="38"/>
      <c r="F6" s="38"/>
      <c r="G6" s="38"/>
      <c r="H6" s="38"/>
      <c r="I6" s="28"/>
      <c r="J6" s="29"/>
    </row>
    <row r="7" spans="1:10" ht="26.1" customHeight="1" x14ac:dyDescent="0.25">
      <c r="A7" s="59">
        <v>2</v>
      </c>
      <c r="B7" s="33"/>
      <c r="C7" s="33"/>
      <c r="D7" s="33"/>
      <c r="E7" s="38"/>
      <c r="F7" s="38"/>
      <c r="G7" s="38"/>
      <c r="H7" s="38"/>
      <c r="I7" s="28"/>
      <c r="J7" s="29"/>
    </row>
    <row r="8" spans="1:10" ht="16.5" customHeight="1" x14ac:dyDescent="0.25">
      <c r="A8" s="106" t="s">
        <v>68</v>
      </c>
      <c r="B8" s="107"/>
      <c r="C8" s="107"/>
      <c r="D8" s="107"/>
      <c r="E8" s="107"/>
      <c r="F8" s="107"/>
      <c r="G8" s="107"/>
      <c r="H8" s="107"/>
      <c r="I8" s="107"/>
      <c r="J8" s="107"/>
    </row>
    <row r="9" spans="1:10" ht="47.25" x14ac:dyDescent="0.25">
      <c r="A9" s="23" t="s">
        <v>6</v>
      </c>
      <c r="B9" s="23" t="s">
        <v>75</v>
      </c>
      <c r="C9" s="23" t="s">
        <v>43</v>
      </c>
      <c r="D9" s="23" t="s">
        <v>77</v>
      </c>
      <c r="E9" s="23" t="s">
        <v>79</v>
      </c>
      <c r="F9" s="23" t="s">
        <v>83</v>
      </c>
      <c r="G9" s="23" t="s">
        <v>84</v>
      </c>
      <c r="H9" s="23" t="s">
        <v>82</v>
      </c>
      <c r="I9" s="23" t="s">
        <v>260</v>
      </c>
      <c r="J9" s="23" t="s">
        <v>261</v>
      </c>
    </row>
    <row r="10" spans="1:10" ht="15" x14ac:dyDescent="0.25">
      <c r="A10" s="24">
        <v>1</v>
      </c>
      <c r="B10" s="33"/>
      <c r="C10" s="33"/>
      <c r="D10" s="33"/>
      <c r="E10" s="38"/>
      <c r="F10" s="38"/>
      <c r="G10" s="38"/>
      <c r="H10" s="38"/>
      <c r="I10" s="60"/>
      <c r="J10" s="61"/>
    </row>
    <row r="11" spans="1:10" ht="15.75" x14ac:dyDescent="0.25">
      <c r="A11" s="106" t="s">
        <v>292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47.25" x14ac:dyDescent="0.25">
      <c r="A12" s="23" t="s">
        <v>6</v>
      </c>
      <c r="B12" s="23" t="s">
        <v>75</v>
      </c>
      <c r="C12" s="23" t="s">
        <v>43</v>
      </c>
      <c r="D12" s="23" t="s">
        <v>77</v>
      </c>
      <c r="E12" s="23" t="s">
        <v>79</v>
      </c>
      <c r="F12" s="23" t="s">
        <v>83</v>
      </c>
      <c r="G12" s="23" t="s">
        <v>84</v>
      </c>
      <c r="H12" s="23" t="s">
        <v>82</v>
      </c>
      <c r="I12" s="23" t="s">
        <v>260</v>
      </c>
      <c r="J12" s="23" t="s">
        <v>261</v>
      </c>
    </row>
    <row r="13" spans="1:10" ht="15" x14ac:dyDescent="0.25">
      <c r="A13" s="59">
        <v>1</v>
      </c>
      <c r="B13" s="33"/>
      <c r="C13" s="33"/>
      <c r="D13" s="33"/>
      <c r="E13" s="38"/>
      <c r="F13" s="38"/>
      <c r="G13" s="38"/>
      <c r="H13" s="38"/>
      <c r="I13" s="60"/>
      <c r="J13" s="61"/>
    </row>
    <row r="16" spans="1:10" ht="18" x14ac:dyDescent="0.25">
      <c r="A16" s="104" t="s">
        <v>264</v>
      </c>
      <c r="B16" s="109"/>
    </row>
    <row r="17" spans="1:10" ht="28.5" customHeight="1" x14ac:dyDescent="0.25">
      <c r="A17" s="62" t="s">
        <v>6</v>
      </c>
      <c r="B17" s="23" t="s">
        <v>75</v>
      </c>
      <c r="C17" s="23" t="s">
        <v>43</v>
      </c>
      <c r="D17" s="23" t="s">
        <v>268</v>
      </c>
      <c r="E17" s="23" t="s">
        <v>79</v>
      </c>
      <c r="F17" s="23" t="s">
        <v>83</v>
      </c>
      <c r="G17" s="23" t="s">
        <v>84</v>
      </c>
      <c r="H17" s="23" t="s">
        <v>82</v>
      </c>
      <c r="I17" s="23" t="s">
        <v>260</v>
      </c>
      <c r="J17" s="23" t="s">
        <v>261</v>
      </c>
    </row>
    <row r="18" spans="1:10" ht="15" x14ac:dyDescent="0.25">
      <c r="A18" s="63">
        <v>1</v>
      </c>
      <c r="B18" s="32" t="s">
        <v>230</v>
      </c>
      <c r="C18" s="32">
        <v>717011720</v>
      </c>
      <c r="D18" s="32" t="s">
        <v>54</v>
      </c>
      <c r="E18" s="71">
        <v>943.2</v>
      </c>
      <c r="F18" s="71">
        <v>786</v>
      </c>
      <c r="G18" s="71">
        <v>681.2</v>
      </c>
      <c r="H18" s="71">
        <v>524</v>
      </c>
      <c r="I18" s="28">
        <v>48111000</v>
      </c>
      <c r="J18" s="29">
        <v>0.25</v>
      </c>
    </row>
    <row r="19" spans="1:10" ht="15" x14ac:dyDescent="0.25">
      <c r="A19" s="63">
        <v>2</v>
      </c>
      <c r="B19" s="32" t="s">
        <v>231</v>
      </c>
      <c r="C19" s="32">
        <v>717011800</v>
      </c>
      <c r="D19" s="32" t="s">
        <v>54</v>
      </c>
      <c r="E19" s="71">
        <v>1021.8000000000001</v>
      </c>
      <c r="F19" s="71">
        <v>786</v>
      </c>
      <c r="G19" s="71">
        <v>681.2</v>
      </c>
      <c r="H19" s="71">
        <v>524</v>
      </c>
      <c r="I19" s="28">
        <v>48111000</v>
      </c>
      <c r="J19" s="29">
        <v>0.25</v>
      </c>
    </row>
    <row r="20" spans="1:10" ht="15" x14ac:dyDescent="0.25">
      <c r="A20" s="63">
        <v>3</v>
      </c>
      <c r="B20" s="32" t="s">
        <v>232</v>
      </c>
      <c r="C20" s="32">
        <v>717010700</v>
      </c>
      <c r="D20" s="32" t="s">
        <v>54</v>
      </c>
      <c r="E20" s="71">
        <v>817.44</v>
      </c>
      <c r="F20" s="71">
        <v>628.80000000000007</v>
      </c>
      <c r="G20" s="71">
        <v>544.96</v>
      </c>
      <c r="H20" s="71">
        <v>419.20000000000005</v>
      </c>
      <c r="I20" s="28">
        <v>48111000</v>
      </c>
      <c r="J20" s="29">
        <v>0.25</v>
      </c>
    </row>
    <row r="21" spans="1:10" ht="15" x14ac:dyDescent="0.25">
      <c r="A21" s="63">
        <v>4</v>
      </c>
      <c r="B21" s="32" t="s">
        <v>233</v>
      </c>
      <c r="C21" s="32">
        <v>717010100</v>
      </c>
      <c r="D21" s="32" t="s">
        <v>61</v>
      </c>
      <c r="E21" s="71">
        <v>817.44</v>
      </c>
      <c r="F21" s="71">
        <v>628.80000000000007</v>
      </c>
      <c r="G21" s="71">
        <v>544.96</v>
      </c>
      <c r="H21" s="71">
        <v>419.20000000000005</v>
      </c>
      <c r="I21" s="28">
        <v>48111000</v>
      </c>
      <c r="J21" s="29">
        <v>0.25</v>
      </c>
    </row>
    <row r="22" spans="1:10" ht="15" x14ac:dyDescent="0.25">
      <c r="A22" s="63">
        <v>5</v>
      </c>
      <c r="B22" s="32" t="s">
        <v>234</v>
      </c>
      <c r="C22" s="32">
        <v>717012900</v>
      </c>
      <c r="D22" s="32" t="s">
        <v>54</v>
      </c>
      <c r="E22" s="71">
        <v>8174.4000000000005</v>
      </c>
      <c r="F22" s="71">
        <v>6288</v>
      </c>
      <c r="G22" s="71">
        <v>5449.6</v>
      </c>
      <c r="H22" s="71">
        <v>4192</v>
      </c>
      <c r="I22" s="28">
        <v>48111000</v>
      </c>
      <c r="J22" s="29">
        <v>0.25</v>
      </c>
    </row>
    <row r="23" spans="1:10" ht="15" x14ac:dyDescent="0.25">
      <c r="A23" s="63">
        <v>6</v>
      </c>
      <c r="B23" s="32" t="s">
        <v>235</v>
      </c>
      <c r="C23" s="32">
        <v>9732025000</v>
      </c>
      <c r="D23" s="32" t="s">
        <v>44</v>
      </c>
      <c r="E23" s="71">
        <v>18392.400000000001</v>
      </c>
      <c r="F23" s="71">
        <v>12261.6</v>
      </c>
      <c r="G23" s="71">
        <v>9432</v>
      </c>
      <c r="H23" s="71">
        <v>7336</v>
      </c>
      <c r="I23" s="28">
        <v>48111000</v>
      </c>
      <c r="J23" s="29">
        <v>0.25</v>
      </c>
    </row>
    <row r="24" spans="1:10" ht="30" x14ac:dyDescent="0.25">
      <c r="A24" s="63">
        <v>7</v>
      </c>
      <c r="B24" s="32" t="s">
        <v>236</v>
      </c>
      <c r="C24" s="32">
        <v>732022000</v>
      </c>
      <c r="D24" s="32" t="s">
        <v>237</v>
      </c>
      <c r="E24" s="71">
        <v>8174.4000000000005</v>
      </c>
      <c r="F24" s="71">
        <v>6288</v>
      </c>
      <c r="G24" s="71">
        <v>5449.6</v>
      </c>
      <c r="H24" s="71">
        <v>4192</v>
      </c>
      <c r="I24" s="28">
        <v>48111000</v>
      </c>
      <c r="J24" s="29">
        <v>0.25</v>
      </c>
    </row>
    <row r="25" spans="1:10" ht="30" x14ac:dyDescent="0.25">
      <c r="A25" s="63">
        <v>8</v>
      </c>
      <c r="B25" s="32" t="s">
        <v>238</v>
      </c>
      <c r="C25" s="32" t="s">
        <v>239</v>
      </c>
      <c r="D25" s="32" t="s">
        <v>240</v>
      </c>
      <c r="E25" s="71">
        <v>12261.6</v>
      </c>
      <c r="F25" s="71">
        <v>9432</v>
      </c>
      <c r="G25" s="71">
        <v>8174.4000000000005</v>
      </c>
      <c r="H25" s="71">
        <v>6288</v>
      </c>
      <c r="I25" s="28">
        <v>48111000</v>
      </c>
      <c r="J25" s="29">
        <v>0.25</v>
      </c>
    </row>
    <row r="26" spans="1:10" ht="30" x14ac:dyDescent="0.25">
      <c r="A26" s="63">
        <v>9</v>
      </c>
      <c r="B26" s="32" t="s">
        <v>241</v>
      </c>
      <c r="C26" s="32">
        <v>9732024000</v>
      </c>
      <c r="D26" s="32" t="s">
        <v>240</v>
      </c>
      <c r="E26" s="71">
        <v>15300.800000000001</v>
      </c>
      <c r="F26" s="71">
        <v>11528</v>
      </c>
      <c r="G26" s="71">
        <v>9851.2000000000007</v>
      </c>
      <c r="H26" s="71">
        <v>7336</v>
      </c>
      <c r="I26" s="28">
        <v>48111000</v>
      </c>
      <c r="J26" s="29">
        <v>0.25</v>
      </c>
    </row>
    <row r="27" spans="1:10" ht="30" x14ac:dyDescent="0.25">
      <c r="A27" s="63">
        <v>10</v>
      </c>
      <c r="B27" s="32" t="s">
        <v>242</v>
      </c>
      <c r="C27" s="32">
        <v>97320240203</v>
      </c>
      <c r="D27" s="32" t="s">
        <v>243</v>
      </c>
      <c r="E27" s="71">
        <v>18392.400000000001</v>
      </c>
      <c r="F27" s="71">
        <v>12261.6</v>
      </c>
      <c r="G27" s="71">
        <v>9432</v>
      </c>
      <c r="H27" s="71">
        <v>7336</v>
      </c>
      <c r="I27" s="28">
        <v>48111000</v>
      </c>
      <c r="J27" s="29">
        <v>0.25</v>
      </c>
    </row>
    <row r="28" spans="1:10" ht="15" x14ac:dyDescent="0.25">
      <c r="A28" s="63">
        <v>11</v>
      </c>
      <c r="B28" s="32" t="s">
        <v>244</v>
      </c>
      <c r="C28" s="32">
        <v>9735004135</v>
      </c>
      <c r="D28" s="32" t="s">
        <v>67</v>
      </c>
      <c r="E28" s="71">
        <v>1176.904</v>
      </c>
      <c r="F28" s="71">
        <v>905.47199999999998</v>
      </c>
      <c r="G28" s="71">
        <v>754.56000000000006</v>
      </c>
      <c r="H28" s="71">
        <v>628.80000000000007</v>
      </c>
      <c r="I28" s="28">
        <v>48111000</v>
      </c>
      <c r="J28" s="29">
        <v>0.25</v>
      </c>
    </row>
    <row r="29" spans="1:10" ht="15" x14ac:dyDescent="0.25">
      <c r="A29" s="63">
        <v>12</v>
      </c>
      <c r="B29" s="32" t="s">
        <v>249</v>
      </c>
      <c r="C29" s="32">
        <v>9735004235</v>
      </c>
      <c r="D29" s="32" t="s">
        <v>68</v>
      </c>
      <c r="E29" s="71">
        <v>1386.5040000000001</v>
      </c>
      <c r="F29" s="71">
        <v>1115.0720000000001</v>
      </c>
      <c r="G29" s="71">
        <v>964.16000000000008</v>
      </c>
      <c r="H29" s="71">
        <v>733.6</v>
      </c>
      <c r="I29" s="28">
        <v>48111000</v>
      </c>
      <c r="J29" s="29">
        <v>0.25</v>
      </c>
    </row>
  </sheetData>
  <sheetProtection insertRows="0"/>
  <protectedRanges>
    <protectedRange sqref="A18:H158" name="Område3"/>
    <protectedRange sqref="A10:H10" name="Område2_3"/>
  </protectedRanges>
  <mergeCells count="5">
    <mergeCell ref="A3:B3"/>
    <mergeCell ref="A4:H4"/>
    <mergeCell ref="A16:B16"/>
    <mergeCell ref="A8:J8"/>
    <mergeCell ref="A11:J11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af2a439a-ef51-4492-99d9-4753266102cf}" enabled="1" method="Privileged" siteId="{4e332879-256a-490e-87fa-ae47d38b6cb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Hyra kaffeautomater</vt:lpstr>
      <vt:lpstr>Underskåp</vt:lpstr>
      <vt:lpstr>Service kaffeautomater</vt:lpstr>
      <vt:lpstr>Varor</vt:lpstr>
      <vt:lpstr>Övrigt sortiment varor</vt:lpstr>
      <vt:lpstr>Övrigt sortiment automater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JeBergh</dc:creator>
  <cp:lastModifiedBy>Stefan Persson</cp:lastModifiedBy>
  <cp:lastPrinted>2018-10-24T07:28:36Z</cp:lastPrinted>
  <dcterms:created xsi:type="dcterms:W3CDTF">2016-05-19T07:07:08Z</dcterms:created>
  <dcterms:modified xsi:type="dcterms:W3CDTF">2025-05-07T08:00:04Z</dcterms:modified>
</cp:coreProperties>
</file>